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21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Metro'!$A$1:$AH$83</definedName>
    <definedName name="_xlnm.Print_Area" localSheetId="0">'Summary per Province'!$A$1:$AH$83</definedName>
    <definedName name="_xlnm.Print_Area" localSheetId="2">'Summary per Top 21'!$A$1:$AH$83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<sst xmlns="http://schemas.openxmlformats.org/spreadsheetml/2006/main" count="1511" uniqueCount="669">
  <si>
    <t>STATEMENT OF CAPITAL AND OPERATING EXPENDITURE FOR THE 2nd QUARTER ENDED 31 DECEMBER 2010</t>
  </si>
  <si>
    <t>Main appropriation</t>
  </si>
  <si>
    <t>Adjusted Budget</t>
  </si>
  <si>
    <t>First Quarter 2010/11</t>
  </si>
  <si>
    <t>Second Quarter 2010/11</t>
  </si>
  <si>
    <t>Third Quarter 2010/11</t>
  </si>
  <si>
    <t>Fourth Quarter 2010/11</t>
  </si>
  <si>
    <t>Year to date: 31 December 2010</t>
  </si>
  <si>
    <t>Second Quarter 2009/10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</si>
  <si>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</si>
  <si>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</si>
  <si>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</si>
  <si>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</si>
  <si>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</si>
  <si>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</si>
  <si>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</si>
  <si>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</si>
  <si>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</si>
  <si>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Q2 of 2009/10 to Q2 of 2010/11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</si>
  <si>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</si>
  <si>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</si>
  <si>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</si>
  <si>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</si>
  <si>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</si>
  <si>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</si>
  <si>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</si>
  <si>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</si>
  <si>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</si>
  <si>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</si>
  <si>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</si>
  <si>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</si>
  <si>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</si>
  <si>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</si>
  <si>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</si>
  <si>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</si>
  <si>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</si>
  <si>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</si>
  <si>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</si>
  <si>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</si>
  <si>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</si>
  <si>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</si>
  <si>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</si>
  <si>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</si>
  <si>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</si>
  <si>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</si>
  <si>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</si>
  <si>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</si>
  <si>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Nelson Mandela Bay</t>
  </si>
  <si>
    <t>NMA</t>
  </si>
  <si>
    <t>City Of Tshwane</t>
  </si>
  <si>
    <t>TSH</t>
  </si>
  <si>
    <t>Summary per Top 21</t>
  </si>
  <si>
    <t>Buffalo City</t>
  </si>
  <si>
    <t>EC125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</si>
  <si>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</si>
  <si>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</si>
  <si>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</si>
  <si>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</si>
  <si>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</si>
  <si>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</si>
  <si>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</si>
  <si>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</si>
  <si>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</si>
  <si>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</si>
  <si>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</si>
  <si>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</si>
  <si>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</si>
  <si>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</si>
  <si>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Mangaung</t>
  </si>
  <si>
    <t>FS172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</si>
  <si>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</si>
  <si>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</si>
  <si>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</si>
  <si>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</si>
  <si>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</si>
  <si>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</si>
  <si>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</si>
  <si>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</si>
  <si>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</si>
  <si>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</si>
  <si>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</si>
  <si>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</si>
  <si>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</si>
  <si>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</si>
  <si>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</si>
  <si>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</si>
  <si>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</si>
  <si>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</si>
  <si>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</si>
  <si>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</si>
  <si>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</si>
  <si>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</si>
  <si>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</si>
  <si>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</si>
  <si>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</si>
  <si>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</si>
  <si>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</si>
  <si>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</si>
  <si>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</si>
  <si>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</si>
  <si>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</si>
  <si>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</si>
  <si>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</si>
  <si>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</si>
  <si>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</si>
  <si>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</si>
  <si>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</si>
  <si>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</si>
  <si>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</si>
  <si>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</si>
  <si>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</si>
  <si>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</si>
  <si>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</si>
  <si>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</si>
  <si>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</si>
  <si>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</si>
  <si>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</si>
  <si>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</si>
  <si>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</si>
  <si>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</si>
  <si>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</si>
  <si>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</si>
  <si>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</si>
  <si>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</si>
  <si>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</si>
  <si>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</si>
  <si>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</si>
  <si>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</si>
  <si>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</si>
  <si>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</si>
  <si>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</si>
  <si>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</si>
  <si>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</si>
  <si>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</si>
  <si>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</si>
  <si>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</si>
  <si>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</si>
  <si>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</si>
  <si>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</si>
  <si>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</si>
  <si>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</si>
  <si>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</si>
  <si>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</si>
  <si>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</si>
  <si>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</si>
  <si>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</si>
  <si>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</si>
  <si>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</si>
  <si>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</si>
  <si>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</si>
  <si>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</si>
  <si>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</si>
  <si>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</si>
  <si>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</si>
  <si>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</si>
  <si>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</si>
  <si>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</si>
  <si>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</si>
  <si>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</si>
  <si>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</si>
  <si>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</si>
  <si>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</si>
  <si>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</si>
  <si>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</si>
  <si>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</si>
  <si>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</si>
  <si>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</si>
  <si>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</si>
  <si>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</si>
  <si>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</si>
  <si>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</si>
  <si>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</si>
  <si>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</si>
  <si>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</si>
  <si>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</si>
  <si>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</si>
  <si>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</si>
  <si>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</si>
  <si>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</si>
  <si>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</si>
  <si>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</si>
  <si>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</si>
  <si>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</si>
  <si>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</si>
  <si>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</si>
  <si>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</si>
  <si>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</si>
  <si>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</si>
  <si>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</si>
  <si>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</si>
  <si>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</si>
  <si>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</si>
  <si>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</si>
  <si>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</si>
  <si>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</si>
  <si>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</si>
  <si>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</si>
  <si>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</si>
  <si>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</si>
  <si>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</si>
  <si>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</si>
  <si>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</si>
  <si>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</si>
  <si>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</si>
  <si>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</si>
  <si>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</si>
  <si>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</si>
  <si>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</si>
  <si>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</si>
  <si>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</si>
  <si>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</si>
  <si>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</si>
  <si>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</si>
  <si>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</si>
  <si>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</si>
  <si>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</si>
  <si>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</si>
  <si>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</si>
  <si>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</si>
  <si>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</si>
  <si>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</si>
  <si>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</si>
  <si>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</si>
  <si>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</si>
  <si>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</si>
  <si>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</si>
  <si>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</si>
  <si>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</si>
  <si>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</si>
  <si>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</si>
  <si>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</si>
  <si>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</si>
  <si>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</si>
  <si>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</si>
  <si>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</si>
  <si>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</si>
  <si>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</si>
  <si>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</si>
  <si>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</si>
  <si>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</si>
  <si>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</si>
  <si>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</si>
  <si>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</si>
  <si>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</si>
  <si>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</si>
  <si>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</si>
  <si>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</si>
  <si>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</si>
  <si>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</si>
  <si>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</si>
  <si>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</si>
  <si>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</si>
  <si>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</si>
  <si>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</si>
  <si>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</si>
  <si>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</si>
  <si>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</si>
  <si>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</si>
  <si>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</si>
  <si>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</si>
  <si>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</si>
  <si>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</si>
  <si>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</si>
  <si>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</si>
  <si>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</si>
  <si>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</si>
  <si>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</si>
  <si>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</si>
  <si>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</si>
  <si>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</si>
  <si>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</si>
  <si>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</si>
  <si>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</si>
  <si>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</si>
  <si>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</si>
  <si>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</si>
  <si>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</si>
  <si>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</si>
  <si>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</si>
  <si>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</si>
  <si>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</si>
  <si>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</si>
  <si>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</si>
  <si>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</si>
  <si>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</si>
  <si>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</si>
  <si>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</si>
  <si>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</si>
  <si>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</si>
  <si>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</si>
  <si>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</si>
  <si>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</si>
  <si>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</si>
  <si>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</si>
  <si>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</si>
  <si>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</si>
  <si>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</si>
  <si>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</si>
  <si>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</si>
  <si>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</si>
  <si>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</si>
  <si>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</si>
  <si>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</si>
  <si>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</si>
  <si>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</si>
  <si>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</si>
  <si>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</si>
  <si>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</si>
  <si>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</si>
  <si>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</si>
  <si>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</si>
  <si>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</si>
  <si>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</si>
  <si>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</si>
  <si>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</si>
  <si>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</si>
  <si>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</si>
  <si>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</si>
  <si>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</si>
  <si>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</si>
  <si>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</si>
  <si>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</si>
  <si>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</si>
  <si>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</si>
  <si>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</si>
  <si>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</si>
  <si>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</si>
  <si>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</si>
  <si>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</si>
  <si>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</si>
  <si>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</si>
  <si>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</si>
  <si>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</si>
  <si>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</si>
  <si>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</si>
  <si>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</si>
  <si>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</si>
  <si>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</si>
  <si>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</si>
  <si>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</si>
  <si>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</si>
  <si>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</si>
  <si>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</si>
  <si>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</si>
  <si>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</si>
  <si>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</si>
  <si>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</si>
  <si>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</si>
  <si>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</si>
  <si>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</si>
  <si>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</si>
  <si>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</si>
  <si>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</si>
  <si>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</si>
  <si>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</si>
  <si>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</si>
  <si>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</si>
  <si>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</si>
  <si>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</si>
  <si>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</si>
  <si>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</si>
  <si>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</si>
  <si>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</si>
  <si>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</si>
  <si>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</si>
  <si>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</si>
  <si>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</si>
  <si>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</si>
  <si>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</si>
  <si>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</si>
  <si>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</si>
  <si>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</si>
  <si>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</si>
  <si>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</si>
  <si>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</si>
  <si>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</si>
  <si>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</si>
  <si>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</si>
  <si>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</si>
  <si>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</si>
  <si>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</si>
  <si>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</si>
  <si>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</si>
  <si>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</si>
  <si>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</si>
  <si>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</si>
  <si>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</si>
  <si>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</si>
  <si>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</si>
  <si>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</si>
  <si>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</si>
  <si>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</si>
  <si>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</si>
  <si>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</si>
  <si>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</si>
  <si>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</si>
  <si>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</si>
  <si>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</si>
  <si>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</si>
  <si>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</si>
  <si>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</si>
  <si>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</si>
  <si>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</si>
  <si>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</si>
  <si>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</si>
  <si>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</si>
  <si>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</si>
  <si>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</si>
  <si>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</si>
  <si>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</si>
  <si>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</si>
  <si>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</si>
  <si>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</si>
  <si>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</si>
  <si>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</si>
  <si>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</si>
  <si>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</si>
  <si>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</si>
  <si>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</si>
  <si>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</si>
  <si>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</si>
  <si>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</si>
  <si>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</si>
  <si>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</si>
  <si>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</si>
  <si>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</si>
  <si>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</si>
  <si>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</si>
  <si>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</si>
  <si>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</si>
  <si>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</si>
  <si>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</si>
  <si>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</si>
  <si>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</si>
  <si>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</si>
  <si>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</si>
  <si>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</si>
  <si>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</si>
  <si>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</si>
  <si>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</si>
  <si>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</si>
  <si>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</si>
  <si>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</si>
  <si>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</si>
  <si>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</si>
  <si>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</si>
  <si>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</si>
  <si>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</si>
  <si>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</si>
  <si>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</si>
  <si>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</si>
  <si>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</si>
  <si>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</si>
  <si>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</si>
  <si>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Total Greater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</si>
  <si>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</si>
  <si>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</si>
  <si>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</si>
  <si>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</si>
  <si>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</si>
  <si>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</si>
  <si>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</si>
  <si>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</si>
  <si>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</si>
  <si>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</si>
  <si>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</si>
  <si>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</si>
  <si>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</si>
  <si>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</si>
  <si>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</si>
  <si>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</si>
  <si>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</si>
  <si>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</si>
  <si>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</si>
  <si>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</si>
  <si>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</si>
  <si>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</si>
  <si>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</si>
  <si>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</si>
  <si>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</si>
  <si>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</si>
  <si>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</si>
  <si>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</si>
  <si>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</si>
  <si>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</si>
  <si>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</si>
  <si>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</si>
  <si>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</si>
  <si>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</si>
  <si>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</si>
  <si>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</si>
  <si>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</si>
  <si>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</si>
  <si>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</si>
  <si>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</si>
  <si>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</si>
  <si>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</si>
  <si>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</si>
  <si>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</si>
  <si>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</si>
  <si>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</si>
  <si>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</si>
  <si>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</si>
  <si>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</si>
  <si>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</si>
  <si>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</si>
  <si>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</si>
  <si>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</si>
  <si>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</si>
  <si>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</si>
  <si>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</si>
  <si>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</si>
  <si>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</si>
  <si>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</si>
  <si>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</si>
  <si>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</si>
  <si>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</si>
  <si>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</si>
  <si>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</si>
  <si>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</si>
  <si>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</si>
  <si>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</si>
  <si>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</si>
  <si>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</si>
  <si>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</si>
  <si>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</si>
  <si>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</si>
  <si>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</si>
  <si>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</si>
  <si>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</si>
  <si>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</si>
  <si>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</si>
  <si>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</si>
  <si>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</si>
  <si>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</si>
  <si>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</si>
  <si>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</si>
  <si>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</si>
  <si>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</si>
  <si>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</si>
  <si>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</si>
  <si>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</si>
  <si>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</si>
  <si>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</si>
  <si>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</si>
  <si>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</si>
  <si>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</si>
  <si>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</si>
  <si>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</si>
  <si>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</si>
  <si>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</si>
  <si>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</si>
  <si>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</si>
  <si>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</si>
  <si>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</si>
  <si>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</si>
  <si>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</si>
  <si>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</si>
  <si>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</si>
  <si>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</si>
  <si>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</si>
  <si>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</si>
  <si>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</si>
  <si>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</si>
  <si>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</si>
  <si>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</si>
  <si>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</si>
  <si>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</si>
  <si>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</si>
  <si>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</si>
  <si>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</si>
  <si>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</si>
  <si>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</si>
  <si>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</si>
  <si>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</si>
  <si>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</si>
  <si>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</si>
  <si>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</si>
  <si>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</si>
  <si>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</si>
  <si>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</si>
  <si>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</si>
  <si>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</si>
  <si>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</si>
  <si>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</si>
  <si>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</si>
  <si>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</si>
  <si>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</si>
  <si>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</si>
  <si>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</si>
  <si>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</si>
  <si>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</si>
  <si>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</si>
  <si>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</si>
  <si>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</si>
  <si>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</si>
  <si>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</si>
  <si>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</si>
  <si>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</si>
  <si>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</si>
  <si>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</si>
  <si>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</si>
  <si>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</si>
  <si>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</si>
  <si>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</si>
  <si>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</si>
  <si>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</si>
  <si>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</si>
  <si>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</si>
  <si>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</si>
  <si>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</si>
  <si>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</si>
  <si>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</si>
  <si>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</si>
  <si>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</si>
  <si>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</si>
  <si>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</si>
  <si>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</si>
  <si>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</si>
  <si>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</si>
  <si>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</si>
  <si>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</si>
  <si>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</si>
  <si>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</si>
  <si>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</si>
  <si>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</si>
  <si>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</si>
  <si>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</si>
  <si>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</si>
  <si>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</si>
  <si>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</si>
  <si>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</si>
  <si>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</si>
  <si>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</si>
  <si>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</si>
  <si>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</si>
  <si>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</si>
  <si>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</si>
  <si>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</si>
  <si>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</si>
  <si>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</si>
  <si>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</si>
  <si>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</si>
  <si>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</si>
  <si>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</si>
  <si>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</si>
  <si>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</si>
  <si>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</si>
  <si>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</si>
  <si>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</si>
  <si>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</si>
  <si>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</si>
  <si>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</si>
  <si>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</si>
  <si>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</si>
  <si>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</si>
  <si>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</si>
  <si>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</si>
  <si>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</si>
  <si>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</si>
  <si>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</si>
  <si>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</si>
  <si>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</si>
  <si>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</si>
  <si>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</si>
  <si>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</si>
  <si>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21</t>
  </si>
  <si>
    <t>Source: National Treasury Local Government Database</t>
  </si>
  <si>
    <t>Total Exp as % of Main app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</si>
</sst>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 &quot;?_);_(@_)"/>
    <numFmt numFmtId="165" formatCode="0.0%;\(0.0%\);_(* &quot;- &quot;?_);_(@_)"/>
    <numFmt numFmtId="166" formatCode="#,###.0%"/>
    <numFmt numFmtId="167" formatCode="_(* #,##0,_);_(* \(#,##0,\);_(* &quot;- &quot;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65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65" fontId="7" fillId="0" borderId="25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65" fontId="5" fillId="0" borderId="15" xfId="0" applyNumberFormat="1" applyFont="1" applyFill="1" applyBorder="1" applyAlignment="1" applyProtection="1">
      <alignment/>
      <protection/>
    </xf>
    <xf numFmtId="165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 indent="1"/>
      <protection/>
    </xf>
    <xf numFmtId="0" fontId="6" fillId="0" borderId="14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8" fillId="0" borderId="26" xfId="0" applyFont="1" applyBorder="1" applyAlignment="1" applyProtection="1">
      <alignment wrapText="1"/>
      <protection/>
    </xf>
    <xf numFmtId="166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left" indent="2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7" fontId="5" fillId="0" borderId="27" xfId="0" applyNumberFormat="1" applyFont="1" applyFill="1" applyBorder="1" applyAlignment="1" applyProtection="1">
      <alignment/>
      <protection/>
    </xf>
    <xf numFmtId="167" fontId="5" fillId="0" borderId="28" xfId="0" applyNumberFormat="1" applyFont="1" applyFill="1" applyBorder="1" applyAlignment="1" applyProtection="1">
      <alignment/>
      <protection/>
    </xf>
    <xf numFmtId="167" fontId="5" fillId="0" borderId="29" xfId="0" applyNumberFormat="1" applyFont="1" applyFill="1" applyBorder="1" applyAlignment="1" applyProtection="1">
      <alignment/>
      <protection/>
    </xf>
    <xf numFmtId="167" fontId="5" fillId="0" borderId="35" xfId="0" applyNumberFormat="1" applyFont="1" applyFill="1" applyBorder="1" applyAlignment="1" applyProtection="1">
      <alignment/>
      <protection/>
    </xf>
    <xf numFmtId="167" fontId="7" fillId="0" borderId="27" xfId="0" applyNumberFormat="1" applyFont="1" applyFill="1" applyBorder="1" applyAlignment="1" applyProtection="1">
      <alignment/>
      <protection/>
    </xf>
    <xf numFmtId="167" fontId="7" fillId="0" borderId="28" xfId="0" applyNumberFormat="1" applyFont="1" applyFill="1" applyBorder="1" applyAlignment="1" applyProtection="1">
      <alignment/>
      <protection/>
    </xf>
    <xf numFmtId="167" fontId="7" fillId="0" borderId="35" xfId="0" applyNumberFormat="1" applyFont="1" applyFill="1" applyBorder="1" applyAlignment="1" applyProtection="1">
      <alignment/>
      <protection/>
    </xf>
    <xf numFmtId="167" fontId="7" fillId="0" borderId="14" xfId="0" applyNumberFormat="1" applyFont="1" applyBorder="1" applyAlignment="1" applyProtection="1">
      <alignment/>
      <protection/>
    </xf>
    <xf numFmtId="167" fontId="7" fillId="0" borderId="31" xfId="0" applyNumberFormat="1" applyFont="1" applyBorder="1" applyAlignment="1" applyProtection="1">
      <alignment/>
      <protection/>
    </xf>
    <xf numFmtId="167" fontId="7" fillId="0" borderId="10" xfId="0" applyNumberFormat="1" applyFont="1" applyBorder="1" applyAlignment="1" applyProtection="1">
      <alignment/>
      <protection/>
    </xf>
    <xf numFmtId="167" fontId="7" fillId="0" borderId="33" xfId="0" applyNumberFormat="1" applyFont="1" applyBorder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7" fillId="0" borderId="29" xfId="0" applyNumberFormat="1" applyFont="1" applyFill="1" applyBorder="1" applyAlignment="1" applyProtection="1">
      <alignment/>
      <protection/>
    </xf>
    <xf numFmtId="167" fontId="5" fillId="0" borderId="36" xfId="0" applyNumberFormat="1" applyFont="1" applyFill="1" applyBorder="1" applyAlignment="1" applyProtection="1">
      <alignment/>
      <protection/>
    </xf>
    <xf numFmtId="167" fontId="7" fillId="0" borderId="36" xfId="0" applyNumberFormat="1" applyFont="1" applyFill="1" applyBorder="1" applyAlignment="1" applyProtection="1">
      <alignment/>
      <protection/>
    </xf>
    <xf numFmtId="167" fontId="5" fillId="0" borderId="31" xfId="0" applyNumberFormat="1" applyFont="1" applyBorder="1" applyAlignment="1" applyProtection="1">
      <alignment/>
      <protection/>
    </xf>
    <xf numFmtId="167" fontId="5" fillId="0" borderId="32" xfId="0" applyNumberFormat="1" applyFont="1" applyBorder="1" applyAlignment="1" applyProtection="1">
      <alignment/>
      <protection/>
    </xf>
    <xf numFmtId="167" fontId="5" fillId="0" borderId="33" xfId="0" applyNumberFormat="1" applyFont="1" applyBorder="1" applyAlignment="1" applyProtection="1">
      <alignment/>
      <protection/>
    </xf>
    <xf numFmtId="167" fontId="5" fillId="0" borderId="30" xfId="0" applyNumberFormat="1" applyFont="1" applyBorder="1" applyAlignment="1" applyProtection="1">
      <alignment/>
      <protection/>
    </xf>
    <xf numFmtId="167" fontId="5" fillId="0" borderId="34" xfId="0" applyNumberFormat="1" applyFont="1" applyBorder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 horizontal="left" wrapText="1" indent="2"/>
      <protection/>
    </xf>
    <xf numFmtId="167" fontId="5" fillId="0" borderId="33" xfId="0" applyNumberFormat="1" applyFont="1" applyFill="1" applyBorder="1" applyAlignment="1" applyProtection="1">
      <alignment/>
      <protection/>
    </xf>
    <xf numFmtId="167" fontId="5" fillId="0" borderId="31" xfId="0" applyNumberFormat="1" applyFont="1" applyFill="1" applyBorder="1" applyAlignment="1" applyProtection="1">
      <alignment/>
      <protection/>
    </xf>
    <xf numFmtId="167" fontId="5" fillId="0" borderId="32" xfId="0" applyNumberFormat="1" applyFont="1" applyFill="1" applyBorder="1" applyAlignment="1" applyProtection="1">
      <alignment/>
      <protection/>
    </xf>
    <xf numFmtId="167" fontId="5" fillId="0" borderId="26" xfId="0" applyNumberFormat="1" applyFont="1" applyFill="1" applyBorder="1" applyAlignment="1" applyProtection="1">
      <alignment/>
      <protection/>
    </xf>
    <xf numFmtId="167" fontId="6" fillId="0" borderId="27" xfId="0" applyNumberFormat="1" applyFont="1" applyBorder="1" applyAlignment="1" applyProtection="1">
      <alignment horizontal="right" wrapText="1"/>
      <protection/>
    </xf>
    <xf numFmtId="167" fontId="6" fillId="0" borderId="0" xfId="0" applyNumberFormat="1" applyFont="1" applyAlignment="1" applyProtection="1">
      <alignment horizontal="right" wrapText="1"/>
      <protection/>
    </xf>
    <xf numFmtId="167" fontId="6" fillId="0" borderId="28" xfId="0" applyNumberFormat="1" applyFont="1" applyBorder="1" applyAlignment="1" applyProtection="1">
      <alignment horizontal="right" wrapText="1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0" xfId="0" applyNumberFormat="1" applyFont="1" applyAlignment="1" applyProtection="1">
      <alignment horizontal="right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 wrapText="1"/>
      <protection/>
    </xf>
    <xf numFmtId="167" fontId="4" fillId="0" borderId="0" xfId="0" applyNumberFormat="1" applyFont="1" applyAlignment="1" applyProtection="1">
      <alignment horizontal="right" wrapText="1"/>
      <protection/>
    </xf>
    <xf numFmtId="167" fontId="4" fillId="0" borderId="28" xfId="0" applyNumberFormat="1" applyFont="1" applyBorder="1" applyAlignment="1" applyProtection="1">
      <alignment horizontal="right" wrapText="1"/>
      <protection/>
    </xf>
    <xf numFmtId="167" fontId="6" fillId="0" borderId="33" xfId="0" applyNumberFormat="1" applyFont="1" applyBorder="1" applyAlignment="1" applyProtection="1">
      <alignment horizontal="right" wrapText="1"/>
      <protection/>
    </xf>
    <xf numFmtId="167" fontId="6" fillId="0" borderId="10" xfId="0" applyNumberFormat="1" applyFont="1" applyBorder="1" applyAlignment="1" applyProtection="1">
      <alignment horizontal="right" wrapText="1"/>
      <protection/>
    </xf>
    <xf numFmtId="167" fontId="6" fillId="0" borderId="31" xfId="0" applyNumberFormat="1" applyFont="1" applyBorder="1" applyAlignment="1" applyProtection="1">
      <alignment horizontal="right" wrapText="1"/>
      <protection/>
    </xf>
    <xf numFmtId="167" fontId="8" fillId="0" borderId="26" xfId="0" applyNumberFormat="1" applyFont="1" applyBorder="1" applyAlignment="1" applyProtection="1">
      <alignment horizontal="right" wrapText="1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19.140625" style="3" customWidth="1"/>
    <col min="3" max="3" width="6.8515625" style="3" hidden="1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7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7.421875" style="3" customWidth="1"/>
    <col min="30" max="32" width="12.140625" style="3" customWidth="1"/>
    <col min="33" max="33" width="7.57421875" style="3" customWidth="1"/>
    <col min="34" max="34" width="10.4218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9" customFormat="1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7"/>
      <c r="AJ3" s="7"/>
      <c r="AK3" s="7"/>
      <c r="AL3" s="7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63.75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668</v>
      </c>
      <c r="AD5" s="19" t="s">
        <v>11</v>
      </c>
      <c r="AE5" s="20" t="s">
        <v>12</v>
      </c>
      <c r="AF5" s="20" t="s">
        <v>13</v>
      </c>
      <c r="AG5" s="24" t="s">
        <v>668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26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35" t="s">
        <v>19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1"/>
      <c r="B8" s="40" t="s">
        <v>20</v>
      </c>
      <c r="C8" s="41" t="s">
        <v>21</v>
      </c>
      <c r="D8" s="79">
        <v>16595194366</v>
      </c>
      <c r="E8" s="80">
        <v>5255176852</v>
      </c>
      <c r="F8" s="81">
        <f>$D8+$E8</f>
        <v>21850371218</v>
      </c>
      <c r="G8" s="79">
        <v>16990885067</v>
      </c>
      <c r="H8" s="80">
        <v>4698688022</v>
      </c>
      <c r="I8" s="82">
        <f>$G8+$H8</f>
        <v>21689573089</v>
      </c>
      <c r="J8" s="79">
        <v>3235373898</v>
      </c>
      <c r="K8" s="80">
        <v>723050988</v>
      </c>
      <c r="L8" s="80">
        <f>$J8+$K8</f>
        <v>3958424886</v>
      </c>
      <c r="M8" s="42">
        <f>IF($F8=0,0,$L8/$F8)</f>
        <v>0.18116053253773146</v>
      </c>
      <c r="N8" s="107">
        <v>4194568334</v>
      </c>
      <c r="O8" s="108">
        <v>1086279581</v>
      </c>
      <c r="P8" s="109">
        <f>$N8+$O8</f>
        <v>5280847915</v>
      </c>
      <c r="Q8" s="42">
        <f>IF($F8=0,0,$P8/$F8)</f>
        <v>0.2416822973995846</v>
      </c>
      <c r="R8" s="107">
        <v>0</v>
      </c>
      <c r="S8" s="109">
        <v>0</v>
      </c>
      <c r="T8" s="109">
        <f>$R8+$S8</f>
        <v>0</v>
      </c>
      <c r="U8" s="42">
        <f>IF($I8=0,0,$T8/$I8)</f>
        <v>0</v>
      </c>
      <c r="V8" s="107">
        <v>0</v>
      </c>
      <c r="W8" s="109">
        <v>0</v>
      </c>
      <c r="X8" s="109">
        <f>$V8+$W8</f>
        <v>0</v>
      </c>
      <c r="Y8" s="42">
        <f>IF($I8=0,0,$X8/$I8)</f>
        <v>0</v>
      </c>
      <c r="Z8" s="79">
        <f>$J8+$N8</f>
        <v>7429942232</v>
      </c>
      <c r="AA8" s="80">
        <f>$K8+$O8</f>
        <v>1809330569</v>
      </c>
      <c r="AB8" s="80">
        <f>$Z8+$AA8</f>
        <v>9239272801</v>
      </c>
      <c r="AC8" s="42">
        <f>IF($F8=0,0,$AB8/$F8)</f>
        <v>0.4228428299373161</v>
      </c>
      <c r="AD8" s="79">
        <v>2825120267</v>
      </c>
      <c r="AE8" s="80">
        <v>1090529876</v>
      </c>
      <c r="AF8" s="80">
        <f>$AD8+$AE8</f>
        <v>3915650143</v>
      </c>
      <c r="AG8" s="42">
        <f>IF($AI8=0,0,$AK8/$AI8)</f>
        <v>0.4185550164458188</v>
      </c>
      <c r="AH8" s="42">
        <f>IF($AF8=0,0,$P8/$AF8-1)</f>
        <v>0.348651621606328</v>
      </c>
      <c r="AI8" s="14">
        <v>17371216584</v>
      </c>
      <c r="AJ8" s="14">
        <v>18867676957</v>
      </c>
      <c r="AK8" s="14">
        <v>7270809843</v>
      </c>
      <c r="AL8" s="14"/>
    </row>
    <row r="9" spans="1:38" s="15" customFormat="1" ht="12.75">
      <c r="A9" s="31"/>
      <c r="B9" s="40" t="s">
        <v>22</v>
      </c>
      <c r="C9" s="41" t="s">
        <v>23</v>
      </c>
      <c r="D9" s="79">
        <v>9556529167</v>
      </c>
      <c r="E9" s="80">
        <v>1986648057</v>
      </c>
      <c r="F9" s="82">
        <f aca="true" t="shared" si="0" ref="F9:F17">$D9+$E9</f>
        <v>11543177224</v>
      </c>
      <c r="G9" s="79">
        <v>9643650223</v>
      </c>
      <c r="H9" s="80">
        <v>2159199646</v>
      </c>
      <c r="I9" s="82">
        <f aca="true" t="shared" si="1" ref="I9:I17">$G9+$H9</f>
        <v>11802849869</v>
      </c>
      <c r="J9" s="79">
        <v>1903934904</v>
      </c>
      <c r="K9" s="80">
        <v>295351637</v>
      </c>
      <c r="L9" s="80">
        <f aca="true" t="shared" si="2" ref="L9:L17">$J9+$K9</f>
        <v>2199286541</v>
      </c>
      <c r="M9" s="42">
        <f aca="true" t="shared" si="3" ref="M9:M17">IF($F9=0,0,$L9/$F9)</f>
        <v>0.1905269665640542</v>
      </c>
      <c r="N9" s="107">
        <v>1795450140</v>
      </c>
      <c r="O9" s="108">
        <v>366737558</v>
      </c>
      <c r="P9" s="109">
        <f aca="true" t="shared" si="4" ref="P9:P17">$N9+$O9</f>
        <v>2162187698</v>
      </c>
      <c r="Q9" s="42">
        <f aca="true" t="shared" si="5" ref="Q9:Q17">IF($F9=0,0,$P9/$F9)</f>
        <v>0.18731304700966445</v>
      </c>
      <c r="R9" s="107">
        <v>0</v>
      </c>
      <c r="S9" s="109">
        <v>0</v>
      </c>
      <c r="T9" s="109">
        <f aca="true" t="shared" si="6" ref="T9:T17">$R9+$S9</f>
        <v>0</v>
      </c>
      <c r="U9" s="42">
        <f aca="true" t="shared" si="7" ref="U9:U17">IF($I9=0,0,$T9/$I9)</f>
        <v>0</v>
      </c>
      <c r="V9" s="107">
        <v>0</v>
      </c>
      <c r="W9" s="109">
        <v>0</v>
      </c>
      <c r="X9" s="109">
        <f aca="true" t="shared" si="8" ref="X9:X17">$V9+$W9</f>
        <v>0</v>
      </c>
      <c r="Y9" s="42">
        <f aca="true" t="shared" si="9" ref="Y9:Y17">IF($I9=0,0,$X9/$I9)</f>
        <v>0</v>
      </c>
      <c r="Z9" s="79">
        <f aca="true" t="shared" si="10" ref="Z9:Z17">$J9+$N9</f>
        <v>3699385044</v>
      </c>
      <c r="AA9" s="80">
        <f aca="true" t="shared" si="11" ref="AA9:AA17">$K9+$O9</f>
        <v>662089195</v>
      </c>
      <c r="AB9" s="80">
        <f aca="true" t="shared" si="12" ref="AB9:AB17">$Z9+$AA9</f>
        <v>4361474239</v>
      </c>
      <c r="AC9" s="42">
        <f aca="true" t="shared" si="13" ref="AC9:AC17">IF($F9=0,0,$AB9/$F9)</f>
        <v>0.37784001357371866</v>
      </c>
      <c r="AD9" s="79">
        <v>1758083367</v>
      </c>
      <c r="AE9" s="80">
        <v>356732895</v>
      </c>
      <c r="AF9" s="80">
        <f aca="true" t="shared" si="14" ref="AF9:AF17">$AD9+$AE9</f>
        <v>2114816262</v>
      </c>
      <c r="AG9" s="42">
        <f aca="true" t="shared" si="15" ref="AG9:AG17">IF($AI9=0,0,$AK9/$AI9)</f>
        <v>0.3780345509241859</v>
      </c>
      <c r="AH9" s="42">
        <f aca="true" t="shared" si="16" ref="AH9:AH17">IF($AF9=0,0,$P9/$AF9-1)</f>
        <v>0.02239978803416265</v>
      </c>
      <c r="AI9" s="14">
        <v>10360282060</v>
      </c>
      <c r="AJ9" s="14">
        <v>10383055401</v>
      </c>
      <c r="AK9" s="14">
        <v>3916544576</v>
      </c>
      <c r="AL9" s="14"/>
    </row>
    <row r="10" spans="1:38" s="15" customFormat="1" ht="12.75">
      <c r="A10" s="31"/>
      <c r="B10" s="40" t="s">
        <v>24</v>
      </c>
      <c r="C10" s="41" t="s">
        <v>25</v>
      </c>
      <c r="D10" s="79">
        <v>68750664816</v>
      </c>
      <c r="E10" s="80">
        <v>9287657688</v>
      </c>
      <c r="F10" s="82">
        <f t="shared" si="0"/>
        <v>78038322504</v>
      </c>
      <c r="G10" s="79">
        <v>69057819756</v>
      </c>
      <c r="H10" s="80">
        <v>8666709619</v>
      </c>
      <c r="I10" s="82">
        <f t="shared" si="1"/>
        <v>77724529375</v>
      </c>
      <c r="J10" s="79">
        <v>16157132771</v>
      </c>
      <c r="K10" s="80">
        <v>705909866</v>
      </c>
      <c r="L10" s="80">
        <f t="shared" si="2"/>
        <v>16863042637</v>
      </c>
      <c r="M10" s="42">
        <f t="shared" si="3"/>
        <v>0.21608668787230342</v>
      </c>
      <c r="N10" s="107">
        <v>16039939989</v>
      </c>
      <c r="O10" s="108">
        <v>1684524279</v>
      </c>
      <c r="P10" s="109">
        <f t="shared" si="4"/>
        <v>17724464268</v>
      </c>
      <c r="Q10" s="42">
        <f t="shared" si="5"/>
        <v>0.22712513159276967</v>
      </c>
      <c r="R10" s="107">
        <v>0</v>
      </c>
      <c r="S10" s="109">
        <v>0</v>
      </c>
      <c r="T10" s="109">
        <f t="shared" si="6"/>
        <v>0</v>
      </c>
      <c r="U10" s="42">
        <f t="shared" si="7"/>
        <v>0</v>
      </c>
      <c r="V10" s="107">
        <v>0</v>
      </c>
      <c r="W10" s="109">
        <v>0</v>
      </c>
      <c r="X10" s="109">
        <f t="shared" si="8"/>
        <v>0</v>
      </c>
      <c r="Y10" s="42">
        <f t="shared" si="9"/>
        <v>0</v>
      </c>
      <c r="Z10" s="79">
        <f t="shared" si="10"/>
        <v>32197072760</v>
      </c>
      <c r="AA10" s="80">
        <f t="shared" si="11"/>
        <v>2390434145</v>
      </c>
      <c r="AB10" s="80">
        <f t="shared" si="12"/>
        <v>34587506905</v>
      </c>
      <c r="AC10" s="42">
        <f t="shared" si="13"/>
        <v>0.4432118194650731</v>
      </c>
      <c r="AD10" s="79">
        <v>14317399335</v>
      </c>
      <c r="AE10" s="80">
        <v>2082327930</v>
      </c>
      <c r="AF10" s="80">
        <f t="shared" si="14"/>
        <v>16399727265</v>
      </c>
      <c r="AG10" s="42">
        <f t="shared" si="15"/>
        <v>0.4533374846043706</v>
      </c>
      <c r="AH10" s="42">
        <f t="shared" si="16"/>
        <v>0.08077798987713836</v>
      </c>
      <c r="AI10" s="14">
        <v>69634386851</v>
      </c>
      <c r="AJ10" s="14">
        <v>72365543422</v>
      </c>
      <c r="AK10" s="14">
        <v>31567877777</v>
      </c>
      <c r="AL10" s="14"/>
    </row>
    <row r="11" spans="1:38" s="15" customFormat="1" ht="12.75">
      <c r="A11" s="31"/>
      <c r="B11" s="40" t="s">
        <v>26</v>
      </c>
      <c r="C11" s="41" t="s">
        <v>27</v>
      </c>
      <c r="D11" s="79">
        <v>33845887017</v>
      </c>
      <c r="E11" s="80">
        <v>10147463274</v>
      </c>
      <c r="F11" s="82">
        <f t="shared" si="0"/>
        <v>43993350291</v>
      </c>
      <c r="G11" s="79">
        <v>33975651581</v>
      </c>
      <c r="H11" s="80">
        <v>10055096933</v>
      </c>
      <c r="I11" s="82">
        <f t="shared" si="1"/>
        <v>44030748514</v>
      </c>
      <c r="J11" s="79">
        <v>7238889616</v>
      </c>
      <c r="K11" s="80">
        <v>1228314084</v>
      </c>
      <c r="L11" s="80">
        <f t="shared" si="2"/>
        <v>8467203700</v>
      </c>
      <c r="M11" s="42">
        <f t="shared" si="3"/>
        <v>0.1924655349954602</v>
      </c>
      <c r="N11" s="107">
        <v>7499390631</v>
      </c>
      <c r="O11" s="108">
        <v>2027878448</v>
      </c>
      <c r="P11" s="109">
        <f t="shared" si="4"/>
        <v>9527269079</v>
      </c>
      <c r="Q11" s="42">
        <f t="shared" si="5"/>
        <v>0.2165615716007211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14738280247</v>
      </c>
      <c r="AA11" s="80">
        <f t="shared" si="11"/>
        <v>3256192532</v>
      </c>
      <c r="AB11" s="80">
        <f t="shared" si="12"/>
        <v>17994472779</v>
      </c>
      <c r="AC11" s="42">
        <f t="shared" si="13"/>
        <v>0.4090271065961813</v>
      </c>
      <c r="AD11" s="79">
        <v>7269560825</v>
      </c>
      <c r="AE11" s="80">
        <v>2897915770</v>
      </c>
      <c r="AF11" s="80">
        <f t="shared" si="14"/>
        <v>10167476595</v>
      </c>
      <c r="AG11" s="42">
        <f t="shared" si="15"/>
        <v>0.4763658405967603</v>
      </c>
      <c r="AH11" s="42">
        <f t="shared" si="16"/>
        <v>-0.06296621487329812</v>
      </c>
      <c r="AI11" s="14">
        <v>39747544665</v>
      </c>
      <c r="AJ11" s="14">
        <v>41032834874</v>
      </c>
      <c r="AK11" s="14">
        <v>18934372526</v>
      </c>
      <c r="AL11" s="14"/>
    </row>
    <row r="12" spans="1:38" s="15" customFormat="1" ht="12.75">
      <c r="A12" s="31"/>
      <c r="B12" s="40" t="s">
        <v>28</v>
      </c>
      <c r="C12" s="41" t="s">
        <v>29</v>
      </c>
      <c r="D12" s="79">
        <v>7648434262</v>
      </c>
      <c r="E12" s="80">
        <v>3297293074</v>
      </c>
      <c r="F12" s="82">
        <f t="shared" si="0"/>
        <v>10945727336</v>
      </c>
      <c r="G12" s="79">
        <v>7648434262</v>
      </c>
      <c r="H12" s="80">
        <v>3297293074</v>
      </c>
      <c r="I12" s="82">
        <f t="shared" si="1"/>
        <v>10945727336</v>
      </c>
      <c r="J12" s="79">
        <v>1704070721</v>
      </c>
      <c r="K12" s="80">
        <v>402419160</v>
      </c>
      <c r="L12" s="80">
        <f t="shared" si="2"/>
        <v>2106489881</v>
      </c>
      <c r="M12" s="42">
        <f t="shared" si="3"/>
        <v>0.19244859810017836</v>
      </c>
      <c r="N12" s="107">
        <v>1981062983</v>
      </c>
      <c r="O12" s="108">
        <v>843105946</v>
      </c>
      <c r="P12" s="109">
        <f t="shared" si="4"/>
        <v>2824168929</v>
      </c>
      <c r="Q12" s="42">
        <f t="shared" si="5"/>
        <v>0.25801564777805464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3685133704</v>
      </c>
      <c r="AA12" s="80">
        <f t="shared" si="11"/>
        <v>1245525106</v>
      </c>
      <c r="AB12" s="80">
        <f t="shared" si="12"/>
        <v>4930658810</v>
      </c>
      <c r="AC12" s="42">
        <f t="shared" si="13"/>
        <v>0.45046424587823297</v>
      </c>
      <c r="AD12" s="79">
        <v>1488280589</v>
      </c>
      <c r="AE12" s="80">
        <v>837695357</v>
      </c>
      <c r="AF12" s="80">
        <f t="shared" si="14"/>
        <v>2325975946</v>
      </c>
      <c r="AG12" s="42">
        <f t="shared" si="15"/>
        <v>0.48761438778779714</v>
      </c>
      <c r="AH12" s="42">
        <f t="shared" si="16"/>
        <v>0.2141866444735796</v>
      </c>
      <c r="AI12" s="14">
        <v>8817960439</v>
      </c>
      <c r="AJ12" s="14">
        <v>9791543989</v>
      </c>
      <c r="AK12" s="14">
        <v>4299764381</v>
      </c>
      <c r="AL12" s="14"/>
    </row>
    <row r="13" spans="1:38" s="15" customFormat="1" ht="12.75">
      <c r="A13" s="31"/>
      <c r="B13" s="40" t="s">
        <v>30</v>
      </c>
      <c r="C13" s="41" t="s">
        <v>31</v>
      </c>
      <c r="D13" s="79">
        <v>8092371101</v>
      </c>
      <c r="E13" s="80">
        <v>1946613483</v>
      </c>
      <c r="F13" s="82">
        <f t="shared" si="0"/>
        <v>10038984584</v>
      </c>
      <c r="G13" s="79">
        <v>7921055796</v>
      </c>
      <c r="H13" s="80">
        <v>2534670882</v>
      </c>
      <c r="I13" s="82">
        <f t="shared" si="1"/>
        <v>10455726678</v>
      </c>
      <c r="J13" s="79">
        <v>1759045510</v>
      </c>
      <c r="K13" s="80">
        <v>299297421</v>
      </c>
      <c r="L13" s="80">
        <f t="shared" si="2"/>
        <v>2058342931</v>
      </c>
      <c r="M13" s="42">
        <f t="shared" si="3"/>
        <v>0.2050349727880407</v>
      </c>
      <c r="N13" s="107">
        <v>1847474503</v>
      </c>
      <c r="O13" s="108">
        <v>625469677</v>
      </c>
      <c r="P13" s="109">
        <f t="shared" si="4"/>
        <v>2472944180</v>
      </c>
      <c r="Q13" s="42">
        <f t="shared" si="5"/>
        <v>0.2463340947790024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3606520013</v>
      </c>
      <c r="AA13" s="80">
        <f t="shared" si="11"/>
        <v>924767098</v>
      </c>
      <c r="AB13" s="80">
        <f t="shared" si="12"/>
        <v>4531287111</v>
      </c>
      <c r="AC13" s="42">
        <f t="shared" si="13"/>
        <v>0.4513690675670431</v>
      </c>
      <c r="AD13" s="79">
        <v>1594783105</v>
      </c>
      <c r="AE13" s="80">
        <v>542450226</v>
      </c>
      <c r="AF13" s="80">
        <f t="shared" si="14"/>
        <v>2137233331</v>
      </c>
      <c r="AG13" s="42">
        <f t="shared" si="15"/>
        <v>0.546554391404102</v>
      </c>
      <c r="AH13" s="42">
        <f t="shared" si="16"/>
        <v>0.15707730369473638</v>
      </c>
      <c r="AI13" s="14">
        <v>9349612515</v>
      </c>
      <c r="AJ13" s="14">
        <v>10349945824</v>
      </c>
      <c r="AK13" s="14">
        <v>5110071778</v>
      </c>
      <c r="AL13" s="14"/>
    </row>
    <row r="14" spans="1:38" s="15" customFormat="1" ht="12.75">
      <c r="A14" s="31"/>
      <c r="B14" s="40" t="s">
        <v>32</v>
      </c>
      <c r="C14" s="41" t="s">
        <v>33</v>
      </c>
      <c r="D14" s="79">
        <v>8070553800</v>
      </c>
      <c r="E14" s="80">
        <v>2269811013</v>
      </c>
      <c r="F14" s="82">
        <f t="shared" si="0"/>
        <v>10340364813</v>
      </c>
      <c r="G14" s="79">
        <v>7956028983</v>
      </c>
      <c r="H14" s="80">
        <v>2269811013</v>
      </c>
      <c r="I14" s="82">
        <f t="shared" si="1"/>
        <v>10225839996</v>
      </c>
      <c r="J14" s="79">
        <v>1609767764</v>
      </c>
      <c r="K14" s="80">
        <v>402192060</v>
      </c>
      <c r="L14" s="80">
        <f t="shared" si="2"/>
        <v>2011959824</v>
      </c>
      <c r="M14" s="42">
        <f t="shared" si="3"/>
        <v>0.19457338888764794</v>
      </c>
      <c r="N14" s="107">
        <v>1668488303</v>
      </c>
      <c r="O14" s="108">
        <v>466022256</v>
      </c>
      <c r="P14" s="109">
        <f t="shared" si="4"/>
        <v>2134510559</v>
      </c>
      <c r="Q14" s="42">
        <f t="shared" si="5"/>
        <v>0.206425072770786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3278256067</v>
      </c>
      <c r="AA14" s="80">
        <f t="shared" si="11"/>
        <v>868214316</v>
      </c>
      <c r="AB14" s="80">
        <f t="shared" si="12"/>
        <v>4146470383</v>
      </c>
      <c r="AC14" s="42">
        <f t="shared" si="13"/>
        <v>0.40099846165843395</v>
      </c>
      <c r="AD14" s="79">
        <v>1530373174</v>
      </c>
      <c r="AE14" s="80">
        <v>275826302</v>
      </c>
      <c r="AF14" s="80">
        <f t="shared" si="14"/>
        <v>1806199476</v>
      </c>
      <c r="AG14" s="42">
        <f t="shared" si="15"/>
        <v>0.38340930277849133</v>
      </c>
      <c r="AH14" s="42">
        <f t="shared" si="16"/>
        <v>0.18176900578394362</v>
      </c>
      <c r="AI14" s="14">
        <v>9447465559</v>
      </c>
      <c r="AJ14" s="14">
        <v>9701677656</v>
      </c>
      <c r="AK14" s="14">
        <v>3622246183</v>
      </c>
      <c r="AL14" s="14"/>
    </row>
    <row r="15" spans="1:38" s="15" customFormat="1" ht="12.75">
      <c r="A15" s="31"/>
      <c r="B15" s="40" t="s">
        <v>34</v>
      </c>
      <c r="C15" s="41" t="s">
        <v>35</v>
      </c>
      <c r="D15" s="79">
        <v>3331809212</v>
      </c>
      <c r="E15" s="80">
        <v>867188356</v>
      </c>
      <c r="F15" s="82">
        <f t="shared" si="0"/>
        <v>4198997568</v>
      </c>
      <c r="G15" s="79">
        <v>3331809212</v>
      </c>
      <c r="H15" s="80">
        <v>867188356</v>
      </c>
      <c r="I15" s="82">
        <f t="shared" si="1"/>
        <v>4198997568</v>
      </c>
      <c r="J15" s="79">
        <v>677727331</v>
      </c>
      <c r="K15" s="80">
        <v>100516129</v>
      </c>
      <c r="L15" s="80">
        <f t="shared" si="2"/>
        <v>778243460</v>
      </c>
      <c r="M15" s="42">
        <f t="shared" si="3"/>
        <v>0.18534029786796963</v>
      </c>
      <c r="N15" s="107">
        <v>922391861</v>
      </c>
      <c r="O15" s="108">
        <v>120853959</v>
      </c>
      <c r="P15" s="109">
        <f t="shared" si="4"/>
        <v>1043245820</v>
      </c>
      <c r="Q15" s="42">
        <f t="shared" si="5"/>
        <v>0.24845116080810267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1600119192</v>
      </c>
      <c r="AA15" s="80">
        <f t="shared" si="11"/>
        <v>221370088</v>
      </c>
      <c r="AB15" s="80">
        <f t="shared" si="12"/>
        <v>1821489280</v>
      </c>
      <c r="AC15" s="42">
        <f t="shared" si="13"/>
        <v>0.4337914586760723</v>
      </c>
      <c r="AD15" s="79">
        <v>606641004</v>
      </c>
      <c r="AE15" s="80">
        <v>109648752</v>
      </c>
      <c r="AF15" s="80">
        <f t="shared" si="14"/>
        <v>716289756</v>
      </c>
      <c r="AG15" s="42">
        <f t="shared" si="15"/>
        <v>0.4236378278673375</v>
      </c>
      <c r="AH15" s="42">
        <f t="shared" si="16"/>
        <v>0.45645782486940933</v>
      </c>
      <c r="AI15" s="14">
        <v>3424123217</v>
      </c>
      <c r="AJ15" s="14">
        <v>3358870640</v>
      </c>
      <c r="AK15" s="14">
        <v>1450588122</v>
      </c>
      <c r="AL15" s="14"/>
    </row>
    <row r="16" spans="1:38" s="15" customFormat="1" ht="12.75">
      <c r="A16" s="31"/>
      <c r="B16" s="43" t="s">
        <v>36</v>
      </c>
      <c r="C16" s="41" t="s">
        <v>37</v>
      </c>
      <c r="D16" s="79">
        <v>36699915906</v>
      </c>
      <c r="E16" s="80">
        <v>6079562852</v>
      </c>
      <c r="F16" s="82">
        <f t="shared" si="0"/>
        <v>42779478758</v>
      </c>
      <c r="G16" s="79">
        <v>36823106910</v>
      </c>
      <c r="H16" s="80">
        <v>6539112294</v>
      </c>
      <c r="I16" s="82">
        <f t="shared" si="1"/>
        <v>43362219204</v>
      </c>
      <c r="J16" s="79">
        <v>7778197106</v>
      </c>
      <c r="K16" s="80">
        <v>633204313</v>
      </c>
      <c r="L16" s="80">
        <f t="shared" si="2"/>
        <v>8411401419</v>
      </c>
      <c r="M16" s="42">
        <f t="shared" si="3"/>
        <v>0.1966223447130482</v>
      </c>
      <c r="N16" s="107">
        <v>8438373113</v>
      </c>
      <c r="O16" s="108">
        <v>1088553895</v>
      </c>
      <c r="P16" s="109">
        <f t="shared" si="4"/>
        <v>9526927008</v>
      </c>
      <c r="Q16" s="42">
        <f t="shared" si="5"/>
        <v>0.22269852940221746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16216570219</v>
      </c>
      <c r="AA16" s="80">
        <f t="shared" si="11"/>
        <v>1721758208</v>
      </c>
      <c r="AB16" s="80">
        <f t="shared" si="12"/>
        <v>17938328427</v>
      </c>
      <c r="AC16" s="42">
        <f t="shared" si="13"/>
        <v>0.4193208741152657</v>
      </c>
      <c r="AD16" s="79">
        <v>7422852440</v>
      </c>
      <c r="AE16" s="80">
        <v>1766013411</v>
      </c>
      <c r="AF16" s="80">
        <f t="shared" si="14"/>
        <v>9188865851</v>
      </c>
      <c r="AG16" s="42">
        <f t="shared" si="15"/>
        <v>0.42187450515971203</v>
      </c>
      <c r="AH16" s="42">
        <f t="shared" si="16"/>
        <v>0.036790302794899254</v>
      </c>
      <c r="AI16" s="14">
        <v>39984681382</v>
      </c>
      <c r="AJ16" s="14">
        <v>40485423981</v>
      </c>
      <c r="AK16" s="14">
        <v>16868517672</v>
      </c>
      <c r="AL16" s="14"/>
    </row>
    <row r="17" spans="1:38" s="15" customFormat="1" ht="12.75">
      <c r="A17" s="44"/>
      <c r="B17" s="45" t="s">
        <v>665</v>
      </c>
      <c r="C17" s="44"/>
      <c r="D17" s="83">
        <f>SUM(D8:D16)</f>
        <v>192591359647</v>
      </c>
      <c r="E17" s="84">
        <f>SUM(E8:E16)</f>
        <v>41137414649</v>
      </c>
      <c r="F17" s="85">
        <f t="shared" si="0"/>
        <v>233728774296</v>
      </c>
      <c r="G17" s="83">
        <f>SUM(G8:G16)</f>
        <v>193348441790</v>
      </c>
      <c r="H17" s="84">
        <f>SUM(H8:H16)</f>
        <v>41087769839</v>
      </c>
      <c r="I17" s="85">
        <f t="shared" si="1"/>
        <v>234436211629</v>
      </c>
      <c r="J17" s="83">
        <f>SUM(J8:J16)</f>
        <v>42064139621</v>
      </c>
      <c r="K17" s="84">
        <f>SUM(K8:K16)</f>
        <v>4790255658</v>
      </c>
      <c r="L17" s="84">
        <f t="shared" si="2"/>
        <v>46854395279</v>
      </c>
      <c r="M17" s="46">
        <f t="shared" si="3"/>
        <v>0.2004648140569223</v>
      </c>
      <c r="N17" s="110">
        <f>SUM(N8:N16)</f>
        <v>44387139857</v>
      </c>
      <c r="O17" s="111">
        <f>SUM(O8:O16)</f>
        <v>8309425599</v>
      </c>
      <c r="P17" s="112">
        <f t="shared" si="4"/>
        <v>52696565456</v>
      </c>
      <c r="Q17" s="46">
        <f t="shared" si="5"/>
        <v>0.22546032517700942</v>
      </c>
      <c r="R17" s="110">
        <f>SUM(R8:R16)</f>
        <v>0</v>
      </c>
      <c r="S17" s="112">
        <f>SUM(S8:S16)</f>
        <v>0</v>
      </c>
      <c r="T17" s="112">
        <f t="shared" si="6"/>
        <v>0</v>
      </c>
      <c r="U17" s="46">
        <f t="shared" si="7"/>
        <v>0</v>
      </c>
      <c r="V17" s="110">
        <f>SUM(V8:V16)</f>
        <v>0</v>
      </c>
      <c r="W17" s="112">
        <f>SUM(W8:W16)</f>
        <v>0</v>
      </c>
      <c r="X17" s="112">
        <f t="shared" si="8"/>
        <v>0</v>
      </c>
      <c r="Y17" s="46">
        <f t="shared" si="9"/>
        <v>0</v>
      </c>
      <c r="Z17" s="83">
        <f t="shared" si="10"/>
        <v>86451279478</v>
      </c>
      <c r="AA17" s="84">
        <f t="shared" si="11"/>
        <v>13099681257</v>
      </c>
      <c r="AB17" s="84">
        <f t="shared" si="12"/>
        <v>99550960735</v>
      </c>
      <c r="AC17" s="46">
        <f t="shared" si="13"/>
        <v>0.4259251392339317</v>
      </c>
      <c r="AD17" s="83">
        <f>SUM(AD8:AD16)</f>
        <v>38813094106</v>
      </c>
      <c r="AE17" s="84">
        <f>SUM(AE8:AE16)</f>
        <v>9959140519</v>
      </c>
      <c r="AF17" s="84">
        <f t="shared" si="14"/>
        <v>48772234625</v>
      </c>
      <c r="AG17" s="46">
        <f t="shared" si="15"/>
        <v>0.4470164877023805</v>
      </c>
      <c r="AH17" s="46">
        <f t="shared" si="16"/>
        <v>0.0804623954832786</v>
      </c>
      <c r="AI17" s="14">
        <f>SUM(AI8:AI16)</f>
        <v>208137273272</v>
      </c>
      <c r="AJ17" s="14">
        <f>SUM(AJ8:AJ16)</f>
        <v>216336572744</v>
      </c>
      <c r="AK17" s="14">
        <f>SUM(AK8:AK16)</f>
        <v>93040792858</v>
      </c>
      <c r="AL17" s="14"/>
    </row>
    <row r="18" spans="1:38" s="15" customFormat="1" ht="12.75">
      <c r="A18" s="47"/>
      <c r="B18" s="48"/>
      <c r="C18" s="49"/>
      <c r="D18" s="86"/>
      <c r="E18" s="87"/>
      <c r="F18" s="88"/>
      <c r="G18" s="86"/>
      <c r="H18" s="87"/>
      <c r="I18" s="88"/>
      <c r="J18" s="89"/>
      <c r="K18" s="87"/>
      <c r="L18" s="88"/>
      <c r="M18" s="50"/>
      <c r="N18" s="89"/>
      <c r="O18" s="88"/>
      <c r="P18" s="87"/>
      <c r="Q18" s="50"/>
      <c r="R18" s="89"/>
      <c r="S18" s="87"/>
      <c r="T18" s="87"/>
      <c r="U18" s="50"/>
      <c r="V18" s="89"/>
      <c r="W18" s="87"/>
      <c r="X18" s="87"/>
      <c r="Y18" s="50"/>
      <c r="Z18" s="89"/>
      <c r="AA18" s="87"/>
      <c r="AB18" s="88"/>
      <c r="AC18" s="50"/>
      <c r="AD18" s="89"/>
      <c r="AE18" s="87"/>
      <c r="AF18" s="87"/>
      <c r="AG18" s="50"/>
      <c r="AH18" s="50"/>
      <c r="AI18" s="14"/>
      <c r="AJ18" s="14"/>
      <c r="AK18" s="14"/>
      <c r="AL18" s="14"/>
    </row>
    <row r="19" spans="1:38" s="15" customFormat="1" ht="12.75">
      <c r="A19" s="14"/>
      <c r="B19" s="120" t="s">
        <v>667</v>
      </c>
      <c r="C19" s="14"/>
      <c r="D19" s="90"/>
      <c r="E19" s="90"/>
      <c r="F19" s="90"/>
      <c r="G19" s="90"/>
      <c r="H19" s="90"/>
      <c r="I19" s="90"/>
      <c r="J19" s="90"/>
      <c r="K19" s="90"/>
      <c r="L19" s="90"/>
      <c r="M19" s="14"/>
      <c r="N19" s="90"/>
      <c r="O19" s="90"/>
      <c r="P19" s="90"/>
      <c r="Q19" s="14"/>
      <c r="R19" s="90"/>
      <c r="S19" s="90"/>
      <c r="T19" s="90"/>
      <c r="U19" s="14"/>
      <c r="V19" s="90"/>
      <c r="W19" s="90"/>
      <c r="X19" s="90"/>
      <c r="Y19" s="14"/>
      <c r="Z19" s="90"/>
      <c r="AA19" s="90"/>
      <c r="AB19" s="90"/>
      <c r="AC19" s="14"/>
      <c r="AD19" s="90"/>
      <c r="AE19" s="90"/>
      <c r="AF19" s="90"/>
      <c r="AG19" s="14"/>
      <c r="AH19" s="14"/>
      <c r="AI19" s="14"/>
      <c r="AJ19" s="14"/>
      <c r="AK19" s="14"/>
      <c r="AL19" s="14"/>
    </row>
    <row r="20" spans="1:38" ht="12.75">
      <c r="A20" s="2"/>
      <c r="B20" s="2"/>
      <c r="C20" s="2"/>
      <c r="D20" s="91"/>
      <c r="E20" s="91"/>
      <c r="F20" s="91"/>
      <c r="G20" s="91"/>
      <c r="H20" s="91"/>
      <c r="I20" s="91"/>
      <c r="J20" s="91"/>
      <c r="K20" s="91"/>
      <c r="L20" s="91"/>
      <c r="M20" s="2"/>
      <c r="N20" s="91"/>
      <c r="O20" s="91"/>
      <c r="P20" s="91"/>
      <c r="Q20" s="2"/>
      <c r="R20" s="91"/>
      <c r="S20" s="91"/>
      <c r="T20" s="91"/>
      <c r="U20" s="2"/>
      <c r="V20" s="91"/>
      <c r="W20" s="91"/>
      <c r="X20" s="91"/>
      <c r="Y20" s="2"/>
      <c r="Z20" s="91"/>
      <c r="AA20" s="91"/>
      <c r="AB20" s="91"/>
      <c r="AC20" s="2"/>
      <c r="AD20" s="91"/>
      <c r="AE20" s="91"/>
      <c r="AF20" s="91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1"/>
      <c r="E21" s="91"/>
      <c r="F21" s="91"/>
      <c r="G21" s="91"/>
      <c r="H21" s="91"/>
      <c r="I21" s="91"/>
      <c r="J21" s="91"/>
      <c r="K21" s="91"/>
      <c r="L21" s="91"/>
      <c r="M21" s="2"/>
      <c r="N21" s="91"/>
      <c r="O21" s="91"/>
      <c r="P21" s="91"/>
      <c r="Q21" s="2"/>
      <c r="R21" s="91"/>
      <c r="S21" s="91"/>
      <c r="T21" s="91"/>
      <c r="U21" s="2"/>
      <c r="V21" s="91"/>
      <c r="W21" s="91"/>
      <c r="X21" s="91"/>
      <c r="Y21" s="2"/>
      <c r="Z21" s="91"/>
      <c r="AA21" s="91"/>
      <c r="AB21" s="91"/>
      <c r="AC21" s="2"/>
      <c r="AD21" s="91"/>
      <c r="AE21" s="91"/>
      <c r="AF21" s="91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1"/>
      <c r="E22" s="91"/>
      <c r="F22" s="91"/>
      <c r="G22" s="91"/>
      <c r="H22" s="91"/>
      <c r="I22" s="91"/>
      <c r="J22" s="91"/>
      <c r="K22" s="91"/>
      <c r="L22" s="91"/>
      <c r="M22" s="2"/>
      <c r="N22" s="91"/>
      <c r="O22" s="91"/>
      <c r="P22" s="91"/>
      <c r="Q22" s="2"/>
      <c r="R22" s="91"/>
      <c r="S22" s="91"/>
      <c r="T22" s="91"/>
      <c r="U22" s="2"/>
      <c r="V22" s="91"/>
      <c r="W22" s="91"/>
      <c r="X22" s="91"/>
      <c r="Y22" s="2"/>
      <c r="Z22" s="91"/>
      <c r="AA22" s="91"/>
      <c r="AB22" s="91"/>
      <c r="AC22" s="2"/>
      <c r="AD22" s="91"/>
      <c r="AE22" s="91"/>
      <c r="AF22" s="91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1"/>
      <c r="E23" s="91"/>
      <c r="F23" s="91"/>
      <c r="G23" s="91"/>
      <c r="H23" s="91"/>
      <c r="I23" s="91"/>
      <c r="J23" s="91"/>
      <c r="K23" s="91"/>
      <c r="L23" s="91"/>
      <c r="M23" s="2"/>
      <c r="N23" s="91"/>
      <c r="O23" s="91"/>
      <c r="P23" s="91"/>
      <c r="Q23" s="2"/>
      <c r="R23" s="91"/>
      <c r="S23" s="91"/>
      <c r="T23" s="91"/>
      <c r="U23" s="2"/>
      <c r="V23" s="91"/>
      <c r="W23" s="91"/>
      <c r="X23" s="91"/>
      <c r="Y23" s="2"/>
      <c r="Z23" s="91"/>
      <c r="AA23" s="91"/>
      <c r="AB23" s="91"/>
      <c r="AC23" s="2"/>
      <c r="AD23" s="91"/>
      <c r="AE23" s="91"/>
      <c r="AF23" s="91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1"/>
      <c r="E24" s="91"/>
      <c r="F24" s="91"/>
      <c r="G24" s="91"/>
      <c r="H24" s="91"/>
      <c r="I24" s="91"/>
      <c r="J24" s="91"/>
      <c r="K24" s="91"/>
      <c r="L24" s="91"/>
      <c r="M24" s="2"/>
      <c r="N24" s="91"/>
      <c r="O24" s="91"/>
      <c r="P24" s="91"/>
      <c r="Q24" s="2"/>
      <c r="R24" s="91"/>
      <c r="S24" s="91"/>
      <c r="T24" s="91"/>
      <c r="U24" s="2"/>
      <c r="V24" s="91"/>
      <c r="W24" s="91"/>
      <c r="X24" s="91"/>
      <c r="Y24" s="2"/>
      <c r="Z24" s="91"/>
      <c r="AA24" s="91"/>
      <c r="AB24" s="91"/>
      <c r="AC24" s="2"/>
      <c r="AD24" s="91"/>
      <c r="AE24" s="91"/>
      <c r="AF24" s="91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1"/>
      <c r="E25" s="91"/>
      <c r="F25" s="91"/>
      <c r="G25" s="91"/>
      <c r="H25" s="91"/>
      <c r="I25" s="91"/>
      <c r="J25" s="91"/>
      <c r="K25" s="91"/>
      <c r="L25" s="91"/>
      <c r="M25" s="2"/>
      <c r="N25" s="91"/>
      <c r="O25" s="91"/>
      <c r="P25" s="91"/>
      <c r="Q25" s="2"/>
      <c r="R25" s="91"/>
      <c r="S25" s="91"/>
      <c r="T25" s="91"/>
      <c r="U25" s="2"/>
      <c r="V25" s="91"/>
      <c r="W25" s="91"/>
      <c r="X25" s="91"/>
      <c r="Y25" s="2"/>
      <c r="Z25" s="91"/>
      <c r="AA25" s="91"/>
      <c r="AB25" s="91"/>
      <c r="AC25" s="2"/>
      <c r="AD25" s="91"/>
      <c r="AE25" s="91"/>
      <c r="AF25" s="91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1"/>
      <c r="E26" s="91"/>
      <c r="F26" s="91"/>
      <c r="G26" s="91"/>
      <c r="H26" s="91"/>
      <c r="I26" s="91"/>
      <c r="J26" s="91"/>
      <c r="K26" s="91"/>
      <c r="L26" s="91"/>
      <c r="M26" s="2"/>
      <c r="N26" s="91"/>
      <c r="O26" s="91"/>
      <c r="P26" s="91"/>
      <c r="Q26" s="2"/>
      <c r="R26" s="91"/>
      <c r="S26" s="91"/>
      <c r="T26" s="91"/>
      <c r="U26" s="2"/>
      <c r="V26" s="91"/>
      <c r="W26" s="91"/>
      <c r="X26" s="91"/>
      <c r="Y26" s="2"/>
      <c r="Z26" s="91"/>
      <c r="AA26" s="91"/>
      <c r="AB26" s="91"/>
      <c r="AC26" s="2"/>
      <c r="AD26" s="91"/>
      <c r="AE26" s="91"/>
      <c r="AF26" s="91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1"/>
      <c r="E27" s="91"/>
      <c r="F27" s="91"/>
      <c r="G27" s="91"/>
      <c r="H27" s="91"/>
      <c r="I27" s="91"/>
      <c r="J27" s="91"/>
      <c r="K27" s="91"/>
      <c r="L27" s="91"/>
      <c r="M27" s="2"/>
      <c r="N27" s="91"/>
      <c r="O27" s="91"/>
      <c r="P27" s="91"/>
      <c r="Q27" s="2"/>
      <c r="R27" s="91"/>
      <c r="S27" s="91"/>
      <c r="T27" s="91"/>
      <c r="U27" s="2"/>
      <c r="V27" s="91"/>
      <c r="W27" s="91"/>
      <c r="X27" s="91"/>
      <c r="Y27" s="2"/>
      <c r="Z27" s="91"/>
      <c r="AA27" s="91"/>
      <c r="AB27" s="91"/>
      <c r="AC27" s="2"/>
      <c r="AD27" s="91"/>
      <c r="AE27" s="91"/>
      <c r="AF27" s="91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1"/>
      <c r="E28" s="91"/>
      <c r="F28" s="91"/>
      <c r="G28" s="91"/>
      <c r="H28" s="91"/>
      <c r="I28" s="91"/>
      <c r="J28" s="91"/>
      <c r="K28" s="91"/>
      <c r="L28" s="91"/>
      <c r="M28" s="2"/>
      <c r="N28" s="91"/>
      <c r="O28" s="91"/>
      <c r="P28" s="91"/>
      <c r="Q28" s="2"/>
      <c r="R28" s="91"/>
      <c r="S28" s="91"/>
      <c r="T28" s="91"/>
      <c r="U28" s="2"/>
      <c r="V28" s="91"/>
      <c r="W28" s="91"/>
      <c r="X28" s="91"/>
      <c r="Y28" s="2"/>
      <c r="Z28" s="91"/>
      <c r="AA28" s="91"/>
      <c r="AB28" s="91"/>
      <c r="AC28" s="2"/>
      <c r="AD28" s="91"/>
      <c r="AE28" s="91"/>
      <c r="AF28" s="91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1"/>
      <c r="E29" s="91"/>
      <c r="F29" s="91"/>
      <c r="G29" s="91"/>
      <c r="H29" s="91"/>
      <c r="I29" s="91"/>
      <c r="J29" s="91"/>
      <c r="K29" s="91"/>
      <c r="L29" s="91"/>
      <c r="M29" s="2"/>
      <c r="N29" s="91"/>
      <c r="O29" s="91"/>
      <c r="P29" s="91"/>
      <c r="Q29" s="2"/>
      <c r="R29" s="91"/>
      <c r="S29" s="91"/>
      <c r="T29" s="91"/>
      <c r="U29" s="2"/>
      <c r="V29" s="91"/>
      <c r="W29" s="91"/>
      <c r="X29" s="91"/>
      <c r="Y29" s="2"/>
      <c r="Z29" s="91"/>
      <c r="AA29" s="91"/>
      <c r="AB29" s="91"/>
      <c r="AC29" s="2"/>
      <c r="AD29" s="91"/>
      <c r="AE29" s="91"/>
      <c r="AF29" s="91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1"/>
      <c r="E30" s="91"/>
      <c r="F30" s="91"/>
      <c r="G30" s="91"/>
      <c r="H30" s="91"/>
      <c r="I30" s="91"/>
      <c r="J30" s="91"/>
      <c r="K30" s="91"/>
      <c r="L30" s="91"/>
      <c r="M30" s="2"/>
      <c r="N30" s="91"/>
      <c r="O30" s="91"/>
      <c r="P30" s="91"/>
      <c r="Q30" s="2"/>
      <c r="R30" s="91"/>
      <c r="S30" s="91"/>
      <c r="T30" s="91"/>
      <c r="U30" s="2"/>
      <c r="V30" s="91"/>
      <c r="W30" s="91"/>
      <c r="X30" s="91"/>
      <c r="Y30" s="2"/>
      <c r="Z30" s="91"/>
      <c r="AA30" s="91"/>
      <c r="AB30" s="91"/>
      <c r="AC30" s="2"/>
      <c r="AD30" s="91"/>
      <c r="AE30" s="91"/>
      <c r="AF30" s="91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1"/>
      <c r="E31" s="91"/>
      <c r="F31" s="91"/>
      <c r="G31" s="91"/>
      <c r="H31" s="91"/>
      <c r="I31" s="91"/>
      <c r="J31" s="91"/>
      <c r="K31" s="91"/>
      <c r="L31" s="91"/>
      <c r="M31" s="2"/>
      <c r="N31" s="91"/>
      <c r="O31" s="91"/>
      <c r="P31" s="91"/>
      <c r="Q31" s="2"/>
      <c r="R31" s="91"/>
      <c r="S31" s="91"/>
      <c r="T31" s="91"/>
      <c r="U31" s="2"/>
      <c r="V31" s="91"/>
      <c r="W31" s="91"/>
      <c r="X31" s="91"/>
      <c r="Y31" s="2"/>
      <c r="Z31" s="91"/>
      <c r="AA31" s="91"/>
      <c r="AB31" s="91"/>
      <c r="AC31" s="2"/>
      <c r="AD31" s="91"/>
      <c r="AE31" s="91"/>
      <c r="AF31" s="91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1"/>
      <c r="E32" s="91"/>
      <c r="F32" s="91"/>
      <c r="G32" s="91"/>
      <c r="H32" s="91"/>
      <c r="I32" s="91"/>
      <c r="J32" s="91"/>
      <c r="K32" s="91"/>
      <c r="L32" s="91"/>
      <c r="M32" s="2"/>
      <c r="N32" s="91"/>
      <c r="O32" s="91"/>
      <c r="P32" s="91"/>
      <c r="Q32" s="2"/>
      <c r="R32" s="91"/>
      <c r="S32" s="91"/>
      <c r="T32" s="91"/>
      <c r="U32" s="2"/>
      <c r="V32" s="91"/>
      <c r="W32" s="91"/>
      <c r="X32" s="91"/>
      <c r="Y32" s="2"/>
      <c r="Z32" s="91"/>
      <c r="AA32" s="91"/>
      <c r="AB32" s="91"/>
      <c r="AC32" s="2"/>
      <c r="AD32" s="91"/>
      <c r="AE32" s="91"/>
      <c r="AF32" s="91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1"/>
      <c r="E33" s="91"/>
      <c r="F33" s="91"/>
      <c r="G33" s="91"/>
      <c r="H33" s="91"/>
      <c r="I33" s="91"/>
      <c r="J33" s="91"/>
      <c r="K33" s="91"/>
      <c r="L33" s="91"/>
      <c r="M33" s="2"/>
      <c r="N33" s="91"/>
      <c r="O33" s="91"/>
      <c r="P33" s="91"/>
      <c r="Q33" s="2"/>
      <c r="R33" s="91"/>
      <c r="S33" s="91"/>
      <c r="T33" s="91"/>
      <c r="U33" s="2"/>
      <c r="V33" s="91"/>
      <c r="W33" s="91"/>
      <c r="X33" s="91"/>
      <c r="Y33" s="2"/>
      <c r="Z33" s="91"/>
      <c r="AA33" s="91"/>
      <c r="AB33" s="91"/>
      <c r="AC33" s="2"/>
      <c r="AD33" s="91"/>
      <c r="AE33" s="91"/>
      <c r="AF33" s="91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1"/>
      <c r="E34" s="91"/>
      <c r="F34" s="91"/>
      <c r="G34" s="91"/>
      <c r="H34" s="91"/>
      <c r="I34" s="91"/>
      <c r="J34" s="91"/>
      <c r="K34" s="91"/>
      <c r="L34" s="91"/>
      <c r="M34" s="2"/>
      <c r="N34" s="91"/>
      <c r="O34" s="91"/>
      <c r="P34" s="91"/>
      <c r="Q34" s="2"/>
      <c r="R34" s="91"/>
      <c r="S34" s="91"/>
      <c r="T34" s="91"/>
      <c r="U34" s="2"/>
      <c r="V34" s="91"/>
      <c r="W34" s="91"/>
      <c r="X34" s="91"/>
      <c r="Y34" s="2"/>
      <c r="Z34" s="91"/>
      <c r="AA34" s="91"/>
      <c r="AB34" s="91"/>
      <c r="AC34" s="2"/>
      <c r="AD34" s="91"/>
      <c r="AE34" s="91"/>
      <c r="AF34" s="91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1"/>
      <c r="E35" s="91"/>
      <c r="F35" s="91"/>
      <c r="G35" s="91"/>
      <c r="H35" s="91"/>
      <c r="I35" s="91"/>
      <c r="J35" s="91"/>
      <c r="K35" s="91"/>
      <c r="L35" s="91"/>
      <c r="M35" s="2"/>
      <c r="N35" s="91"/>
      <c r="O35" s="91"/>
      <c r="P35" s="91"/>
      <c r="Q35" s="2"/>
      <c r="R35" s="91"/>
      <c r="S35" s="91"/>
      <c r="T35" s="91"/>
      <c r="U35" s="2"/>
      <c r="V35" s="91"/>
      <c r="W35" s="91"/>
      <c r="X35" s="91"/>
      <c r="Y35" s="2"/>
      <c r="Z35" s="91"/>
      <c r="AA35" s="91"/>
      <c r="AB35" s="91"/>
      <c r="AC35" s="2"/>
      <c r="AD35" s="91"/>
      <c r="AE35" s="91"/>
      <c r="AF35" s="91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1"/>
      <c r="E36" s="91"/>
      <c r="F36" s="91"/>
      <c r="G36" s="91"/>
      <c r="H36" s="91"/>
      <c r="I36" s="91"/>
      <c r="J36" s="91"/>
      <c r="K36" s="91"/>
      <c r="L36" s="91"/>
      <c r="M36" s="2"/>
      <c r="N36" s="91"/>
      <c r="O36" s="91"/>
      <c r="P36" s="91"/>
      <c r="Q36" s="2"/>
      <c r="R36" s="91"/>
      <c r="S36" s="91"/>
      <c r="T36" s="91"/>
      <c r="U36" s="2"/>
      <c r="V36" s="91"/>
      <c r="W36" s="91"/>
      <c r="X36" s="91"/>
      <c r="Y36" s="2"/>
      <c r="Z36" s="91"/>
      <c r="AA36" s="91"/>
      <c r="AB36" s="91"/>
      <c r="AC36" s="2"/>
      <c r="AD36" s="91"/>
      <c r="AE36" s="91"/>
      <c r="AF36" s="91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1"/>
      <c r="E37" s="91"/>
      <c r="F37" s="91"/>
      <c r="G37" s="91"/>
      <c r="H37" s="91"/>
      <c r="I37" s="91"/>
      <c r="J37" s="91"/>
      <c r="K37" s="91"/>
      <c r="L37" s="91"/>
      <c r="M37" s="2"/>
      <c r="N37" s="91"/>
      <c r="O37" s="91"/>
      <c r="P37" s="91"/>
      <c r="Q37" s="2"/>
      <c r="R37" s="91"/>
      <c r="S37" s="91"/>
      <c r="T37" s="91"/>
      <c r="U37" s="2"/>
      <c r="V37" s="91"/>
      <c r="W37" s="91"/>
      <c r="X37" s="91"/>
      <c r="Y37" s="2"/>
      <c r="Z37" s="91"/>
      <c r="AA37" s="91"/>
      <c r="AB37" s="91"/>
      <c r="AC37" s="2"/>
      <c r="AD37" s="91"/>
      <c r="AE37" s="91"/>
      <c r="AF37" s="91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1"/>
      <c r="E38" s="91"/>
      <c r="F38" s="91"/>
      <c r="G38" s="91"/>
      <c r="H38" s="91"/>
      <c r="I38" s="91"/>
      <c r="J38" s="91"/>
      <c r="K38" s="91"/>
      <c r="L38" s="91"/>
      <c r="M38" s="2"/>
      <c r="N38" s="91"/>
      <c r="O38" s="91"/>
      <c r="P38" s="91"/>
      <c r="Q38" s="2"/>
      <c r="R38" s="91"/>
      <c r="S38" s="91"/>
      <c r="T38" s="91"/>
      <c r="U38" s="2"/>
      <c r="V38" s="91"/>
      <c r="W38" s="91"/>
      <c r="X38" s="91"/>
      <c r="Y38" s="2"/>
      <c r="Z38" s="91"/>
      <c r="AA38" s="91"/>
      <c r="AB38" s="91"/>
      <c r="AC38" s="2"/>
      <c r="AD38" s="91"/>
      <c r="AE38" s="91"/>
      <c r="AF38" s="91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1"/>
      <c r="E39" s="91"/>
      <c r="F39" s="91"/>
      <c r="G39" s="91"/>
      <c r="H39" s="91"/>
      <c r="I39" s="91"/>
      <c r="J39" s="91"/>
      <c r="K39" s="91"/>
      <c r="L39" s="91"/>
      <c r="M39" s="2"/>
      <c r="N39" s="91"/>
      <c r="O39" s="91"/>
      <c r="P39" s="91"/>
      <c r="Q39" s="2"/>
      <c r="R39" s="91"/>
      <c r="S39" s="91"/>
      <c r="T39" s="91"/>
      <c r="U39" s="2"/>
      <c r="V39" s="91"/>
      <c r="W39" s="91"/>
      <c r="X39" s="91"/>
      <c r="Y39" s="2"/>
      <c r="Z39" s="91"/>
      <c r="AA39" s="91"/>
      <c r="AB39" s="91"/>
      <c r="AC39" s="2"/>
      <c r="AD39" s="91"/>
      <c r="AE39" s="91"/>
      <c r="AF39" s="91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91"/>
      <c r="O40" s="91"/>
      <c r="P40" s="91"/>
      <c r="Q40" s="2"/>
      <c r="R40" s="91"/>
      <c r="S40" s="91"/>
      <c r="T40" s="91"/>
      <c r="U40" s="2"/>
      <c r="V40" s="91"/>
      <c r="W40" s="91"/>
      <c r="X40" s="91"/>
      <c r="Y40" s="2"/>
      <c r="Z40" s="91"/>
      <c r="AA40" s="91"/>
      <c r="AB40" s="91"/>
      <c r="AC40" s="2"/>
      <c r="AD40" s="91"/>
      <c r="AE40" s="91"/>
      <c r="AF40" s="91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1"/>
      <c r="E41" s="91"/>
      <c r="F41" s="91"/>
      <c r="G41" s="91"/>
      <c r="H41" s="91"/>
      <c r="I41" s="91"/>
      <c r="J41" s="91"/>
      <c r="K41" s="91"/>
      <c r="L41" s="91"/>
      <c r="M41" s="2"/>
      <c r="N41" s="91"/>
      <c r="O41" s="91"/>
      <c r="P41" s="91"/>
      <c r="Q41" s="2"/>
      <c r="R41" s="91"/>
      <c r="S41" s="91"/>
      <c r="T41" s="91"/>
      <c r="U41" s="2"/>
      <c r="V41" s="91"/>
      <c r="W41" s="91"/>
      <c r="X41" s="91"/>
      <c r="Y41" s="2"/>
      <c r="Z41" s="91"/>
      <c r="AA41" s="91"/>
      <c r="AB41" s="91"/>
      <c r="AC41" s="2"/>
      <c r="AD41" s="91"/>
      <c r="AE41" s="91"/>
      <c r="AF41" s="91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2.5" customHeight="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668</v>
      </c>
      <c r="AD5" s="19" t="s">
        <v>11</v>
      </c>
      <c r="AE5" s="20" t="s">
        <v>12</v>
      </c>
      <c r="AF5" s="20" t="s">
        <v>13</v>
      </c>
      <c r="AG5" s="24" t="s">
        <v>668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34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2" t="s">
        <v>494</v>
      </c>
      <c r="C9" s="41" t="s">
        <v>495</v>
      </c>
      <c r="D9" s="79">
        <v>55462186</v>
      </c>
      <c r="E9" s="80">
        <v>43776488</v>
      </c>
      <c r="F9" s="81">
        <f>$D9+$E9</f>
        <v>99238674</v>
      </c>
      <c r="G9" s="79">
        <v>55462186</v>
      </c>
      <c r="H9" s="80">
        <v>43776488</v>
      </c>
      <c r="I9" s="82">
        <f>$G9+$H9</f>
        <v>99238674</v>
      </c>
      <c r="J9" s="79">
        <v>5652915</v>
      </c>
      <c r="K9" s="80">
        <v>3945560</v>
      </c>
      <c r="L9" s="80">
        <f>$J9+$K9</f>
        <v>9598475</v>
      </c>
      <c r="M9" s="42">
        <f>IF($F9=0,0,$L9/$F9)</f>
        <v>0.09672111298061077</v>
      </c>
      <c r="N9" s="107">
        <v>0</v>
      </c>
      <c r="O9" s="108">
        <v>0</v>
      </c>
      <c r="P9" s="109">
        <f>$N9+$O9</f>
        <v>0</v>
      </c>
      <c r="Q9" s="42">
        <f>IF($F9=0,0,$P9/$F9)</f>
        <v>0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5652915</v>
      </c>
      <c r="AA9" s="80">
        <f>$K9+$O9</f>
        <v>3945560</v>
      </c>
      <c r="AB9" s="80">
        <f>$Z9+$AA9</f>
        <v>9598475</v>
      </c>
      <c r="AC9" s="42">
        <f>IF($F9=0,0,$AB9/$F9)</f>
        <v>0.09672111298061077</v>
      </c>
      <c r="AD9" s="79">
        <v>0</v>
      </c>
      <c r="AE9" s="80">
        <v>0</v>
      </c>
      <c r="AF9" s="80">
        <f>$AD9+$AE9</f>
        <v>0</v>
      </c>
      <c r="AG9" s="42">
        <f>IF($AI9=0,0,$AK9/$AI9)</f>
        <v>0</v>
      </c>
      <c r="AH9" s="42">
        <f>IF($AF9=0,0,$P9/$AF9-1)</f>
        <v>0</v>
      </c>
      <c r="AI9" s="14">
        <v>0</v>
      </c>
      <c r="AJ9" s="14">
        <v>0</v>
      </c>
      <c r="AK9" s="14">
        <v>0</v>
      </c>
      <c r="AL9" s="14"/>
    </row>
    <row r="10" spans="1:38" s="15" customFormat="1" ht="12.75">
      <c r="A10" s="31" t="s">
        <v>96</v>
      </c>
      <c r="B10" s="62" t="s">
        <v>496</v>
      </c>
      <c r="C10" s="41" t="s">
        <v>497</v>
      </c>
      <c r="D10" s="79">
        <v>147669079</v>
      </c>
      <c r="E10" s="80">
        <v>35593047</v>
      </c>
      <c r="F10" s="82">
        <f aca="true" t="shared" si="0" ref="F10:F46">$D10+$E10</f>
        <v>183262126</v>
      </c>
      <c r="G10" s="79">
        <v>147669079</v>
      </c>
      <c r="H10" s="80">
        <v>35593047</v>
      </c>
      <c r="I10" s="82">
        <f aca="true" t="shared" si="1" ref="I10:I46">$G10+$H10</f>
        <v>183262126</v>
      </c>
      <c r="J10" s="79">
        <v>33130455</v>
      </c>
      <c r="K10" s="80">
        <v>2122762</v>
      </c>
      <c r="L10" s="80">
        <f aca="true" t="shared" si="2" ref="L10:L46">$J10+$K10</f>
        <v>35253217</v>
      </c>
      <c r="M10" s="42">
        <f aca="true" t="shared" si="3" ref="M10:M46">IF($F10=0,0,$L10/$F10)</f>
        <v>0.19236498980700464</v>
      </c>
      <c r="N10" s="107">
        <v>32559300</v>
      </c>
      <c r="O10" s="108">
        <v>13458656</v>
      </c>
      <c r="P10" s="109">
        <f aca="true" t="shared" si="4" ref="P10:P46">$N10+$O10</f>
        <v>46017956</v>
      </c>
      <c r="Q10" s="42">
        <f aca="true" t="shared" si="5" ref="Q10:Q46">IF($F10=0,0,$P10/$F10)</f>
        <v>0.25110456265251446</v>
      </c>
      <c r="R10" s="107">
        <v>0</v>
      </c>
      <c r="S10" s="109">
        <v>0</v>
      </c>
      <c r="T10" s="109">
        <f aca="true" t="shared" si="6" ref="T10:T46">$R10+$S10</f>
        <v>0</v>
      </c>
      <c r="U10" s="42">
        <f aca="true" t="shared" si="7" ref="U10:U46">IF($I10=0,0,$T10/$I10)</f>
        <v>0</v>
      </c>
      <c r="V10" s="107">
        <v>0</v>
      </c>
      <c r="W10" s="109">
        <v>0</v>
      </c>
      <c r="X10" s="109">
        <f aca="true" t="shared" si="8" ref="X10:X46">$V10+$W10</f>
        <v>0</v>
      </c>
      <c r="Y10" s="42">
        <f aca="true" t="shared" si="9" ref="Y10:Y46">IF($I10=0,0,$X10/$I10)</f>
        <v>0</v>
      </c>
      <c r="Z10" s="79">
        <f aca="true" t="shared" si="10" ref="Z10:Z46">$J10+$N10</f>
        <v>65689755</v>
      </c>
      <c r="AA10" s="80">
        <f aca="true" t="shared" si="11" ref="AA10:AA46">$K10+$O10</f>
        <v>15581418</v>
      </c>
      <c r="AB10" s="80">
        <f aca="true" t="shared" si="12" ref="AB10:AB46">$Z10+$AA10</f>
        <v>81271173</v>
      </c>
      <c r="AC10" s="42">
        <f aca="true" t="shared" si="13" ref="AC10:AC46">IF($F10=0,0,$AB10/$F10)</f>
        <v>0.4434695524595191</v>
      </c>
      <c r="AD10" s="79">
        <v>34895460</v>
      </c>
      <c r="AE10" s="80">
        <v>8180579</v>
      </c>
      <c r="AF10" s="80">
        <f aca="true" t="shared" si="14" ref="AF10:AF46">$AD10+$AE10</f>
        <v>43076039</v>
      </c>
      <c r="AG10" s="42">
        <f aca="true" t="shared" si="15" ref="AG10:AG46">IF($AI10=0,0,$AK10/$AI10)</f>
        <v>0.4347136567764606</v>
      </c>
      <c r="AH10" s="42">
        <f aca="true" t="shared" si="16" ref="AH10:AH46">IF($AF10=0,0,$P10/$AF10-1)</f>
        <v>0.06829590343717529</v>
      </c>
      <c r="AI10" s="14">
        <v>191260559</v>
      </c>
      <c r="AJ10" s="14">
        <v>191260559</v>
      </c>
      <c r="AK10" s="14">
        <v>83143577</v>
      </c>
      <c r="AL10" s="14"/>
    </row>
    <row r="11" spans="1:38" s="15" customFormat="1" ht="12.75">
      <c r="A11" s="31" t="s">
        <v>96</v>
      </c>
      <c r="B11" s="62" t="s">
        <v>498</v>
      </c>
      <c r="C11" s="41" t="s">
        <v>499</v>
      </c>
      <c r="D11" s="79">
        <v>139346454</v>
      </c>
      <c r="E11" s="80">
        <v>47561794</v>
      </c>
      <c r="F11" s="81">
        <f t="shared" si="0"/>
        <v>186908248</v>
      </c>
      <c r="G11" s="79">
        <v>139346454</v>
      </c>
      <c r="H11" s="80">
        <v>47561794</v>
      </c>
      <c r="I11" s="82">
        <f t="shared" si="1"/>
        <v>186908248</v>
      </c>
      <c r="J11" s="79">
        <v>37342201</v>
      </c>
      <c r="K11" s="80">
        <v>8451526</v>
      </c>
      <c r="L11" s="80">
        <f t="shared" si="2"/>
        <v>45793727</v>
      </c>
      <c r="M11" s="42">
        <f t="shared" si="3"/>
        <v>0.24500645364778123</v>
      </c>
      <c r="N11" s="107">
        <v>38033276</v>
      </c>
      <c r="O11" s="108">
        <v>12079551</v>
      </c>
      <c r="P11" s="109">
        <f t="shared" si="4"/>
        <v>50112827</v>
      </c>
      <c r="Q11" s="42">
        <f t="shared" si="5"/>
        <v>0.26811458315098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75375477</v>
      </c>
      <c r="AA11" s="80">
        <f t="shared" si="11"/>
        <v>20531077</v>
      </c>
      <c r="AB11" s="80">
        <f t="shared" si="12"/>
        <v>95906554</v>
      </c>
      <c r="AC11" s="42">
        <f t="shared" si="13"/>
        <v>0.5131210367987613</v>
      </c>
      <c r="AD11" s="79">
        <v>24689112</v>
      </c>
      <c r="AE11" s="80">
        <v>4563885</v>
      </c>
      <c r="AF11" s="80">
        <f t="shared" si="14"/>
        <v>29252997</v>
      </c>
      <c r="AG11" s="42">
        <f t="shared" si="15"/>
        <v>0.1469335057389928</v>
      </c>
      <c r="AH11" s="42">
        <f t="shared" si="16"/>
        <v>0.7130835175623202</v>
      </c>
      <c r="AI11" s="14">
        <v>262766316</v>
      </c>
      <c r="AJ11" s="14">
        <v>169581709</v>
      </c>
      <c r="AK11" s="14">
        <v>38609176</v>
      </c>
      <c r="AL11" s="14"/>
    </row>
    <row r="12" spans="1:38" s="15" customFormat="1" ht="12.75">
      <c r="A12" s="31" t="s">
        <v>115</v>
      </c>
      <c r="B12" s="62" t="s">
        <v>500</v>
      </c>
      <c r="C12" s="41" t="s">
        <v>501</v>
      </c>
      <c r="D12" s="79">
        <v>111030479</v>
      </c>
      <c r="E12" s="80">
        <v>5400000</v>
      </c>
      <c r="F12" s="81">
        <f t="shared" si="0"/>
        <v>116430479</v>
      </c>
      <c r="G12" s="79">
        <v>111030479</v>
      </c>
      <c r="H12" s="80">
        <v>5400000</v>
      </c>
      <c r="I12" s="82">
        <f t="shared" si="1"/>
        <v>116430479</v>
      </c>
      <c r="J12" s="79">
        <v>30156388</v>
      </c>
      <c r="K12" s="80">
        <v>1266413</v>
      </c>
      <c r="L12" s="80">
        <f t="shared" si="2"/>
        <v>31422801</v>
      </c>
      <c r="M12" s="42">
        <f t="shared" si="3"/>
        <v>0.2698846665399358</v>
      </c>
      <c r="N12" s="107">
        <v>26333672</v>
      </c>
      <c r="O12" s="108">
        <v>1692266</v>
      </c>
      <c r="P12" s="109">
        <f t="shared" si="4"/>
        <v>28025938</v>
      </c>
      <c r="Q12" s="42">
        <f t="shared" si="5"/>
        <v>0.2407096341156511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56490060</v>
      </c>
      <c r="AA12" s="80">
        <f t="shared" si="11"/>
        <v>2958679</v>
      </c>
      <c r="AB12" s="80">
        <f t="shared" si="12"/>
        <v>59448739</v>
      </c>
      <c r="AC12" s="42">
        <f t="shared" si="13"/>
        <v>0.510594300655587</v>
      </c>
      <c r="AD12" s="79">
        <v>33949040</v>
      </c>
      <c r="AE12" s="80">
        <v>2164807</v>
      </c>
      <c r="AF12" s="80">
        <f t="shared" si="14"/>
        <v>36113847</v>
      </c>
      <c r="AG12" s="42">
        <f t="shared" si="15"/>
        <v>0</v>
      </c>
      <c r="AH12" s="42">
        <f t="shared" si="16"/>
        <v>-0.22395589702753071</v>
      </c>
      <c r="AI12" s="14">
        <v>0</v>
      </c>
      <c r="AJ12" s="14">
        <v>0</v>
      </c>
      <c r="AK12" s="14">
        <v>82727095</v>
      </c>
      <c r="AL12" s="14"/>
    </row>
    <row r="13" spans="1:38" s="59" customFormat="1" ht="12.75">
      <c r="A13" s="63"/>
      <c r="B13" s="64" t="s">
        <v>502</v>
      </c>
      <c r="C13" s="34"/>
      <c r="D13" s="83">
        <f>SUM(D9:D12)</f>
        <v>453508198</v>
      </c>
      <c r="E13" s="84">
        <f>SUM(E9:E12)</f>
        <v>132331329</v>
      </c>
      <c r="F13" s="92">
        <f t="shared" si="0"/>
        <v>585839527</v>
      </c>
      <c r="G13" s="83">
        <f>SUM(G9:G12)</f>
        <v>453508198</v>
      </c>
      <c r="H13" s="84">
        <f>SUM(H9:H12)</f>
        <v>132331329</v>
      </c>
      <c r="I13" s="85">
        <f t="shared" si="1"/>
        <v>585839527</v>
      </c>
      <c r="J13" s="83">
        <f>SUM(J9:J12)</f>
        <v>106281959</v>
      </c>
      <c r="K13" s="84">
        <f>SUM(K9:K12)</f>
        <v>15786261</v>
      </c>
      <c r="L13" s="84">
        <f t="shared" si="2"/>
        <v>122068220</v>
      </c>
      <c r="M13" s="46">
        <f t="shared" si="3"/>
        <v>0.20836460220616013</v>
      </c>
      <c r="N13" s="113">
        <f>SUM(N9:N12)</f>
        <v>96926248</v>
      </c>
      <c r="O13" s="114">
        <f>SUM(O9:O12)</f>
        <v>27230473</v>
      </c>
      <c r="P13" s="115">
        <f t="shared" si="4"/>
        <v>124156721</v>
      </c>
      <c r="Q13" s="46">
        <f t="shared" si="5"/>
        <v>0.21192957333519083</v>
      </c>
      <c r="R13" s="113">
        <f>SUM(R9:R12)</f>
        <v>0</v>
      </c>
      <c r="S13" s="115">
        <f>SUM(S9:S12)</f>
        <v>0</v>
      </c>
      <c r="T13" s="115">
        <f t="shared" si="6"/>
        <v>0</v>
      </c>
      <c r="U13" s="46">
        <f t="shared" si="7"/>
        <v>0</v>
      </c>
      <c r="V13" s="113">
        <f>SUM(V9:V12)</f>
        <v>0</v>
      </c>
      <c r="W13" s="115">
        <f>SUM(W9:W12)</f>
        <v>0</v>
      </c>
      <c r="X13" s="115">
        <f t="shared" si="8"/>
        <v>0</v>
      </c>
      <c r="Y13" s="46">
        <f t="shared" si="9"/>
        <v>0</v>
      </c>
      <c r="Z13" s="83">
        <f t="shared" si="10"/>
        <v>203208207</v>
      </c>
      <c r="AA13" s="84">
        <f t="shared" si="11"/>
        <v>43016734</v>
      </c>
      <c r="AB13" s="84">
        <f t="shared" si="12"/>
        <v>246224941</v>
      </c>
      <c r="AC13" s="46">
        <f t="shared" si="13"/>
        <v>0.42029417554135096</v>
      </c>
      <c r="AD13" s="83">
        <f>SUM(AD9:AD12)</f>
        <v>93533612</v>
      </c>
      <c r="AE13" s="84">
        <f>SUM(AE9:AE12)</f>
        <v>14909271</v>
      </c>
      <c r="AF13" s="84">
        <f t="shared" si="14"/>
        <v>108442883</v>
      </c>
      <c r="AG13" s="46">
        <f t="shared" si="15"/>
        <v>0.4503694808815007</v>
      </c>
      <c r="AH13" s="46">
        <f t="shared" si="16"/>
        <v>0.14490428108592424</v>
      </c>
      <c r="AI13" s="65">
        <f>SUM(AI9:AI12)</f>
        <v>454026875</v>
      </c>
      <c r="AJ13" s="65">
        <f>SUM(AJ9:AJ12)</f>
        <v>360842268</v>
      </c>
      <c r="AK13" s="65">
        <f>SUM(AK9:AK12)</f>
        <v>204479848</v>
      </c>
      <c r="AL13" s="65"/>
    </row>
    <row r="14" spans="1:38" s="15" customFormat="1" ht="12.75">
      <c r="A14" s="31" t="s">
        <v>96</v>
      </c>
      <c r="B14" s="62" t="s">
        <v>503</v>
      </c>
      <c r="C14" s="41" t="s">
        <v>504</v>
      </c>
      <c r="D14" s="79">
        <v>51796653</v>
      </c>
      <c r="E14" s="80">
        <v>5914000</v>
      </c>
      <c r="F14" s="81">
        <f t="shared" si="0"/>
        <v>57710653</v>
      </c>
      <c r="G14" s="79">
        <v>51796653</v>
      </c>
      <c r="H14" s="80">
        <v>5914000</v>
      </c>
      <c r="I14" s="82">
        <f t="shared" si="1"/>
        <v>57710653</v>
      </c>
      <c r="J14" s="79">
        <v>7399507</v>
      </c>
      <c r="K14" s="80">
        <v>627565</v>
      </c>
      <c r="L14" s="80">
        <f t="shared" si="2"/>
        <v>8027072</v>
      </c>
      <c r="M14" s="42">
        <f t="shared" si="3"/>
        <v>0.13909168555067294</v>
      </c>
      <c r="N14" s="107">
        <v>0</v>
      </c>
      <c r="O14" s="108">
        <v>17803</v>
      </c>
      <c r="P14" s="109">
        <f t="shared" si="4"/>
        <v>17803</v>
      </c>
      <c r="Q14" s="42">
        <f t="shared" si="5"/>
        <v>0.0003084872389158376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7399507</v>
      </c>
      <c r="AA14" s="80">
        <f t="shared" si="11"/>
        <v>645368</v>
      </c>
      <c r="AB14" s="80">
        <f t="shared" si="12"/>
        <v>8044875</v>
      </c>
      <c r="AC14" s="42">
        <f t="shared" si="13"/>
        <v>0.13940017278958877</v>
      </c>
      <c r="AD14" s="79">
        <v>6188907</v>
      </c>
      <c r="AE14" s="80">
        <v>989301</v>
      </c>
      <c r="AF14" s="80">
        <f t="shared" si="14"/>
        <v>7178208</v>
      </c>
      <c r="AG14" s="42">
        <f t="shared" si="15"/>
        <v>0.2528874850841546</v>
      </c>
      <c r="AH14" s="42">
        <f t="shared" si="16"/>
        <v>-0.9975198545375114</v>
      </c>
      <c r="AI14" s="14">
        <v>51576024</v>
      </c>
      <c r="AJ14" s="14">
        <v>51410224</v>
      </c>
      <c r="AK14" s="14">
        <v>13042931</v>
      </c>
      <c r="AL14" s="14"/>
    </row>
    <row r="15" spans="1:38" s="15" customFormat="1" ht="12.75">
      <c r="A15" s="31" t="s">
        <v>96</v>
      </c>
      <c r="B15" s="62" t="s">
        <v>505</v>
      </c>
      <c r="C15" s="41" t="s">
        <v>506</v>
      </c>
      <c r="D15" s="79">
        <v>123704725</v>
      </c>
      <c r="E15" s="80">
        <v>18226000</v>
      </c>
      <c r="F15" s="81">
        <f t="shared" si="0"/>
        <v>141930725</v>
      </c>
      <c r="G15" s="79">
        <v>123704725</v>
      </c>
      <c r="H15" s="80">
        <v>18226000</v>
      </c>
      <c r="I15" s="82">
        <f t="shared" si="1"/>
        <v>141930725</v>
      </c>
      <c r="J15" s="79">
        <v>22344322</v>
      </c>
      <c r="K15" s="80">
        <v>5649131</v>
      </c>
      <c r="L15" s="80">
        <f t="shared" si="2"/>
        <v>27993453</v>
      </c>
      <c r="M15" s="42">
        <f t="shared" si="3"/>
        <v>0.19723321359769</v>
      </c>
      <c r="N15" s="107">
        <v>25258374</v>
      </c>
      <c r="O15" s="108">
        <v>1318994</v>
      </c>
      <c r="P15" s="109">
        <f t="shared" si="4"/>
        <v>26577368</v>
      </c>
      <c r="Q15" s="42">
        <f t="shared" si="5"/>
        <v>0.1872559165747938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47602696</v>
      </c>
      <c r="AA15" s="80">
        <f t="shared" si="11"/>
        <v>6968125</v>
      </c>
      <c r="AB15" s="80">
        <f t="shared" si="12"/>
        <v>54570821</v>
      </c>
      <c r="AC15" s="42">
        <f t="shared" si="13"/>
        <v>0.3844891301724838</v>
      </c>
      <c r="AD15" s="79">
        <v>19701799</v>
      </c>
      <c r="AE15" s="80">
        <v>2183457</v>
      </c>
      <c r="AF15" s="80">
        <f t="shared" si="14"/>
        <v>21885256</v>
      </c>
      <c r="AG15" s="42">
        <f t="shared" si="15"/>
        <v>0.3462555771757719</v>
      </c>
      <c r="AH15" s="42">
        <f t="shared" si="16"/>
        <v>0.21439602991164453</v>
      </c>
      <c r="AI15" s="14">
        <v>153069185</v>
      </c>
      <c r="AJ15" s="14">
        <v>133276050</v>
      </c>
      <c r="AK15" s="14">
        <v>53001059</v>
      </c>
      <c r="AL15" s="14"/>
    </row>
    <row r="16" spans="1:38" s="15" customFormat="1" ht="12.75">
      <c r="A16" s="31" t="s">
        <v>96</v>
      </c>
      <c r="B16" s="62" t="s">
        <v>507</v>
      </c>
      <c r="C16" s="41" t="s">
        <v>508</v>
      </c>
      <c r="D16" s="79">
        <v>29436933</v>
      </c>
      <c r="E16" s="80">
        <v>0</v>
      </c>
      <c r="F16" s="81">
        <f t="shared" si="0"/>
        <v>29436933</v>
      </c>
      <c r="G16" s="79">
        <v>29436933</v>
      </c>
      <c r="H16" s="80">
        <v>0</v>
      </c>
      <c r="I16" s="82">
        <f t="shared" si="1"/>
        <v>29436933</v>
      </c>
      <c r="J16" s="79">
        <v>5746197</v>
      </c>
      <c r="K16" s="80">
        <v>759674</v>
      </c>
      <c r="L16" s="80">
        <f t="shared" si="2"/>
        <v>6505871</v>
      </c>
      <c r="M16" s="42">
        <f t="shared" si="3"/>
        <v>0.22101049046108165</v>
      </c>
      <c r="N16" s="107">
        <v>3861843</v>
      </c>
      <c r="O16" s="108">
        <v>387243</v>
      </c>
      <c r="P16" s="109">
        <f t="shared" si="4"/>
        <v>4249086</v>
      </c>
      <c r="Q16" s="42">
        <f t="shared" si="5"/>
        <v>0.14434540446180313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9608040</v>
      </c>
      <c r="AA16" s="80">
        <f t="shared" si="11"/>
        <v>1146917</v>
      </c>
      <c r="AB16" s="80">
        <f t="shared" si="12"/>
        <v>10754957</v>
      </c>
      <c r="AC16" s="42">
        <f t="shared" si="13"/>
        <v>0.3653558949228848</v>
      </c>
      <c r="AD16" s="79">
        <v>5587213</v>
      </c>
      <c r="AE16" s="80">
        <v>0</v>
      </c>
      <c r="AF16" s="80">
        <f t="shared" si="14"/>
        <v>5587213</v>
      </c>
      <c r="AG16" s="42">
        <f t="shared" si="15"/>
        <v>0.2412062049861441</v>
      </c>
      <c r="AH16" s="42">
        <f t="shared" si="16"/>
        <v>-0.23949811829260848</v>
      </c>
      <c r="AI16" s="14">
        <v>40411307</v>
      </c>
      <c r="AJ16" s="14">
        <v>40411307</v>
      </c>
      <c r="AK16" s="14">
        <v>9747458</v>
      </c>
      <c r="AL16" s="14"/>
    </row>
    <row r="17" spans="1:38" s="15" customFormat="1" ht="12.75">
      <c r="A17" s="31" t="s">
        <v>96</v>
      </c>
      <c r="B17" s="62" t="s">
        <v>509</v>
      </c>
      <c r="C17" s="41" t="s">
        <v>510</v>
      </c>
      <c r="D17" s="79">
        <v>53522573</v>
      </c>
      <c r="E17" s="80">
        <v>0</v>
      </c>
      <c r="F17" s="81">
        <f t="shared" si="0"/>
        <v>53522573</v>
      </c>
      <c r="G17" s="79">
        <v>53522573</v>
      </c>
      <c r="H17" s="80">
        <v>0</v>
      </c>
      <c r="I17" s="82">
        <f t="shared" si="1"/>
        <v>53522573</v>
      </c>
      <c r="J17" s="79">
        <v>10718946</v>
      </c>
      <c r="K17" s="80">
        <v>934088</v>
      </c>
      <c r="L17" s="80">
        <f t="shared" si="2"/>
        <v>11653034</v>
      </c>
      <c r="M17" s="42">
        <f t="shared" si="3"/>
        <v>0.21772185728066548</v>
      </c>
      <c r="N17" s="107">
        <v>12487278</v>
      </c>
      <c r="O17" s="108">
        <v>1574403</v>
      </c>
      <c r="P17" s="109">
        <f t="shared" si="4"/>
        <v>14061681</v>
      </c>
      <c r="Q17" s="42">
        <f t="shared" si="5"/>
        <v>0.26272430886310344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23206224</v>
      </c>
      <c r="AA17" s="80">
        <f t="shared" si="11"/>
        <v>2508491</v>
      </c>
      <c r="AB17" s="80">
        <f t="shared" si="12"/>
        <v>25714715</v>
      </c>
      <c r="AC17" s="42">
        <f t="shared" si="13"/>
        <v>0.4804461661437689</v>
      </c>
      <c r="AD17" s="79">
        <v>9682960</v>
      </c>
      <c r="AE17" s="80">
        <v>-2990027</v>
      </c>
      <c r="AF17" s="80">
        <f t="shared" si="14"/>
        <v>6692933</v>
      </c>
      <c r="AG17" s="42">
        <f t="shared" si="15"/>
        <v>0.3469622626663456</v>
      </c>
      <c r="AH17" s="42">
        <f t="shared" si="16"/>
        <v>1.1009744158502706</v>
      </c>
      <c r="AI17" s="14">
        <v>44138757</v>
      </c>
      <c r="AJ17" s="14">
        <v>47149182</v>
      </c>
      <c r="AK17" s="14">
        <v>15314483</v>
      </c>
      <c r="AL17" s="14"/>
    </row>
    <row r="18" spans="1:38" s="15" customFormat="1" ht="12.75">
      <c r="A18" s="31" t="s">
        <v>96</v>
      </c>
      <c r="B18" s="62" t="s">
        <v>511</v>
      </c>
      <c r="C18" s="41" t="s">
        <v>512</v>
      </c>
      <c r="D18" s="79">
        <v>36199528</v>
      </c>
      <c r="E18" s="80">
        <v>0</v>
      </c>
      <c r="F18" s="81">
        <f t="shared" si="0"/>
        <v>36199528</v>
      </c>
      <c r="G18" s="79">
        <v>36199528</v>
      </c>
      <c r="H18" s="80">
        <v>0</v>
      </c>
      <c r="I18" s="82">
        <f t="shared" si="1"/>
        <v>36199528</v>
      </c>
      <c r="J18" s="79">
        <v>8041228</v>
      </c>
      <c r="K18" s="80">
        <v>1295203</v>
      </c>
      <c r="L18" s="80">
        <f t="shared" si="2"/>
        <v>9336431</v>
      </c>
      <c r="M18" s="42">
        <f t="shared" si="3"/>
        <v>0.2579158214438597</v>
      </c>
      <c r="N18" s="107">
        <v>7842929</v>
      </c>
      <c r="O18" s="108">
        <v>7973952</v>
      </c>
      <c r="P18" s="109">
        <f t="shared" si="4"/>
        <v>15816881</v>
      </c>
      <c r="Q18" s="42">
        <f t="shared" si="5"/>
        <v>0.43693611143217115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15884157</v>
      </c>
      <c r="AA18" s="80">
        <f t="shared" si="11"/>
        <v>9269155</v>
      </c>
      <c r="AB18" s="80">
        <f t="shared" si="12"/>
        <v>25153312</v>
      </c>
      <c r="AC18" s="42">
        <f t="shared" si="13"/>
        <v>0.6948519328760309</v>
      </c>
      <c r="AD18" s="79">
        <v>5254626</v>
      </c>
      <c r="AE18" s="80">
        <v>1045922</v>
      </c>
      <c r="AF18" s="80">
        <f t="shared" si="14"/>
        <v>6300548</v>
      </c>
      <c r="AG18" s="42">
        <f t="shared" si="15"/>
        <v>1.9502280124938354</v>
      </c>
      <c r="AH18" s="42">
        <f t="shared" si="16"/>
        <v>1.5103976669965848</v>
      </c>
      <c r="AI18" s="14">
        <v>6083000</v>
      </c>
      <c r="AJ18" s="14">
        <v>6083000</v>
      </c>
      <c r="AK18" s="14">
        <v>11863237</v>
      </c>
      <c r="AL18" s="14"/>
    </row>
    <row r="19" spans="1:38" s="15" customFormat="1" ht="12.75">
      <c r="A19" s="31" t="s">
        <v>96</v>
      </c>
      <c r="B19" s="62" t="s">
        <v>513</v>
      </c>
      <c r="C19" s="41" t="s">
        <v>514</v>
      </c>
      <c r="D19" s="79">
        <v>35372230</v>
      </c>
      <c r="E19" s="80">
        <v>12138000</v>
      </c>
      <c r="F19" s="81">
        <f t="shared" si="0"/>
        <v>47510230</v>
      </c>
      <c r="G19" s="79">
        <v>35372230</v>
      </c>
      <c r="H19" s="80">
        <v>12138000</v>
      </c>
      <c r="I19" s="82">
        <f t="shared" si="1"/>
        <v>47510230</v>
      </c>
      <c r="J19" s="79">
        <v>4432183</v>
      </c>
      <c r="K19" s="80">
        <v>754715</v>
      </c>
      <c r="L19" s="80">
        <f t="shared" si="2"/>
        <v>5186898</v>
      </c>
      <c r="M19" s="42">
        <f t="shared" si="3"/>
        <v>0.10917433992636955</v>
      </c>
      <c r="N19" s="107">
        <v>4509445</v>
      </c>
      <c r="O19" s="108">
        <v>119103</v>
      </c>
      <c r="P19" s="109">
        <f t="shared" si="4"/>
        <v>4628548</v>
      </c>
      <c r="Q19" s="42">
        <f t="shared" si="5"/>
        <v>0.09742213413826875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8941628</v>
      </c>
      <c r="AA19" s="80">
        <f t="shared" si="11"/>
        <v>873818</v>
      </c>
      <c r="AB19" s="80">
        <f t="shared" si="12"/>
        <v>9815446</v>
      </c>
      <c r="AC19" s="42">
        <f t="shared" si="13"/>
        <v>0.2065964740646383</v>
      </c>
      <c r="AD19" s="79">
        <v>3808933</v>
      </c>
      <c r="AE19" s="80">
        <v>15450</v>
      </c>
      <c r="AF19" s="80">
        <f t="shared" si="14"/>
        <v>3824383</v>
      </c>
      <c r="AG19" s="42">
        <f t="shared" si="15"/>
        <v>0.2380777880890079</v>
      </c>
      <c r="AH19" s="42">
        <f t="shared" si="16"/>
        <v>0.21027313425459737</v>
      </c>
      <c r="AI19" s="14">
        <v>31551360</v>
      </c>
      <c r="AJ19" s="14">
        <v>33792750</v>
      </c>
      <c r="AK19" s="14">
        <v>7511678</v>
      </c>
      <c r="AL19" s="14"/>
    </row>
    <row r="20" spans="1:38" s="15" customFormat="1" ht="12.75">
      <c r="A20" s="31" t="s">
        <v>115</v>
      </c>
      <c r="B20" s="62" t="s">
        <v>515</v>
      </c>
      <c r="C20" s="41" t="s">
        <v>516</v>
      </c>
      <c r="D20" s="79">
        <v>105626522</v>
      </c>
      <c r="E20" s="80">
        <v>1837177</v>
      </c>
      <c r="F20" s="81">
        <f t="shared" si="0"/>
        <v>107463699</v>
      </c>
      <c r="G20" s="79">
        <v>105626522</v>
      </c>
      <c r="H20" s="80">
        <v>1837177</v>
      </c>
      <c r="I20" s="82">
        <f t="shared" si="1"/>
        <v>107463699</v>
      </c>
      <c r="J20" s="79">
        <v>13410244</v>
      </c>
      <c r="K20" s="80">
        <v>30305</v>
      </c>
      <c r="L20" s="80">
        <f t="shared" si="2"/>
        <v>13440549</v>
      </c>
      <c r="M20" s="42">
        <f t="shared" si="3"/>
        <v>0.12507059709530377</v>
      </c>
      <c r="N20" s="107">
        <v>17622320</v>
      </c>
      <c r="O20" s="108">
        <v>24151</v>
      </c>
      <c r="P20" s="109">
        <f t="shared" si="4"/>
        <v>17646471</v>
      </c>
      <c r="Q20" s="42">
        <f t="shared" si="5"/>
        <v>0.1642086691990753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31032564</v>
      </c>
      <c r="AA20" s="80">
        <f t="shared" si="11"/>
        <v>54456</v>
      </c>
      <c r="AB20" s="80">
        <f t="shared" si="12"/>
        <v>31087020</v>
      </c>
      <c r="AC20" s="42">
        <f t="shared" si="13"/>
        <v>0.2892792662943791</v>
      </c>
      <c r="AD20" s="79">
        <v>14328363</v>
      </c>
      <c r="AE20" s="80">
        <v>907635</v>
      </c>
      <c r="AF20" s="80">
        <f t="shared" si="14"/>
        <v>15235998</v>
      </c>
      <c r="AG20" s="42">
        <f t="shared" si="15"/>
        <v>0</v>
      </c>
      <c r="AH20" s="42">
        <f t="shared" si="16"/>
        <v>0.1582090651363961</v>
      </c>
      <c r="AI20" s="14">
        <v>0</v>
      </c>
      <c r="AJ20" s="14">
        <v>0</v>
      </c>
      <c r="AK20" s="14">
        <v>27790555</v>
      </c>
      <c r="AL20" s="14"/>
    </row>
    <row r="21" spans="1:38" s="59" customFormat="1" ht="12.75">
      <c r="A21" s="63"/>
      <c r="B21" s="64" t="s">
        <v>517</v>
      </c>
      <c r="C21" s="34"/>
      <c r="D21" s="83">
        <f>SUM(D14:D20)</f>
        <v>435659164</v>
      </c>
      <c r="E21" s="84">
        <f>SUM(E14:E20)</f>
        <v>38115177</v>
      </c>
      <c r="F21" s="85">
        <f t="shared" si="0"/>
        <v>473774341</v>
      </c>
      <c r="G21" s="83">
        <f>SUM(G14:G20)</f>
        <v>435659164</v>
      </c>
      <c r="H21" s="84">
        <f>SUM(H14:H20)</f>
        <v>38115177</v>
      </c>
      <c r="I21" s="85">
        <f t="shared" si="1"/>
        <v>473774341</v>
      </c>
      <c r="J21" s="83">
        <f>SUM(J14:J20)</f>
        <v>72092627</v>
      </c>
      <c r="K21" s="84">
        <f>SUM(K14:K20)</f>
        <v>10050681</v>
      </c>
      <c r="L21" s="84">
        <f t="shared" si="2"/>
        <v>82143308</v>
      </c>
      <c r="M21" s="46">
        <f t="shared" si="3"/>
        <v>0.17338066014005601</v>
      </c>
      <c r="N21" s="113">
        <f>SUM(N14:N20)</f>
        <v>71582189</v>
      </c>
      <c r="O21" s="114">
        <f>SUM(O14:O20)</f>
        <v>11415649</v>
      </c>
      <c r="P21" s="115">
        <f t="shared" si="4"/>
        <v>82997838</v>
      </c>
      <c r="Q21" s="46">
        <f t="shared" si="5"/>
        <v>0.1751843247247533</v>
      </c>
      <c r="R21" s="113">
        <f>SUM(R14:R20)</f>
        <v>0</v>
      </c>
      <c r="S21" s="115">
        <f>SUM(S14:S20)</f>
        <v>0</v>
      </c>
      <c r="T21" s="115">
        <f t="shared" si="6"/>
        <v>0</v>
      </c>
      <c r="U21" s="46">
        <f t="shared" si="7"/>
        <v>0</v>
      </c>
      <c r="V21" s="113">
        <f>SUM(V14:V20)</f>
        <v>0</v>
      </c>
      <c r="W21" s="115">
        <f>SUM(W14:W20)</f>
        <v>0</v>
      </c>
      <c r="X21" s="115">
        <f t="shared" si="8"/>
        <v>0</v>
      </c>
      <c r="Y21" s="46">
        <f t="shared" si="9"/>
        <v>0</v>
      </c>
      <c r="Z21" s="83">
        <f t="shared" si="10"/>
        <v>143674816</v>
      </c>
      <c r="AA21" s="84">
        <f t="shared" si="11"/>
        <v>21466330</v>
      </c>
      <c r="AB21" s="84">
        <f t="shared" si="12"/>
        <v>165141146</v>
      </c>
      <c r="AC21" s="46">
        <f t="shared" si="13"/>
        <v>0.3485649848648093</v>
      </c>
      <c r="AD21" s="83">
        <f>SUM(AD14:AD20)</f>
        <v>64552801</v>
      </c>
      <c r="AE21" s="84">
        <f>SUM(AE14:AE20)</f>
        <v>2151738</v>
      </c>
      <c r="AF21" s="84">
        <f t="shared" si="14"/>
        <v>66704539</v>
      </c>
      <c r="AG21" s="46">
        <f t="shared" si="15"/>
        <v>0.42306873991441285</v>
      </c>
      <c r="AH21" s="46">
        <f t="shared" si="16"/>
        <v>0.2442607241465231</v>
      </c>
      <c r="AI21" s="65">
        <f>SUM(AI14:AI20)</f>
        <v>326829633</v>
      </c>
      <c r="AJ21" s="65">
        <f>SUM(AJ14:AJ20)</f>
        <v>312122513</v>
      </c>
      <c r="AK21" s="65">
        <f>SUM(AK14:AK20)</f>
        <v>138271401</v>
      </c>
      <c r="AL21" s="65"/>
    </row>
    <row r="22" spans="1:38" s="15" customFormat="1" ht="12.75">
      <c r="A22" s="31" t="s">
        <v>96</v>
      </c>
      <c r="B22" s="62" t="s">
        <v>518</v>
      </c>
      <c r="C22" s="41" t="s">
        <v>519</v>
      </c>
      <c r="D22" s="79">
        <v>43083070</v>
      </c>
      <c r="E22" s="80">
        <v>8995120</v>
      </c>
      <c r="F22" s="81">
        <f t="shared" si="0"/>
        <v>52078190</v>
      </c>
      <c r="G22" s="79">
        <v>43083070</v>
      </c>
      <c r="H22" s="80">
        <v>8995120</v>
      </c>
      <c r="I22" s="82">
        <f t="shared" si="1"/>
        <v>52078190</v>
      </c>
      <c r="J22" s="79">
        <v>9529572</v>
      </c>
      <c r="K22" s="80">
        <v>425676</v>
      </c>
      <c r="L22" s="80">
        <f t="shared" si="2"/>
        <v>9955248</v>
      </c>
      <c r="M22" s="42">
        <f t="shared" si="3"/>
        <v>0.1911596389966702</v>
      </c>
      <c r="N22" s="107">
        <v>10623801</v>
      </c>
      <c r="O22" s="108">
        <v>2132609</v>
      </c>
      <c r="P22" s="109">
        <f t="shared" si="4"/>
        <v>12756410</v>
      </c>
      <c r="Q22" s="42">
        <f t="shared" si="5"/>
        <v>0.24494726103192144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20153373</v>
      </c>
      <c r="AA22" s="80">
        <f t="shared" si="11"/>
        <v>2558285</v>
      </c>
      <c r="AB22" s="80">
        <f t="shared" si="12"/>
        <v>22711658</v>
      </c>
      <c r="AC22" s="42">
        <f t="shared" si="13"/>
        <v>0.43610690002859165</v>
      </c>
      <c r="AD22" s="79">
        <v>7957211</v>
      </c>
      <c r="AE22" s="80">
        <v>1301227</v>
      </c>
      <c r="AF22" s="80">
        <f t="shared" si="14"/>
        <v>9258438</v>
      </c>
      <c r="AG22" s="42">
        <f t="shared" si="15"/>
        <v>0.30687612223082256</v>
      </c>
      <c r="AH22" s="42">
        <f t="shared" si="16"/>
        <v>0.37781448663370654</v>
      </c>
      <c r="AI22" s="14">
        <v>52078190</v>
      </c>
      <c r="AJ22" s="14">
        <v>61688058</v>
      </c>
      <c r="AK22" s="14">
        <v>15981553</v>
      </c>
      <c r="AL22" s="14"/>
    </row>
    <row r="23" spans="1:38" s="15" customFormat="1" ht="12.75">
      <c r="A23" s="31" t="s">
        <v>96</v>
      </c>
      <c r="B23" s="62" t="s">
        <v>520</v>
      </c>
      <c r="C23" s="41" t="s">
        <v>521</v>
      </c>
      <c r="D23" s="79">
        <v>65145984</v>
      </c>
      <c r="E23" s="80">
        <v>44526750</v>
      </c>
      <c r="F23" s="81">
        <f t="shared" si="0"/>
        <v>109672734</v>
      </c>
      <c r="G23" s="79">
        <v>65145984</v>
      </c>
      <c r="H23" s="80">
        <v>44526750</v>
      </c>
      <c r="I23" s="82">
        <f t="shared" si="1"/>
        <v>109672734</v>
      </c>
      <c r="J23" s="79">
        <v>14957822</v>
      </c>
      <c r="K23" s="80">
        <v>42059</v>
      </c>
      <c r="L23" s="80">
        <f t="shared" si="2"/>
        <v>14999881</v>
      </c>
      <c r="M23" s="42">
        <f t="shared" si="3"/>
        <v>0.13676946359338502</v>
      </c>
      <c r="N23" s="107">
        <v>14793824</v>
      </c>
      <c r="O23" s="108">
        <v>0</v>
      </c>
      <c r="P23" s="109">
        <f t="shared" si="4"/>
        <v>14793824</v>
      </c>
      <c r="Q23" s="42">
        <f t="shared" si="5"/>
        <v>0.1348906283306478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29751646</v>
      </c>
      <c r="AA23" s="80">
        <f t="shared" si="11"/>
        <v>42059</v>
      </c>
      <c r="AB23" s="80">
        <f t="shared" si="12"/>
        <v>29793705</v>
      </c>
      <c r="AC23" s="42">
        <f t="shared" si="13"/>
        <v>0.27166009192403284</v>
      </c>
      <c r="AD23" s="79">
        <v>11426940</v>
      </c>
      <c r="AE23" s="80">
        <v>1803540</v>
      </c>
      <c r="AF23" s="80">
        <f t="shared" si="14"/>
        <v>13230480</v>
      </c>
      <c r="AG23" s="42">
        <f t="shared" si="15"/>
        <v>0.3916880205783897</v>
      </c>
      <c r="AH23" s="42">
        <f t="shared" si="16"/>
        <v>0.11816230401315742</v>
      </c>
      <c r="AI23" s="14">
        <v>77523267</v>
      </c>
      <c r="AJ23" s="14">
        <v>85532839</v>
      </c>
      <c r="AK23" s="14">
        <v>30364935</v>
      </c>
      <c r="AL23" s="14"/>
    </row>
    <row r="24" spans="1:38" s="15" customFormat="1" ht="12.75">
      <c r="A24" s="31" t="s">
        <v>96</v>
      </c>
      <c r="B24" s="62" t="s">
        <v>522</v>
      </c>
      <c r="C24" s="41" t="s">
        <v>523</v>
      </c>
      <c r="D24" s="79">
        <v>158966453</v>
      </c>
      <c r="E24" s="80">
        <v>26459000</v>
      </c>
      <c r="F24" s="81">
        <f t="shared" si="0"/>
        <v>185425453</v>
      </c>
      <c r="G24" s="79">
        <v>158966453</v>
      </c>
      <c r="H24" s="80">
        <v>26459000</v>
      </c>
      <c r="I24" s="82">
        <f t="shared" si="1"/>
        <v>185425453</v>
      </c>
      <c r="J24" s="79">
        <v>30783813</v>
      </c>
      <c r="K24" s="80">
        <v>2427587</v>
      </c>
      <c r="L24" s="80">
        <f t="shared" si="2"/>
        <v>33211400</v>
      </c>
      <c r="M24" s="42">
        <f t="shared" si="3"/>
        <v>0.1791091754808872</v>
      </c>
      <c r="N24" s="107">
        <v>30363561</v>
      </c>
      <c r="O24" s="108">
        <v>2164365</v>
      </c>
      <c r="P24" s="109">
        <f t="shared" si="4"/>
        <v>32527926</v>
      </c>
      <c r="Q24" s="42">
        <f t="shared" si="5"/>
        <v>0.1754231982380542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61147374</v>
      </c>
      <c r="AA24" s="80">
        <f t="shared" si="11"/>
        <v>4591952</v>
      </c>
      <c r="AB24" s="80">
        <f t="shared" si="12"/>
        <v>65739326</v>
      </c>
      <c r="AC24" s="42">
        <f t="shared" si="13"/>
        <v>0.35453237371894136</v>
      </c>
      <c r="AD24" s="79">
        <v>24141003</v>
      </c>
      <c r="AE24" s="80">
        <v>4991612</v>
      </c>
      <c r="AF24" s="80">
        <f t="shared" si="14"/>
        <v>29132615</v>
      </c>
      <c r="AG24" s="42">
        <f t="shared" si="15"/>
        <v>0.34422454026084737</v>
      </c>
      <c r="AH24" s="42">
        <f t="shared" si="16"/>
        <v>0.11654672949887956</v>
      </c>
      <c r="AI24" s="14">
        <v>171847774</v>
      </c>
      <c r="AJ24" s="14">
        <v>171847774</v>
      </c>
      <c r="AK24" s="14">
        <v>59154221</v>
      </c>
      <c r="AL24" s="14"/>
    </row>
    <row r="25" spans="1:38" s="15" customFormat="1" ht="12.75">
      <c r="A25" s="31" t="s">
        <v>96</v>
      </c>
      <c r="B25" s="62" t="s">
        <v>524</v>
      </c>
      <c r="C25" s="41" t="s">
        <v>525</v>
      </c>
      <c r="D25" s="79">
        <v>37379016</v>
      </c>
      <c r="E25" s="80">
        <v>6622000</v>
      </c>
      <c r="F25" s="81">
        <f t="shared" si="0"/>
        <v>44001016</v>
      </c>
      <c r="G25" s="79">
        <v>37379016</v>
      </c>
      <c r="H25" s="80">
        <v>6622000</v>
      </c>
      <c r="I25" s="82">
        <f t="shared" si="1"/>
        <v>44001016</v>
      </c>
      <c r="J25" s="79">
        <v>9003907</v>
      </c>
      <c r="K25" s="80">
        <v>45872</v>
      </c>
      <c r="L25" s="80">
        <f t="shared" si="2"/>
        <v>9049779</v>
      </c>
      <c r="M25" s="42">
        <f t="shared" si="3"/>
        <v>0.2056720463000218</v>
      </c>
      <c r="N25" s="107">
        <v>7927185</v>
      </c>
      <c r="O25" s="108">
        <v>775793</v>
      </c>
      <c r="P25" s="109">
        <f t="shared" si="4"/>
        <v>8702978</v>
      </c>
      <c r="Q25" s="42">
        <f t="shared" si="5"/>
        <v>0.19779038738560037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16931092</v>
      </c>
      <c r="AA25" s="80">
        <f t="shared" si="11"/>
        <v>821665</v>
      </c>
      <c r="AB25" s="80">
        <f t="shared" si="12"/>
        <v>17752757</v>
      </c>
      <c r="AC25" s="42">
        <f t="shared" si="13"/>
        <v>0.4034624336856222</v>
      </c>
      <c r="AD25" s="79">
        <v>6808199</v>
      </c>
      <c r="AE25" s="80">
        <v>1260451</v>
      </c>
      <c r="AF25" s="80">
        <f t="shared" si="14"/>
        <v>8068650</v>
      </c>
      <c r="AG25" s="42">
        <f t="shared" si="15"/>
        <v>0.3405420020275731</v>
      </c>
      <c r="AH25" s="42">
        <f t="shared" si="16"/>
        <v>0.07861637324707349</v>
      </c>
      <c r="AI25" s="14">
        <v>49975016</v>
      </c>
      <c r="AJ25" s="14">
        <v>55607016</v>
      </c>
      <c r="AK25" s="14">
        <v>17018592</v>
      </c>
      <c r="AL25" s="14"/>
    </row>
    <row r="26" spans="1:38" s="15" customFormat="1" ht="12.75">
      <c r="A26" s="31" t="s">
        <v>96</v>
      </c>
      <c r="B26" s="62" t="s">
        <v>526</v>
      </c>
      <c r="C26" s="41" t="s">
        <v>527</v>
      </c>
      <c r="D26" s="79">
        <v>30328842</v>
      </c>
      <c r="E26" s="80">
        <v>9203000</v>
      </c>
      <c r="F26" s="81">
        <f t="shared" si="0"/>
        <v>39531842</v>
      </c>
      <c r="G26" s="79">
        <v>30328842</v>
      </c>
      <c r="H26" s="80">
        <v>9203000</v>
      </c>
      <c r="I26" s="82">
        <f t="shared" si="1"/>
        <v>39531842</v>
      </c>
      <c r="J26" s="79">
        <v>6040841</v>
      </c>
      <c r="K26" s="80">
        <v>2894787</v>
      </c>
      <c r="L26" s="80">
        <f t="shared" si="2"/>
        <v>8935628</v>
      </c>
      <c r="M26" s="42">
        <f t="shared" si="3"/>
        <v>0.22603621657700645</v>
      </c>
      <c r="N26" s="107">
        <v>6005564</v>
      </c>
      <c r="O26" s="108">
        <v>1699963</v>
      </c>
      <c r="P26" s="109">
        <f t="shared" si="4"/>
        <v>7705527</v>
      </c>
      <c r="Q26" s="42">
        <f t="shared" si="5"/>
        <v>0.19491950311852405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12046405</v>
      </c>
      <c r="AA26" s="80">
        <f t="shared" si="11"/>
        <v>4594750</v>
      </c>
      <c r="AB26" s="80">
        <f t="shared" si="12"/>
        <v>16641155</v>
      </c>
      <c r="AC26" s="42">
        <f t="shared" si="13"/>
        <v>0.42095571969553053</v>
      </c>
      <c r="AD26" s="79">
        <v>5294719</v>
      </c>
      <c r="AE26" s="80">
        <v>1475318</v>
      </c>
      <c r="AF26" s="80">
        <f t="shared" si="14"/>
        <v>6770037</v>
      </c>
      <c r="AG26" s="42">
        <f t="shared" si="15"/>
        <v>0.4601509242384796</v>
      </c>
      <c r="AH26" s="42">
        <f t="shared" si="16"/>
        <v>0.13818092870098053</v>
      </c>
      <c r="AI26" s="14">
        <v>38410000</v>
      </c>
      <c r="AJ26" s="14">
        <v>38410000</v>
      </c>
      <c r="AK26" s="14">
        <v>17674397</v>
      </c>
      <c r="AL26" s="14"/>
    </row>
    <row r="27" spans="1:38" s="15" customFormat="1" ht="12.75">
      <c r="A27" s="31" t="s">
        <v>96</v>
      </c>
      <c r="B27" s="62" t="s">
        <v>528</v>
      </c>
      <c r="C27" s="41" t="s">
        <v>529</v>
      </c>
      <c r="D27" s="79">
        <v>34562055</v>
      </c>
      <c r="E27" s="80">
        <v>12180211</v>
      </c>
      <c r="F27" s="81">
        <f t="shared" si="0"/>
        <v>46742266</v>
      </c>
      <c r="G27" s="79">
        <v>34562055</v>
      </c>
      <c r="H27" s="80">
        <v>12180211</v>
      </c>
      <c r="I27" s="82">
        <f t="shared" si="1"/>
        <v>46742266</v>
      </c>
      <c r="J27" s="79">
        <v>6196442</v>
      </c>
      <c r="K27" s="80">
        <v>4244174</v>
      </c>
      <c r="L27" s="80">
        <f t="shared" si="2"/>
        <v>10440616</v>
      </c>
      <c r="M27" s="42">
        <f t="shared" si="3"/>
        <v>0.22336563657397354</v>
      </c>
      <c r="N27" s="107">
        <v>6354790</v>
      </c>
      <c r="O27" s="108">
        <v>3662345</v>
      </c>
      <c r="P27" s="109">
        <f t="shared" si="4"/>
        <v>10017135</v>
      </c>
      <c r="Q27" s="42">
        <f t="shared" si="5"/>
        <v>0.2143057206511982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12551232</v>
      </c>
      <c r="AA27" s="80">
        <f t="shared" si="11"/>
        <v>7906519</v>
      </c>
      <c r="AB27" s="80">
        <f t="shared" si="12"/>
        <v>20457751</v>
      </c>
      <c r="AC27" s="42">
        <f t="shared" si="13"/>
        <v>0.43767135722517175</v>
      </c>
      <c r="AD27" s="79">
        <v>6031221</v>
      </c>
      <c r="AE27" s="80">
        <v>4013966</v>
      </c>
      <c r="AF27" s="80">
        <f t="shared" si="14"/>
        <v>10045187</v>
      </c>
      <c r="AG27" s="42">
        <f t="shared" si="15"/>
        <v>0.5162950312445381</v>
      </c>
      <c r="AH27" s="42">
        <f t="shared" si="16"/>
        <v>-0.002792581163496455</v>
      </c>
      <c r="AI27" s="14">
        <v>39495383</v>
      </c>
      <c r="AJ27" s="14">
        <v>39495383</v>
      </c>
      <c r="AK27" s="14">
        <v>20391270</v>
      </c>
      <c r="AL27" s="14"/>
    </row>
    <row r="28" spans="1:38" s="15" customFormat="1" ht="12.75">
      <c r="A28" s="31" t="s">
        <v>96</v>
      </c>
      <c r="B28" s="62" t="s">
        <v>530</v>
      </c>
      <c r="C28" s="41" t="s">
        <v>531</v>
      </c>
      <c r="D28" s="79">
        <v>46948957</v>
      </c>
      <c r="E28" s="80">
        <v>7156000</v>
      </c>
      <c r="F28" s="81">
        <f t="shared" si="0"/>
        <v>54104957</v>
      </c>
      <c r="G28" s="79">
        <v>46948957</v>
      </c>
      <c r="H28" s="80">
        <v>7156000</v>
      </c>
      <c r="I28" s="82">
        <f t="shared" si="1"/>
        <v>54104957</v>
      </c>
      <c r="J28" s="79">
        <v>12462820</v>
      </c>
      <c r="K28" s="80">
        <v>952150</v>
      </c>
      <c r="L28" s="80">
        <f t="shared" si="2"/>
        <v>13414970</v>
      </c>
      <c r="M28" s="42">
        <f t="shared" si="3"/>
        <v>0.2479434555321798</v>
      </c>
      <c r="N28" s="107">
        <v>10230817</v>
      </c>
      <c r="O28" s="108">
        <v>3143686</v>
      </c>
      <c r="P28" s="109">
        <f t="shared" si="4"/>
        <v>13374503</v>
      </c>
      <c r="Q28" s="42">
        <f t="shared" si="5"/>
        <v>0.2471955203660914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22693637</v>
      </c>
      <c r="AA28" s="80">
        <f t="shared" si="11"/>
        <v>4095836</v>
      </c>
      <c r="AB28" s="80">
        <f t="shared" si="12"/>
        <v>26789473</v>
      </c>
      <c r="AC28" s="42">
        <f t="shared" si="13"/>
        <v>0.4951389758982712</v>
      </c>
      <c r="AD28" s="79">
        <v>10043197</v>
      </c>
      <c r="AE28" s="80">
        <v>2564870</v>
      </c>
      <c r="AF28" s="80">
        <f t="shared" si="14"/>
        <v>12608067</v>
      </c>
      <c r="AG28" s="42">
        <f t="shared" si="15"/>
        <v>0.4356304901133166</v>
      </c>
      <c r="AH28" s="42">
        <f t="shared" si="16"/>
        <v>0.06078933432063782</v>
      </c>
      <c r="AI28" s="14">
        <v>55113275</v>
      </c>
      <c r="AJ28" s="14">
        <v>46584742</v>
      </c>
      <c r="AK28" s="14">
        <v>24009023</v>
      </c>
      <c r="AL28" s="14"/>
    </row>
    <row r="29" spans="1:38" s="15" customFormat="1" ht="12.75">
      <c r="A29" s="31" t="s">
        <v>96</v>
      </c>
      <c r="B29" s="62" t="s">
        <v>532</v>
      </c>
      <c r="C29" s="41" t="s">
        <v>533</v>
      </c>
      <c r="D29" s="79">
        <v>0</v>
      </c>
      <c r="E29" s="80">
        <v>0</v>
      </c>
      <c r="F29" s="81">
        <f t="shared" si="0"/>
        <v>0</v>
      </c>
      <c r="G29" s="79">
        <v>0</v>
      </c>
      <c r="H29" s="80">
        <v>0</v>
      </c>
      <c r="I29" s="82">
        <f t="shared" si="1"/>
        <v>0</v>
      </c>
      <c r="J29" s="79">
        <v>13807087</v>
      </c>
      <c r="K29" s="80">
        <v>10314357</v>
      </c>
      <c r="L29" s="80">
        <f t="shared" si="2"/>
        <v>24121444</v>
      </c>
      <c r="M29" s="42">
        <f t="shared" si="3"/>
        <v>0</v>
      </c>
      <c r="N29" s="107">
        <v>12881314</v>
      </c>
      <c r="O29" s="108">
        <v>6830052</v>
      </c>
      <c r="P29" s="109">
        <f t="shared" si="4"/>
        <v>19711366</v>
      </c>
      <c r="Q29" s="42">
        <f t="shared" si="5"/>
        <v>0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26688401</v>
      </c>
      <c r="AA29" s="80">
        <f t="shared" si="11"/>
        <v>17144409</v>
      </c>
      <c r="AB29" s="80">
        <f t="shared" si="12"/>
        <v>43832810</v>
      </c>
      <c r="AC29" s="42">
        <f t="shared" si="13"/>
        <v>0</v>
      </c>
      <c r="AD29" s="79">
        <v>11800805</v>
      </c>
      <c r="AE29" s="80">
        <v>16922212</v>
      </c>
      <c r="AF29" s="80">
        <f t="shared" si="14"/>
        <v>28723017</v>
      </c>
      <c r="AG29" s="42">
        <f t="shared" si="15"/>
        <v>0.5252109206805136</v>
      </c>
      <c r="AH29" s="42">
        <f t="shared" si="16"/>
        <v>-0.3137431906961584</v>
      </c>
      <c r="AI29" s="14">
        <v>76480765</v>
      </c>
      <c r="AJ29" s="14">
        <v>76480765</v>
      </c>
      <c r="AK29" s="14">
        <v>40168533</v>
      </c>
      <c r="AL29" s="14"/>
    </row>
    <row r="30" spans="1:38" s="15" customFormat="1" ht="12.75">
      <c r="A30" s="31" t="s">
        <v>115</v>
      </c>
      <c r="B30" s="62" t="s">
        <v>534</v>
      </c>
      <c r="C30" s="41" t="s">
        <v>535</v>
      </c>
      <c r="D30" s="79">
        <v>53026300</v>
      </c>
      <c r="E30" s="80">
        <v>780000</v>
      </c>
      <c r="F30" s="81">
        <f t="shared" si="0"/>
        <v>53806300</v>
      </c>
      <c r="G30" s="79">
        <v>53026300</v>
      </c>
      <c r="H30" s="80">
        <v>780000</v>
      </c>
      <c r="I30" s="82">
        <f t="shared" si="1"/>
        <v>53806300</v>
      </c>
      <c r="J30" s="79">
        <v>20122483</v>
      </c>
      <c r="K30" s="80">
        <v>1254226</v>
      </c>
      <c r="L30" s="80">
        <f t="shared" si="2"/>
        <v>21376709</v>
      </c>
      <c r="M30" s="42">
        <f t="shared" si="3"/>
        <v>0.3972900756974555</v>
      </c>
      <c r="N30" s="107">
        <v>6166627</v>
      </c>
      <c r="O30" s="108">
        <v>66603</v>
      </c>
      <c r="P30" s="109">
        <f t="shared" si="4"/>
        <v>6233230</v>
      </c>
      <c r="Q30" s="42">
        <f t="shared" si="5"/>
        <v>0.11584572810247128</v>
      </c>
      <c r="R30" s="107">
        <v>0</v>
      </c>
      <c r="S30" s="109">
        <v>0</v>
      </c>
      <c r="T30" s="109">
        <f t="shared" si="6"/>
        <v>0</v>
      </c>
      <c r="U30" s="42">
        <f t="shared" si="7"/>
        <v>0</v>
      </c>
      <c r="V30" s="107">
        <v>0</v>
      </c>
      <c r="W30" s="109">
        <v>0</v>
      </c>
      <c r="X30" s="109">
        <f t="shared" si="8"/>
        <v>0</v>
      </c>
      <c r="Y30" s="42">
        <f t="shared" si="9"/>
        <v>0</v>
      </c>
      <c r="Z30" s="79">
        <f t="shared" si="10"/>
        <v>26289110</v>
      </c>
      <c r="AA30" s="80">
        <f t="shared" si="11"/>
        <v>1320829</v>
      </c>
      <c r="AB30" s="80">
        <f t="shared" si="12"/>
        <v>27609939</v>
      </c>
      <c r="AC30" s="42">
        <f t="shared" si="13"/>
        <v>0.5131358037999267</v>
      </c>
      <c r="AD30" s="79">
        <v>22798015</v>
      </c>
      <c r="AE30" s="80">
        <v>891299</v>
      </c>
      <c r="AF30" s="80">
        <f t="shared" si="14"/>
        <v>23689314</v>
      </c>
      <c r="AG30" s="42">
        <f t="shared" si="15"/>
        <v>0</v>
      </c>
      <c r="AH30" s="42">
        <f t="shared" si="16"/>
        <v>-0.7368758757640681</v>
      </c>
      <c r="AI30" s="14">
        <v>0</v>
      </c>
      <c r="AJ30" s="14">
        <v>0</v>
      </c>
      <c r="AK30" s="14">
        <v>37574903</v>
      </c>
      <c r="AL30" s="14"/>
    </row>
    <row r="31" spans="1:38" s="59" customFormat="1" ht="12.75">
      <c r="A31" s="63"/>
      <c r="B31" s="64" t="s">
        <v>536</v>
      </c>
      <c r="C31" s="34"/>
      <c r="D31" s="83">
        <f>SUM(D22:D30)</f>
        <v>469440677</v>
      </c>
      <c r="E31" s="84">
        <f>SUM(E22:E30)</f>
        <v>115922081</v>
      </c>
      <c r="F31" s="85">
        <f t="shared" si="0"/>
        <v>585362758</v>
      </c>
      <c r="G31" s="83">
        <f>SUM(G22:G30)</f>
        <v>469440677</v>
      </c>
      <c r="H31" s="84">
        <f>SUM(H22:H30)</f>
        <v>115922081</v>
      </c>
      <c r="I31" s="85">
        <f t="shared" si="1"/>
        <v>585362758</v>
      </c>
      <c r="J31" s="83">
        <f>SUM(J22:J30)</f>
        <v>122904787</v>
      </c>
      <c r="K31" s="84">
        <f>SUM(K22:K30)</f>
        <v>22600888</v>
      </c>
      <c r="L31" s="84">
        <f t="shared" si="2"/>
        <v>145505675</v>
      </c>
      <c r="M31" s="46">
        <f t="shared" si="3"/>
        <v>0.2485735093519564</v>
      </c>
      <c r="N31" s="113">
        <f>SUM(N22:N30)</f>
        <v>105347483</v>
      </c>
      <c r="O31" s="114">
        <f>SUM(O22:O30)</f>
        <v>20475416</v>
      </c>
      <c r="P31" s="115">
        <f t="shared" si="4"/>
        <v>125822899</v>
      </c>
      <c r="Q31" s="46">
        <f t="shared" si="5"/>
        <v>0.2149485891960349</v>
      </c>
      <c r="R31" s="113">
        <f>SUM(R22:R30)</f>
        <v>0</v>
      </c>
      <c r="S31" s="115">
        <f>SUM(S22:S30)</f>
        <v>0</v>
      </c>
      <c r="T31" s="115">
        <f t="shared" si="6"/>
        <v>0</v>
      </c>
      <c r="U31" s="46">
        <f t="shared" si="7"/>
        <v>0</v>
      </c>
      <c r="V31" s="113">
        <f>SUM(V22:V30)</f>
        <v>0</v>
      </c>
      <c r="W31" s="115">
        <f>SUM(W22:W30)</f>
        <v>0</v>
      </c>
      <c r="X31" s="115">
        <f t="shared" si="8"/>
        <v>0</v>
      </c>
      <c r="Y31" s="46">
        <f t="shared" si="9"/>
        <v>0</v>
      </c>
      <c r="Z31" s="83">
        <f t="shared" si="10"/>
        <v>228252270</v>
      </c>
      <c r="AA31" s="84">
        <f t="shared" si="11"/>
        <v>43076304</v>
      </c>
      <c r="AB31" s="84">
        <f t="shared" si="12"/>
        <v>271328574</v>
      </c>
      <c r="AC31" s="46">
        <f t="shared" si="13"/>
        <v>0.4635220985479913</v>
      </c>
      <c r="AD31" s="83">
        <f>SUM(AD22:AD30)</f>
        <v>106301310</v>
      </c>
      <c r="AE31" s="84">
        <f>SUM(AE22:AE30)</f>
        <v>35224495</v>
      </c>
      <c r="AF31" s="84">
        <f t="shared" si="14"/>
        <v>141525805</v>
      </c>
      <c r="AG31" s="46">
        <f t="shared" si="15"/>
        <v>0.46768828100978516</v>
      </c>
      <c r="AH31" s="46">
        <f t="shared" si="16"/>
        <v>-0.11095436623730914</v>
      </c>
      <c r="AI31" s="65">
        <f>SUM(AI22:AI30)</f>
        <v>560923670</v>
      </c>
      <c r="AJ31" s="65">
        <f>SUM(AJ22:AJ30)</f>
        <v>575646577</v>
      </c>
      <c r="AK31" s="65">
        <f>SUM(AK22:AK30)</f>
        <v>262337427</v>
      </c>
      <c r="AL31" s="65"/>
    </row>
    <row r="32" spans="1:38" s="15" customFormat="1" ht="12.75">
      <c r="A32" s="31" t="s">
        <v>96</v>
      </c>
      <c r="B32" s="62" t="s">
        <v>537</v>
      </c>
      <c r="C32" s="41" t="s">
        <v>538</v>
      </c>
      <c r="D32" s="79">
        <v>14001605</v>
      </c>
      <c r="E32" s="80">
        <v>6420000</v>
      </c>
      <c r="F32" s="81">
        <f t="shared" si="0"/>
        <v>20421605</v>
      </c>
      <c r="G32" s="79">
        <v>14001605</v>
      </c>
      <c r="H32" s="80">
        <v>6420000</v>
      </c>
      <c r="I32" s="82">
        <f t="shared" si="1"/>
        <v>20421605</v>
      </c>
      <c r="J32" s="79">
        <v>3325315</v>
      </c>
      <c r="K32" s="80">
        <v>452040</v>
      </c>
      <c r="L32" s="80">
        <f t="shared" si="2"/>
        <v>3777355</v>
      </c>
      <c r="M32" s="42">
        <f t="shared" si="3"/>
        <v>0.18496856637859757</v>
      </c>
      <c r="N32" s="107">
        <v>3094385</v>
      </c>
      <c r="O32" s="108">
        <v>365672</v>
      </c>
      <c r="P32" s="109">
        <f t="shared" si="4"/>
        <v>3460057</v>
      </c>
      <c r="Q32" s="42">
        <f t="shared" si="5"/>
        <v>0.1694311979886008</v>
      </c>
      <c r="R32" s="107">
        <v>0</v>
      </c>
      <c r="S32" s="109">
        <v>0</v>
      </c>
      <c r="T32" s="109">
        <f t="shared" si="6"/>
        <v>0</v>
      </c>
      <c r="U32" s="42">
        <f t="shared" si="7"/>
        <v>0</v>
      </c>
      <c r="V32" s="107">
        <v>0</v>
      </c>
      <c r="W32" s="109">
        <v>0</v>
      </c>
      <c r="X32" s="109">
        <f t="shared" si="8"/>
        <v>0</v>
      </c>
      <c r="Y32" s="42">
        <f t="shared" si="9"/>
        <v>0</v>
      </c>
      <c r="Z32" s="79">
        <f t="shared" si="10"/>
        <v>6419700</v>
      </c>
      <c r="AA32" s="80">
        <f t="shared" si="11"/>
        <v>817712</v>
      </c>
      <c r="AB32" s="80">
        <f t="shared" si="12"/>
        <v>7237412</v>
      </c>
      <c r="AC32" s="42">
        <f t="shared" si="13"/>
        <v>0.3543997643671984</v>
      </c>
      <c r="AD32" s="79">
        <v>2434782</v>
      </c>
      <c r="AE32" s="80">
        <v>235856</v>
      </c>
      <c r="AF32" s="80">
        <f t="shared" si="14"/>
        <v>2670638</v>
      </c>
      <c r="AG32" s="42">
        <f t="shared" si="15"/>
        <v>0.3305323270708804</v>
      </c>
      <c r="AH32" s="42">
        <f t="shared" si="16"/>
        <v>0.295591914740972</v>
      </c>
      <c r="AI32" s="14">
        <v>20459076</v>
      </c>
      <c r="AJ32" s="14">
        <v>20459076</v>
      </c>
      <c r="AK32" s="14">
        <v>6762386</v>
      </c>
      <c r="AL32" s="14"/>
    </row>
    <row r="33" spans="1:38" s="15" customFormat="1" ht="12.75">
      <c r="A33" s="31" t="s">
        <v>96</v>
      </c>
      <c r="B33" s="62" t="s">
        <v>539</v>
      </c>
      <c r="C33" s="41" t="s">
        <v>540</v>
      </c>
      <c r="D33" s="79">
        <v>123591000</v>
      </c>
      <c r="E33" s="80">
        <v>87752750</v>
      </c>
      <c r="F33" s="81">
        <f t="shared" si="0"/>
        <v>211343750</v>
      </c>
      <c r="G33" s="79">
        <v>123591000</v>
      </c>
      <c r="H33" s="80">
        <v>87752750</v>
      </c>
      <c r="I33" s="82">
        <f t="shared" si="1"/>
        <v>211343750</v>
      </c>
      <c r="J33" s="79">
        <v>28541761</v>
      </c>
      <c r="K33" s="80">
        <v>21794488</v>
      </c>
      <c r="L33" s="80">
        <f t="shared" si="2"/>
        <v>50336249</v>
      </c>
      <c r="M33" s="42">
        <f t="shared" si="3"/>
        <v>0.23817240396273842</v>
      </c>
      <c r="N33" s="107">
        <v>64597893</v>
      </c>
      <c r="O33" s="108">
        <v>24752622</v>
      </c>
      <c r="P33" s="109">
        <f t="shared" si="4"/>
        <v>89350515</v>
      </c>
      <c r="Q33" s="42">
        <f t="shared" si="5"/>
        <v>0.42277339642170636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93139654</v>
      </c>
      <c r="AA33" s="80">
        <f t="shared" si="11"/>
        <v>46547110</v>
      </c>
      <c r="AB33" s="80">
        <f t="shared" si="12"/>
        <v>139686764</v>
      </c>
      <c r="AC33" s="42">
        <f t="shared" si="13"/>
        <v>0.6609458003844447</v>
      </c>
      <c r="AD33" s="79">
        <v>50882691</v>
      </c>
      <c r="AE33" s="80">
        <v>0</v>
      </c>
      <c r="AF33" s="80">
        <f t="shared" si="14"/>
        <v>50882691</v>
      </c>
      <c r="AG33" s="42">
        <f t="shared" si="15"/>
        <v>0.5121787091885355</v>
      </c>
      <c r="AH33" s="42">
        <f t="shared" si="16"/>
        <v>0.7560100152721876</v>
      </c>
      <c r="AI33" s="14">
        <v>178286300</v>
      </c>
      <c r="AJ33" s="14">
        <v>179409559</v>
      </c>
      <c r="AK33" s="14">
        <v>91314447</v>
      </c>
      <c r="AL33" s="14"/>
    </row>
    <row r="34" spans="1:38" s="15" customFormat="1" ht="12.75">
      <c r="A34" s="31" t="s">
        <v>96</v>
      </c>
      <c r="B34" s="62" t="s">
        <v>541</v>
      </c>
      <c r="C34" s="41" t="s">
        <v>542</v>
      </c>
      <c r="D34" s="79">
        <v>346854270</v>
      </c>
      <c r="E34" s="80">
        <v>53813993</v>
      </c>
      <c r="F34" s="81">
        <f t="shared" si="0"/>
        <v>400668263</v>
      </c>
      <c r="G34" s="79">
        <v>346854270</v>
      </c>
      <c r="H34" s="80">
        <v>53813993</v>
      </c>
      <c r="I34" s="82">
        <f t="shared" si="1"/>
        <v>400668263</v>
      </c>
      <c r="J34" s="79">
        <v>90657159</v>
      </c>
      <c r="K34" s="80">
        <v>2084106</v>
      </c>
      <c r="L34" s="80">
        <f t="shared" si="2"/>
        <v>92741265</v>
      </c>
      <c r="M34" s="42">
        <f t="shared" si="3"/>
        <v>0.2314664613203966</v>
      </c>
      <c r="N34" s="107">
        <v>88513732</v>
      </c>
      <c r="O34" s="108">
        <v>6453620</v>
      </c>
      <c r="P34" s="109">
        <f t="shared" si="4"/>
        <v>94967352</v>
      </c>
      <c r="Q34" s="42">
        <f t="shared" si="5"/>
        <v>0.23702239675519296</v>
      </c>
      <c r="R34" s="107">
        <v>0</v>
      </c>
      <c r="S34" s="109">
        <v>0</v>
      </c>
      <c r="T34" s="109">
        <f t="shared" si="6"/>
        <v>0</v>
      </c>
      <c r="U34" s="42">
        <f t="shared" si="7"/>
        <v>0</v>
      </c>
      <c r="V34" s="107">
        <v>0</v>
      </c>
      <c r="W34" s="109">
        <v>0</v>
      </c>
      <c r="X34" s="109">
        <f t="shared" si="8"/>
        <v>0</v>
      </c>
      <c r="Y34" s="42">
        <f t="shared" si="9"/>
        <v>0</v>
      </c>
      <c r="Z34" s="79">
        <f t="shared" si="10"/>
        <v>179170891</v>
      </c>
      <c r="AA34" s="80">
        <f t="shared" si="11"/>
        <v>8537726</v>
      </c>
      <c r="AB34" s="80">
        <f t="shared" si="12"/>
        <v>187708617</v>
      </c>
      <c r="AC34" s="42">
        <f t="shared" si="13"/>
        <v>0.4684888580755896</v>
      </c>
      <c r="AD34" s="79">
        <v>66284903</v>
      </c>
      <c r="AE34" s="80">
        <v>6345522</v>
      </c>
      <c r="AF34" s="80">
        <f t="shared" si="14"/>
        <v>72630425</v>
      </c>
      <c r="AG34" s="42">
        <f t="shared" si="15"/>
        <v>0.3539749561754243</v>
      </c>
      <c r="AH34" s="42">
        <f t="shared" si="16"/>
        <v>0.3075422868584343</v>
      </c>
      <c r="AI34" s="14">
        <v>377132573</v>
      </c>
      <c r="AJ34" s="14">
        <v>379902270</v>
      </c>
      <c r="AK34" s="14">
        <v>133495486</v>
      </c>
      <c r="AL34" s="14"/>
    </row>
    <row r="35" spans="1:38" s="15" customFormat="1" ht="12.75">
      <c r="A35" s="31" t="s">
        <v>96</v>
      </c>
      <c r="B35" s="62" t="s">
        <v>543</v>
      </c>
      <c r="C35" s="41" t="s">
        <v>544</v>
      </c>
      <c r="D35" s="79">
        <v>21269274</v>
      </c>
      <c r="E35" s="80">
        <v>0</v>
      </c>
      <c r="F35" s="81">
        <f t="shared" si="0"/>
        <v>21269274</v>
      </c>
      <c r="G35" s="79">
        <v>21269274</v>
      </c>
      <c r="H35" s="80">
        <v>0</v>
      </c>
      <c r="I35" s="82">
        <f t="shared" si="1"/>
        <v>21269274</v>
      </c>
      <c r="J35" s="79">
        <v>5190133</v>
      </c>
      <c r="K35" s="80">
        <v>2097338</v>
      </c>
      <c r="L35" s="80">
        <f t="shared" si="2"/>
        <v>7287471</v>
      </c>
      <c r="M35" s="42">
        <f t="shared" si="3"/>
        <v>0.3426290431916012</v>
      </c>
      <c r="N35" s="107">
        <v>4128377</v>
      </c>
      <c r="O35" s="108">
        <v>2834233</v>
      </c>
      <c r="P35" s="109">
        <f t="shared" si="4"/>
        <v>6962610</v>
      </c>
      <c r="Q35" s="42">
        <f t="shared" si="5"/>
        <v>0.3273553201674867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9318510</v>
      </c>
      <c r="AA35" s="80">
        <f t="shared" si="11"/>
        <v>4931571</v>
      </c>
      <c r="AB35" s="80">
        <f t="shared" si="12"/>
        <v>14250081</v>
      </c>
      <c r="AC35" s="42">
        <f t="shared" si="13"/>
        <v>0.6699843633590878</v>
      </c>
      <c r="AD35" s="79">
        <v>3220921</v>
      </c>
      <c r="AE35" s="80">
        <v>261215</v>
      </c>
      <c r="AF35" s="80">
        <f t="shared" si="14"/>
        <v>3482136</v>
      </c>
      <c r="AG35" s="42">
        <f t="shared" si="15"/>
        <v>0.23425427103445592</v>
      </c>
      <c r="AH35" s="42">
        <f t="shared" si="16"/>
        <v>0.9995227067524071</v>
      </c>
      <c r="AI35" s="14">
        <v>37506663</v>
      </c>
      <c r="AJ35" s="14">
        <v>37216098</v>
      </c>
      <c r="AK35" s="14">
        <v>8786096</v>
      </c>
      <c r="AL35" s="14"/>
    </row>
    <row r="36" spans="1:38" s="15" customFormat="1" ht="12.75">
      <c r="A36" s="31" t="s">
        <v>96</v>
      </c>
      <c r="B36" s="62" t="s">
        <v>545</v>
      </c>
      <c r="C36" s="41" t="s">
        <v>546</v>
      </c>
      <c r="D36" s="79">
        <v>115481486</v>
      </c>
      <c r="E36" s="80">
        <v>50501988</v>
      </c>
      <c r="F36" s="81">
        <f t="shared" si="0"/>
        <v>165983474</v>
      </c>
      <c r="G36" s="79">
        <v>115481486</v>
      </c>
      <c r="H36" s="80">
        <v>50501988</v>
      </c>
      <c r="I36" s="82">
        <f t="shared" si="1"/>
        <v>165983474</v>
      </c>
      <c r="J36" s="79">
        <v>20556043</v>
      </c>
      <c r="K36" s="80">
        <v>5582940</v>
      </c>
      <c r="L36" s="80">
        <f t="shared" si="2"/>
        <v>26138983</v>
      </c>
      <c r="M36" s="42">
        <f t="shared" si="3"/>
        <v>0.15747943075344958</v>
      </c>
      <c r="N36" s="107">
        <v>59141056</v>
      </c>
      <c r="O36" s="108">
        <v>5417644</v>
      </c>
      <c r="P36" s="109">
        <f t="shared" si="4"/>
        <v>64558700</v>
      </c>
      <c r="Q36" s="42">
        <f t="shared" si="5"/>
        <v>0.3889465525947481</v>
      </c>
      <c r="R36" s="107">
        <v>0</v>
      </c>
      <c r="S36" s="109">
        <v>0</v>
      </c>
      <c r="T36" s="109">
        <f t="shared" si="6"/>
        <v>0</v>
      </c>
      <c r="U36" s="42">
        <f t="shared" si="7"/>
        <v>0</v>
      </c>
      <c r="V36" s="107">
        <v>0</v>
      </c>
      <c r="W36" s="109">
        <v>0</v>
      </c>
      <c r="X36" s="109">
        <f t="shared" si="8"/>
        <v>0</v>
      </c>
      <c r="Y36" s="42">
        <f t="shared" si="9"/>
        <v>0</v>
      </c>
      <c r="Z36" s="79">
        <f t="shared" si="10"/>
        <v>79697099</v>
      </c>
      <c r="AA36" s="80">
        <f t="shared" si="11"/>
        <v>11000584</v>
      </c>
      <c r="AB36" s="80">
        <f t="shared" si="12"/>
        <v>90697683</v>
      </c>
      <c r="AC36" s="42">
        <f t="shared" si="13"/>
        <v>0.5464259833481977</v>
      </c>
      <c r="AD36" s="79">
        <v>9237196</v>
      </c>
      <c r="AE36" s="80">
        <v>13869466</v>
      </c>
      <c r="AF36" s="80">
        <f t="shared" si="14"/>
        <v>23106662</v>
      </c>
      <c r="AG36" s="42">
        <f t="shared" si="15"/>
        <v>0.1343320594535522</v>
      </c>
      <c r="AH36" s="42">
        <f t="shared" si="16"/>
        <v>1.7939431493826326</v>
      </c>
      <c r="AI36" s="14">
        <v>172011522</v>
      </c>
      <c r="AJ36" s="14">
        <v>172011522</v>
      </c>
      <c r="AK36" s="14">
        <v>23106662</v>
      </c>
      <c r="AL36" s="14"/>
    </row>
    <row r="37" spans="1:38" s="15" customFormat="1" ht="12.75">
      <c r="A37" s="31" t="s">
        <v>96</v>
      </c>
      <c r="B37" s="62" t="s">
        <v>547</v>
      </c>
      <c r="C37" s="41" t="s">
        <v>548</v>
      </c>
      <c r="D37" s="79">
        <v>43648022</v>
      </c>
      <c r="E37" s="80">
        <v>22882600</v>
      </c>
      <c r="F37" s="81">
        <f t="shared" si="0"/>
        <v>66530622</v>
      </c>
      <c r="G37" s="79">
        <v>43648022</v>
      </c>
      <c r="H37" s="80">
        <v>22882600</v>
      </c>
      <c r="I37" s="82">
        <f t="shared" si="1"/>
        <v>66530622</v>
      </c>
      <c r="J37" s="79">
        <v>12730840</v>
      </c>
      <c r="K37" s="80">
        <v>3510521</v>
      </c>
      <c r="L37" s="80">
        <f t="shared" si="2"/>
        <v>16241361</v>
      </c>
      <c r="M37" s="42">
        <f t="shared" si="3"/>
        <v>0.24411858046359464</v>
      </c>
      <c r="N37" s="107">
        <v>10837458</v>
      </c>
      <c r="O37" s="108">
        <v>1972080</v>
      </c>
      <c r="P37" s="109">
        <f t="shared" si="4"/>
        <v>12809538</v>
      </c>
      <c r="Q37" s="42">
        <f t="shared" si="5"/>
        <v>0.19253597238276232</v>
      </c>
      <c r="R37" s="107">
        <v>0</v>
      </c>
      <c r="S37" s="109">
        <v>0</v>
      </c>
      <c r="T37" s="109">
        <f t="shared" si="6"/>
        <v>0</v>
      </c>
      <c r="U37" s="42">
        <f t="shared" si="7"/>
        <v>0</v>
      </c>
      <c r="V37" s="107">
        <v>0</v>
      </c>
      <c r="W37" s="109">
        <v>0</v>
      </c>
      <c r="X37" s="109">
        <f t="shared" si="8"/>
        <v>0</v>
      </c>
      <c r="Y37" s="42">
        <f t="shared" si="9"/>
        <v>0</v>
      </c>
      <c r="Z37" s="79">
        <f t="shared" si="10"/>
        <v>23568298</v>
      </c>
      <c r="AA37" s="80">
        <f t="shared" si="11"/>
        <v>5482601</v>
      </c>
      <c r="AB37" s="80">
        <f t="shared" si="12"/>
        <v>29050899</v>
      </c>
      <c r="AC37" s="42">
        <f t="shared" si="13"/>
        <v>0.43665455284635696</v>
      </c>
      <c r="AD37" s="79">
        <v>4518742</v>
      </c>
      <c r="AE37" s="80">
        <v>2709097</v>
      </c>
      <c r="AF37" s="80">
        <f t="shared" si="14"/>
        <v>7227839</v>
      </c>
      <c r="AG37" s="42">
        <f t="shared" si="15"/>
        <v>0.2761195230320163</v>
      </c>
      <c r="AH37" s="42">
        <f t="shared" si="16"/>
        <v>0.7722500459680963</v>
      </c>
      <c r="AI37" s="14">
        <v>68567705</v>
      </c>
      <c r="AJ37" s="14">
        <v>70673129</v>
      </c>
      <c r="AK37" s="14">
        <v>18932882</v>
      </c>
      <c r="AL37" s="14"/>
    </row>
    <row r="38" spans="1:38" s="15" customFormat="1" ht="12.75">
      <c r="A38" s="31" t="s">
        <v>115</v>
      </c>
      <c r="B38" s="62" t="s">
        <v>549</v>
      </c>
      <c r="C38" s="41" t="s">
        <v>550</v>
      </c>
      <c r="D38" s="79">
        <v>102884260</v>
      </c>
      <c r="E38" s="80">
        <v>30193</v>
      </c>
      <c r="F38" s="81">
        <f t="shared" si="0"/>
        <v>102914453</v>
      </c>
      <c r="G38" s="79">
        <v>102884260</v>
      </c>
      <c r="H38" s="80">
        <v>30193</v>
      </c>
      <c r="I38" s="82">
        <f t="shared" si="1"/>
        <v>102914453</v>
      </c>
      <c r="J38" s="79">
        <v>11791951</v>
      </c>
      <c r="K38" s="80">
        <v>1691424</v>
      </c>
      <c r="L38" s="80">
        <f t="shared" si="2"/>
        <v>13483375</v>
      </c>
      <c r="M38" s="42">
        <f t="shared" si="3"/>
        <v>0.13101536865769475</v>
      </c>
      <c r="N38" s="107">
        <v>12251033</v>
      </c>
      <c r="O38" s="108">
        <v>6327717</v>
      </c>
      <c r="P38" s="109">
        <f t="shared" si="4"/>
        <v>18578750</v>
      </c>
      <c r="Q38" s="42">
        <f t="shared" si="5"/>
        <v>0.18052615019971976</v>
      </c>
      <c r="R38" s="107">
        <v>0</v>
      </c>
      <c r="S38" s="109">
        <v>0</v>
      </c>
      <c r="T38" s="109">
        <f t="shared" si="6"/>
        <v>0</v>
      </c>
      <c r="U38" s="42">
        <f t="shared" si="7"/>
        <v>0</v>
      </c>
      <c r="V38" s="107">
        <v>0</v>
      </c>
      <c r="W38" s="109">
        <v>0</v>
      </c>
      <c r="X38" s="109">
        <f t="shared" si="8"/>
        <v>0</v>
      </c>
      <c r="Y38" s="42">
        <f t="shared" si="9"/>
        <v>0</v>
      </c>
      <c r="Z38" s="79">
        <f t="shared" si="10"/>
        <v>24042984</v>
      </c>
      <c r="AA38" s="80">
        <f t="shared" si="11"/>
        <v>8019141</v>
      </c>
      <c r="AB38" s="80">
        <f t="shared" si="12"/>
        <v>32062125</v>
      </c>
      <c r="AC38" s="42">
        <f t="shared" si="13"/>
        <v>0.3115415188574145</v>
      </c>
      <c r="AD38" s="79">
        <v>13540501</v>
      </c>
      <c r="AE38" s="80">
        <v>2484174</v>
      </c>
      <c r="AF38" s="80">
        <f t="shared" si="14"/>
        <v>16024675</v>
      </c>
      <c r="AG38" s="42">
        <f t="shared" si="15"/>
        <v>0.31051336036363275</v>
      </c>
      <c r="AH38" s="42">
        <f t="shared" si="16"/>
        <v>0.1593838876607483</v>
      </c>
      <c r="AI38" s="14">
        <v>88904429</v>
      </c>
      <c r="AJ38" s="14">
        <v>189119</v>
      </c>
      <c r="AK38" s="14">
        <v>27606013</v>
      </c>
      <c r="AL38" s="14"/>
    </row>
    <row r="39" spans="1:38" s="59" customFormat="1" ht="12.75">
      <c r="A39" s="63"/>
      <c r="B39" s="64" t="s">
        <v>551</v>
      </c>
      <c r="C39" s="34"/>
      <c r="D39" s="83">
        <f>SUM(D32:D38)</f>
        <v>767729917</v>
      </c>
      <c r="E39" s="84">
        <f>SUM(E32:E38)</f>
        <v>221401524</v>
      </c>
      <c r="F39" s="92">
        <f t="shared" si="0"/>
        <v>989131441</v>
      </c>
      <c r="G39" s="83">
        <f>SUM(G32:G38)</f>
        <v>767729917</v>
      </c>
      <c r="H39" s="84">
        <f>SUM(H32:H38)</f>
        <v>221401524</v>
      </c>
      <c r="I39" s="85">
        <f t="shared" si="1"/>
        <v>989131441</v>
      </c>
      <c r="J39" s="83">
        <f>SUM(J32:J38)</f>
        <v>172793202</v>
      </c>
      <c r="K39" s="84">
        <f>SUM(K32:K38)</f>
        <v>37212857</v>
      </c>
      <c r="L39" s="84">
        <f t="shared" si="2"/>
        <v>210006059</v>
      </c>
      <c r="M39" s="46">
        <f t="shared" si="3"/>
        <v>0.21231360190884885</v>
      </c>
      <c r="N39" s="113">
        <f>SUM(N32:N38)</f>
        <v>242563934</v>
      </c>
      <c r="O39" s="114">
        <f>SUM(O32:O38)</f>
        <v>48123588</v>
      </c>
      <c r="P39" s="115">
        <f t="shared" si="4"/>
        <v>290687522</v>
      </c>
      <c r="Q39" s="46">
        <f t="shared" si="5"/>
        <v>0.2938815914153112</v>
      </c>
      <c r="R39" s="113">
        <f>SUM(R32:R38)</f>
        <v>0</v>
      </c>
      <c r="S39" s="115">
        <f>SUM(S32:S38)</f>
        <v>0</v>
      </c>
      <c r="T39" s="115">
        <f t="shared" si="6"/>
        <v>0</v>
      </c>
      <c r="U39" s="46">
        <f t="shared" si="7"/>
        <v>0</v>
      </c>
      <c r="V39" s="113">
        <f>SUM(V32:V38)</f>
        <v>0</v>
      </c>
      <c r="W39" s="115">
        <f>SUM(W32:W38)</f>
        <v>0</v>
      </c>
      <c r="X39" s="115">
        <f t="shared" si="8"/>
        <v>0</v>
      </c>
      <c r="Y39" s="46">
        <f t="shared" si="9"/>
        <v>0</v>
      </c>
      <c r="Z39" s="83">
        <f t="shared" si="10"/>
        <v>415357136</v>
      </c>
      <c r="AA39" s="84">
        <f t="shared" si="11"/>
        <v>85336445</v>
      </c>
      <c r="AB39" s="84">
        <f t="shared" si="12"/>
        <v>500693581</v>
      </c>
      <c r="AC39" s="46">
        <f t="shared" si="13"/>
        <v>0.5061951933241601</v>
      </c>
      <c r="AD39" s="83">
        <f>SUM(AD32:AD38)</f>
        <v>150119736</v>
      </c>
      <c r="AE39" s="84">
        <f>SUM(AE32:AE38)</f>
        <v>25905330</v>
      </c>
      <c r="AF39" s="84">
        <f t="shared" si="14"/>
        <v>176025066</v>
      </c>
      <c r="AG39" s="46">
        <f t="shared" si="15"/>
        <v>0.3287882120135153</v>
      </c>
      <c r="AH39" s="46">
        <f t="shared" si="16"/>
        <v>0.6513984548087033</v>
      </c>
      <c r="AI39" s="65">
        <f>SUM(AI32:AI38)</f>
        <v>942868268</v>
      </c>
      <c r="AJ39" s="65">
        <f>SUM(AJ32:AJ38)</f>
        <v>859860773</v>
      </c>
      <c r="AK39" s="65">
        <f>SUM(AK32:AK38)</f>
        <v>310003972</v>
      </c>
      <c r="AL39" s="65"/>
    </row>
    <row r="40" spans="1:38" s="15" customFormat="1" ht="12.75">
      <c r="A40" s="31" t="s">
        <v>96</v>
      </c>
      <c r="B40" s="62" t="s">
        <v>84</v>
      </c>
      <c r="C40" s="41" t="s">
        <v>85</v>
      </c>
      <c r="D40" s="79">
        <v>1018429956</v>
      </c>
      <c r="E40" s="80">
        <v>304672645</v>
      </c>
      <c r="F40" s="81">
        <f t="shared" si="0"/>
        <v>1323102601</v>
      </c>
      <c r="G40" s="79">
        <v>1018429956</v>
      </c>
      <c r="H40" s="80">
        <v>304672645</v>
      </c>
      <c r="I40" s="82">
        <f t="shared" si="1"/>
        <v>1323102601</v>
      </c>
      <c r="J40" s="79">
        <v>153108282</v>
      </c>
      <c r="K40" s="80">
        <v>9257004</v>
      </c>
      <c r="L40" s="80">
        <f t="shared" si="2"/>
        <v>162365286</v>
      </c>
      <c r="M40" s="42">
        <f t="shared" si="3"/>
        <v>0.12271556709002343</v>
      </c>
      <c r="N40" s="107">
        <v>338354275</v>
      </c>
      <c r="O40" s="108">
        <v>20336480</v>
      </c>
      <c r="P40" s="109">
        <f t="shared" si="4"/>
        <v>358690755</v>
      </c>
      <c r="Q40" s="42">
        <f t="shared" si="5"/>
        <v>0.2710982162146018</v>
      </c>
      <c r="R40" s="107">
        <v>0</v>
      </c>
      <c r="S40" s="109">
        <v>0</v>
      </c>
      <c r="T40" s="109">
        <f t="shared" si="6"/>
        <v>0</v>
      </c>
      <c r="U40" s="42">
        <f t="shared" si="7"/>
        <v>0</v>
      </c>
      <c r="V40" s="107">
        <v>0</v>
      </c>
      <c r="W40" s="109">
        <v>0</v>
      </c>
      <c r="X40" s="109">
        <f t="shared" si="8"/>
        <v>0</v>
      </c>
      <c r="Y40" s="42">
        <f t="shared" si="9"/>
        <v>0</v>
      </c>
      <c r="Z40" s="79">
        <f t="shared" si="10"/>
        <v>491462557</v>
      </c>
      <c r="AA40" s="80">
        <f t="shared" si="11"/>
        <v>29593484</v>
      </c>
      <c r="AB40" s="80">
        <f t="shared" si="12"/>
        <v>521056041</v>
      </c>
      <c r="AC40" s="42">
        <f t="shared" si="13"/>
        <v>0.39381378330462524</v>
      </c>
      <c r="AD40" s="79">
        <v>157801764</v>
      </c>
      <c r="AE40" s="80">
        <v>29537687</v>
      </c>
      <c r="AF40" s="80">
        <f t="shared" si="14"/>
        <v>187339451</v>
      </c>
      <c r="AG40" s="42">
        <f t="shared" si="15"/>
        <v>0.47351192859794616</v>
      </c>
      <c r="AH40" s="42">
        <f t="shared" si="16"/>
        <v>0.9146568065900866</v>
      </c>
      <c r="AI40" s="14">
        <v>975775741</v>
      </c>
      <c r="AJ40" s="14">
        <v>1062957904</v>
      </c>
      <c r="AK40" s="14">
        <v>462041453</v>
      </c>
      <c r="AL40" s="14"/>
    </row>
    <row r="41" spans="1:38" s="15" customFormat="1" ht="12.75">
      <c r="A41" s="31" t="s">
        <v>96</v>
      </c>
      <c r="B41" s="62" t="s">
        <v>552</v>
      </c>
      <c r="C41" s="41" t="s">
        <v>553</v>
      </c>
      <c r="D41" s="79">
        <v>0</v>
      </c>
      <c r="E41" s="80">
        <v>0</v>
      </c>
      <c r="F41" s="81">
        <f t="shared" si="0"/>
        <v>0</v>
      </c>
      <c r="G41" s="79">
        <v>0</v>
      </c>
      <c r="H41" s="80">
        <v>0</v>
      </c>
      <c r="I41" s="82">
        <f t="shared" si="1"/>
        <v>0</v>
      </c>
      <c r="J41" s="79">
        <v>3674307</v>
      </c>
      <c r="K41" s="80">
        <v>0</v>
      </c>
      <c r="L41" s="80">
        <f t="shared" si="2"/>
        <v>3674307</v>
      </c>
      <c r="M41" s="42">
        <f t="shared" si="3"/>
        <v>0</v>
      </c>
      <c r="N41" s="107">
        <v>2299963</v>
      </c>
      <c r="O41" s="108">
        <v>0</v>
      </c>
      <c r="P41" s="109">
        <f t="shared" si="4"/>
        <v>2299963</v>
      </c>
      <c r="Q41" s="42">
        <f t="shared" si="5"/>
        <v>0</v>
      </c>
      <c r="R41" s="107">
        <v>0</v>
      </c>
      <c r="S41" s="109">
        <v>0</v>
      </c>
      <c r="T41" s="109">
        <f t="shared" si="6"/>
        <v>0</v>
      </c>
      <c r="U41" s="42">
        <f t="shared" si="7"/>
        <v>0</v>
      </c>
      <c r="V41" s="107">
        <v>0</v>
      </c>
      <c r="W41" s="109">
        <v>0</v>
      </c>
      <c r="X41" s="109">
        <f t="shared" si="8"/>
        <v>0</v>
      </c>
      <c r="Y41" s="42">
        <f t="shared" si="9"/>
        <v>0</v>
      </c>
      <c r="Z41" s="79">
        <f t="shared" si="10"/>
        <v>5974270</v>
      </c>
      <c r="AA41" s="80">
        <f t="shared" si="11"/>
        <v>0</v>
      </c>
      <c r="AB41" s="80">
        <f t="shared" si="12"/>
        <v>5974270</v>
      </c>
      <c r="AC41" s="42">
        <f t="shared" si="13"/>
        <v>0</v>
      </c>
      <c r="AD41" s="79">
        <v>1131572</v>
      </c>
      <c r="AE41" s="80">
        <v>0</v>
      </c>
      <c r="AF41" s="80">
        <f t="shared" si="14"/>
        <v>1131572</v>
      </c>
      <c r="AG41" s="42">
        <f t="shared" si="15"/>
        <v>0</v>
      </c>
      <c r="AH41" s="42">
        <f t="shared" si="16"/>
        <v>1.0325379206979317</v>
      </c>
      <c r="AI41" s="14">
        <v>0</v>
      </c>
      <c r="AJ41" s="14">
        <v>0</v>
      </c>
      <c r="AK41" s="14">
        <v>12249305</v>
      </c>
      <c r="AL41" s="14"/>
    </row>
    <row r="42" spans="1:38" s="15" customFormat="1" ht="12.75">
      <c r="A42" s="31" t="s">
        <v>96</v>
      </c>
      <c r="B42" s="62" t="s">
        <v>554</v>
      </c>
      <c r="C42" s="41" t="s">
        <v>555</v>
      </c>
      <c r="D42" s="79">
        <v>75489720</v>
      </c>
      <c r="E42" s="80">
        <v>17178000</v>
      </c>
      <c r="F42" s="81">
        <f t="shared" si="0"/>
        <v>92667720</v>
      </c>
      <c r="G42" s="79">
        <v>75489720</v>
      </c>
      <c r="H42" s="80">
        <v>17178000</v>
      </c>
      <c r="I42" s="82">
        <f t="shared" si="1"/>
        <v>92667720</v>
      </c>
      <c r="J42" s="79">
        <v>16350550</v>
      </c>
      <c r="K42" s="80">
        <v>7439358</v>
      </c>
      <c r="L42" s="80">
        <f t="shared" si="2"/>
        <v>23789908</v>
      </c>
      <c r="M42" s="42">
        <f t="shared" si="3"/>
        <v>0.25672270775627154</v>
      </c>
      <c r="N42" s="107">
        <v>18612359</v>
      </c>
      <c r="O42" s="108">
        <v>5905635</v>
      </c>
      <c r="P42" s="109">
        <f t="shared" si="4"/>
        <v>24517994</v>
      </c>
      <c r="Q42" s="42">
        <f t="shared" si="5"/>
        <v>0.26457966161247953</v>
      </c>
      <c r="R42" s="107">
        <v>0</v>
      </c>
      <c r="S42" s="109">
        <v>0</v>
      </c>
      <c r="T42" s="109">
        <f t="shared" si="6"/>
        <v>0</v>
      </c>
      <c r="U42" s="42">
        <f t="shared" si="7"/>
        <v>0</v>
      </c>
      <c r="V42" s="107">
        <v>0</v>
      </c>
      <c r="W42" s="109">
        <v>0</v>
      </c>
      <c r="X42" s="109">
        <f t="shared" si="8"/>
        <v>0</v>
      </c>
      <c r="Y42" s="42">
        <f t="shared" si="9"/>
        <v>0</v>
      </c>
      <c r="Z42" s="79">
        <f t="shared" si="10"/>
        <v>34962909</v>
      </c>
      <c r="AA42" s="80">
        <f t="shared" si="11"/>
        <v>13344993</v>
      </c>
      <c r="AB42" s="80">
        <f t="shared" si="12"/>
        <v>48307902</v>
      </c>
      <c r="AC42" s="42">
        <f t="shared" si="13"/>
        <v>0.5213023693687511</v>
      </c>
      <c r="AD42" s="79">
        <v>10148512</v>
      </c>
      <c r="AE42" s="80">
        <v>0</v>
      </c>
      <c r="AF42" s="80">
        <f t="shared" si="14"/>
        <v>10148512</v>
      </c>
      <c r="AG42" s="42">
        <f t="shared" si="15"/>
        <v>0.34662356764661495</v>
      </c>
      <c r="AH42" s="42">
        <f t="shared" si="16"/>
        <v>1.4159200875951075</v>
      </c>
      <c r="AI42" s="14">
        <v>47046700</v>
      </c>
      <c r="AJ42" s="14">
        <v>63610145</v>
      </c>
      <c r="AK42" s="14">
        <v>16307495</v>
      </c>
      <c r="AL42" s="14"/>
    </row>
    <row r="43" spans="1:38" s="15" customFormat="1" ht="12.75">
      <c r="A43" s="31" t="s">
        <v>96</v>
      </c>
      <c r="B43" s="62" t="s">
        <v>556</v>
      </c>
      <c r="C43" s="41" t="s">
        <v>557</v>
      </c>
      <c r="D43" s="79">
        <v>0</v>
      </c>
      <c r="E43" s="80">
        <v>34580000</v>
      </c>
      <c r="F43" s="82">
        <f t="shared" si="0"/>
        <v>34580000</v>
      </c>
      <c r="G43" s="79">
        <v>0</v>
      </c>
      <c r="H43" s="80">
        <v>34580000</v>
      </c>
      <c r="I43" s="81">
        <f t="shared" si="1"/>
        <v>34580000</v>
      </c>
      <c r="J43" s="79">
        <v>13517064</v>
      </c>
      <c r="K43" s="93">
        <v>-2111282</v>
      </c>
      <c r="L43" s="80">
        <f t="shared" si="2"/>
        <v>11405782</v>
      </c>
      <c r="M43" s="42">
        <f t="shared" si="3"/>
        <v>0.32983753614806244</v>
      </c>
      <c r="N43" s="107">
        <v>27148027</v>
      </c>
      <c r="O43" s="108">
        <v>-13589061</v>
      </c>
      <c r="P43" s="109">
        <f t="shared" si="4"/>
        <v>13558966</v>
      </c>
      <c r="Q43" s="42">
        <f t="shared" si="5"/>
        <v>0.3921042799305957</v>
      </c>
      <c r="R43" s="107">
        <v>0</v>
      </c>
      <c r="S43" s="109">
        <v>0</v>
      </c>
      <c r="T43" s="109">
        <f t="shared" si="6"/>
        <v>0</v>
      </c>
      <c r="U43" s="42">
        <f t="shared" si="7"/>
        <v>0</v>
      </c>
      <c r="V43" s="107">
        <v>0</v>
      </c>
      <c r="W43" s="109">
        <v>0</v>
      </c>
      <c r="X43" s="109">
        <f t="shared" si="8"/>
        <v>0</v>
      </c>
      <c r="Y43" s="42">
        <f t="shared" si="9"/>
        <v>0</v>
      </c>
      <c r="Z43" s="79">
        <f t="shared" si="10"/>
        <v>40665091</v>
      </c>
      <c r="AA43" s="80">
        <f t="shared" si="11"/>
        <v>-15700343</v>
      </c>
      <c r="AB43" s="80">
        <f t="shared" si="12"/>
        <v>24964748</v>
      </c>
      <c r="AC43" s="42">
        <f t="shared" si="13"/>
        <v>0.7219418160786581</v>
      </c>
      <c r="AD43" s="79">
        <v>0</v>
      </c>
      <c r="AE43" s="80">
        <v>0</v>
      </c>
      <c r="AF43" s="80">
        <f t="shared" si="14"/>
        <v>0</v>
      </c>
      <c r="AG43" s="42">
        <f t="shared" si="15"/>
        <v>0</v>
      </c>
      <c r="AH43" s="42">
        <f t="shared" si="16"/>
        <v>0</v>
      </c>
      <c r="AI43" s="14">
        <v>0</v>
      </c>
      <c r="AJ43" s="14">
        <v>0</v>
      </c>
      <c r="AK43" s="14">
        <v>0</v>
      </c>
      <c r="AL43" s="14"/>
    </row>
    <row r="44" spans="1:38" s="15" customFormat="1" ht="12.75">
      <c r="A44" s="31" t="s">
        <v>115</v>
      </c>
      <c r="B44" s="62" t="s">
        <v>558</v>
      </c>
      <c r="C44" s="41" t="s">
        <v>559</v>
      </c>
      <c r="D44" s="79">
        <v>111551580</v>
      </c>
      <c r="E44" s="80">
        <v>2987600</v>
      </c>
      <c r="F44" s="82">
        <f t="shared" si="0"/>
        <v>114539180</v>
      </c>
      <c r="G44" s="79">
        <v>111551580</v>
      </c>
      <c r="H44" s="80">
        <v>2987600</v>
      </c>
      <c r="I44" s="81">
        <f t="shared" si="1"/>
        <v>114539180</v>
      </c>
      <c r="J44" s="79">
        <v>17004553</v>
      </c>
      <c r="K44" s="93">
        <v>280362</v>
      </c>
      <c r="L44" s="80">
        <f t="shared" si="2"/>
        <v>17284915</v>
      </c>
      <c r="M44" s="42">
        <f t="shared" si="3"/>
        <v>0.15090831800961033</v>
      </c>
      <c r="N44" s="107">
        <v>19557383</v>
      </c>
      <c r="O44" s="108">
        <v>955779</v>
      </c>
      <c r="P44" s="109">
        <f t="shared" si="4"/>
        <v>20513162</v>
      </c>
      <c r="Q44" s="42">
        <f t="shared" si="5"/>
        <v>0.17909297063240717</v>
      </c>
      <c r="R44" s="107">
        <v>0</v>
      </c>
      <c r="S44" s="109">
        <v>0</v>
      </c>
      <c r="T44" s="109">
        <f t="shared" si="6"/>
        <v>0</v>
      </c>
      <c r="U44" s="42">
        <f t="shared" si="7"/>
        <v>0</v>
      </c>
      <c r="V44" s="107">
        <v>0</v>
      </c>
      <c r="W44" s="109">
        <v>0</v>
      </c>
      <c r="X44" s="109">
        <f t="shared" si="8"/>
        <v>0</v>
      </c>
      <c r="Y44" s="42">
        <f t="shared" si="9"/>
        <v>0</v>
      </c>
      <c r="Z44" s="79">
        <f t="shared" si="10"/>
        <v>36561936</v>
      </c>
      <c r="AA44" s="80">
        <f t="shared" si="11"/>
        <v>1236141</v>
      </c>
      <c r="AB44" s="80">
        <f t="shared" si="12"/>
        <v>37798077</v>
      </c>
      <c r="AC44" s="42">
        <f t="shared" si="13"/>
        <v>0.3300012886420175</v>
      </c>
      <c r="AD44" s="79">
        <v>23051697</v>
      </c>
      <c r="AE44" s="80">
        <v>1920231</v>
      </c>
      <c r="AF44" s="80">
        <f t="shared" si="14"/>
        <v>24971928</v>
      </c>
      <c r="AG44" s="42">
        <f t="shared" si="15"/>
        <v>0.3848806191869464</v>
      </c>
      <c r="AH44" s="42">
        <f t="shared" si="16"/>
        <v>-0.1785511314945326</v>
      </c>
      <c r="AI44" s="14">
        <v>116652330</v>
      </c>
      <c r="AJ44" s="14">
        <v>123830460</v>
      </c>
      <c r="AK44" s="14">
        <v>44897221</v>
      </c>
      <c r="AL44" s="14"/>
    </row>
    <row r="45" spans="1:38" s="59" customFormat="1" ht="12.75">
      <c r="A45" s="63"/>
      <c r="B45" s="64" t="s">
        <v>560</v>
      </c>
      <c r="C45" s="34"/>
      <c r="D45" s="83">
        <f>SUM(D40:D44)</f>
        <v>1205471256</v>
      </c>
      <c r="E45" s="84">
        <f>SUM(E40:E44)</f>
        <v>359418245</v>
      </c>
      <c r="F45" s="92">
        <f t="shared" si="0"/>
        <v>1564889501</v>
      </c>
      <c r="G45" s="83">
        <f>SUM(G40:G44)</f>
        <v>1205471256</v>
      </c>
      <c r="H45" s="84">
        <f>SUM(H40:H44)</f>
        <v>359418245</v>
      </c>
      <c r="I45" s="85">
        <f t="shared" si="1"/>
        <v>1564889501</v>
      </c>
      <c r="J45" s="83">
        <f>SUM(J40:J44)</f>
        <v>203654756</v>
      </c>
      <c r="K45" s="84">
        <f>SUM(K40:K44)</f>
        <v>14865442</v>
      </c>
      <c r="L45" s="84">
        <f t="shared" si="2"/>
        <v>218520198</v>
      </c>
      <c r="M45" s="46">
        <f t="shared" si="3"/>
        <v>0.13963937892123413</v>
      </c>
      <c r="N45" s="113">
        <f>SUM(N40:N44)</f>
        <v>405972007</v>
      </c>
      <c r="O45" s="114">
        <f>SUM(O40:O44)</f>
        <v>13608833</v>
      </c>
      <c r="P45" s="115">
        <f t="shared" si="4"/>
        <v>419580840</v>
      </c>
      <c r="Q45" s="46">
        <f t="shared" si="5"/>
        <v>0.2681217042684984</v>
      </c>
      <c r="R45" s="113">
        <f>SUM(R40:R44)</f>
        <v>0</v>
      </c>
      <c r="S45" s="115">
        <f>SUM(S40:S44)</f>
        <v>0</v>
      </c>
      <c r="T45" s="115">
        <f t="shared" si="6"/>
        <v>0</v>
      </c>
      <c r="U45" s="46">
        <f t="shared" si="7"/>
        <v>0</v>
      </c>
      <c r="V45" s="113">
        <f>SUM(V40:V44)</f>
        <v>0</v>
      </c>
      <c r="W45" s="115">
        <f>SUM(W40:W44)</f>
        <v>0</v>
      </c>
      <c r="X45" s="115">
        <f t="shared" si="8"/>
        <v>0</v>
      </c>
      <c r="Y45" s="46">
        <f t="shared" si="9"/>
        <v>0</v>
      </c>
      <c r="Z45" s="83">
        <f t="shared" si="10"/>
        <v>609626763</v>
      </c>
      <c r="AA45" s="84">
        <f t="shared" si="11"/>
        <v>28474275</v>
      </c>
      <c r="AB45" s="84">
        <f t="shared" si="12"/>
        <v>638101038</v>
      </c>
      <c r="AC45" s="46">
        <f t="shared" si="13"/>
        <v>0.40776108318973253</v>
      </c>
      <c r="AD45" s="83">
        <f>SUM(AD40:AD44)</f>
        <v>192133545</v>
      </c>
      <c r="AE45" s="84">
        <f>SUM(AE40:AE44)</f>
        <v>31457918</v>
      </c>
      <c r="AF45" s="84">
        <f t="shared" si="14"/>
        <v>223591463</v>
      </c>
      <c r="AG45" s="46">
        <f t="shared" si="15"/>
        <v>0.4699493903933043</v>
      </c>
      <c r="AH45" s="46">
        <f t="shared" si="16"/>
        <v>0.8765512527640646</v>
      </c>
      <c r="AI45" s="65">
        <f>SUM(AI40:AI44)</f>
        <v>1139474771</v>
      </c>
      <c r="AJ45" s="65">
        <f>SUM(AJ40:AJ44)</f>
        <v>1250398509</v>
      </c>
      <c r="AK45" s="65">
        <f>SUM(AK40:AK44)</f>
        <v>535495474</v>
      </c>
      <c r="AL45" s="65"/>
    </row>
    <row r="46" spans="1:38" s="59" customFormat="1" ht="12.75">
      <c r="A46" s="63"/>
      <c r="B46" s="64" t="s">
        <v>561</v>
      </c>
      <c r="C46" s="34"/>
      <c r="D46" s="83">
        <f>SUM(D9:D12,D14:D20,D22:D30,D32:D38,D40:D44)</f>
        <v>3331809212</v>
      </c>
      <c r="E46" s="84">
        <f>SUM(E9:E12,E14:E20,E22:E30,E32:E38,E40:E44)</f>
        <v>867188356</v>
      </c>
      <c r="F46" s="92">
        <f t="shared" si="0"/>
        <v>4198997568</v>
      </c>
      <c r="G46" s="83">
        <f>SUM(G9:G12,G14:G20,G22:G30,G32:G38,G40:G44)</f>
        <v>3331809212</v>
      </c>
      <c r="H46" s="84">
        <f>SUM(H9:H12,H14:H20,H22:H30,H32:H38,H40:H44)</f>
        <v>867188356</v>
      </c>
      <c r="I46" s="85">
        <f t="shared" si="1"/>
        <v>4198997568</v>
      </c>
      <c r="J46" s="83">
        <f>SUM(J9:J12,J14:J20,J22:J30,J32:J38,J40:J44)</f>
        <v>677727331</v>
      </c>
      <c r="K46" s="84">
        <f>SUM(K9:K12,K14:K20,K22:K30,K32:K38,K40:K44)</f>
        <v>100516129</v>
      </c>
      <c r="L46" s="84">
        <f t="shared" si="2"/>
        <v>778243460</v>
      </c>
      <c r="M46" s="46">
        <f t="shared" si="3"/>
        <v>0.18534029786796963</v>
      </c>
      <c r="N46" s="113">
        <f>SUM(N9:N12,N14:N20,N22:N30,N32:N38,N40:N44)</f>
        <v>922391861</v>
      </c>
      <c r="O46" s="114">
        <f>SUM(O9:O12,O14:O20,O22:O30,O32:O38,O40:O44)</f>
        <v>120853959</v>
      </c>
      <c r="P46" s="115">
        <f t="shared" si="4"/>
        <v>1043245820</v>
      </c>
      <c r="Q46" s="46">
        <f t="shared" si="5"/>
        <v>0.24845116080810267</v>
      </c>
      <c r="R46" s="113">
        <f>SUM(R9:R12,R14:R20,R22:R30,R32:R38,R40:R44)</f>
        <v>0</v>
      </c>
      <c r="S46" s="115">
        <f>SUM(S9:S12,S14:S20,S22:S30,S32:S38,S40:S44)</f>
        <v>0</v>
      </c>
      <c r="T46" s="115">
        <f t="shared" si="6"/>
        <v>0</v>
      </c>
      <c r="U46" s="46">
        <f t="shared" si="7"/>
        <v>0</v>
      </c>
      <c r="V46" s="113">
        <f>SUM(V9:V12,V14:V20,V22:V30,V32:V38,V40:V44)</f>
        <v>0</v>
      </c>
      <c r="W46" s="115">
        <f>SUM(W9:W12,W14:W20,W22:W30,W32:W38,W40:W44)</f>
        <v>0</v>
      </c>
      <c r="X46" s="115">
        <f t="shared" si="8"/>
        <v>0</v>
      </c>
      <c r="Y46" s="46">
        <f t="shared" si="9"/>
        <v>0</v>
      </c>
      <c r="Z46" s="83">
        <f t="shared" si="10"/>
        <v>1600119192</v>
      </c>
      <c r="AA46" s="84">
        <f t="shared" si="11"/>
        <v>221370088</v>
      </c>
      <c r="AB46" s="84">
        <f t="shared" si="12"/>
        <v>1821489280</v>
      </c>
      <c r="AC46" s="46">
        <f t="shared" si="13"/>
        <v>0.4337914586760723</v>
      </c>
      <c r="AD46" s="83">
        <f>SUM(AD9:AD12,AD14:AD20,AD22:AD30,AD32:AD38,AD40:AD44)</f>
        <v>606641004</v>
      </c>
      <c r="AE46" s="84">
        <f>SUM(AE9:AE12,AE14:AE20,AE22:AE30,AE32:AE38,AE40:AE44)</f>
        <v>109648752</v>
      </c>
      <c r="AF46" s="84">
        <f t="shared" si="14"/>
        <v>716289756</v>
      </c>
      <c r="AG46" s="46">
        <f t="shared" si="15"/>
        <v>0.4236378278673375</v>
      </c>
      <c r="AH46" s="46">
        <f t="shared" si="16"/>
        <v>0.45645782486940933</v>
      </c>
      <c r="AI46" s="65">
        <f>SUM(AI9:AI12,AI14:AI20,AI22:AI30,AI32:AI38,AI40:AI44)</f>
        <v>3424123217</v>
      </c>
      <c r="AJ46" s="65">
        <f>SUM(AJ9:AJ12,AJ14:AJ20,AJ22:AJ30,AJ32:AJ38,AJ40:AJ44)</f>
        <v>3358870640</v>
      </c>
      <c r="AK46" s="65">
        <f>SUM(AK9:AK12,AK14:AK20,AK22:AK30,AK32:AK38,AK40:AK44)</f>
        <v>1450588122</v>
      </c>
      <c r="AL46" s="65"/>
    </row>
    <row r="47" spans="1:38" s="15" customFormat="1" ht="12.75">
      <c r="A47" s="66"/>
      <c r="B47" s="67"/>
      <c r="C47" s="68"/>
      <c r="D47" s="95"/>
      <c r="E47" s="95"/>
      <c r="F47" s="96"/>
      <c r="G47" s="97"/>
      <c r="H47" s="95"/>
      <c r="I47" s="98"/>
      <c r="J47" s="97"/>
      <c r="K47" s="99"/>
      <c r="L47" s="95"/>
      <c r="M47" s="72"/>
      <c r="N47" s="97"/>
      <c r="O47" s="99"/>
      <c r="P47" s="95"/>
      <c r="Q47" s="72"/>
      <c r="R47" s="97"/>
      <c r="S47" s="99"/>
      <c r="T47" s="95"/>
      <c r="U47" s="72"/>
      <c r="V47" s="97"/>
      <c r="W47" s="99"/>
      <c r="X47" s="95"/>
      <c r="Y47" s="72"/>
      <c r="Z47" s="97"/>
      <c r="AA47" s="99"/>
      <c r="AB47" s="95"/>
      <c r="AC47" s="72"/>
      <c r="AD47" s="97"/>
      <c r="AE47" s="95"/>
      <c r="AF47" s="95"/>
      <c r="AG47" s="72"/>
      <c r="AH47" s="72"/>
      <c r="AI47" s="14"/>
      <c r="AJ47" s="14"/>
      <c r="AK47" s="14"/>
      <c r="AL47" s="14"/>
    </row>
    <row r="48" spans="1:38" s="75" customFormat="1" ht="12.75">
      <c r="A48" s="77"/>
      <c r="B48" s="120" t="s">
        <v>667</v>
      </c>
      <c r="C48" s="77"/>
      <c r="D48" s="100"/>
      <c r="E48" s="100"/>
      <c r="F48" s="100"/>
      <c r="G48" s="100"/>
      <c r="H48" s="100"/>
      <c r="I48" s="100"/>
      <c r="J48" s="100"/>
      <c r="K48" s="100"/>
      <c r="L48" s="100"/>
      <c r="M48" s="77"/>
      <c r="N48" s="100"/>
      <c r="O48" s="100"/>
      <c r="P48" s="100"/>
      <c r="Q48" s="77"/>
      <c r="R48" s="100"/>
      <c r="S48" s="100"/>
      <c r="T48" s="100"/>
      <c r="U48" s="77"/>
      <c r="V48" s="100"/>
      <c r="W48" s="100"/>
      <c r="X48" s="100"/>
      <c r="Y48" s="77"/>
      <c r="Z48" s="100"/>
      <c r="AA48" s="100"/>
      <c r="AB48" s="100"/>
      <c r="AC48" s="77"/>
      <c r="AD48" s="100"/>
      <c r="AE48" s="100"/>
      <c r="AF48" s="100"/>
      <c r="AG48" s="77"/>
      <c r="AH48" s="77"/>
      <c r="AI48" s="77"/>
      <c r="AJ48" s="77"/>
      <c r="AK48" s="77"/>
      <c r="AL48" s="77"/>
    </row>
    <row r="49" spans="1:38" s="75" customFormat="1" ht="12.75">
      <c r="A49" s="77"/>
      <c r="B49" s="77"/>
      <c r="C49" s="77"/>
      <c r="D49" s="100"/>
      <c r="E49" s="100"/>
      <c r="F49" s="100"/>
      <c r="G49" s="100"/>
      <c r="H49" s="100"/>
      <c r="I49" s="100"/>
      <c r="J49" s="100"/>
      <c r="K49" s="100"/>
      <c r="L49" s="100"/>
      <c r="M49" s="77"/>
      <c r="N49" s="100"/>
      <c r="O49" s="100"/>
      <c r="P49" s="100"/>
      <c r="Q49" s="77"/>
      <c r="R49" s="100"/>
      <c r="S49" s="100"/>
      <c r="T49" s="100"/>
      <c r="U49" s="77"/>
      <c r="V49" s="100"/>
      <c r="W49" s="100"/>
      <c r="X49" s="100"/>
      <c r="Y49" s="77"/>
      <c r="Z49" s="100"/>
      <c r="AA49" s="100"/>
      <c r="AB49" s="100"/>
      <c r="AC49" s="77"/>
      <c r="AD49" s="100"/>
      <c r="AE49" s="100"/>
      <c r="AF49" s="100"/>
      <c r="AG49" s="77"/>
      <c r="AH49" s="77"/>
      <c r="AI49" s="77"/>
      <c r="AJ49" s="77"/>
      <c r="AK49" s="77"/>
      <c r="AL49" s="77"/>
    </row>
    <row r="50" spans="1:38" s="75" customFormat="1" ht="12.75">
      <c r="A50" s="77"/>
      <c r="B50" s="77"/>
      <c r="C50" s="77"/>
      <c r="D50" s="100"/>
      <c r="E50" s="100"/>
      <c r="F50" s="100"/>
      <c r="G50" s="100"/>
      <c r="H50" s="100"/>
      <c r="I50" s="100"/>
      <c r="J50" s="100"/>
      <c r="K50" s="100"/>
      <c r="L50" s="100"/>
      <c r="M50" s="77"/>
      <c r="N50" s="100"/>
      <c r="O50" s="100"/>
      <c r="P50" s="100"/>
      <c r="Q50" s="77"/>
      <c r="R50" s="100"/>
      <c r="S50" s="100"/>
      <c r="T50" s="100"/>
      <c r="U50" s="77"/>
      <c r="V50" s="100"/>
      <c r="W50" s="100"/>
      <c r="X50" s="100"/>
      <c r="Y50" s="77"/>
      <c r="Z50" s="100"/>
      <c r="AA50" s="100"/>
      <c r="AB50" s="100"/>
      <c r="AC50" s="77"/>
      <c r="AD50" s="100"/>
      <c r="AE50" s="100"/>
      <c r="AF50" s="100"/>
      <c r="AG50" s="77"/>
      <c r="AH50" s="77"/>
      <c r="AI50" s="77"/>
      <c r="AJ50" s="77"/>
      <c r="AK50" s="77"/>
      <c r="AL50" s="77"/>
    </row>
    <row r="51" spans="1:38" s="76" customFormat="1" ht="12.75">
      <c r="A51" s="78"/>
      <c r="B51" s="78"/>
      <c r="C51" s="78"/>
      <c r="D51" s="101"/>
      <c r="E51" s="101"/>
      <c r="F51" s="101"/>
      <c r="G51" s="101"/>
      <c r="H51" s="101"/>
      <c r="I51" s="101"/>
      <c r="J51" s="101"/>
      <c r="K51" s="101"/>
      <c r="L51" s="101"/>
      <c r="M51" s="78"/>
      <c r="N51" s="101"/>
      <c r="O51" s="101"/>
      <c r="P51" s="101"/>
      <c r="Q51" s="78"/>
      <c r="R51" s="101"/>
      <c r="S51" s="101"/>
      <c r="T51" s="101"/>
      <c r="U51" s="78"/>
      <c r="V51" s="101"/>
      <c r="W51" s="101"/>
      <c r="X51" s="101"/>
      <c r="Y51" s="78"/>
      <c r="Z51" s="101"/>
      <c r="AA51" s="101"/>
      <c r="AB51" s="101"/>
      <c r="AC51" s="78"/>
      <c r="AD51" s="101"/>
      <c r="AE51" s="101"/>
      <c r="AF51" s="101"/>
      <c r="AG51" s="78"/>
      <c r="AH51" s="78"/>
      <c r="AI51" s="78"/>
      <c r="AJ51" s="78"/>
      <c r="AK51" s="78"/>
      <c r="AL51" s="78"/>
    </row>
    <row r="52" spans="1:38" s="76" customFormat="1" ht="12.75">
      <c r="A52" s="78"/>
      <c r="B52" s="78"/>
      <c r="C52" s="78"/>
      <c r="D52" s="101"/>
      <c r="E52" s="101"/>
      <c r="F52" s="101"/>
      <c r="G52" s="101"/>
      <c r="H52" s="101"/>
      <c r="I52" s="101"/>
      <c r="J52" s="101"/>
      <c r="K52" s="101"/>
      <c r="L52" s="101"/>
      <c r="M52" s="78"/>
      <c r="N52" s="101"/>
      <c r="O52" s="101"/>
      <c r="P52" s="101"/>
      <c r="Q52" s="78"/>
      <c r="R52" s="101"/>
      <c r="S52" s="101"/>
      <c r="T52" s="101"/>
      <c r="U52" s="78"/>
      <c r="V52" s="101"/>
      <c r="W52" s="101"/>
      <c r="X52" s="101"/>
      <c r="Y52" s="78"/>
      <c r="Z52" s="101"/>
      <c r="AA52" s="101"/>
      <c r="AB52" s="101"/>
      <c r="AC52" s="78"/>
      <c r="AD52" s="101"/>
      <c r="AE52" s="101"/>
      <c r="AF52" s="101"/>
      <c r="AG52" s="78"/>
      <c r="AH52" s="78"/>
      <c r="AI52" s="78"/>
      <c r="AJ52" s="78"/>
      <c r="AK52" s="78"/>
      <c r="AL52" s="78"/>
    </row>
    <row r="53" spans="1:38" s="76" customFormat="1" ht="12.75">
      <c r="A53" s="78"/>
      <c r="B53" s="78"/>
      <c r="C53" s="78"/>
      <c r="D53" s="101"/>
      <c r="E53" s="101"/>
      <c r="F53" s="101"/>
      <c r="G53" s="101"/>
      <c r="H53" s="101"/>
      <c r="I53" s="101"/>
      <c r="J53" s="101"/>
      <c r="K53" s="101"/>
      <c r="L53" s="101"/>
      <c r="M53" s="78"/>
      <c r="N53" s="101"/>
      <c r="O53" s="101"/>
      <c r="P53" s="101"/>
      <c r="Q53" s="78"/>
      <c r="R53" s="101"/>
      <c r="S53" s="101"/>
      <c r="T53" s="101"/>
      <c r="U53" s="78"/>
      <c r="V53" s="101"/>
      <c r="W53" s="101"/>
      <c r="X53" s="101"/>
      <c r="Y53" s="78"/>
      <c r="Z53" s="101"/>
      <c r="AA53" s="101"/>
      <c r="AB53" s="101"/>
      <c r="AC53" s="78"/>
      <c r="AD53" s="101"/>
      <c r="AE53" s="101"/>
      <c r="AF53" s="101"/>
      <c r="AG53" s="78"/>
      <c r="AH53" s="78"/>
      <c r="AI53" s="78"/>
      <c r="AJ53" s="78"/>
      <c r="AK53" s="78"/>
      <c r="AL53" s="78"/>
    </row>
    <row r="54" spans="1:38" s="76" customFormat="1" ht="12.75">
      <c r="A54" s="78"/>
      <c r="B54" s="78"/>
      <c r="C54" s="78"/>
      <c r="D54" s="101"/>
      <c r="E54" s="101"/>
      <c r="F54" s="101"/>
      <c r="G54" s="101"/>
      <c r="H54" s="101"/>
      <c r="I54" s="101"/>
      <c r="J54" s="101"/>
      <c r="K54" s="101"/>
      <c r="L54" s="101"/>
      <c r="M54" s="78"/>
      <c r="N54" s="101"/>
      <c r="O54" s="101"/>
      <c r="P54" s="101"/>
      <c r="Q54" s="78"/>
      <c r="R54" s="101"/>
      <c r="S54" s="101"/>
      <c r="T54" s="101"/>
      <c r="U54" s="78"/>
      <c r="V54" s="101"/>
      <c r="W54" s="101"/>
      <c r="X54" s="101"/>
      <c r="Y54" s="78"/>
      <c r="Z54" s="101"/>
      <c r="AA54" s="101"/>
      <c r="AB54" s="101"/>
      <c r="AC54" s="78"/>
      <c r="AD54" s="101"/>
      <c r="AE54" s="101"/>
      <c r="AF54" s="101"/>
      <c r="AG54" s="78"/>
      <c r="AH54" s="78"/>
      <c r="AI54" s="78"/>
      <c r="AJ54" s="78"/>
      <c r="AK54" s="78"/>
      <c r="AL54" s="78"/>
    </row>
    <row r="55" spans="1:38" s="76" customFormat="1" ht="12.75">
      <c r="A55" s="78"/>
      <c r="B55" s="78"/>
      <c r="C55" s="78"/>
      <c r="D55" s="101"/>
      <c r="E55" s="101"/>
      <c r="F55" s="101"/>
      <c r="G55" s="101"/>
      <c r="H55" s="101"/>
      <c r="I55" s="101"/>
      <c r="J55" s="101"/>
      <c r="K55" s="101"/>
      <c r="L55" s="101"/>
      <c r="M55" s="78"/>
      <c r="N55" s="101"/>
      <c r="O55" s="101"/>
      <c r="P55" s="101"/>
      <c r="Q55" s="78"/>
      <c r="R55" s="101"/>
      <c r="S55" s="101"/>
      <c r="T55" s="101"/>
      <c r="U55" s="78"/>
      <c r="V55" s="101"/>
      <c r="W55" s="101"/>
      <c r="X55" s="101"/>
      <c r="Y55" s="78"/>
      <c r="Z55" s="101"/>
      <c r="AA55" s="101"/>
      <c r="AB55" s="101"/>
      <c r="AC55" s="78"/>
      <c r="AD55" s="101"/>
      <c r="AE55" s="101"/>
      <c r="AF55" s="101"/>
      <c r="AG55" s="78"/>
      <c r="AH55" s="78"/>
      <c r="AI55" s="78"/>
      <c r="AJ55" s="78"/>
      <c r="AK55" s="78"/>
      <c r="AL55" s="78"/>
    </row>
    <row r="56" spans="1:38" s="76" customFormat="1" ht="12.75">
      <c r="A56" s="78"/>
      <c r="B56" s="78"/>
      <c r="C56" s="78"/>
      <c r="D56" s="101"/>
      <c r="E56" s="101"/>
      <c r="F56" s="101"/>
      <c r="G56" s="101"/>
      <c r="H56" s="101"/>
      <c r="I56" s="101"/>
      <c r="J56" s="101"/>
      <c r="K56" s="101"/>
      <c r="L56" s="101"/>
      <c r="M56" s="78"/>
      <c r="N56" s="101"/>
      <c r="O56" s="101"/>
      <c r="P56" s="101"/>
      <c r="Q56" s="78"/>
      <c r="R56" s="101"/>
      <c r="S56" s="101"/>
      <c r="T56" s="101"/>
      <c r="U56" s="78"/>
      <c r="V56" s="101"/>
      <c r="W56" s="101"/>
      <c r="X56" s="101"/>
      <c r="Y56" s="78"/>
      <c r="Z56" s="101"/>
      <c r="AA56" s="101"/>
      <c r="AB56" s="101"/>
      <c r="AC56" s="78"/>
      <c r="AD56" s="101"/>
      <c r="AE56" s="101"/>
      <c r="AF56" s="101"/>
      <c r="AG56" s="78"/>
      <c r="AH56" s="78"/>
      <c r="AI56" s="78"/>
      <c r="AJ56" s="78"/>
      <c r="AK56" s="78"/>
      <c r="AL56" s="78"/>
    </row>
    <row r="57" spans="1:38" s="76" customFormat="1" ht="12.75">
      <c r="A57" s="78"/>
      <c r="B57" s="78"/>
      <c r="C57" s="78"/>
      <c r="D57" s="101"/>
      <c r="E57" s="101"/>
      <c r="F57" s="101"/>
      <c r="G57" s="101"/>
      <c r="H57" s="101"/>
      <c r="I57" s="101"/>
      <c r="J57" s="101"/>
      <c r="K57" s="101"/>
      <c r="L57" s="101"/>
      <c r="M57" s="78"/>
      <c r="N57" s="101"/>
      <c r="O57" s="101"/>
      <c r="P57" s="101"/>
      <c r="Q57" s="78"/>
      <c r="R57" s="101"/>
      <c r="S57" s="101"/>
      <c r="T57" s="101"/>
      <c r="U57" s="78"/>
      <c r="V57" s="101"/>
      <c r="W57" s="101"/>
      <c r="X57" s="101"/>
      <c r="Y57" s="78"/>
      <c r="Z57" s="101"/>
      <c r="AA57" s="101"/>
      <c r="AB57" s="101"/>
      <c r="AC57" s="78"/>
      <c r="AD57" s="101"/>
      <c r="AE57" s="101"/>
      <c r="AF57" s="101"/>
      <c r="AG57" s="78"/>
      <c r="AH57" s="78"/>
      <c r="AI57" s="78"/>
      <c r="AJ57" s="78"/>
      <c r="AK57" s="78"/>
      <c r="AL57" s="78"/>
    </row>
    <row r="58" spans="1:38" s="76" customFormat="1" ht="12.75">
      <c r="A58" s="78"/>
      <c r="B58" s="78"/>
      <c r="C58" s="78"/>
      <c r="D58" s="101"/>
      <c r="E58" s="101"/>
      <c r="F58" s="101"/>
      <c r="G58" s="101"/>
      <c r="H58" s="101"/>
      <c r="I58" s="101"/>
      <c r="J58" s="101"/>
      <c r="K58" s="101"/>
      <c r="L58" s="101"/>
      <c r="M58" s="78"/>
      <c r="N58" s="101"/>
      <c r="O58" s="101"/>
      <c r="P58" s="101"/>
      <c r="Q58" s="78"/>
      <c r="R58" s="101"/>
      <c r="S58" s="101"/>
      <c r="T58" s="101"/>
      <c r="U58" s="78"/>
      <c r="V58" s="101"/>
      <c r="W58" s="101"/>
      <c r="X58" s="101"/>
      <c r="Y58" s="78"/>
      <c r="Z58" s="101"/>
      <c r="AA58" s="101"/>
      <c r="AB58" s="101"/>
      <c r="AC58" s="78"/>
      <c r="AD58" s="101"/>
      <c r="AE58" s="101"/>
      <c r="AF58" s="101"/>
      <c r="AG58" s="78"/>
      <c r="AH58" s="78"/>
      <c r="AI58" s="78"/>
      <c r="AJ58" s="78"/>
      <c r="AK58" s="78"/>
      <c r="AL58" s="78"/>
    </row>
    <row r="59" spans="1:38" s="76" customFormat="1" ht="12.75">
      <c r="A59" s="78"/>
      <c r="B59" s="78"/>
      <c r="C59" s="78"/>
      <c r="D59" s="101"/>
      <c r="E59" s="101"/>
      <c r="F59" s="101"/>
      <c r="G59" s="101"/>
      <c r="H59" s="101"/>
      <c r="I59" s="101"/>
      <c r="J59" s="101"/>
      <c r="K59" s="101"/>
      <c r="L59" s="101"/>
      <c r="M59" s="78"/>
      <c r="N59" s="101"/>
      <c r="O59" s="101"/>
      <c r="P59" s="101"/>
      <c r="Q59" s="78"/>
      <c r="R59" s="101"/>
      <c r="S59" s="101"/>
      <c r="T59" s="101"/>
      <c r="U59" s="78"/>
      <c r="V59" s="101"/>
      <c r="W59" s="101"/>
      <c r="X59" s="101"/>
      <c r="Y59" s="78"/>
      <c r="Z59" s="101"/>
      <c r="AA59" s="101"/>
      <c r="AB59" s="101"/>
      <c r="AC59" s="78"/>
      <c r="AD59" s="101"/>
      <c r="AE59" s="101"/>
      <c r="AF59" s="101"/>
      <c r="AG59" s="78"/>
      <c r="AH59" s="78"/>
      <c r="AI59" s="78"/>
      <c r="AJ59" s="78"/>
      <c r="AK59" s="78"/>
      <c r="AL59" s="78"/>
    </row>
    <row r="60" spans="1:38" s="76" customFormat="1" ht="12.75">
      <c r="A60" s="78"/>
      <c r="B60" s="78"/>
      <c r="C60" s="78"/>
      <c r="D60" s="101"/>
      <c r="E60" s="101"/>
      <c r="F60" s="101"/>
      <c r="G60" s="101"/>
      <c r="H60" s="101"/>
      <c r="I60" s="101"/>
      <c r="J60" s="101"/>
      <c r="K60" s="101"/>
      <c r="L60" s="101"/>
      <c r="M60" s="78"/>
      <c r="N60" s="101"/>
      <c r="O60" s="101"/>
      <c r="P60" s="101"/>
      <c r="Q60" s="78"/>
      <c r="R60" s="101"/>
      <c r="S60" s="101"/>
      <c r="T60" s="101"/>
      <c r="U60" s="78"/>
      <c r="V60" s="101"/>
      <c r="W60" s="101"/>
      <c r="X60" s="101"/>
      <c r="Y60" s="78"/>
      <c r="Z60" s="101"/>
      <c r="AA60" s="101"/>
      <c r="AB60" s="101"/>
      <c r="AC60" s="78"/>
      <c r="AD60" s="101"/>
      <c r="AE60" s="101"/>
      <c r="AF60" s="101"/>
      <c r="AG60" s="78"/>
      <c r="AH60" s="78"/>
      <c r="AI60" s="78"/>
      <c r="AJ60" s="78"/>
      <c r="AK60" s="78"/>
      <c r="AL60" s="78"/>
    </row>
    <row r="61" spans="1:38" s="76" customFormat="1" ht="12.75">
      <c r="A61" s="78"/>
      <c r="B61" s="78"/>
      <c r="C61" s="78"/>
      <c r="D61" s="101"/>
      <c r="E61" s="101"/>
      <c r="F61" s="101"/>
      <c r="G61" s="101"/>
      <c r="H61" s="101"/>
      <c r="I61" s="101"/>
      <c r="J61" s="101"/>
      <c r="K61" s="101"/>
      <c r="L61" s="101"/>
      <c r="M61" s="78"/>
      <c r="N61" s="101"/>
      <c r="O61" s="101"/>
      <c r="P61" s="101"/>
      <c r="Q61" s="78"/>
      <c r="R61" s="101"/>
      <c r="S61" s="101"/>
      <c r="T61" s="101"/>
      <c r="U61" s="78"/>
      <c r="V61" s="101"/>
      <c r="W61" s="101"/>
      <c r="X61" s="101"/>
      <c r="Y61" s="78"/>
      <c r="Z61" s="101"/>
      <c r="AA61" s="101"/>
      <c r="AB61" s="101"/>
      <c r="AC61" s="78"/>
      <c r="AD61" s="101"/>
      <c r="AE61" s="101"/>
      <c r="AF61" s="101"/>
      <c r="AG61" s="78"/>
      <c r="AH61" s="78"/>
      <c r="AI61" s="78"/>
      <c r="AJ61" s="78"/>
      <c r="AK61" s="78"/>
      <c r="AL61" s="78"/>
    </row>
    <row r="62" spans="1:38" s="76" customFormat="1" ht="12.75">
      <c r="A62" s="78"/>
      <c r="B62" s="78"/>
      <c r="C62" s="78"/>
      <c r="D62" s="101"/>
      <c r="E62" s="101"/>
      <c r="F62" s="101"/>
      <c r="G62" s="101"/>
      <c r="H62" s="101"/>
      <c r="I62" s="101"/>
      <c r="J62" s="101"/>
      <c r="K62" s="101"/>
      <c r="L62" s="101"/>
      <c r="M62" s="78"/>
      <c r="N62" s="101"/>
      <c r="O62" s="101"/>
      <c r="P62" s="101"/>
      <c r="Q62" s="78"/>
      <c r="R62" s="101"/>
      <c r="S62" s="101"/>
      <c r="T62" s="101"/>
      <c r="U62" s="78"/>
      <c r="V62" s="101"/>
      <c r="W62" s="101"/>
      <c r="X62" s="101"/>
      <c r="Y62" s="78"/>
      <c r="Z62" s="101"/>
      <c r="AA62" s="101"/>
      <c r="AB62" s="101"/>
      <c r="AC62" s="78"/>
      <c r="AD62" s="101"/>
      <c r="AE62" s="101"/>
      <c r="AF62" s="101"/>
      <c r="AG62" s="78"/>
      <c r="AH62" s="78"/>
      <c r="AI62" s="78"/>
      <c r="AJ62" s="78"/>
      <c r="AK62" s="78"/>
      <c r="AL62" s="78"/>
    </row>
    <row r="63" spans="1:38" s="76" customFormat="1" ht="12.75">
      <c r="A63" s="78"/>
      <c r="B63" s="78"/>
      <c r="C63" s="78"/>
      <c r="D63" s="101"/>
      <c r="E63" s="101"/>
      <c r="F63" s="101"/>
      <c r="G63" s="101"/>
      <c r="H63" s="101"/>
      <c r="I63" s="101"/>
      <c r="J63" s="101"/>
      <c r="K63" s="101"/>
      <c r="L63" s="101"/>
      <c r="M63" s="78"/>
      <c r="N63" s="101"/>
      <c r="O63" s="101"/>
      <c r="P63" s="101"/>
      <c r="Q63" s="78"/>
      <c r="R63" s="101"/>
      <c r="S63" s="101"/>
      <c r="T63" s="101"/>
      <c r="U63" s="78"/>
      <c r="V63" s="101"/>
      <c r="W63" s="101"/>
      <c r="X63" s="101"/>
      <c r="Y63" s="78"/>
      <c r="Z63" s="101"/>
      <c r="AA63" s="101"/>
      <c r="AB63" s="101"/>
      <c r="AC63" s="78"/>
      <c r="AD63" s="101"/>
      <c r="AE63" s="101"/>
      <c r="AF63" s="101"/>
      <c r="AG63" s="78"/>
      <c r="AH63" s="78"/>
      <c r="AI63" s="78"/>
      <c r="AJ63" s="78"/>
      <c r="AK63" s="78"/>
      <c r="AL63" s="78"/>
    </row>
    <row r="64" spans="1:38" s="76" customFormat="1" ht="12.75">
      <c r="A64" s="78"/>
      <c r="B64" s="78"/>
      <c r="C64" s="78"/>
      <c r="D64" s="101"/>
      <c r="E64" s="101"/>
      <c r="F64" s="101"/>
      <c r="G64" s="101"/>
      <c r="H64" s="101"/>
      <c r="I64" s="101"/>
      <c r="J64" s="101"/>
      <c r="K64" s="101"/>
      <c r="L64" s="101"/>
      <c r="M64" s="78"/>
      <c r="N64" s="101"/>
      <c r="O64" s="101"/>
      <c r="P64" s="101"/>
      <c r="Q64" s="78"/>
      <c r="R64" s="101"/>
      <c r="S64" s="101"/>
      <c r="T64" s="101"/>
      <c r="U64" s="78"/>
      <c r="V64" s="101"/>
      <c r="W64" s="101"/>
      <c r="X64" s="101"/>
      <c r="Y64" s="78"/>
      <c r="Z64" s="101"/>
      <c r="AA64" s="101"/>
      <c r="AB64" s="101"/>
      <c r="AC64" s="78"/>
      <c r="AD64" s="101"/>
      <c r="AE64" s="101"/>
      <c r="AF64" s="101"/>
      <c r="AG64" s="78"/>
      <c r="AH64" s="78"/>
      <c r="AI64" s="78"/>
      <c r="AJ64" s="78"/>
      <c r="AK64" s="78"/>
      <c r="AL64" s="78"/>
    </row>
    <row r="65" spans="1:38" s="76" customFormat="1" ht="12.75">
      <c r="A65" s="78"/>
      <c r="B65" s="78"/>
      <c r="C65" s="78"/>
      <c r="D65" s="101"/>
      <c r="E65" s="101"/>
      <c r="F65" s="101"/>
      <c r="G65" s="101"/>
      <c r="H65" s="101"/>
      <c r="I65" s="101"/>
      <c r="J65" s="101"/>
      <c r="K65" s="101"/>
      <c r="L65" s="101"/>
      <c r="M65" s="78"/>
      <c r="N65" s="101"/>
      <c r="O65" s="101"/>
      <c r="P65" s="101"/>
      <c r="Q65" s="78"/>
      <c r="R65" s="101"/>
      <c r="S65" s="101"/>
      <c r="T65" s="101"/>
      <c r="U65" s="78"/>
      <c r="V65" s="101"/>
      <c r="W65" s="101"/>
      <c r="X65" s="101"/>
      <c r="Y65" s="78"/>
      <c r="Z65" s="101"/>
      <c r="AA65" s="101"/>
      <c r="AB65" s="101"/>
      <c r="AC65" s="78"/>
      <c r="AD65" s="101"/>
      <c r="AE65" s="101"/>
      <c r="AF65" s="101"/>
      <c r="AG65" s="78"/>
      <c r="AH65" s="78"/>
      <c r="AI65" s="78"/>
      <c r="AJ65" s="78"/>
      <c r="AK65" s="78"/>
      <c r="AL65" s="78"/>
    </row>
    <row r="66" spans="1:38" s="76" customFormat="1" ht="12.75">
      <c r="A66" s="78"/>
      <c r="B66" s="78"/>
      <c r="C66" s="78"/>
      <c r="D66" s="101"/>
      <c r="E66" s="101"/>
      <c r="F66" s="101"/>
      <c r="G66" s="101"/>
      <c r="H66" s="101"/>
      <c r="I66" s="101"/>
      <c r="J66" s="101"/>
      <c r="K66" s="101"/>
      <c r="L66" s="101"/>
      <c r="M66" s="78"/>
      <c r="N66" s="101"/>
      <c r="O66" s="101"/>
      <c r="P66" s="101"/>
      <c r="Q66" s="78"/>
      <c r="R66" s="101"/>
      <c r="S66" s="101"/>
      <c r="T66" s="101"/>
      <c r="U66" s="78"/>
      <c r="V66" s="101"/>
      <c r="W66" s="101"/>
      <c r="X66" s="101"/>
      <c r="Y66" s="78"/>
      <c r="Z66" s="101"/>
      <c r="AA66" s="101"/>
      <c r="AB66" s="101"/>
      <c r="AC66" s="78"/>
      <c r="AD66" s="101"/>
      <c r="AE66" s="101"/>
      <c r="AF66" s="101"/>
      <c r="AG66" s="78"/>
      <c r="AH66" s="78"/>
      <c r="AI66" s="78"/>
      <c r="AJ66" s="78"/>
      <c r="AK66" s="78"/>
      <c r="AL66" s="78"/>
    </row>
    <row r="67" spans="1:38" s="76" customFormat="1" ht="12.75">
      <c r="A67" s="78"/>
      <c r="B67" s="78"/>
      <c r="C67" s="78"/>
      <c r="D67" s="101"/>
      <c r="E67" s="101"/>
      <c r="F67" s="101"/>
      <c r="G67" s="101"/>
      <c r="H67" s="101"/>
      <c r="I67" s="101"/>
      <c r="J67" s="101"/>
      <c r="K67" s="101"/>
      <c r="L67" s="101"/>
      <c r="M67" s="78"/>
      <c r="N67" s="101"/>
      <c r="O67" s="101"/>
      <c r="P67" s="101"/>
      <c r="Q67" s="78"/>
      <c r="R67" s="101"/>
      <c r="S67" s="101"/>
      <c r="T67" s="101"/>
      <c r="U67" s="78"/>
      <c r="V67" s="101"/>
      <c r="W67" s="101"/>
      <c r="X67" s="101"/>
      <c r="Y67" s="78"/>
      <c r="Z67" s="101"/>
      <c r="AA67" s="101"/>
      <c r="AB67" s="101"/>
      <c r="AC67" s="78"/>
      <c r="AD67" s="101"/>
      <c r="AE67" s="101"/>
      <c r="AF67" s="101"/>
      <c r="AG67" s="78"/>
      <c r="AH67" s="78"/>
      <c r="AI67" s="78"/>
      <c r="AJ67" s="78"/>
      <c r="AK67" s="78"/>
      <c r="AL67" s="78"/>
    </row>
    <row r="68" spans="1:38" s="76" customFormat="1" ht="12.75">
      <c r="A68" s="78"/>
      <c r="B68" s="78"/>
      <c r="C68" s="78"/>
      <c r="D68" s="101"/>
      <c r="E68" s="101"/>
      <c r="F68" s="101"/>
      <c r="G68" s="101"/>
      <c r="H68" s="101"/>
      <c r="I68" s="101"/>
      <c r="J68" s="101"/>
      <c r="K68" s="101"/>
      <c r="L68" s="101"/>
      <c r="M68" s="78"/>
      <c r="N68" s="101"/>
      <c r="O68" s="101"/>
      <c r="P68" s="101"/>
      <c r="Q68" s="78"/>
      <c r="R68" s="101"/>
      <c r="S68" s="101"/>
      <c r="T68" s="101"/>
      <c r="U68" s="78"/>
      <c r="V68" s="101"/>
      <c r="W68" s="101"/>
      <c r="X68" s="101"/>
      <c r="Y68" s="78"/>
      <c r="Z68" s="101"/>
      <c r="AA68" s="101"/>
      <c r="AB68" s="101"/>
      <c r="AC68" s="78"/>
      <c r="AD68" s="101"/>
      <c r="AE68" s="101"/>
      <c r="AF68" s="101"/>
      <c r="AG68" s="78"/>
      <c r="AH68" s="78"/>
      <c r="AI68" s="78"/>
      <c r="AJ68" s="78"/>
      <c r="AK68" s="78"/>
      <c r="AL68" s="78"/>
    </row>
    <row r="69" spans="1:38" s="76" customFormat="1" ht="12.75">
      <c r="A69" s="78"/>
      <c r="B69" s="78"/>
      <c r="C69" s="78"/>
      <c r="D69" s="101"/>
      <c r="E69" s="101"/>
      <c r="F69" s="101"/>
      <c r="G69" s="101"/>
      <c r="H69" s="101"/>
      <c r="I69" s="101"/>
      <c r="J69" s="101"/>
      <c r="K69" s="101"/>
      <c r="L69" s="101"/>
      <c r="M69" s="78"/>
      <c r="N69" s="101"/>
      <c r="O69" s="101"/>
      <c r="P69" s="101"/>
      <c r="Q69" s="78"/>
      <c r="R69" s="101"/>
      <c r="S69" s="101"/>
      <c r="T69" s="101"/>
      <c r="U69" s="78"/>
      <c r="V69" s="101"/>
      <c r="W69" s="101"/>
      <c r="X69" s="101"/>
      <c r="Y69" s="78"/>
      <c r="Z69" s="101"/>
      <c r="AA69" s="101"/>
      <c r="AB69" s="101"/>
      <c r="AC69" s="78"/>
      <c r="AD69" s="101"/>
      <c r="AE69" s="101"/>
      <c r="AF69" s="101"/>
      <c r="AG69" s="78"/>
      <c r="AH69" s="78"/>
      <c r="AI69" s="78"/>
      <c r="AJ69" s="78"/>
      <c r="AK69" s="78"/>
      <c r="AL69" s="78"/>
    </row>
    <row r="70" spans="1:38" s="76" customFormat="1" ht="12.75">
      <c r="A70" s="78"/>
      <c r="B70" s="78"/>
      <c r="C70" s="78"/>
      <c r="D70" s="101"/>
      <c r="E70" s="101"/>
      <c r="F70" s="101"/>
      <c r="G70" s="101"/>
      <c r="H70" s="101"/>
      <c r="I70" s="101"/>
      <c r="J70" s="101"/>
      <c r="K70" s="101"/>
      <c r="L70" s="101"/>
      <c r="M70" s="78"/>
      <c r="N70" s="101"/>
      <c r="O70" s="101"/>
      <c r="P70" s="101"/>
      <c r="Q70" s="78"/>
      <c r="R70" s="101"/>
      <c r="S70" s="101"/>
      <c r="T70" s="101"/>
      <c r="U70" s="78"/>
      <c r="V70" s="101"/>
      <c r="W70" s="101"/>
      <c r="X70" s="101"/>
      <c r="Y70" s="78"/>
      <c r="Z70" s="101"/>
      <c r="AA70" s="101"/>
      <c r="AB70" s="101"/>
      <c r="AC70" s="78"/>
      <c r="AD70" s="101"/>
      <c r="AE70" s="101"/>
      <c r="AF70" s="101"/>
      <c r="AG70" s="78"/>
      <c r="AH70" s="78"/>
      <c r="AI70" s="78"/>
      <c r="AJ70" s="78"/>
      <c r="AK70" s="78"/>
      <c r="AL70" s="78"/>
    </row>
    <row r="71" spans="1:38" s="76" customFormat="1" ht="12.75">
      <c r="A71" s="78"/>
      <c r="B71" s="78"/>
      <c r="C71" s="78"/>
      <c r="D71" s="101"/>
      <c r="E71" s="101"/>
      <c r="F71" s="101"/>
      <c r="G71" s="101"/>
      <c r="H71" s="101"/>
      <c r="I71" s="101"/>
      <c r="J71" s="101"/>
      <c r="K71" s="101"/>
      <c r="L71" s="101"/>
      <c r="M71" s="78"/>
      <c r="N71" s="101"/>
      <c r="O71" s="101"/>
      <c r="P71" s="101"/>
      <c r="Q71" s="78"/>
      <c r="R71" s="101"/>
      <c r="S71" s="101"/>
      <c r="T71" s="101"/>
      <c r="U71" s="78"/>
      <c r="V71" s="101"/>
      <c r="W71" s="101"/>
      <c r="X71" s="101"/>
      <c r="Y71" s="78"/>
      <c r="Z71" s="101"/>
      <c r="AA71" s="101"/>
      <c r="AB71" s="101"/>
      <c r="AC71" s="78"/>
      <c r="AD71" s="101"/>
      <c r="AE71" s="101"/>
      <c r="AF71" s="101"/>
      <c r="AG71" s="78"/>
      <c r="AH71" s="78"/>
      <c r="AI71" s="78"/>
      <c r="AJ71" s="78"/>
      <c r="AK71" s="78"/>
      <c r="AL71" s="78"/>
    </row>
    <row r="72" spans="1:38" s="76" customFormat="1" ht="12.75">
      <c r="A72" s="78"/>
      <c r="B72" s="78"/>
      <c r="C72" s="78"/>
      <c r="D72" s="101"/>
      <c r="E72" s="101"/>
      <c r="F72" s="101"/>
      <c r="G72" s="101"/>
      <c r="H72" s="101"/>
      <c r="I72" s="101"/>
      <c r="J72" s="101"/>
      <c r="K72" s="101"/>
      <c r="L72" s="101"/>
      <c r="M72" s="78"/>
      <c r="N72" s="101"/>
      <c r="O72" s="101"/>
      <c r="P72" s="101"/>
      <c r="Q72" s="78"/>
      <c r="R72" s="101"/>
      <c r="S72" s="101"/>
      <c r="T72" s="101"/>
      <c r="U72" s="78"/>
      <c r="V72" s="101"/>
      <c r="W72" s="101"/>
      <c r="X72" s="101"/>
      <c r="Y72" s="78"/>
      <c r="Z72" s="101"/>
      <c r="AA72" s="101"/>
      <c r="AB72" s="101"/>
      <c r="AC72" s="78"/>
      <c r="AD72" s="101"/>
      <c r="AE72" s="101"/>
      <c r="AF72" s="101"/>
      <c r="AG72" s="78"/>
      <c r="AH72" s="78"/>
      <c r="AI72" s="78"/>
      <c r="AJ72" s="78"/>
      <c r="AK72" s="78"/>
      <c r="AL72" s="78"/>
    </row>
    <row r="73" spans="1:38" s="76" customFormat="1" ht="12.75">
      <c r="A73" s="78"/>
      <c r="B73" s="78"/>
      <c r="C73" s="78"/>
      <c r="D73" s="101"/>
      <c r="E73" s="101"/>
      <c r="F73" s="101"/>
      <c r="G73" s="101"/>
      <c r="H73" s="101"/>
      <c r="I73" s="101"/>
      <c r="J73" s="101"/>
      <c r="K73" s="101"/>
      <c r="L73" s="101"/>
      <c r="M73" s="78"/>
      <c r="N73" s="101"/>
      <c r="O73" s="101"/>
      <c r="P73" s="101"/>
      <c r="Q73" s="78"/>
      <c r="R73" s="101"/>
      <c r="S73" s="101"/>
      <c r="T73" s="101"/>
      <c r="U73" s="78"/>
      <c r="V73" s="101"/>
      <c r="W73" s="101"/>
      <c r="X73" s="101"/>
      <c r="Y73" s="78"/>
      <c r="Z73" s="101"/>
      <c r="AA73" s="101"/>
      <c r="AB73" s="101"/>
      <c r="AC73" s="78"/>
      <c r="AD73" s="101"/>
      <c r="AE73" s="101"/>
      <c r="AF73" s="101"/>
      <c r="AG73" s="78"/>
      <c r="AH73" s="78"/>
      <c r="AI73" s="78"/>
      <c r="AJ73" s="78"/>
      <c r="AK73" s="78"/>
      <c r="AL73" s="78"/>
    </row>
    <row r="74" spans="1:38" s="76" customFormat="1" ht="12.75">
      <c r="A74" s="78"/>
      <c r="B74" s="78"/>
      <c r="C74" s="78"/>
      <c r="D74" s="101"/>
      <c r="E74" s="101"/>
      <c r="F74" s="101"/>
      <c r="G74" s="101"/>
      <c r="H74" s="101"/>
      <c r="I74" s="101"/>
      <c r="J74" s="101"/>
      <c r="K74" s="101"/>
      <c r="L74" s="101"/>
      <c r="M74" s="78"/>
      <c r="N74" s="101"/>
      <c r="O74" s="101"/>
      <c r="P74" s="101"/>
      <c r="Q74" s="78"/>
      <c r="R74" s="101"/>
      <c r="S74" s="101"/>
      <c r="T74" s="101"/>
      <c r="U74" s="78"/>
      <c r="V74" s="101"/>
      <c r="W74" s="101"/>
      <c r="X74" s="101"/>
      <c r="Y74" s="78"/>
      <c r="Z74" s="101"/>
      <c r="AA74" s="101"/>
      <c r="AB74" s="101"/>
      <c r="AC74" s="78"/>
      <c r="AD74" s="101"/>
      <c r="AE74" s="101"/>
      <c r="AF74" s="101"/>
      <c r="AG74" s="78"/>
      <c r="AH74" s="78"/>
      <c r="AI74" s="78"/>
      <c r="AJ74" s="78"/>
      <c r="AK74" s="78"/>
      <c r="AL74" s="78"/>
    </row>
    <row r="75" spans="1:38" s="76" customFormat="1" ht="12.75">
      <c r="A75" s="78"/>
      <c r="B75" s="78"/>
      <c r="C75" s="78"/>
      <c r="D75" s="101"/>
      <c r="E75" s="101"/>
      <c r="F75" s="101"/>
      <c r="G75" s="101"/>
      <c r="H75" s="101"/>
      <c r="I75" s="101"/>
      <c r="J75" s="101"/>
      <c r="K75" s="101"/>
      <c r="L75" s="101"/>
      <c r="M75" s="78"/>
      <c r="N75" s="101"/>
      <c r="O75" s="101"/>
      <c r="P75" s="101"/>
      <c r="Q75" s="78"/>
      <c r="R75" s="101"/>
      <c r="S75" s="101"/>
      <c r="T75" s="101"/>
      <c r="U75" s="78"/>
      <c r="V75" s="101"/>
      <c r="W75" s="101"/>
      <c r="X75" s="101"/>
      <c r="Y75" s="78"/>
      <c r="Z75" s="101"/>
      <c r="AA75" s="101"/>
      <c r="AB75" s="101"/>
      <c r="AC75" s="78"/>
      <c r="AD75" s="101"/>
      <c r="AE75" s="101"/>
      <c r="AF75" s="101"/>
      <c r="AG75" s="78"/>
      <c r="AH75" s="78"/>
      <c r="AI75" s="78"/>
      <c r="AJ75" s="78"/>
      <c r="AK75" s="78"/>
      <c r="AL75" s="78"/>
    </row>
    <row r="76" spans="1:38" s="76" customFormat="1" ht="12.75">
      <c r="A76" s="78"/>
      <c r="B76" s="78"/>
      <c r="C76" s="78"/>
      <c r="D76" s="101"/>
      <c r="E76" s="101"/>
      <c r="F76" s="101"/>
      <c r="G76" s="101"/>
      <c r="H76" s="101"/>
      <c r="I76" s="101"/>
      <c r="J76" s="101"/>
      <c r="K76" s="101"/>
      <c r="L76" s="101"/>
      <c r="M76" s="78"/>
      <c r="N76" s="101"/>
      <c r="O76" s="101"/>
      <c r="P76" s="101"/>
      <c r="Q76" s="78"/>
      <c r="R76" s="101"/>
      <c r="S76" s="101"/>
      <c r="T76" s="101"/>
      <c r="U76" s="78"/>
      <c r="V76" s="101"/>
      <c r="W76" s="101"/>
      <c r="X76" s="101"/>
      <c r="Y76" s="78"/>
      <c r="Z76" s="101"/>
      <c r="AA76" s="101"/>
      <c r="AB76" s="101"/>
      <c r="AC76" s="78"/>
      <c r="AD76" s="101"/>
      <c r="AE76" s="101"/>
      <c r="AF76" s="101"/>
      <c r="AG76" s="78"/>
      <c r="AH76" s="78"/>
      <c r="AI76" s="78"/>
      <c r="AJ76" s="78"/>
      <c r="AK76" s="78"/>
      <c r="AL76" s="78"/>
    </row>
    <row r="77" spans="1:38" s="76" customFormat="1" ht="12.75">
      <c r="A77" s="78"/>
      <c r="B77" s="78"/>
      <c r="C77" s="78"/>
      <c r="D77" s="101"/>
      <c r="E77" s="101"/>
      <c r="F77" s="101"/>
      <c r="G77" s="101"/>
      <c r="H77" s="101"/>
      <c r="I77" s="101"/>
      <c r="J77" s="101"/>
      <c r="K77" s="101"/>
      <c r="L77" s="101"/>
      <c r="M77" s="78"/>
      <c r="N77" s="101"/>
      <c r="O77" s="101"/>
      <c r="P77" s="101"/>
      <c r="Q77" s="78"/>
      <c r="R77" s="101"/>
      <c r="S77" s="101"/>
      <c r="T77" s="101"/>
      <c r="U77" s="78"/>
      <c r="V77" s="101"/>
      <c r="W77" s="101"/>
      <c r="X77" s="101"/>
      <c r="Y77" s="78"/>
      <c r="Z77" s="101"/>
      <c r="AA77" s="101"/>
      <c r="AB77" s="101"/>
      <c r="AC77" s="78"/>
      <c r="AD77" s="101"/>
      <c r="AE77" s="101"/>
      <c r="AF77" s="101"/>
      <c r="AG77" s="78"/>
      <c r="AH77" s="78"/>
      <c r="AI77" s="78"/>
      <c r="AJ77" s="78"/>
      <c r="AK77" s="78"/>
      <c r="AL77" s="78"/>
    </row>
    <row r="78" spans="1:38" s="76" customFormat="1" ht="12.75">
      <c r="A78" s="78"/>
      <c r="B78" s="78"/>
      <c r="C78" s="78"/>
      <c r="D78" s="101"/>
      <c r="E78" s="101"/>
      <c r="F78" s="101"/>
      <c r="G78" s="101"/>
      <c r="H78" s="101"/>
      <c r="I78" s="101"/>
      <c r="J78" s="101"/>
      <c r="K78" s="101"/>
      <c r="L78" s="101"/>
      <c r="M78" s="78"/>
      <c r="N78" s="101"/>
      <c r="O78" s="101"/>
      <c r="P78" s="101"/>
      <c r="Q78" s="78"/>
      <c r="R78" s="101"/>
      <c r="S78" s="101"/>
      <c r="T78" s="101"/>
      <c r="U78" s="78"/>
      <c r="V78" s="101"/>
      <c r="W78" s="101"/>
      <c r="X78" s="101"/>
      <c r="Y78" s="78"/>
      <c r="Z78" s="101"/>
      <c r="AA78" s="101"/>
      <c r="AB78" s="101"/>
      <c r="AC78" s="78"/>
      <c r="AD78" s="101"/>
      <c r="AE78" s="101"/>
      <c r="AF78" s="101"/>
      <c r="AG78" s="78"/>
      <c r="AH78" s="78"/>
      <c r="AI78" s="78"/>
      <c r="AJ78" s="78"/>
      <c r="AK78" s="78"/>
      <c r="AL78" s="78"/>
    </row>
    <row r="79" spans="1:38" s="76" customFormat="1" ht="12.75">
      <c r="A79" s="78"/>
      <c r="B79" s="78"/>
      <c r="C79" s="78"/>
      <c r="D79" s="101"/>
      <c r="E79" s="101"/>
      <c r="F79" s="101"/>
      <c r="G79" s="101"/>
      <c r="H79" s="101"/>
      <c r="I79" s="101"/>
      <c r="J79" s="101"/>
      <c r="K79" s="101"/>
      <c r="L79" s="101"/>
      <c r="M79" s="78"/>
      <c r="N79" s="101"/>
      <c r="O79" s="101"/>
      <c r="P79" s="101"/>
      <c r="Q79" s="78"/>
      <c r="R79" s="101"/>
      <c r="S79" s="101"/>
      <c r="T79" s="101"/>
      <c r="U79" s="78"/>
      <c r="V79" s="101"/>
      <c r="W79" s="101"/>
      <c r="X79" s="101"/>
      <c r="Y79" s="78"/>
      <c r="Z79" s="101"/>
      <c r="AA79" s="101"/>
      <c r="AB79" s="101"/>
      <c r="AC79" s="78"/>
      <c r="AD79" s="101"/>
      <c r="AE79" s="101"/>
      <c r="AF79" s="101"/>
      <c r="AG79" s="78"/>
      <c r="AH79" s="78"/>
      <c r="AI79" s="78"/>
      <c r="AJ79" s="78"/>
      <c r="AK79" s="78"/>
      <c r="AL79" s="78"/>
    </row>
    <row r="80" spans="1:38" s="76" customFormat="1" ht="12.75">
      <c r="A80" s="78"/>
      <c r="B80" s="78"/>
      <c r="C80" s="78"/>
      <c r="D80" s="101"/>
      <c r="E80" s="101"/>
      <c r="F80" s="101"/>
      <c r="G80" s="101"/>
      <c r="H80" s="101"/>
      <c r="I80" s="101"/>
      <c r="J80" s="101"/>
      <c r="K80" s="101"/>
      <c r="L80" s="101"/>
      <c r="M80" s="78"/>
      <c r="N80" s="101"/>
      <c r="O80" s="101"/>
      <c r="P80" s="101"/>
      <c r="Q80" s="78"/>
      <c r="R80" s="101"/>
      <c r="S80" s="101"/>
      <c r="T80" s="101"/>
      <c r="U80" s="78"/>
      <c r="V80" s="101"/>
      <c r="W80" s="101"/>
      <c r="X80" s="101"/>
      <c r="Y80" s="78"/>
      <c r="Z80" s="101"/>
      <c r="AA80" s="101"/>
      <c r="AB80" s="101"/>
      <c r="AC80" s="78"/>
      <c r="AD80" s="101"/>
      <c r="AE80" s="101"/>
      <c r="AF80" s="101"/>
      <c r="AG80" s="78"/>
      <c r="AH80" s="78"/>
      <c r="AI80" s="78"/>
      <c r="AJ80" s="78"/>
      <c r="AK80" s="78"/>
      <c r="AL80" s="78"/>
    </row>
    <row r="81" spans="1:38" s="76" customFormat="1" ht="12.75">
      <c r="A81" s="78"/>
      <c r="B81" s="78"/>
      <c r="C81" s="78"/>
      <c r="D81" s="101"/>
      <c r="E81" s="101"/>
      <c r="F81" s="101"/>
      <c r="G81" s="101"/>
      <c r="H81" s="101"/>
      <c r="I81" s="101"/>
      <c r="J81" s="101"/>
      <c r="K81" s="101"/>
      <c r="L81" s="101"/>
      <c r="M81" s="78"/>
      <c r="N81" s="101"/>
      <c r="O81" s="101"/>
      <c r="P81" s="101"/>
      <c r="Q81" s="78"/>
      <c r="R81" s="101"/>
      <c r="S81" s="101"/>
      <c r="T81" s="101"/>
      <c r="U81" s="78"/>
      <c r="V81" s="101"/>
      <c r="W81" s="101"/>
      <c r="X81" s="101"/>
      <c r="Y81" s="78"/>
      <c r="Z81" s="101"/>
      <c r="AA81" s="101"/>
      <c r="AB81" s="101"/>
      <c r="AC81" s="78"/>
      <c r="AD81" s="101"/>
      <c r="AE81" s="101"/>
      <c r="AF81" s="101"/>
      <c r="AG81" s="78"/>
      <c r="AH81" s="78"/>
      <c r="AI81" s="78"/>
      <c r="AJ81" s="78"/>
      <c r="AK81" s="78"/>
      <c r="AL81" s="78"/>
    </row>
    <row r="82" spans="1:38" s="76" customFormat="1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</row>
    <row r="83" spans="1:38" s="76" customFormat="1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</row>
    <row r="84" spans="1:38" s="76" customFormat="1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</row>
    <row r="85" s="76" customFormat="1" ht="12.75"/>
    <row r="86" s="76" customFormat="1" ht="12.75"/>
    <row r="87" s="76" customFormat="1" ht="12.75"/>
    <row r="88" s="76" customFormat="1" ht="12.75"/>
    <row r="89" s="76" customFormat="1" ht="12.75"/>
    <row r="90" s="76" customFormat="1" ht="12.75"/>
    <row r="91" s="76" customFormat="1" ht="12.75"/>
    <row r="92" s="76" customFormat="1" ht="12.75"/>
    <row r="93" s="76" customFormat="1" ht="12.75"/>
    <row r="94" s="76" customFormat="1" ht="12.75"/>
    <row r="95" s="76" customFormat="1" ht="12.75"/>
    <row r="96" s="76" customFormat="1" ht="12.75"/>
    <row r="97" s="76" customFormat="1" ht="12.75"/>
    <row r="98" s="76" customFormat="1" ht="12.75"/>
    <row r="99" s="76" customFormat="1" ht="12.75"/>
    <row r="100" s="76" customFormat="1" ht="12.75"/>
    <row r="101" s="76" customFormat="1" ht="12.75"/>
    <row r="102" s="76" customFormat="1" ht="12.75"/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4" customHeight="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668</v>
      </c>
      <c r="AD5" s="19" t="s">
        <v>11</v>
      </c>
      <c r="AE5" s="20" t="s">
        <v>12</v>
      </c>
      <c r="AF5" s="20" t="s">
        <v>13</v>
      </c>
      <c r="AG5" s="24" t="s">
        <v>668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32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2" t="s">
        <v>562</v>
      </c>
      <c r="C9" s="41" t="s">
        <v>563</v>
      </c>
      <c r="D9" s="79">
        <v>154318551</v>
      </c>
      <c r="E9" s="80">
        <v>87500000</v>
      </c>
      <c r="F9" s="81">
        <f>$D9+$E9</f>
        <v>241818551</v>
      </c>
      <c r="G9" s="79">
        <v>154318551</v>
      </c>
      <c r="H9" s="80">
        <v>87500000</v>
      </c>
      <c r="I9" s="82">
        <f>$G9+$H9</f>
        <v>241818551</v>
      </c>
      <c r="J9" s="79">
        <v>20344881</v>
      </c>
      <c r="K9" s="80">
        <v>12907117</v>
      </c>
      <c r="L9" s="80">
        <f>$J9+$K9</f>
        <v>33251998</v>
      </c>
      <c r="M9" s="42">
        <f>IF($F9=0,0,$L9/$F9)</f>
        <v>0.13750805247360862</v>
      </c>
      <c r="N9" s="107">
        <v>48355036</v>
      </c>
      <c r="O9" s="108">
        <v>11701411</v>
      </c>
      <c r="P9" s="109">
        <f>$N9+$O9</f>
        <v>60056447</v>
      </c>
      <c r="Q9" s="42">
        <f>IF($F9=0,0,$P9/$F9)</f>
        <v>0.2483533490364848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68699917</v>
      </c>
      <c r="AA9" s="80">
        <f>$K9+$O9</f>
        <v>24608528</v>
      </c>
      <c r="AB9" s="80">
        <f>$Z9+$AA9</f>
        <v>93308445</v>
      </c>
      <c r="AC9" s="42">
        <f>IF($F9=0,0,$AB9/$F9)</f>
        <v>0.3858614015100934</v>
      </c>
      <c r="AD9" s="79">
        <v>26814544</v>
      </c>
      <c r="AE9" s="80">
        <v>12473547</v>
      </c>
      <c r="AF9" s="80">
        <f>$AD9+$AE9</f>
        <v>39288091</v>
      </c>
      <c r="AG9" s="42">
        <f>IF($AI9=0,0,$AK9/$AI9)</f>
        <v>0.23691176643636086</v>
      </c>
      <c r="AH9" s="42">
        <f>IF($AF9=0,0,$P9/$AF9-1)</f>
        <v>0.5286170814458764</v>
      </c>
      <c r="AI9" s="14">
        <v>350719043</v>
      </c>
      <c r="AJ9" s="14">
        <v>350719043</v>
      </c>
      <c r="AK9" s="14">
        <v>83089468</v>
      </c>
      <c r="AL9" s="14"/>
    </row>
    <row r="10" spans="1:38" s="15" customFormat="1" ht="12.75">
      <c r="A10" s="31" t="s">
        <v>96</v>
      </c>
      <c r="B10" s="62" t="s">
        <v>66</v>
      </c>
      <c r="C10" s="41" t="s">
        <v>67</v>
      </c>
      <c r="D10" s="79">
        <v>811556501</v>
      </c>
      <c r="E10" s="80">
        <v>172031000</v>
      </c>
      <c r="F10" s="82">
        <f aca="true" t="shared" si="0" ref="F10:F37">$D10+$E10</f>
        <v>983587501</v>
      </c>
      <c r="G10" s="79">
        <v>710763184</v>
      </c>
      <c r="H10" s="80">
        <v>172031000</v>
      </c>
      <c r="I10" s="82">
        <f aca="true" t="shared" si="1" ref="I10:I37">$G10+$H10</f>
        <v>882794184</v>
      </c>
      <c r="J10" s="79">
        <v>158110650</v>
      </c>
      <c r="K10" s="80">
        <v>2481152</v>
      </c>
      <c r="L10" s="80">
        <f aca="true" t="shared" si="2" ref="L10:L37">$J10+$K10</f>
        <v>160591802</v>
      </c>
      <c r="M10" s="42">
        <f aca="true" t="shared" si="3" ref="M10:M37">IF($F10=0,0,$L10/$F10)</f>
        <v>0.16327149525256116</v>
      </c>
      <c r="N10" s="107">
        <v>154290131</v>
      </c>
      <c r="O10" s="108">
        <v>9370149</v>
      </c>
      <c r="P10" s="109">
        <f aca="true" t="shared" si="4" ref="P10:P37">$N10+$O10</f>
        <v>163660280</v>
      </c>
      <c r="Q10" s="42">
        <f aca="true" t="shared" si="5" ref="Q10:Q37">IF($F10=0,0,$P10/$F10)</f>
        <v>0.16639117499318445</v>
      </c>
      <c r="R10" s="107">
        <v>0</v>
      </c>
      <c r="S10" s="109">
        <v>0</v>
      </c>
      <c r="T10" s="109">
        <f aca="true" t="shared" si="6" ref="T10:T37">$R10+$S10</f>
        <v>0</v>
      </c>
      <c r="U10" s="42">
        <f aca="true" t="shared" si="7" ref="U10:U37">IF($I10=0,0,$T10/$I10)</f>
        <v>0</v>
      </c>
      <c r="V10" s="107">
        <v>0</v>
      </c>
      <c r="W10" s="109">
        <v>0</v>
      </c>
      <c r="X10" s="109">
        <f aca="true" t="shared" si="8" ref="X10:X37">$V10+$W10</f>
        <v>0</v>
      </c>
      <c r="Y10" s="42">
        <f aca="true" t="shared" si="9" ref="Y10:Y37">IF($I10=0,0,$X10/$I10)</f>
        <v>0</v>
      </c>
      <c r="Z10" s="79">
        <f aca="true" t="shared" si="10" ref="Z10:Z37">$J10+$N10</f>
        <v>312400781</v>
      </c>
      <c r="AA10" s="80">
        <f aca="true" t="shared" si="11" ref="AA10:AA37">$K10+$O10</f>
        <v>11851301</v>
      </c>
      <c r="AB10" s="80">
        <f aca="true" t="shared" si="12" ref="AB10:AB37">$Z10+$AA10</f>
        <v>324252082</v>
      </c>
      <c r="AC10" s="42">
        <f aca="true" t="shared" si="13" ref="AC10:AC37">IF($F10=0,0,$AB10/$F10)</f>
        <v>0.32966267024574564</v>
      </c>
      <c r="AD10" s="79">
        <v>133253189</v>
      </c>
      <c r="AE10" s="80">
        <v>20225176</v>
      </c>
      <c r="AF10" s="80">
        <f aca="true" t="shared" si="14" ref="AF10:AF37">$AD10+$AE10</f>
        <v>153478365</v>
      </c>
      <c r="AG10" s="42">
        <f aca="true" t="shared" si="15" ref="AG10:AG37">IF($AI10=0,0,$AK10/$AI10)</f>
        <v>0.330585356909849</v>
      </c>
      <c r="AH10" s="42">
        <f aca="true" t="shared" si="16" ref="AH10:AH37">IF($AF10=0,0,$P10/$AF10-1)</f>
        <v>0.06634104422470233</v>
      </c>
      <c r="AI10" s="14">
        <v>1030880630</v>
      </c>
      <c r="AJ10" s="14">
        <v>1030880630</v>
      </c>
      <c r="AK10" s="14">
        <v>340794041</v>
      </c>
      <c r="AL10" s="14"/>
    </row>
    <row r="11" spans="1:38" s="15" customFormat="1" ht="12.75">
      <c r="A11" s="31" t="s">
        <v>96</v>
      </c>
      <c r="B11" s="62" t="s">
        <v>82</v>
      </c>
      <c r="C11" s="41" t="s">
        <v>83</v>
      </c>
      <c r="D11" s="79">
        <v>1943353194</v>
      </c>
      <c r="E11" s="80">
        <v>387565985</v>
      </c>
      <c r="F11" s="81">
        <f t="shared" si="0"/>
        <v>2330919179</v>
      </c>
      <c r="G11" s="79">
        <v>1943353194</v>
      </c>
      <c r="H11" s="80">
        <v>387565985</v>
      </c>
      <c r="I11" s="82">
        <f t="shared" si="1"/>
        <v>2330919179</v>
      </c>
      <c r="J11" s="79">
        <v>530485979</v>
      </c>
      <c r="K11" s="80">
        <v>34706904</v>
      </c>
      <c r="L11" s="80">
        <f t="shared" si="2"/>
        <v>565192883</v>
      </c>
      <c r="M11" s="42">
        <f t="shared" si="3"/>
        <v>0.24247639647569263</v>
      </c>
      <c r="N11" s="107">
        <v>470825383</v>
      </c>
      <c r="O11" s="108">
        <v>43764475</v>
      </c>
      <c r="P11" s="109">
        <f t="shared" si="4"/>
        <v>514589858</v>
      </c>
      <c r="Q11" s="42">
        <f t="shared" si="5"/>
        <v>0.22076692432586484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1001311362</v>
      </c>
      <c r="AA11" s="80">
        <f t="shared" si="11"/>
        <v>78471379</v>
      </c>
      <c r="AB11" s="80">
        <f t="shared" si="12"/>
        <v>1079782741</v>
      </c>
      <c r="AC11" s="42">
        <f t="shared" si="13"/>
        <v>0.4632433208015575</v>
      </c>
      <c r="AD11" s="79">
        <v>429354117</v>
      </c>
      <c r="AE11" s="80">
        <v>85193647</v>
      </c>
      <c r="AF11" s="80">
        <f t="shared" si="14"/>
        <v>514547764</v>
      </c>
      <c r="AG11" s="42">
        <f t="shared" si="15"/>
        <v>0.5968014590481383</v>
      </c>
      <c r="AH11" s="42">
        <f t="shared" si="16"/>
        <v>8.180776002753021E-05</v>
      </c>
      <c r="AI11" s="14">
        <v>1958287136</v>
      </c>
      <c r="AJ11" s="14">
        <v>1958287136</v>
      </c>
      <c r="AK11" s="14">
        <v>1168708620</v>
      </c>
      <c r="AL11" s="14"/>
    </row>
    <row r="12" spans="1:38" s="15" customFormat="1" ht="12.75">
      <c r="A12" s="31" t="s">
        <v>96</v>
      </c>
      <c r="B12" s="62" t="s">
        <v>564</v>
      </c>
      <c r="C12" s="41" t="s">
        <v>565</v>
      </c>
      <c r="D12" s="79">
        <v>81527706</v>
      </c>
      <c r="E12" s="80">
        <v>19928617</v>
      </c>
      <c r="F12" s="81">
        <f t="shared" si="0"/>
        <v>101456323</v>
      </c>
      <c r="G12" s="79">
        <v>81527706</v>
      </c>
      <c r="H12" s="80">
        <v>19928617</v>
      </c>
      <c r="I12" s="82">
        <f t="shared" si="1"/>
        <v>101456323</v>
      </c>
      <c r="J12" s="79">
        <v>22554836</v>
      </c>
      <c r="K12" s="80">
        <v>687868</v>
      </c>
      <c r="L12" s="80">
        <f t="shared" si="2"/>
        <v>23242704</v>
      </c>
      <c r="M12" s="42">
        <f t="shared" si="3"/>
        <v>0.22909073887883755</v>
      </c>
      <c r="N12" s="107">
        <v>18377340</v>
      </c>
      <c r="O12" s="108">
        <v>2378676</v>
      </c>
      <c r="P12" s="109">
        <f t="shared" si="4"/>
        <v>20756016</v>
      </c>
      <c r="Q12" s="42">
        <f t="shared" si="5"/>
        <v>0.20458080271645562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40932176</v>
      </c>
      <c r="AA12" s="80">
        <f t="shared" si="11"/>
        <v>3066544</v>
      </c>
      <c r="AB12" s="80">
        <f t="shared" si="12"/>
        <v>43998720</v>
      </c>
      <c r="AC12" s="42">
        <f t="shared" si="13"/>
        <v>0.4336715415952932</v>
      </c>
      <c r="AD12" s="79">
        <v>15315229</v>
      </c>
      <c r="AE12" s="80">
        <v>7244</v>
      </c>
      <c r="AF12" s="80">
        <f t="shared" si="14"/>
        <v>15322473</v>
      </c>
      <c r="AG12" s="42">
        <f t="shared" si="15"/>
        <v>0.38649376057192636</v>
      </c>
      <c r="AH12" s="42">
        <f t="shared" si="16"/>
        <v>0.35461266598413976</v>
      </c>
      <c r="AI12" s="14">
        <v>77045443</v>
      </c>
      <c r="AJ12" s="14">
        <v>77045443</v>
      </c>
      <c r="AK12" s="14">
        <v>29777583</v>
      </c>
      <c r="AL12" s="14"/>
    </row>
    <row r="13" spans="1:38" s="15" customFormat="1" ht="12.75">
      <c r="A13" s="31" t="s">
        <v>96</v>
      </c>
      <c r="B13" s="62" t="s">
        <v>566</v>
      </c>
      <c r="C13" s="41" t="s">
        <v>567</v>
      </c>
      <c r="D13" s="79">
        <v>339539905</v>
      </c>
      <c r="E13" s="80">
        <v>115634474</v>
      </c>
      <c r="F13" s="81">
        <f t="shared" si="0"/>
        <v>455174379</v>
      </c>
      <c r="G13" s="79">
        <v>339539905</v>
      </c>
      <c r="H13" s="80">
        <v>115634474</v>
      </c>
      <c r="I13" s="82">
        <f t="shared" si="1"/>
        <v>455174379</v>
      </c>
      <c r="J13" s="79">
        <v>42151436</v>
      </c>
      <c r="K13" s="80">
        <v>4473388</v>
      </c>
      <c r="L13" s="80">
        <f t="shared" si="2"/>
        <v>46624824</v>
      </c>
      <c r="M13" s="42">
        <f t="shared" si="3"/>
        <v>0.10243288320057224</v>
      </c>
      <c r="N13" s="107">
        <v>59795939</v>
      </c>
      <c r="O13" s="108">
        <v>12440341</v>
      </c>
      <c r="P13" s="109">
        <f t="shared" si="4"/>
        <v>72236280</v>
      </c>
      <c r="Q13" s="42">
        <f t="shared" si="5"/>
        <v>0.15870023299356223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101947375</v>
      </c>
      <c r="AA13" s="80">
        <f t="shared" si="11"/>
        <v>16913729</v>
      </c>
      <c r="AB13" s="80">
        <f t="shared" si="12"/>
        <v>118861104</v>
      </c>
      <c r="AC13" s="42">
        <f t="shared" si="13"/>
        <v>0.2611331161941345</v>
      </c>
      <c r="AD13" s="79">
        <v>50660294</v>
      </c>
      <c r="AE13" s="80">
        <v>33124043</v>
      </c>
      <c r="AF13" s="80">
        <f t="shared" si="14"/>
        <v>83784337</v>
      </c>
      <c r="AG13" s="42">
        <f t="shared" si="15"/>
        <v>0.33964774294053457</v>
      </c>
      <c r="AH13" s="42">
        <f t="shared" si="16"/>
        <v>-0.1378307379814917</v>
      </c>
      <c r="AI13" s="14">
        <v>446382878</v>
      </c>
      <c r="AJ13" s="14">
        <v>437916213</v>
      </c>
      <c r="AK13" s="14">
        <v>151612937</v>
      </c>
      <c r="AL13" s="14"/>
    </row>
    <row r="14" spans="1:38" s="15" customFormat="1" ht="12.75">
      <c r="A14" s="31" t="s">
        <v>115</v>
      </c>
      <c r="B14" s="62" t="s">
        <v>568</v>
      </c>
      <c r="C14" s="41" t="s">
        <v>569</v>
      </c>
      <c r="D14" s="79">
        <v>173760674</v>
      </c>
      <c r="E14" s="80">
        <v>161712000</v>
      </c>
      <c r="F14" s="81">
        <f t="shared" si="0"/>
        <v>335472674</v>
      </c>
      <c r="G14" s="79">
        <v>173760674</v>
      </c>
      <c r="H14" s="80">
        <v>161712000</v>
      </c>
      <c r="I14" s="82">
        <f t="shared" si="1"/>
        <v>335472674</v>
      </c>
      <c r="J14" s="79">
        <v>49643467</v>
      </c>
      <c r="K14" s="80">
        <v>222830</v>
      </c>
      <c r="L14" s="80">
        <f t="shared" si="2"/>
        <v>49866297</v>
      </c>
      <c r="M14" s="42">
        <f t="shared" si="3"/>
        <v>0.14864488485878882</v>
      </c>
      <c r="N14" s="107">
        <v>58059674</v>
      </c>
      <c r="O14" s="108">
        <v>290736</v>
      </c>
      <c r="P14" s="109">
        <f t="shared" si="4"/>
        <v>58350410</v>
      </c>
      <c r="Q14" s="42">
        <f t="shared" si="5"/>
        <v>0.17393491190880125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107703141</v>
      </c>
      <c r="AA14" s="80">
        <f t="shared" si="11"/>
        <v>513566</v>
      </c>
      <c r="AB14" s="80">
        <f t="shared" si="12"/>
        <v>108216707</v>
      </c>
      <c r="AC14" s="42">
        <f t="shared" si="13"/>
        <v>0.3225797967675901</v>
      </c>
      <c r="AD14" s="79">
        <v>40295943</v>
      </c>
      <c r="AE14" s="80">
        <v>412697</v>
      </c>
      <c r="AF14" s="80">
        <f t="shared" si="14"/>
        <v>40708640</v>
      </c>
      <c r="AG14" s="42">
        <f t="shared" si="15"/>
        <v>0.22314398072771258</v>
      </c>
      <c r="AH14" s="42">
        <f t="shared" si="16"/>
        <v>0.433366725098161</v>
      </c>
      <c r="AI14" s="14">
        <v>391858000</v>
      </c>
      <c r="AJ14" s="14">
        <v>530879057</v>
      </c>
      <c r="AK14" s="14">
        <v>87440754</v>
      </c>
      <c r="AL14" s="14"/>
    </row>
    <row r="15" spans="1:38" s="59" customFormat="1" ht="12.75">
      <c r="A15" s="63"/>
      <c r="B15" s="64" t="s">
        <v>570</v>
      </c>
      <c r="C15" s="34"/>
      <c r="D15" s="83">
        <f>SUM(D9:D14)</f>
        <v>3504056531</v>
      </c>
      <c r="E15" s="84">
        <f>SUM(E9:E14)</f>
        <v>944372076</v>
      </c>
      <c r="F15" s="92">
        <f t="shared" si="0"/>
        <v>4448428607</v>
      </c>
      <c r="G15" s="83">
        <f>SUM(G9:G14)</f>
        <v>3403263214</v>
      </c>
      <c r="H15" s="84">
        <f>SUM(H9:H14)</f>
        <v>944372076</v>
      </c>
      <c r="I15" s="85">
        <f t="shared" si="1"/>
        <v>4347635290</v>
      </c>
      <c r="J15" s="83">
        <f>SUM(J9:J14)</f>
        <v>823291249</v>
      </c>
      <c r="K15" s="84">
        <f>SUM(K9:K14)</f>
        <v>55479259</v>
      </c>
      <c r="L15" s="84">
        <f t="shared" si="2"/>
        <v>878770508</v>
      </c>
      <c r="M15" s="46">
        <f t="shared" si="3"/>
        <v>0.1975462765924075</v>
      </c>
      <c r="N15" s="113">
        <f>SUM(N9:N14)</f>
        <v>809703503</v>
      </c>
      <c r="O15" s="114">
        <f>SUM(O9:O14)</f>
        <v>79945788</v>
      </c>
      <c r="P15" s="115">
        <f t="shared" si="4"/>
        <v>889649291</v>
      </c>
      <c r="Q15" s="46">
        <f t="shared" si="5"/>
        <v>0.1999918105013661</v>
      </c>
      <c r="R15" s="113">
        <f>SUM(R9:R14)</f>
        <v>0</v>
      </c>
      <c r="S15" s="115">
        <f>SUM(S9:S14)</f>
        <v>0</v>
      </c>
      <c r="T15" s="115">
        <f t="shared" si="6"/>
        <v>0</v>
      </c>
      <c r="U15" s="46">
        <f t="shared" si="7"/>
        <v>0</v>
      </c>
      <c r="V15" s="113">
        <f>SUM(V9:V14)</f>
        <v>0</v>
      </c>
      <c r="W15" s="115">
        <f>SUM(W9:W14)</f>
        <v>0</v>
      </c>
      <c r="X15" s="115">
        <f t="shared" si="8"/>
        <v>0</v>
      </c>
      <c r="Y15" s="46">
        <f t="shared" si="9"/>
        <v>0</v>
      </c>
      <c r="Z15" s="83">
        <f t="shared" si="10"/>
        <v>1632994752</v>
      </c>
      <c r="AA15" s="84">
        <f t="shared" si="11"/>
        <v>135425047</v>
      </c>
      <c r="AB15" s="84">
        <f t="shared" si="12"/>
        <v>1768419799</v>
      </c>
      <c r="AC15" s="46">
        <f t="shared" si="13"/>
        <v>0.3975380870937736</v>
      </c>
      <c r="AD15" s="83">
        <f>SUM(AD9:AD14)</f>
        <v>695693316</v>
      </c>
      <c r="AE15" s="84">
        <f>SUM(AE9:AE14)</f>
        <v>151436354</v>
      </c>
      <c r="AF15" s="84">
        <f t="shared" si="14"/>
        <v>847129670</v>
      </c>
      <c r="AG15" s="46">
        <f t="shared" si="15"/>
        <v>0.4374495105443571</v>
      </c>
      <c r="AH15" s="46">
        <f t="shared" si="16"/>
        <v>0.05019257677517075</v>
      </c>
      <c r="AI15" s="65">
        <f>SUM(AI9:AI14)</f>
        <v>4255173130</v>
      </c>
      <c r="AJ15" s="65">
        <f>SUM(AJ9:AJ14)</f>
        <v>4385727522</v>
      </c>
      <c r="AK15" s="65">
        <f>SUM(AK9:AK14)</f>
        <v>1861423403</v>
      </c>
      <c r="AL15" s="65"/>
    </row>
    <row r="16" spans="1:38" s="15" customFormat="1" ht="12.75">
      <c r="A16" s="31" t="s">
        <v>96</v>
      </c>
      <c r="B16" s="62" t="s">
        <v>571</v>
      </c>
      <c r="C16" s="41" t="s">
        <v>572</v>
      </c>
      <c r="D16" s="79">
        <v>54315000</v>
      </c>
      <c r="E16" s="80">
        <v>0</v>
      </c>
      <c r="F16" s="81">
        <f t="shared" si="0"/>
        <v>54315000</v>
      </c>
      <c r="G16" s="79">
        <v>54315000</v>
      </c>
      <c r="H16" s="80">
        <v>0</v>
      </c>
      <c r="I16" s="82">
        <f t="shared" si="1"/>
        <v>54315000</v>
      </c>
      <c r="J16" s="79">
        <v>7052376</v>
      </c>
      <c r="K16" s="80">
        <v>1506868</v>
      </c>
      <c r="L16" s="80">
        <f t="shared" si="2"/>
        <v>8559244</v>
      </c>
      <c r="M16" s="42">
        <f t="shared" si="3"/>
        <v>0.15758527110374665</v>
      </c>
      <c r="N16" s="107">
        <v>10281627</v>
      </c>
      <c r="O16" s="108">
        <v>1259126</v>
      </c>
      <c r="P16" s="109">
        <f t="shared" si="4"/>
        <v>11540753</v>
      </c>
      <c r="Q16" s="42">
        <f t="shared" si="5"/>
        <v>0.2124781920279849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17334003</v>
      </c>
      <c r="AA16" s="80">
        <f t="shared" si="11"/>
        <v>2765994</v>
      </c>
      <c r="AB16" s="80">
        <f t="shared" si="12"/>
        <v>20099997</v>
      </c>
      <c r="AC16" s="42">
        <f t="shared" si="13"/>
        <v>0.37006346313173155</v>
      </c>
      <c r="AD16" s="79">
        <v>9536718</v>
      </c>
      <c r="AE16" s="80">
        <v>2501587</v>
      </c>
      <c r="AF16" s="80">
        <f t="shared" si="14"/>
        <v>12038305</v>
      </c>
      <c r="AG16" s="42">
        <f t="shared" si="15"/>
        <v>0.2523356124391899</v>
      </c>
      <c r="AH16" s="42">
        <f t="shared" si="16"/>
        <v>-0.04133073551467581</v>
      </c>
      <c r="AI16" s="14">
        <v>83056695</v>
      </c>
      <c r="AJ16" s="14">
        <v>83056695</v>
      </c>
      <c r="AK16" s="14">
        <v>20958162</v>
      </c>
      <c r="AL16" s="14"/>
    </row>
    <row r="17" spans="1:38" s="15" customFormat="1" ht="12.75">
      <c r="A17" s="31" t="s">
        <v>96</v>
      </c>
      <c r="B17" s="62" t="s">
        <v>573</v>
      </c>
      <c r="C17" s="41" t="s">
        <v>574</v>
      </c>
      <c r="D17" s="79">
        <v>95144738</v>
      </c>
      <c r="E17" s="80">
        <v>20968000</v>
      </c>
      <c r="F17" s="81">
        <f t="shared" si="0"/>
        <v>116112738</v>
      </c>
      <c r="G17" s="79">
        <v>95144738</v>
      </c>
      <c r="H17" s="80">
        <v>20968000</v>
      </c>
      <c r="I17" s="82">
        <f t="shared" si="1"/>
        <v>116112738</v>
      </c>
      <c r="J17" s="79">
        <v>34474339</v>
      </c>
      <c r="K17" s="80">
        <v>1264066</v>
      </c>
      <c r="L17" s="80">
        <f t="shared" si="2"/>
        <v>35738405</v>
      </c>
      <c r="M17" s="42">
        <f t="shared" si="3"/>
        <v>0.30779056299576707</v>
      </c>
      <c r="N17" s="107">
        <v>26711597</v>
      </c>
      <c r="O17" s="108">
        <v>651048</v>
      </c>
      <c r="P17" s="109">
        <f t="shared" si="4"/>
        <v>27362645</v>
      </c>
      <c r="Q17" s="42">
        <f t="shared" si="5"/>
        <v>0.23565584165279094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61185936</v>
      </c>
      <c r="AA17" s="80">
        <f t="shared" si="11"/>
        <v>1915114</v>
      </c>
      <c r="AB17" s="80">
        <f t="shared" si="12"/>
        <v>63101050</v>
      </c>
      <c r="AC17" s="42">
        <f t="shared" si="13"/>
        <v>0.543446404648558</v>
      </c>
      <c r="AD17" s="79">
        <v>26151705</v>
      </c>
      <c r="AE17" s="80">
        <v>4049363</v>
      </c>
      <c r="AF17" s="80">
        <f t="shared" si="14"/>
        <v>30201068</v>
      </c>
      <c r="AG17" s="42">
        <f t="shared" si="15"/>
        <v>0.3264092636255757</v>
      </c>
      <c r="AH17" s="42">
        <f t="shared" si="16"/>
        <v>-0.09398419287688764</v>
      </c>
      <c r="AI17" s="14">
        <v>162030383</v>
      </c>
      <c r="AJ17" s="14">
        <v>162008203</v>
      </c>
      <c r="AK17" s="14">
        <v>52888218</v>
      </c>
      <c r="AL17" s="14"/>
    </row>
    <row r="18" spans="1:38" s="15" customFormat="1" ht="12.75">
      <c r="A18" s="31" t="s">
        <v>96</v>
      </c>
      <c r="B18" s="62" t="s">
        <v>575</v>
      </c>
      <c r="C18" s="41" t="s">
        <v>576</v>
      </c>
      <c r="D18" s="79">
        <v>422236000</v>
      </c>
      <c r="E18" s="80">
        <v>39380000</v>
      </c>
      <c r="F18" s="81">
        <f t="shared" si="0"/>
        <v>461616000</v>
      </c>
      <c r="G18" s="79">
        <v>422236000</v>
      </c>
      <c r="H18" s="80">
        <v>39380000</v>
      </c>
      <c r="I18" s="82">
        <f t="shared" si="1"/>
        <v>461616000</v>
      </c>
      <c r="J18" s="79">
        <v>63648105</v>
      </c>
      <c r="K18" s="80">
        <v>6619109</v>
      </c>
      <c r="L18" s="80">
        <f t="shared" si="2"/>
        <v>70267214</v>
      </c>
      <c r="M18" s="42">
        <f t="shared" si="3"/>
        <v>0.15222005736369623</v>
      </c>
      <c r="N18" s="107">
        <v>71451220</v>
      </c>
      <c r="O18" s="108">
        <v>7979973</v>
      </c>
      <c r="P18" s="109">
        <f t="shared" si="4"/>
        <v>79431193</v>
      </c>
      <c r="Q18" s="42">
        <f t="shared" si="5"/>
        <v>0.17207201006897507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135099325</v>
      </c>
      <c r="AA18" s="80">
        <f t="shared" si="11"/>
        <v>14599082</v>
      </c>
      <c r="AB18" s="80">
        <f t="shared" si="12"/>
        <v>149698407</v>
      </c>
      <c r="AC18" s="42">
        <f t="shared" si="13"/>
        <v>0.3242920674326713</v>
      </c>
      <c r="AD18" s="79">
        <v>86038981</v>
      </c>
      <c r="AE18" s="80">
        <v>1416493</v>
      </c>
      <c r="AF18" s="80">
        <f t="shared" si="14"/>
        <v>87455474</v>
      </c>
      <c r="AG18" s="42">
        <f t="shared" si="15"/>
        <v>0.3447419751894582</v>
      </c>
      <c r="AH18" s="42">
        <f t="shared" si="16"/>
        <v>-0.09175275866665589</v>
      </c>
      <c r="AI18" s="14">
        <v>459970205</v>
      </c>
      <c r="AJ18" s="14">
        <v>514377238</v>
      </c>
      <c r="AK18" s="14">
        <v>158571037</v>
      </c>
      <c r="AL18" s="14"/>
    </row>
    <row r="19" spans="1:38" s="15" customFormat="1" ht="12.75">
      <c r="A19" s="31" t="s">
        <v>96</v>
      </c>
      <c r="B19" s="62" t="s">
        <v>577</v>
      </c>
      <c r="C19" s="41" t="s">
        <v>578</v>
      </c>
      <c r="D19" s="79">
        <v>250546000</v>
      </c>
      <c r="E19" s="80">
        <v>62585000</v>
      </c>
      <c r="F19" s="81">
        <f t="shared" si="0"/>
        <v>313131000</v>
      </c>
      <c r="G19" s="79">
        <v>250546000</v>
      </c>
      <c r="H19" s="80">
        <v>62585000</v>
      </c>
      <c r="I19" s="82">
        <f t="shared" si="1"/>
        <v>313131000</v>
      </c>
      <c r="J19" s="79">
        <v>46091584</v>
      </c>
      <c r="K19" s="80">
        <v>0</v>
      </c>
      <c r="L19" s="80">
        <f t="shared" si="2"/>
        <v>46091584</v>
      </c>
      <c r="M19" s="42">
        <f t="shared" si="3"/>
        <v>0.14719585093778642</v>
      </c>
      <c r="N19" s="107">
        <v>39632482</v>
      </c>
      <c r="O19" s="108">
        <v>1146757</v>
      </c>
      <c r="P19" s="109">
        <f t="shared" si="4"/>
        <v>40779239</v>
      </c>
      <c r="Q19" s="42">
        <f t="shared" si="5"/>
        <v>0.13023060316608703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85724066</v>
      </c>
      <c r="AA19" s="80">
        <f t="shared" si="11"/>
        <v>1146757</v>
      </c>
      <c r="AB19" s="80">
        <f t="shared" si="12"/>
        <v>86870823</v>
      </c>
      <c r="AC19" s="42">
        <f t="shared" si="13"/>
        <v>0.27742645410387345</v>
      </c>
      <c r="AD19" s="79">
        <v>44523185</v>
      </c>
      <c r="AE19" s="80">
        <v>3634034</v>
      </c>
      <c r="AF19" s="80">
        <f t="shared" si="14"/>
        <v>48157219</v>
      </c>
      <c r="AG19" s="42">
        <f t="shared" si="15"/>
        <v>0.44149634329741866</v>
      </c>
      <c r="AH19" s="42">
        <f t="shared" si="16"/>
        <v>-0.15320610602535</v>
      </c>
      <c r="AI19" s="14">
        <v>194164000</v>
      </c>
      <c r="AJ19" s="14">
        <v>201746000</v>
      </c>
      <c r="AK19" s="14">
        <v>85722696</v>
      </c>
      <c r="AL19" s="14"/>
    </row>
    <row r="20" spans="1:38" s="15" customFormat="1" ht="12.75">
      <c r="A20" s="31" t="s">
        <v>96</v>
      </c>
      <c r="B20" s="62" t="s">
        <v>579</v>
      </c>
      <c r="C20" s="41" t="s">
        <v>580</v>
      </c>
      <c r="D20" s="79">
        <v>123274886</v>
      </c>
      <c r="E20" s="80">
        <v>32350500</v>
      </c>
      <c r="F20" s="81">
        <f t="shared" si="0"/>
        <v>155625386</v>
      </c>
      <c r="G20" s="79">
        <v>123274886</v>
      </c>
      <c r="H20" s="80">
        <v>32350500</v>
      </c>
      <c r="I20" s="82">
        <f t="shared" si="1"/>
        <v>155625386</v>
      </c>
      <c r="J20" s="79">
        <v>23741272</v>
      </c>
      <c r="K20" s="80">
        <v>1853647</v>
      </c>
      <c r="L20" s="80">
        <f t="shared" si="2"/>
        <v>25594919</v>
      </c>
      <c r="M20" s="42">
        <f t="shared" si="3"/>
        <v>0.1644649350460085</v>
      </c>
      <c r="N20" s="107">
        <v>28011489</v>
      </c>
      <c r="O20" s="108">
        <v>3888456</v>
      </c>
      <c r="P20" s="109">
        <f t="shared" si="4"/>
        <v>31899945</v>
      </c>
      <c r="Q20" s="42">
        <f t="shared" si="5"/>
        <v>0.20497905785114004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51752761</v>
      </c>
      <c r="AA20" s="80">
        <f t="shared" si="11"/>
        <v>5742103</v>
      </c>
      <c r="AB20" s="80">
        <f t="shared" si="12"/>
        <v>57494864</v>
      </c>
      <c r="AC20" s="42">
        <f t="shared" si="13"/>
        <v>0.3694439928971485</v>
      </c>
      <c r="AD20" s="79">
        <v>19903228</v>
      </c>
      <c r="AE20" s="80">
        <v>6754471</v>
      </c>
      <c r="AF20" s="80">
        <f t="shared" si="14"/>
        <v>26657699</v>
      </c>
      <c r="AG20" s="42">
        <f t="shared" si="15"/>
        <v>0.3080328122261989</v>
      </c>
      <c r="AH20" s="42">
        <f t="shared" si="16"/>
        <v>0.1966503560566124</v>
      </c>
      <c r="AI20" s="14">
        <v>170436226</v>
      </c>
      <c r="AJ20" s="14">
        <v>181062272</v>
      </c>
      <c r="AK20" s="14">
        <v>52499950</v>
      </c>
      <c r="AL20" s="14"/>
    </row>
    <row r="21" spans="1:38" s="15" customFormat="1" ht="12.75">
      <c r="A21" s="31" t="s">
        <v>115</v>
      </c>
      <c r="B21" s="62" t="s">
        <v>581</v>
      </c>
      <c r="C21" s="41" t="s">
        <v>582</v>
      </c>
      <c r="D21" s="79">
        <v>332896354</v>
      </c>
      <c r="E21" s="80">
        <v>218833850</v>
      </c>
      <c r="F21" s="82">
        <f t="shared" si="0"/>
        <v>551730204</v>
      </c>
      <c r="G21" s="79">
        <v>332896354</v>
      </c>
      <c r="H21" s="80">
        <v>218833850</v>
      </c>
      <c r="I21" s="82">
        <f t="shared" si="1"/>
        <v>551730204</v>
      </c>
      <c r="J21" s="79">
        <v>36869851</v>
      </c>
      <c r="K21" s="80">
        <v>9605980</v>
      </c>
      <c r="L21" s="80">
        <f t="shared" si="2"/>
        <v>46475831</v>
      </c>
      <c r="M21" s="42">
        <f t="shared" si="3"/>
        <v>0.08423651752804891</v>
      </c>
      <c r="N21" s="107">
        <v>43142439</v>
      </c>
      <c r="O21" s="108">
        <v>52847594</v>
      </c>
      <c r="P21" s="109">
        <f t="shared" si="4"/>
        <v>95990033</v>
      </c>
      <c r="Q21" s="42">
        <f t="shared" si="5"/>
        <v>0.1739800219456537</v>
      </c>
      <c r="R21" s="107">
        <v>0</v>
      </c>
      <c r="S21" s="109">
        <v>0</v>
      </c>
      <c r="T21" s="109">
        <f t="shared" si="6"/>
        <v>0</v>
      </c>
      <c r="U21" s="42">
        <f t="shared" si="7"/>
        <v>0</v>
      </c>
      <c r="V21" s="107">
        <v>0</v>
      </c>
      <c r="W21" s="109">
        <v>0</v>
      </c>
      <c r="X21" s="109">
        <f t="shared" si="8"/>
        <v>0</v>
      </c>
      <c r="Y21" s="42">
        <f t="shared" si="9"/>
        <v>0</v>
      </c>
      <c r="Z21" s="79">
        <f t="shared" si="10"/>
        <v>80012290</v>
      </c>
      <c r="AA21" s="80">
        <f t="shared" si="11"/>
        <v>62453574</v>
      </c>
      <c r="AB21" s="80">
        <f t="shared" si="12"/>
        <v>142465864</v>
      </c>
      <c r="AC21" s="42">
        <f t="shared" si="13"/>
        <v>0.2582165394737026</v>
      </c>
      <c r="AD21" s="79">
        <v>59344145</v>
      </c>
      <c r="AE21" s="80">
        <v>8019561</v>
      </c>
      <c r="AF21" s="80">
        <f t="shared" si="14"/>
        <v>67363706</v>
      </c>
      <c r="AG21" s="42">
        <f t="shared" si="15"/>
        <v>0.2644055998346228</v>
      </c>
      <c r="AH21" s="42">
        <f t="shared" si="16"/>
        <v>0.42495178338317663</v>
      </c>
      <c r="AI21" s="14">
        <v>412468038</v>
      </c>
      <c r="AJ21" s="14">
        <v>412468038</v>
      </c>
      <c r="AK21" s="14">
        <v>109058859</v>
      </c>
      <c r="AL21" s="14"/>
    </row>
    <row r="22" spans="1:38" s="59" customFormat="1" ht="12.75">
      <c r="A22" s="63"/>
      <c r="B22" s="64" t="s">
        <v>583</v>
      </c>
      <c r="C22" s="34"/>
      <c r="D22" s="83">
        <f>SUM(D16:D21)</f>
        <v>1278412978</v>
      </c>
      <c r="E22" s="84">
        <f>SUM(E16:E21)</f>
        <v>374117350</v>
      </c>
      <c r="F22" s="92">
        <f t="shared" si="0"/>
        <v>1652530328</v>
      </c>
      <c r="G22" s="83">
        <f>SUM(G16:G21)</f>
        <v>1278412978</v>
      </c>
      <c r="H22" s="84">
        <f>SUM(H16:H21)</f>
        <v>374117350</v>
      </c>
      <c r="I22" s="85">
        <f t="shared" si="1"/>
        <v>1652530328</v>
      </c>
      <c r="J22" s="83">
        <f>SUM(J16:J21)</f>
        <v>211877527</v>
      </c>
      <c r="K22" s="84">
        <f>SUM(K16:K21)</f>
        <v>20849670</v>
      </c>
      <c r="L22" s="84">
        <f t="shared" si="2"/>
        <v>232727197</v>
      </c>
      <c r="M22" s="46">
        <f t="shared" si="3"/>
        <v>0.14083081747834644</v>
      </c>
      <c r="N22" s="113">
        <f>SUM(N16:N21)</f>
        <v>219230854</v>
      </c>
      <c r="O22" s="114">
        <f>SUM(O16:O21)</f>
        <v>67772954</v>
      </c>
      <c r="P22" s="115">
        <f t="shared" si="4"/>
        <v>287003808</v>
      </c>
      <c r="Q22" s="46">
        <f t="shared" si="5"/>
        <v>0.17367536506718803</v>
      </c>
      <c r="R22" s="113">
        <f>SUM(R16:R21)</f>
        <v>0</v>
      </c>
      <c r="S22" s="115">
        <f>SUM(S16:S21)</f>
        <v>0</v>
      </c>
      <c r="T22" s="115">
        <f t="shared" si="6"/>
        <v>0</v>
      </c>
      <c r="U22" s="46">
        <f t="shared" si="7"/>
        <v>0</v>
      </c>
      <c r="V22" s="113">
        <f>SUM(V16:V21)</f>
        <v>0</v>
      </c>
      <c r="W22" s="115">
        <f>SUM(W16:W21)</f>
        <v>0</v>
      </c>
      <c r="X22" s="115">
        <f t="shared" si="8"/>
        <v>0</v>
      </c>
      <c r="Y22" s="46">
        <f t="shared" si="9"/>
        <v>0</v>
      </c>
      <c r="Z22" s="83">
        <f t="shared" si="10"/>
        <v>431108381</v>
      </c>
      <c r="AA22" s="84">
        <f t="shared" si="11"/>
        <v>88622624</v>
      </c>
      <c r="AB22" s="84">
        <f t="shared" si="12"/>
        <v>519731005</v>
      </c>
      <c r="AC22" s="46">
        <f t="shared" si="13"/>
        <v>0.3145061825455345</v>
      </c>
      <c r="AD22" s="83">
        <f>SUM(AD16:AD21)</f>
        <v>245497962</v>
      </c>
      <c r="AE22" s="84">
        <f>SUM(AE16:AE21)</f>
        <v>26375509</v>
      </c>
      <c r="AF22" s="84">
        <f t="shared" si="14"/>
        <v>271873471</v>
      </c>
      <c r="AG22" s="46">
        <f t="shared" si="15"/>
        <v>0.3236560647449659</v>
      </c>
      <c r="AH22" s="46">
        <f t="shared" si="16"/>
        <v>0.05565212723531965</v>
      </c>
      <c r="AI22" s="65">
        <f>SUM(AI16:AI21)</f>
        <v>1482125547</v>
      </c>
      <c r="AJ22" s="65">
        <f>SUM(AJ16:AJ21)</f>
        <v>1554718446</v>
      </c>
      <c r="AK22" s="65">
        <f>SUM(AK16:AK21)</f>
        <v>479698922</v>
      </c>
      <c r="AL22" s="65"/>
    </row>
    <row r="23" spans="1:38" s="15" customFormat="1" ht="12.75">
      <c r="A23" s="31" t="s">
        <v>96</v>
      </c>
      <c r="B23" s="62" t="s">
        <v>584</v>
      </c>
      <c r="C23" s="41" t="s">
        <v>585</v>
      </c>
      <c r="D23" s="79">
        <v>41016000</v>
      </c>
      <c r="E23" s="80">
        <v>38327000</v>
      </c>
      <c r="F23" s="81">
        <f t="shared" si="0"/>
        <v>79343000</v>
      </c>
      <c r="G23" s="79">
        <v>41016000</v>
      </c>
      <c r="H23" s="80">
        <v>38327000</v>
      </c>
      <c r="I23" s="82">
        <f t="shared" si="1"/>
        <v>79343000</v>
      </c>
      <c r="J23" s="79">
        <v>0</v>
      </c>
      <c r="K23" s="80">
        <v>0</v>
      </c>
      <c r="L23" s="80">
        <f t="shared" si="2"/>
        <v>0</v>
      </c>
      <c r="M23" s="42">
        <f t="shared" si="3"/>
        <v>0</v>
      </c>
      <c r="N23" s="107">
        <v>0</v>
      </c>
      <c r="O23" s="108">
        <v>0</v>
      </c>
      <c r="P23" s="109">
        <f t="shared" si="4"/>
        <v>0</v>
      </c>
      <c r="Q23" s="42">
        <f t="shared" si="5"/>
        <v>0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0</v>
      </c>
      <c r="AA23" s="80">
        <f t="shared" si="11"/>
        <v>0</v>
      </c>
      <c r="AB23" s="80">
        <f t="shared" si="12"/>
        <v>0</v>
      </c>
      <c r="AC23" s="42">
        <f t="shared" si="13"/>
        <v>0</v>
      </c>
      <c r="AD23" s="79">
        <v>6622176</v>
      </c>
      <c r="AE23" s="80">
        <v>13305082</v>
      </c>
      <c r="AF23" s="80">
        <f t="shared" si="14"/>
        <v>19927258</v>
      </c>
      <c r="AG23" s="42">
        <f t="shared" si="15"/>
        <v>0.23044243997044686</v>
      </c>
      <c r="AH23" s="42">
        <f t="shared" si="16"/>
        <v>-1</v>
      </c>
      <c r="AI23" s="14">
        <v>132205257</v>
      </c>
      <c r="AJ23" s="14">
        <v>132205257</v>
      </c>
      <c r="AK23" s="14">
        <v>30465702</v>
      </c>
      <c r="AL23" s="14"/>
    </row>
    <row r="24" spans="1:38" s="15" customFormat="1" ht="12.75">
      <c r="A24" s="31" t="s">
        <v>96</v>
      </c>
      <c r="B24" s="62" t="s">
        <v>586</v>
      </c>
      <c r="C24" s="41" t="s">
        <v>587</v>
      </c>
      <c r="D24" s="79">
        <v>227811577</v>
      </c>
      <c r="E24" s="80">
        <v>87935278</v>
      </c>
      <c r="F24" s="81">
        <f t="shared" si="0"/>
        <v>315746855</v>
      </c>
      <c r="G24" s="79">
        <v>227811577</v>
      </c>
      <c r="H24" s="80">
        <v>87935278</v>
      </c>
      <c r="I24" s="82">
        <f t="shared" si="1"/>
        <v>315746855</v>
      </c>
      <c r="J24" s="79">
        <v>1991032</v>
      </c>
      <c r="K24" s="80">
        <v>235852321</v>
      </c>
      <c r="L24" s="80">
        <f t="shared" si="2"/>
        <v>237843353</v>
      </c>
      <c r="M24" s="42">
        <f t="shared" si="3"/>
        <v>0.7532722788323577</v>
      </c>
      <c r="N24" s="107">
        <v>0</v>
      </c>
      <c r="O24" s="108">
        <v>227192278</v>
      </c>
      <c r="P24" s="109">
        <f t="shared" si="4"/>
        <v>227192278</v>
      </c>
      <c r="Q24" s="42">
        <f t="shared" si="5"/>
        <v>0.7195393220939603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1991032</v>
      </c>
      <c r="AA24" s="80">
        <f t="shared" si="11"/>
        <v>463044599</v>
      </c>
      <c r="AB24" s="80">
        <f t="shared" si="12"/>
        <v>465035631</v>
      </c>
      <c r="AC24" s="42">
        <f t="shared" si="13"/>
        <v>1.472811600926318</v>
      </c>
      <c r="AD24" s="79">
        <v>30581757</v>
      </c>
      <c r="AE24" s="80">
        <v>3390252</v>
      </c>
      <c r="AF24" s="80">
        <f t="shared" si="14"/>
        <v>33972009</v>
      </c>
      <c r="AG24" s="42">
        <f t="shared" si="15"/>
        <v>0.1610048609892877</v>
      </c>
      <c r="AH24" s="42">
        <f t="shared" si="16"/>
        <v>5.6876315145212635</v>
      </c>
      <c r="AI24" s="14">
        <v>353426000</v>
      </c>
      <c r="AJ24" s="14">
        <v>353426000</v>
      </c>
      <c r="AK24" s="14">
        <v>56903304</v>
      </c>
      <c r="AL24" s="14"/>
    </row>
    <row r="25" spans="1:38" s="15" customFormat="1" ht="12.75">
      <c r="A25" s="31" t="s">
        <v>96</v>
      </c>
      <c r="B25" s="62" t="s">
        <v>588</v>
      </c>
      <c r="C25" s="41" t="s">
        <v>589</v>
      </c>
      <c r="D25" s="79">
        <v>77997518</v>
      </c>
      <c r="E25" s="80">
        <v>425000</v>
      </c>
      <c r="F25" s="81">
        <f t="shared" si="0"/>
        <v>78422518</v>
      </c>
      <c r="G25" s="79">
        <v>77997518</v>
      </c>
      <c r="H25" s="80">
        <v>425000</v>
      </c>
      <c r="I25" s="82">
        <f t="shared" si="1"/>
        <v>78422518</v>
      </c>
      <c r="J25" s="79">
        <v>14023174</v>
      </c>
      <c r="K25" s="80">
        <v>2332572</v>
      </c>
      <c r="L25" s="80">
        <f t="shared" si="2"/>
        <v>16355746</v>
      </c>
      <c r="M25" s="42">
        <f t="shared" si="3"/>
        <v>0.20855930690723296</v>
      </c>
      <c r="N25" s="107">
        <v>3600674</v>
      </c>
      <c r="O25" s="108">
        <v>0</v>
      </c>
      <c r="P25" s="109">
        <f t="shared" si="4"/>
        <v>3600674</v>
      </c>
      <c r="Q25" s="42">
        <f t="shared" si="5"/>
        <v>0.045913776958806655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17623848</v>
      </c>
      <c r="AA25" s="80">
        <f t="shared" si="11"/>
        <v>2332572</v>
      </c>
      <c r="AB25" s="80">
        <f t="shared" si="12"/>
        <v>19956420</v>
      </c>
      <c r="AC25" s="42">
        <f t="shared" si="13"/>
        <v>0.2544730838660396</v>
      </c>
      <c r="AD25" s="79">
        <v>20964810</v>
      </c>
      <c r="AE25" s="80">
        <v>131358</v>
      </c>
      <c r="AF25" s="80">
        <f t="shared" si="14"/>
        <v>21096168</v>
      </c>
      <c r="AG25" s="42">
        <f t="shared" si="15"/>
        <v>0.29073241850716475</v>
      </c>
      <c r="AH25" s="42">
        <f t="shared" si="16"/>
        <v>-0.829320945870359</v>
      </c>
      <c r="AI25" s="14">
        <v>121186083</v>
      </c>
      <c r="AJ25" s="14">
        <v>121186083</v>
      </c>
      <c r="AK25" s="14">
        <v>35232723</v>
      </c>
      <c r="AL25" s="14"/>
    </row>
    <row r="26" spans="1:38" s="15" customFormat="1" ht="12.75">
      <c r="A26" s="31" t="s">
        <v>96</v>
      </c>
      <c r="B26" s="62" t="s">
        <v>590</v>
      </c>
      <c r="C26" s="41" t="s">
        <v>591</v>
      </c>
      <c r="D26" s="79">
        <v>85942974</v>
      </c>
      <c r="E26" s="80">
        <v>55329500</v>
      </c>
      <c r="F26" s="81">
        <f t="shared" si="0"/>
        <v>141272474</v>
      </c>
      <c r="G26" s="79">
        <v>85942974</v>
      </c>
      <c r="H26" s="80">
        <v>55329500</v>
      </c>
      <c r="I26" s="82">
        <f t="shared" si="1"/>
        <v>141272474</v>
      </c>
      <c r="J26" s="79">
        <v>19990157</v>
      </c>
      <c r="K26" s="80">
        <v>3988931</v>
      </c>
      <c r="L26" s="80">
        <f t="shared" si="2"/>
        <v>23979088</v>
      </c>
      <c r="M26" s="42">
        <f t="shared" si="3"/>
        <v>0.1697364484464256</v>
      </c>
      <c r="N26" s="107">
        <v>21060097</v>
      </c>
      <c r="O26" s="108">
        <v>2291582</v>
      </c>
      <c r="P26" s="109">
        <f t="shared" si="4"/>
        <v>23351679</v>
      </c>
      <c r="Q26" s="42">
        <f t="shared" si="5"/>
        <v>0.16529532143678605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41050254</v>
      </c>
      <c r="AA26" s="80">
        <f t="shared" si="11"/>
        <v>6280513</v>
      </c>
      <c r="AB26" s="80">
        <f t="shared" si="12"/>
        <v>47330767</v>
      </c>
      <c r="AC26" s="42">
        <f t="shared" si="13"/>
        <v>0.33503176988321165</v>
      </c>
      <c r="AD26" s="79">
        <v>14247215</v>
      </c>
      <c r="AE26" s="80">
        <v>11208398</v>
      </c>
      <c r="AF26" s="80">
        <f t="shared" si="14"/>
        <v>25455613</v>
      </c>
      <c r="AG26" s="42">
        <f t="shared" si="15"/>
        <v>0.3727051034649208</v>
      </c>
      <c r="AH26" s="42">
        <f t="shared" si="16"/>
        <v>-0.08265108367258722</v>
      </c>
      <c r="AI26" s="14">
        <v>103285103</v>
      </c>
      <c r="AJ26" s="14">
        <v>103285103</v>
      </c>
      <c r="AK26" s="14">
        <v>38494885</v>
      </c>
      <c r="AL26" s="14"/>
    </row>
    <row r="27" spans="1:38" s="15" customFormat="1" ht="12.75">
      <c r="A27" s="31" t="s">
        <v>96</v>
      </c>
      <c r="B27" s="62" t="s">
        <v>592</v>
      </c>
      <c r="C27" s="41" t="s">
        <v>593</v>
      </c>
      <c r="D27" s="79">
        <v>13334018</v>
      </c>
      <c r="E27" s="80">
        <v>11569000</v>
      </c>
      <c r="F27" s="81">
        <f t="shared" si="0"/>
        <v>24903018</v>
      </c>
      <c r="G27" s="79">
        <v>13334018</v>
      </c>
      <c r="H27" s="80">
        <v>11569000</v>
      </c>
      <c r="I27" s="82">
        <f t="shared" si="1"/>
        <v>24903018</v>
      </c>
      <c r="J27" s="79">
        <v>1299870</v>
      </c>
      <c r="K27" s="80">
        <v>252217</v>
      </c>
      <c r="L27" s="80">
        <f t="shared" si="2"/>
        <v>1552087</v>
      </c>
      <c r="M27" s="42">
        <f t="shared" si="3"/>
        <v>0.062325257123453874</v>
      </c>
      <c r="N27" s="107">
        <v>0</v>
      </c>
      <c r="O27" s="108">
        <v>9991</v>
      </c>
      <c r="P27" s="109">
        <f t="shared" si="4"/>
        <v>9991</v>
      </c>
      <c r="Q27" s="42">
        <f t="shared" si="5"/>
        <v>0.00040119635298822013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1299870</v>
      </c>
      <c r="AA27" s="80">
        <f t="shared" si="11"/>
        <v>262208</v>
      </c>
      <c r="AB27" s="80">
        <f t="shared" si="12"/>
        <v>1562078</v>
      </c>
      <c r="AC27" s="42">
        <f t="shared" si="13"/>
        <v>0.0627264534764421</v>
      </c>
      <c r="AD27" s="79">
        <v>2647891</v>
      </c>
      <c r="AE27" s="80">
        <v>323067</v>
      </c>
      <c r="AF27" s="80">
        <f t="shared" si="14"/>
        <v>2970958</v>
      </c>
      <c r="AG27" s="42">
        <f t="shared" si="15"/>
        <v>0.2094313960608147</v>
      </c>
      <c r="AH27" s="42">
        <f t="shared" si="16"/>
        <v>-0.9966371116656647</v>
      </c>
      <c r="AI27" s="14">
        <v>22784559</v>
      </c>
      <c r="AJ27" s="14">
        <v>22784559</v>
      </c>
      <c r="AK27" s="14">
        <v>4771802</v>
      </c>
      <c r="AL27" s="14"/>
    </row>
    <row r="28" spans="1:38" s="15" customFormat="1" ht="12.75">
      <c r="A28" s="31" t="s">
        <v>96</v>
      </c>
      <c r="B28" s="62" t="s">
        <v>594</v>
      </c>
      <c r="C28" s="41" t="s">
        <v>595</v>
      </c>
      <c r="D28" s="79">
        <v>141392053</v>
      </c>
      <c r="E28" s="80">
        <v>19915100</v>
      </c>
      <c r="F28" s="81">
        <f t="shared" si="0"/>
        <v>161307153</v>
      </c>
      <c r="G28" s="79">
        <v>127660553</v>
      </c>
      <c r="H28" s="80">
        <v>19915100</v>
      </c>
      <c r="I28" s="82">
        <f t="shared" si="1"/>
        <v>147575653</v>
      </c>
      <c r="J28" s="79">
        <v>26910549</v>
      </c>
      <c r="K28" s="80">
        <v>3310435</v>
      </c>
      <c r="L28" s="80">
        <f t="shared" si="2"/>
        <v>30220984</v>
      </c>
      <c r="M28" s="42">
        <f t="shared" si="3"/>
        <v>0.18735055103229056</v>
      </c>
      <c r="N28" s="107">
        <v>29792829</v>
      </c>
      <c r="O28" s="108">
        <v>2984566</v>
      </c>
      <c r="P28" s="109">
        <f t="shared" si="4"/>
        <v>32777395</v>
      </c>
      <c r="Q28" s="42">
        <f t="shared" si="5"/>
        <v>0.20319864550581956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56703378</v>
      </c>
      <c r="AA28" s="80">
        <f t="shared" si="11"/>
        <v>6295001</v>
      </c>
      <c r="AB28" s="80">
        <f t="shared" si="12"/>
        <v>62998379</v>
      </c>
      <c r="AC28" s="42">
        <f t="shared" si="13"/>
        <v>0.3905491965381101</v>
      </c>
      <c r="AD28" s="79">
        <v>25206075</v>
      </c>
      <c r="AE28" s="80">
        <v>-2873728</v>
      </c>
      <c r="AF28" s="80">
        <f t="shared" si="14"/>
        <v>22332347</v>
      </c>
      <c r="AG28" s="42">
        <f t="shared" si="15"/>
        <v>0.3021481399812344</v>
      </c>
      <c r="AH28" s="42">
        <f t="shared" si="16"/>
        <v>0.4677093724184027</v>
      </c>
      <c r="AI28" s="14">
        <v>133329300</v>
      </c>
      <c r="AJ28" s="14">
        <v>147209314</v>
      </c>
      <c r="AK28" s="14">
        <v>40285200</v>
      </c>
      <c r="AL28" s="14"/>
    </row>
    <row r="29" spans="1:38" s="15" customFormat="1" ht="12.75">
      <c r="A29" s="31" t="s">
        <v>115</v>
      </c>
      <c r="B29" s="62" t="s">
        <v>596</v>
      </c>
      <c r="C29" s="41" t="s">
        <v>597</v>
      </c>
      <c r="D29" s="79">
        <v>185066882</v>
      </c>
      <c r="E29" s="80">
        <v>184572596</v>
      </c>
      <c r="F29" s="81">
        <f t="shared" si="0"/>
        <v>369639478</v>
      </c>
      <c r="G29" s="79">
        <v>185066882</v>
      </c>
      <c r="H29" s="80">
        <v>184572596</v>
      </c>
      <c r="I29" s="82">
        <f t="shared" si="1"/>
        <v>369639478</v>
      </c>
      <c r="J29" s="79">
        <v>0</v>
      </c>
      <c r="K29" s="80">
        <v>12174512</v>
      </c>
      <c r="L29" s="80">
        <f t="shared" si="2"/>
        <v>12174512</v>
      </c>
      <c r="M29" s="42">
        <f t="shared" si="3"/>
        <v>0.03293617896516995</v>
      </c>
      <c r="N29" s="107">
        <v>0</v>
      </c>
      <c r="O29" s="108">
        <v>6991597</v>
      </c>
      <c r="P29" s="109">
        <f t="shared" si="4"/>
        <v>6991597</v>
      </c>
      <c r="Q29" s="42">
        <f t="shared" si="5"/>
        <v>0.018914638224870557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0</v>
      </c>
      <c r="AA29" s="80">
        <f t="shared" si="11"/>
        <v>19166109</v>
      </c>
      <c r="AB29" s="80">
        <f t="shared" si="12"/>
        <v>19166109</v>
      </c>
      <c r="AC29" s="42">
        <f t="shared" si="13"/>
        <v>0.051850817190040505</v>
      </c>
      <c r="AD29" s="79">
        <v>52126804</v>
      </c>
      <c r="AE29" s="80">
        <v>456761</v>
      </c>
      <c r="AF29" s="80">
        <f t="shared" si="14"/>
        <v>52583565</v>
      </c>
      <c r="AG29" s="42">
        <f t="shared" si="15"/>
        <v>0.42642452077354237</v>
      </c>
      <c r="AH29" s="42">
        <f t="shared" si="16"/>
        <v>-0.8670383607501697</v>
      </c>
      <c r="AI29" s="14">
        <v>185544065</v>
      </c>
      <c r="AJ29" s="14">
        <v>194892986</v>
      </c>
      <c r="AK29" s="14">
        <v>79120539</v>
      </c>
      <c r="AL29" s="14"/>
    </row>
    <row r="30" spans="1:38" s="59" customFormat="1" ht="12.75">
      <c r="A30" s="63"/>
      <c r="B30" s="64" t="s">
        <v>598</v>
      </c>
      <c r="C30" s="34"/>
      <c r="D30" s="83">
        <f>SUM(D23:D29)</f>
        <v>772561022</v>
      </c>
      <c r="E30" s="84">
        <f>SUM(E23:E29)</f>
        <v>398073474</v>
      </c>
      <c r="F30" s="92">
        <f t="shared" si="0"/>
        <v>1170634496</v>
      </c>
      <c r="G30" s="83">
        <f>SUM(G23:G29)</f>
        <v>758829522</v>
      </c>
      <c r="H30" s="84">
        <f>SUM(H23:H29)</f>
        <v>398073474</v>
      </c>
      <c r="I30" s="85">
        <f t="shared" si="1"/>
        <v>1156902996</v>
      </c>
      <c r="J30" s="83">
        <f>SUM(J23:J29)</f>
        <v>64214782</v>
      </c>
      <c r="K30" s="84">
        <f>SUM(K23:K29)</f>
        <v>257910988</v>
      </c>
      <c r="L30" s="84">
        <f t="shared" si="2"/>
        <v>322125770</v>
      </c>
      <c r="M30" s="46">
        <f t="shared" si="3"/>
        <v>0.275171944018981</v>
      </c>
      <c r="N30" s="113">
        <f>SUM(N23:N29)</f>
        <v>54453600</v>
      </c>
      <c r="O30" s="114">
        <f>SUM(O23:O29)</f>
        <v>239470014</v>
      </c>
      <c r="P30" s="115">
        <f t="shared" si="4"/>
        <v>293923614</v>
      </c>
      <c r="Q30" s="46">
        <f t="shared" si="5"/>
        <v>0.2510806020190951</v>
      </c>
      <c r="R30" s="113">
        <f>SUM(R23:R29)</f>
        <v>0</v>
      </c>
      <c r="S30" s="115">
        <f>SUM(S23:S29)</f>
        <v>0</v>
      </c>
      <c r="T30" s="115">
        <f t="shared" si="6"/>
        <v>0</v>
      </c>
      <c r="U30" s="46">
        <f t="shared" si="7"/>
        <v>0</v>
      </c>
      <c r="V30" s="113">
        <f>SUM(V23:V29)</f>
        <v>0</v>
      </c>
      <c r="W30" s="115">
        <f>SUM(W23:W29)</f>
        <v>0</v>
      </c>
      <c r="X30" s="115">
        <f t="shared" si="8"/>
        <v>0</v>
      </c>
      <c r="Y30" s="46">
        <f t="shared" si="9"/>
        <v>0</v>
      </c>
      <c r="Z30" s="83">
        <f t="shared" si="10"/>
        <v>118668382</v>
      </c>
      <c r="AA30" s="84">
        <f t="shared" si="11"/>
        <v>497381002</v>
      </c>
      <c r="AB30" s="84">
        <f t="shared" si="12"/>
        <v>616049384</v>
      </c>
      <c r="AC30" s="46">
        <f t="shared" si="13"/>
        <v>0.5262525460380761</v>
      </c>
      <c r="AD30" s="83">
        <f>SUM(AD23:AD29)</f>
        <v>152396728</v>
      </c>
      <c r="AE30" s="84">
        <f>SUM(AE23:AE29)</f>
        <v>25941190</v>
      </c>
      <c r="AF30" s="84">
        <f t="shared" si="14"/>
        <v>178337918</v>
      </c>
      <c r="AG30" s="46">
        <f t="shared" si="15"/>
        <v>0.27123493521029396</v>
      </c>
      <c r="AH30" s="46">
        <f t="shared" si="16"/>
        <v>0.648127427393203</v>
      </c>
      <c r="AI30" s="65">
        <f>SUM(AI23:AI29)</f>
        <v>1051760367</v>
      </c>
      <c r="AJ30" s="65">
        <f>SUM(AJ23:AJ29)</f>
        <v>1074989302</v>
      </c>
      <c r="AK30" s="65">
        <f>SUM(AK23:AK29)</f>
        <v>285274155</v>
      </c>
      <c r="AL30" s="65"/>
    </row>
    <row r="31" spans="1:38" s="15" customFormat="1" ht="12.75">
      <c r="A31" s="31" t="s">
        <v>96</v>
      </c>
      <c r="B31" s="62" t="s">
        <v>599</v>
      </c>
      <c r="C31" s="41" t="s">
        <v>600</v>
      </c>
      <c r="D31" s="79">
        <v>91437915</v>
      </c>
      <c r="E31" s="80">
        <v>26270789</v>
      </c>
      <c r="F31" s="82">
        <f t="shared" si="0"/>
        <v>117708704</v>
      </c>
      <c r="G31" s="79">
        <v>91437915</v>
      </c>
      <c r="H31" s="80">
        <v>26270789</v>
      </c>
      <c r="I31" s="82">
        <f t="shared" si="1"/>
        <v>117708704</v>
      </c>
      <c r="J31" s="79">
        <v>20170088</v>
      </c>
      <c r="K31" s="80">
        <v>7633480</v>
      </c>
      <c r="L31" s="80">
        <f t="shared" si="2"/>
        <v>27803568</v>
      </c>
      <c r="M31" s="42">
        <f t="shared" si="3"/>
        <v>0.2362065595421049</v>
      </c>
      <c r="N31" s="107">
        <v>17429426</v>
      </c>
      <c r="O31" s="108">
        <v>4507748</v>
      </c>
      <c r="P31" s="109">
        <f t="shared" si="4"/>
        <v>21937174</v>
      </c>
      <c r="Q31" s="42">
        <f t="shared" si="5"/>
        <v>0.1863683249796039</v>
      </c>
      <c r="R31" s="107">
        <v>0</v>
      </c>
      <c r="S31" s="109">
        <v>0</v>
      </c>
      <c r="T31" s="109">
        <f t="shared" si="6"/>
        <v>0</v>
      </c>
      <c r="U31" s="42">
        <f t="shared" si="7"/>
        <v>0</v>
      </c>
      <c r="V31" s="107">
        <v>0</v>
      </c>
      <c r="W31" s="109">
        <v>0</v>
      </c>
      <c r="X31" s="109">
        <f t="shared" si="8"/>
        <v>0</v>
      </c>
      <c r="Y31" s="42">
        <f t="shared" si="9"/>
        <v>0</v>
      </c>
      <c r="Z31" s="79">
        <f t="shared" si="10"/>
        <v>37599514</v>
      </c>
      <c r="AA31" s="80">
        <f t="shared" si="11"/>
        <v>12141228</v>
      </c>
      <c r="AB31" s="80">
        <f t="shared" si="12"/>
        <v>49740742</v>
      </c>
      <c r="AC31" s="42">
        <f t="shared" si="13"/>
        <v>0.42257488452170877</v>
      </c>
      <c r="AD31" s="79">
        <v>15758185</v>
      </c>
      <c r="AE31" s="80">
        <v>-3059416</v>
      </c>
      <c r="AF31" s="80">
        <f t="shared" si="14"/>
        <v>12698769</v>
      </c>
      <c r="AG31" s="42">
        <f t="shared" si="15"/>
        <v>0.35693079287260865</v>
      </c>
      <c r="AH31" s="42">
        <f t="shared" si="16"/>
        <v>0.727503980897676</v>
      </c>
      <c r="AI31" s="14">
        <v>80122947</v>
      </c>
      <c r="AJ31" s="14">
        <v>80122947</v>
      </c>
      <c r="AK31" s="14">
        <v>28598347</v>
      </c>
      <c r="AL31" s="14"/>
    </row>
    <row r="32" spans="1:38" s="15" customFormat="1" ht="12.75">
      <c r="A32" s="31" t="s">
        <v>96</v>
      </c>
      <c r="B32" s="62" t="s">
        <v>90</v>
      </c>
      <c r="C32" s="41" t="s">
        <v>91</v>
      </c>
      <c r="D32" s="79">
        <v>669779332</v>
      </c>
      <c r="E32" s="80">
        <v>97255148</v>
      </c>
      <c r="F32" s="81">
        <f t="shared" si="0"/>
        <v>767034480</v>
      </c>
      <c r="G32" s="79">
        <v>669779332</v>
      </c>
      <c r="H32" s="80">
        <v>97255148</v>
      </c>
      <c r="I32" s="82">
        <f t="shared" si="1"/>
        <v>767034480</v>
      </c>
      <c r="J32" s="79">
        <v>146137132</v>
      </c>
      <c r="K32" s="80">
        <v>4024494</v>
      </c>
      <c r="L32" s="80">
        <f t="shared" si="2"/>
        <v>150161626</v>
      </c>
      <c r="M32" s="42">
        <f t="shared" si="3"/>
        <v>0.1957690689472004</v>
      </c>
      <c r="N32" s="107">
        <v>170575757</v>
      </c>
      <c r="O32" s="108">
        <v>10176103</v>
      </c>
      <c r="P32" s="109">
        <f t="shared" si="4"/>
        <v>180751860</v>
      </c>
      <c r="Q32" s="42">
        <f t="shared" si="5"/>
        <v>0.23565024091224687</v>
      </c>
      <c r="R32" s="107">
        <v>0</v>
      </c>
      <c r="S32" s="109">
        <v>0</v>
      </c>
      <c r="T32" s="109">
        <f t="shared" si="6"/>
        <v>0</v>
      </c>
      <c r="U32" s="42">
        <f t="shared" si="7"/>
        <v>0</v>
      </c>
      <c r="V32" s="107">
        <v>0</v>
      </c>
      <c r="W32" s="109">
        <v>0</v>
      </c>
      <c r="X32" s="109">
        <f t="shared" si="8"/>
        <v>0</v>
      </c>
      <c r="Y32" s="42">
        <f t="shared" si="9"/>
        <v>0</v>
      </c>
      <c r="Z32" s="79">
        <f t="shared" si="10"/>
        <v>316712889</v>
      </c>
      <c r="AA32" s="80">
        <f t="shared" si="11"/>
        <v>14200597</v>
      </c>
      <c r="AB32" s="80">
        <f t="shared" si="12"/>
        <v>330913486</v>
      </c>
      <c r="AC32" s="42">
        <f t="shared" si="13"/>
        <v>0.43141930985944726</v>
      </c>
      <c r="AD32" s="79">
        <v>127465357</v>
      </c>
      <c r="AE32" s="80">
        <v>20399909</v>
      </c>
      <c r="AF32" s="80">
        <f t="shared" si="14"/>
        <v>147865266</v>
      </c>
      <c r="AG32" s="42">
        <f t="shared" si="15"/>
        <v>0.46113672746233536</v>
      </c>
      <c r="AH32" s="42">
        <f t="shared" si="16"/>
        <v>0.2224091897281677</v>
      </c>
      <c r="AI32" s="14">
        <v>687577107</v>
      </c>
      <c r="AJ32" s="14">
        <v>710000767</v>
      </c>
      <c r="AK32" s="14">
        <v>317067057</v>
      </c>
      <c r="AL32" s="14"/>
    </row>
    <row r="33" spans="1:38" s="15" customFormat="1" ht="12.75">
      <c r="A33" s="31" t="s">
        <v>96</v>
      </c>
      <c r="B33" s="62" t="s">
        <v>54</v>
      </c>
      <c r="C33" s="41" t="s">
        <v>55</v>
      </c>
      <c r="D33" s="79">
        <v>1415858728</v>
      </c>
      <c r="E33" s="80">
        <v>324146169</v>
      </c>
      <c r="F33" s="81">
        <f t="shared" si="0"/>
        <v>1740004897</v>
      </c>
      <c r="G33" s="79">
        <v>1415858728</v>
      </c>
      <c r="H33" s="80">
        <v>324146169</v>
      </c>
      <c r="I33" s="82">
        <f t="shared" si="1"/>
        <v>1740004897</v>
      </c>
      <c r="J33" s="79">
        <v>304543436</v>
      </c>
      <c r="K33" s="80">
        <v>28609620</v>
      </c>
      <c r="L33" s="80">
        <f t="shared" si="2"/>
        <v>333153056</v>
      </c>
      <c r="M33" s="42">
        <f t="shared" si="3"/>
        <v>0.19146673470540237</v>
      </c>
      <c r="N33" s="107">
        <v>350380233</v>
      </c>
      <c r="O33" s="108">
        <v>57082021</v>
      </c>
      <c r="P33" s="109">
        <f t="shared" si="4"/>
        <v>407462254</v>
      </c>
      <c r="Q33" s="42">
        <f t="shared" si="5"/>
        <v>0.23417305014630657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654923669</v>
      </c>
      <c r="AA33" s="80">
        <f t="shared" si="11"/>
        <v>85691641</v>
      </c>
      <c r="AB33" s="80">
        <f t="shared" si="12"/>
        <v>740615310</v>
      </c>
      <c r="AC33" s="42">
        <f t="shared" si="13"/>
        <v>0.42563978485170895</v>
      </c>
      <c r="AD33" s="79">
        <v>242100449</v>
      </c>
      <c r="AE33" s="80">
        <v>56468017</v>
      </c>
      <c r="AF33" s="80">
        <f t="shared" si="14"/>
        <v>298568466</v>
      </c>
      <c r="AG33" s="42">
        <f t="shared" si="15"/>
        <v>0.35768220192785705</v>
      </c>
      <c r="AH33" s="42">
        <f t="shared" si="16"/>
        <v>0.36471965529005335</v>
      </c>
      <c r="AI33" s="14">
        <v>1551159630</v>
      </c>
      <c r="AJ33" s="14">
        <v>1555646652</v>
      </c>
      <c r="AK33" s="14">
        <v>554822192</v>
      </c>
      <c r="AL33" s="14"/>
    </row>
    <row r="34" spans="1:38" s="15" customFormat="1" ht="12.75">
      <c r="A34" s="31" t="s">
        <v>96</v>
      </c>
      <c r="B34" s="62" t="s">
        <v>601</v>
      </c>
      <c r="C34" s="41" t="s">
        <v>602</v>
      </c>
      <c r="D34" s="79">
        <v>195458772</v>
      </c>
      <c r="E34" s="80">
        <v>33756950</v>
      </c>
      <c r="F34" s="81">
        <f t="shared" si="0"/>
        <v>229215722</v>
      </c>
      <c r="G34" s="79">
        <v>195458772</v>
      </c>
      <c r="H34" s="80">
        <v>33756950</v>
      </c>
      <c r="I34" s="82">
        <f t="shared" si="1"/>
        <v>229215722</v>
      </c>
      <c r="J34" s="79">
        <v>21822974</v>
      </c>
      <c r="K34" s="80">
        <v>26621376</v>
      </c>
      <c r="L34" s="80">
        <f t="shared" si="2"/>
        <v>48444350</v>
      </c>
      <c r="M34" s="42">
        <f t="shared" si="3"/>
        <v>0.21134828613545104</v>
      </c>
      <c r="N34" s="107">
        <v>25106066</v>
      </c>
      <c r="O34" s="108">
        <v>3406696</v>
      </c>
      <c r="P34" s="109">
        <f t="shared" si="4"/>
        <v>28512762</v>
      </c>
      <c r="Q34" s="42">
        <f t="shared" si="5"/>
        <v>0.12439269763528699</v>
      </c>
      <c r="R34" s="107">
        <v>0</v>
      </c>
      <c r="S34" s="109">
        <v>0</v>
      </c>
      <c r="T34" s="109">
        <f t="shared" si="6"/>
        <v>0</v>
      </c>
      <c r="U34" s="42">
        <f t="shared" si="7"/>
        <v>0</v>
      </c>
      <c r="V34" s="107">
        <v>0</v>
      </c>
      <c r="W34" s="109">
        <v>0</v>
      </c>
      <c r="X34" s="109">
        <f t="shared" si="8"/>
        <v>0</v>
      </c>
      <c r="Y34" s="42">
        <f t="shared" si="9"/>
        <v>0</v>
      </c>
      <c r="Z34" s="79">
        <f t="shared" si="10"/>
        <v>46929040</v>
      </c>
      <c r="AA34" s="80">
        <f t="shared" si="11"/>
        <v>30028072</v>
      </c>
      <c r="AB34" s="80">
        <f t="shared" si="12"/>
        <v>76957112</v>
      </c>
      <c r="AC34" s="42">
        <f t="shared" si="13"/>
        <v>0.335740983770738</v>
      </c>
      <c r="AD34" s="79">
        <v>28529441</v>
      </c>
      <c r="AE34" s="80">
        <v>-6818302</v>
      </c>
      <c r="AF34" s="80">
        <f t="shared" si="14"/>
        <v>21711139</v>
      </c>
      <c r="AG34" s="42">
        <f t="shared" si="15"/>
        <v>0.3003618627982935</v>
      </c>
      <c r="AH34" s="42">
        <f t="shared" si="16"/>
        <v>0.313278036679697</v>
      </c>
      <c r="AI34" s="14">
        <v>149870891</v>
      </c>
      <c r="AJ34" s="14">
        <v>149870891</v>
      </c>
      <c r="AK34" s="14">
        <v>45015500</v>
      </c>
      <c r="AL34" s="14"/>
    </row>
    <row r="35" spans="1:38" s="15" customFormat="1" ht="12.75">
      <c r="A35" s="31" t="s">
        <v>115</v>
      </c>
      <c r="B35" s="62" t="s">
        <v>603</v>
      </c>
      <c r="C35" s="41" t="s">
        <v>604</v>
      </c>
      <c r="D35" s="79">
        <v>142988522</v>
      </c>
      <c r="E35" s="80">
        <v>71819057</v>
      </c>
      <c r="F35" s="81">
        <f t="shared" si="0"/>
        <v>214807579</v>
      </c>
      <c r="G35" s="79">
        <v>142988522</v>
      </c>
      <c r="H35" s="80">
        <v>71819057</v>
      </c>
      <c r="I35" s="82">
        <f t="shared" si="1"/>
        <v>214807579</v>
      </c>
      <c r="J35" s="79">
        <v>17710576</v>
      </c>
      <c r="K35" s="80">
        <v>1063173</v>
      </c>
      <c r="L35" s="80">
        <f t="shared" si="2"/>
        <v>18773749</v>
      </c>
      <c r="M35" s="42">
        <f t="shared" si="3"/>
        <v>0.08739798235889991</v>
      </c>
      <c r="N35" s="107">
        <v>21608864</v>
      </c>
      <c r="O35" s="108">
        <v>3660932</v>
      </c>
      <c r="P35" s="109">
        <f t="shared" si="4"/>
        <v>25269796</v>
      </c>
      <c r="Q35" s="42">
        <f t="shared" si="5"/>
        <v>0.11763921979680242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39319440</v>
      </c>
      <c r="AA35" s="80">
        <f t="shared" si="11"/>
        <v>4724105</v>
      </c>
      <c r="AB35" s="80">
        <f t="shared" si="12"/>
        <v>44043545</v>
      </c>
      <c r="AC35" s="42">
        <f t="shared" si="13"/>
        <v>0.20503720215570234</v>
      </c>
      <c r="AD35" s="79">
        <v>22931736</v>
      </c>
      <c r="AE35" s="80">
        <v>5083041</v>
      </c>
      <c r="AF35" s="80">
        <f t="shared" si="14"/>
        <v>28014777</v>
      </c>
      <c r="AG35" s="42">
        <f t="shared" si="15"/>
        <v>0.2654348622181601</v>
      </c>
      <c r="AH35" s="42">
        <f t="shared" si="16"/>
        <v>-0.09798332501450935</v>
      </c>
      <c r="AI35" s="14">
        <v>189675940</v>
      </c>
      <c r="AJ35" s="14">
        <v>190601129</v>
      </c>
      <c r="AK35" s="14">
        <v>50346607</v>
      </c>
      <c r="AL35" s="14"/>
    </row>
    <row r="36" spans="1:38" s="59" customFormat="1" ht="12.75">
      <c r="A36" s="63"/>
      <c r="B36" s="64" t="s">
        <v>605</v>
      </c>
      <c r="C36" s="34"/>
      <c r="D36" s="83">
        <f>SUM(D31:D35)</f>
        <v>2515523269</v>
      </c>
      <c r="E36" s="84">
        <f>SUM(E31:E35)</f>
        <v>553248113</v>
      </c>
      <c r="F36" s="92">
        <f t="shared" si="0"/>
        <v>3068771382</v>
      </c>
      <c r="G36" s="83">
        <f>SUM(G31:G35)</f>
        <v>2515523269</v>
      </c>
      <c r="H36" s="84">
        <f>SUM(H31:H35)</f>
        <v>553248113</v>
      </c>
      <c r="I36" s="85">
        <f t="shared" si="1"/>
        <v>3068771382</v>
      </c>
      <c r="J36" s="83">
        <f>SUM(J31:J35)</f>
        <v>510384206</v>
      </c>
      <c r="K36" s="84">
        <f>SUM(K31:K35)</f>
        <v>67952143</v>
      </c>
      <c r="L36" s="84">
        <f t="shared" si="2"/>
        <v>578336349</v>
      </c>
      <c r="M36" s="46">
        <f t="shared" si="3"/>
        <v>0.18845859694607905</v>
      </c>
      <c r="N36" s="113">
        <f>SUM(N31:N35)</f>
        <v>585100346</v>
      </c>
      <c r="O36" s="114">
        <f>SUM(O31:O35)</f>
        <v>78833500</v>
      </c>
      <c r="P36" s="115">
        <f t="shared" si="4"/>
        <v>663933846</v>
      </c>
      <c r="Q36" s="46">
        <f t="shared" si="5"/>
        <v>0.21635168064142224</v>
      </c>
      <c r="R36" s="113">
        <f>SUM(R31:R35)</f>
        <v>0</v>
      </c>
      <c r="S36" s="115">
        <f>SUM(S31:S35)</f>
        <v>0</v>
      </c>
      <c r="T36" s="115">
        <f t="shared" si="6"/>
        <v>0</v>
      </c>
      <c r="U36" s="46">
        <f t="shared" si="7"/>
        <v>0</v>
      </c>
      <c r="V36" s="113">
        <f>SUM(V31:V35)</f>
        <v>0</v>
      </c>
      <c r="W36" s="115">
        <f>SUM(W31:W35)</f>
        <v>0</v>
      </c>
      <c r="X36" s="115">
        <f t="shared" si="8"/>
        <v>0</v>
      </c>
      <c r="Y36" s="46">
        <f t="shared" si="9"/>
        <v>0</v>
      </c>
      <c r="Z36" s="83">
        <f t="shared" si="10"/>
        <v>1095484552</v>
      </c>
      <c r="AA36" s="84">
        <f t="shared" si="11"/>
        <v>146785643</v>
      </c>
      <c r="AB36" s="84">
        <f t="shared" si="12"/>
        <v>1242270195</v>
      </c>
      <c r="AC36" s="46">
        <f t="shared" si="13"/>
        <v>0.4048102775875013</v>
      </c>
      <c r="AD36" s="83">
        <f>SUM(AD31:AD35)</f>
        <v>436785168</v>
      </c>
      <c r="AE36" s="84">
        <f>SUM(AE31:AE35)</f>
        <v>72073249</v>
      </c>
      <c r="AF36" s="84">
        <f t="shared" si="14"/>
        <v>508858417</v>
      </c>
      <c r="AG36" s="46">
        <f t="shared" si="15"/>
        <v>0.37460399580761633</v>
      </c>
      <c r="AH36" s="46">
        <f t="shared" si="16"/>
        <v>0.3047516240652064</v>
      </c>
      <c r="AI36" s="65">
        <f>SUM(AI31:AI35)</f>
        <v>2658406515</v>
      </c>
      <c r="AJ36" s="65">
        <f>SUM(AJ31:AJ35)</f>
        <v>2686242386</v>
      </c>
      <c r="AK36" s="65">
        <f>SUM(AK31:AK35)</f>
        <v>995849703</v>
      </c>
      <c r="AL36" s="65"/>
    </row>
    <row r="37" spans="1:38" s="59" customFormat="1" ht="12.75">
      <c r="A37" s="63"/>
      <c r="B37" s="64" t="s">
        <v>606</v>
      </c>
      <c r="C37" s="34"/>
      <c r="D37" s="83">
        <f>SUM(D9:D14,D16:D21,D23:D29,D31:D35)</f>
        <v>8070553800</v>
      </c>
      <c r="E37" s="84">
        <f>SUM(E9:E14,E16:E21,E23:E29,E31:E35)</f>
        <v>2269811013</v>
      </c>
      <c r="F37" s="85">
        <f t="shared" si="0"/>
        <v>10340364813</v>
      </c>
      <c r="G37" s="83">
        <f>SUM(G9:G14,G16:G21,G23:G29,G31:G35)</f>
        <v>7956028983</v>
      </c>
      <c r="H37" s="84">
        <f>SUM(H9:H14,H16:H21,H23:H29,H31:H35)</f>
        <v>2269811013</v>
      </c>
      <c r="I37" s="92">
        <f t="shared" si="1"/>
        <v>10225839996</v>
      </c>
      <c r="J37" s="83">
        <f>SUM(J9:J14,J16:J21,J23:J29,J31:J35)</f>
        <v>1609767764</v>
      </c>
      <c r="K37" s="94">
        <f>SUM(K9:K14,K16:K21,K23:K29,K31:K35)</f>
        <v>402192060</v>
      </c>
      <c r="L37" s="84">
        <f t="shared" si="2"/>
        <v>2011959824</v>
      </c>
      <c r="M37" s="46">
        <f t="shared" si="3"/>
        <v>0.19457338888764794</v>
      </c>
      <c r="N37" s="113">
        <f>SUM(N9:N14,N16:N21,N23:N29,N31:N35)</f>
        <v>1668488303</v>
      </c>
      <c r="O37" s="114">
        <f>SUM(O9:O14,O16:O21,O23:O29,O31:O35)</f>
        <v>466022256</v>
      </c>
      <c r="P37" s="115">
        <f t="shared" si="4"/>
        <v>2134510559</v>
      </c>
      <c r="Q37" s="46">
        <f t="shared" si="5"/>
        <v>0.206425072770786</v>
      </c>
      <c r="R37" s="113">
        <f>SUM(R9:R14,R16:R21,R23:R29,R31:R35)</f>
        <v>0</v>
      </c>
      <c r="S37" s="115">
        <f>SUM(S9:S14,S16:S21,S23:S29,S31:S35)</f>
        <v>0</v>
      </c>
      <c r="T37" s="115">
        <f t="shared" si="6"/>
        <v>0</v>
      </c>
      <c r="U37" s="46">
        <f t="shared" si="7"/>
        <v>0</v>
      </c>
      <c r="V37" s="113">
        <f>SUM(V9:V14,V16:V21,V23:V29,V31:V35)</f>
        <v>0</v>
      </c>
      <c r="W37" s="115">
        <f>SUM(W9:W14,W16:W21,W23:W29,W31:W35)</f>
        <v>0</v>
      </c>
      <c r="X37" s="115">
        <f t="shared" si="8"/>
        <v>0</v>
      </c>
      <c r="Y37" s="46">
        <f t="shared" si="9"/>
        <v>0</v>
      </c>
      <c r="Z37" s="83">
        <f t="shared" si="10"/>
        <v>3278256067</v>
      </c>
      <c r="AA37" s="84">
        <f t="shared" si="11"/>
        <v>868214316</v>
      </c>
      <c r="AB37" s="84">
        <f t="shared" si="12"/>
        <v>4146470383</v>
      </c>
      <c r="AC37" s="46">
        <f t="shared" si="13"/>
        <v>0.40099846165843395</v>
      </c>
      <c r="AD37" s="83">
        <f>SUM(AD9:AD14,AD16:AD21,AD23:AD29,AD31:AD35)</f>
        <v>1530373174</v>
      </c>
      <c r="AE37" s="84">
        <f>SUM(AE9:AE14,AE16:AE21,AE23:AE29,AE31:AE35)</f>
        <v>275826302</v>
      </c>
      <c r="AF37" s="84">
        <f t="shared" si="14"/>
        <v>1806199476</v>
      </c>
      <c r="AG37" s="46">
        <f t="shared" si="15"/>
        <v>0.38340930277849133</v>
      </c>
      <c r="AH37" s="46">
        <f t="shared" si="16"/>
        <v>0.18176900578394362</v>
      </c>
      <c r="AI37" s="65">
        <f>SUM(AI9:AI14,AI16:AI21,AI23:AI29,AI31:AI35)</f>
        <v>9447465559</v>
      </c>
      <c r="AJ37" s="65">
        <f>SUM(AJ9:AJ14,AJ16:AJ21,AJ23:AJ29,AJ31:AJ35)</f>
        <v>9701677656</v>
      </c>
      <c r="AK37" s="65">
        <f>SUM(AK9:AK14,AK16:AK21,AK23:AK29,AK31:AK35)</f>
        <v>3622246183</v>
      </c>
      <c r="AL37" s="65"/>
    </row>
    <row r="38" spans="1:38" s="15" customFormat="1" ht="12.75">
      <c r="A38" s="66"/>
      <c r="B38" s="67"/>
      <c r="C38" s="68"/>
      <c r="D38" s="95"/>
      <c r="E38" s="95"/>
      <c r="F38" s="96"/>
      <c r="G38" s="97"/>
      <c r="H38" s="95"/>
      <c r="I38" s="98"/>
      <c r="J38" s="97"/>
      <c r="K38" s="99"/>
      <c r="L38" s="95"/>
      <c r="M38" s="72"/>
      <c r="N38" s="97"/>
      <c r="O38" s="99"/>
      <c r="P38" s="95"/>
      <c r="Q38" s="72"/>
      <c r="R38" s="97"/>
      <c r="S38" s="99"/>
      <c r="T38" s="95"/>
      <c r="U38" s="72"/>
      <c r="V38" s="97"/>
      <c r="W38" s="99"/>
      <c r="X38" s="95"/>
      <c r="Y38" s="72"/>
      <c r="Z38" s="97"/>
      <c r="AA38" s="99"/>
      <c r="AB38" s="95"/>
      <c r="AC38" s="72"/>
      <c r="AD38" s="97"/>
      <c r="AE38" s="95"/>
      <c r="AF38" s="95"/>
      <c r="AG38" s="72"/>
      <c r="AH38" s="72"/>
      <c r="AI38" s="14"/>
      <c r="AJ38" s="14"/>
      <c r="AK38" s="14"/>
      <c r="AL38" s="14"/>
    </row>
    <row r="39" spans="1:38" s="15" customFormat="1" ht="12.75">
      <c r="A39" s="14"/>
      <c r="B39" s="120" t="s">
        <v>667</v>
      </c>
      <c r="C39" s="14"/>
      <c r="D39" s="90"/>
      <c r="E39" s="90"/>
      <c r="F39" s="90"/>
      <c r="G39" s="90"/>
      <c r="H39" s="90"/>
      <c r="I39" s="90"/>
      <c r="J39" s="90"/>
      <c r="K39" s="90"/>
      <c r="L39" s="90"/>
      <c r="M39" s="14"/>
      <c r="N39" s="90"/>
      <c r="O39" s="90"/>
      <c r="P39" s="90"/>
      <c r="Q39" s="14"/>
      <c r="R39" s="90"/>
      <c r="S39" s="90"/>
      <c r="T39" s="90"/>
      <c r="U39" s="14"/>
      <c r="V39" s="90"/>
      <c r="W39" s="90"/>
      <c r="X39" s="90"/>
      <c r="Y39" s="14"/>
      <c r="Z39" s="90"/>
      <c r="AA39" s="90"/>
      <c r="AB39" s="90"/>
      <c r="AC39" s="14"/>
      <c r="AD39" s="90"/>
      <c r="AE39" s="90"/>
      <c r="AF39" s="90"/>
      <c r="AG39" s="14"/>
      <c r="AH39" s="14"/>
      <c r="AI39" s="14"/>
      <c r="AJ39" s="14"/>
      <c r="AK39" s="14"/>
      <c r="AL39" s="14"/>
    </row>
    <row r="40" spans="1:38" ht="12.75">
      <c r="A40" s="2"/>
      <c r="B40" s="2"/>
      <c r="C40" s="2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91"/>
      <c r="O40" s="91"/>
      <c r="P40" s="91"/>
      <c r="Q40" s="2"/>
      <c r="R40" s="91"/>
      <c r="S40" s="91"/>
      <c r="T40" s="91"/>
      <c r="U40" s="2"/>
      <c r="V40" s="91"/>
      <c r="W40" s="91"/>
      <c r="X40" s="91"/>
      <c r="Y40" s="2"/>
      <c r="Z40" s="91"/>
      <c r="AA40" s="91"/>
      <c r="AB40" s="91"/>
      <c r="AC40" s="2"/>
      <c r="AD40" s="91"/>
      <c r="AE40" s="91"/>
      <c r="AF40" s="91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1"/>
      <c r="E41" s="91"/>
      <c r="F41" s="91"/>
      <c r="G41" s="91"/>
      <c r="H41" s="91"/>
      <c r="I41" s="91"/>
      <c r="J41" s="91"/>
      <c r="K41" s="91"/>
      <c r="L41" s="91"/>
      <c r="M41" s="2"/>
      <c r="N41" s="91"/>
      <c r="O41" s="91"/>
      <c r="P41" s="91"/>
      <c r="Q41" s="2"/>
      <c r="R41" s="91"/>
      <c r="S41" s="91"/>
      <c r="T41" s="91"/>
      <c r="U41" s="2"/>
      <c r="V41" s="91"/>
      <c r="W41" s="91"/>
      <c r="X41" s="91"/>
      <c r="Y41" s="2"/>
      <c r="Z41" s="91"/>
      <c r="AA41" s="91"/>
      <c r="AB41" s="91"/>
      <c r="AC41" s="2"/>
      <c r="AD41" s="91"/>
      <c r="AE41" s="91"/>
      <c r="AF41" s="91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1.75" customHeight="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668</v>
      </c>
      <c r="AD5" s="19" t="s">
        <v>11</v>
      </c>
      <c r="AE5" s="20" t="s">
        <v>12</v>
      </c>
      <c r="AF5" s="20" t="s">
        <v>13</v>
      </c>
      <c r="AG5" s="24" t="s">
        <v>668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36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94</v>
      </c>
      <c r="B9" s="62" t="s">
        <v>39</v>
      </c>
      <c r="C9" s="41" t="s">
        <v>40</v>
      </c>
      <c r="D9" s="79">
        <v>26976064326</v>
      </c>
      <c r="E9" s="80">
        <v>3607364265</v>
      </c>
      <c r="F9" s="81">
        <f>$D9+$E9</f>
        <v>30583428591</v>
      </c>
      <c r="G9" s="79">
        <v>26966887754</v>
      </c>
      <c r="H9" s="80">
        <v>3995477237</v>
      </c>
      <c r="I9" s="82">
        <f>$G9+$H9</f>
        <v>30962364991</v>
      </c>
      <c r="J9" s="79">
        <v>5891316547</v>
      </c>
      <c r="K9" s="80">
        <v>377095898</v>
      </c>
      <c r="L9" s="80">
        <f>$J9+$K9</f>
        <v>6268412445</v>
      </c>
      <c r="M9" s="42">
        <f>IF($F9=0,0,$L9/$F9)</f>
        <v>0.2049610764322431</v>
      </c>
      <c r="N9" s="107">
        <v>6357866639</v>
      </c>
      <c r="O9" s="108">
        <v>610987863</v>
      </c>
      <c r="P9" s="109">
        <f>$N9+$O9</f>
        <v>6968854502</v>
      </c>
      <c r="Q9" s="42">
        <f>IF($F9=0,0,$P9/$F9)</f>
        <v>0.2278637426560727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12249183186</v>
      </c>
      <c r="AA9" s="80">
        <f>$K9+$O9</f>
        <v>988083761</v>
      </c>
      <c r="AB9" s="80">
        <f>$Z9+$AA9</f>
        <v>13237266947</v>
      </c>
      <c r="AC9" s="42">
        <f>IF($F9=0,0,$AB9/$F9)</f>
        <v>0.4328248190883158</v>
      </c>
      <c r="AD9" s="79">
        <v>5510554283</v>
      </c>
      <c r="AE9" s="80">
        <v>1328187556</v>
      </c>
      <c r="AF9" s="80">
        <f>$AD9+$AE9</f>
        <v>6838741839</v>
      </c>
      <c r="AG9" s="42">
        <f>IF($AI9=0,0,$AK9/$AI9)</f>
        <v>0.42483271125868455</v>
      </c>
      <c r="AH9" s="42">
        <f>IF($AF9=0,0,$P9/$AF9-1)</f>
        <v>0.019025818792865135</v>
      </c>
      <c r="AI9" s="14">
        <v>29718242608</v>
      </c>
      <c r="AJ9" s="14">
        <v>29200782711</v>
      </c>
      <c r="AK9" s="14">
        <v>12625281581</v>
      </c>
      <c r="AL9" s="14"/>
    </row>
    <row r="10" spans="1:38" s="59" customFormat="1" ht="12.75">
      <c r="A10" s="63"/>
      <c r="B10" s="64" t="s">
        <v>95</v>
      </c>
      <c r="C10" s="34"/>
      <c r="D10" s="83">
        <f>D9</f>
        <v>26976064326</v>
      </c>
      <c r="E10" s="84">
        <f>E9</f>
        <v>3607364265</v>
      </c>
      <c r="F10" s="85">
        <f aca="true" t="shared" si="0" ref="F10:F45">$D10+$E10</f>
        <v>30583428591</v>
      </c>
      <c r="G10" s="83">
        <f>G9</f>
        <v>26966887754</v>
      </c>
      <c r="H10" s="84">
        <f>H9</f>
        <v>3995477237</v>
      </c>
      <c r="I10" s="85">
        <f aca="true" t="shared" si="1" ref="I10:I45">$G10+$H10</f>
        <v>30962364991</v>
      </c>
      <c r="J10" s="83">
        <f>J9</f>
        <v>5891316547</v>
      </c>
      <c r="K10" s="84">
        <f>K9</f>
        <v>377095898</v>
      </c>
      <c r="L10" s="84">
        <f aca="true" t="shared" si="2" ref="L10:L45">$J10+$K10</f>
        <v>6268412445</v>
      </c>
      <c r="M10" s="46">
        <f aca="true" t="shared" si="3" ref="M10:M45">IF($F10=0,0,$L10/$F10)</f>
        <v>0.2049610764322431</v>
      </c>
      <c r="N10" s="113">
        <f>N9</f>
        <v>6357866639</v>
      </c>
      <c r="O10" s="114">
        <f>O9</f>
        <v>610987863</v>
      </c>
      <c r="P10" s="115">
        <f aca="true" t="shared" si="4" ref="P10:P45">$N10+$O10</f>
        <v>6968854502</v>
      </c>
      <c r="Q10" s="46">
        <f aca="true" t="shared" si="5" ref="Q10:Q45">IF($F10=0,0,$P10/$F10)</f>
        <v>0.2278637426560727</v>
      </c>
      <c r="R10" s="113">
        <f>R9</f>
        <v>0</v>
      </c>
      <c r="S10" s="115">
        <f>S9</f>
        <v>0</v>
      </c>
      <c r="T10" s="115">
        <f aca="true" t="shared" si="6" ref="T10:T45">$R10+$S10</f>
        <v>0</v>
      </c>
      <c r="U10" s="46">
        <f aca="true" t="shared" si="7" ref="U10:U45">IF($I10=0,0,$T10/$I10)</f>
        <v>0</v>
      </c>
      <c r="V10" s="113">
        <f>V9</f>
        <v>0</v>
      </c>
      <c r="W10" s="115">
        <f>W9</f>
        <v>0</v>
      </c>
      <c r="X10" s="115">
        <f aca="true" t="shared" si="8" ref="X10:X45">$V10+$W10</f>
        <v>0</v>
      </c>
      <c r="Y10" s="46">
        <f aca="true" t="shared" si="9" ref="Y10:Y45">IF($I10=0,0,$X10/$I10)</f>
        <v>0</v>
      </c>
      <c r="Z10" s="83">
        <f aca="true" t="shared" si="10" ref="Z10:Z45">$J10+$N10</f>
        <v>12249183186</v>
      </c>
      <c r="AA10" s="84">
        <f aca="true" t="shared" si="11" ref="AA10:AA45">$K10+$O10</f>
        <v>988083761</v>
      </c>
      <c r="AB10" s="84">
        <f aca="true" t="shared" si="12" ref="AB10:AB45">$Z10+$AA10</f>
        <v>13237266947</v>
      </c>
      <c r="AC10" s="46">
        <f aca="true" t="shared" si="13" ref="AC10:AC45">IF($F10=0,0,$AB10/$F10)</f>
        <v>0.4328248190883158</v>
      </c>
      <c r="AD10" s="83">
        <f>AD9</f>
        <v>5510554283</v>
      </c>
      <c r="AE10" s="84">
        <f>AE9</f>
        <v>1328187556</v>
      </c>
      <c r="AF10" s="84">
        <f aca="true" t="shared" si="14" ref="AF10:AF45">$AD10+$AE10</f>
        <v>6838741839</v>
      </c>
      <c r="AG10" s="46">
        <f aca="true" t="shared" si="15" ref="AG10:AG45">IF($AI10=0,0,$AK10/$AI10)</f>
        <v>0.42483271125868455</v>
      </c>
      <c r="AH10" s="46">
        <f aca="true" t="shared" si="16" ref="AH10:AH45">IF($AF10=0,0,$P10/$AF10-1)</f>
        <v>0.019025818792865135</v>
      </c>
      <c r="AI10" s="65">
        <f>AI9</f>
        <v>29718242608</v>
      </c>
      <c r="AJ10" s="65">
        <f>AJ9</f>
        <v>29200782711</v>
      </c>
      <c r="AK10" s="65">
        <f>AK9</f>
        <v>12625281581</v>
      </c>
      <c r="AL10" s="65"/>
    </row>
    <row r="11" spans="1:38" s="15" customFormat="1" ht="12.75">
      <c r="A11" s="31" t="s">
        <v>96</v>
      </c>
      <c r="B11" s="62" t="s">
        <v>607</v>
      </c>
      <c r="C11" s="41" t="s">
        <v>608</v>
      </c>
      <c r="D11" s="79">
        <v>143954944</v>
      </c>
      <c r="E11" s="80">
        <v>57772030</v>
      </c>
      <c r="F11" s="81">
        <f t="shared" si="0"/>
        <v>201726974</v>
      </c>
      <c r="G11" s="79">
        <v>143954944</v>
      </c>
      <c r="H11" s="80">
        <v>57772030</v>
      </c>
      <c r="I11" s="82">
        <f t="shared" si="1"/>
        <v>201726974</v>
      </c>
      <c r="J11" s="79">
        <v>30915143</v>
      </c>
      <c r="K11" s="80">
        <v>8364317</v>
      </c>
      <c r="L11" s="80">
        <f t="shared" si="2"/>
        <v>39279460</v>
      </c>
      <c r="M11" s="42">
        <f t="shared" si="3"/>
        <v>0.1947159530584145</v>
      </c>
      <c r="N11" s="107">
        <v>30160182</v>
      </c>
      <c r="O11" s="108">
        <v>13751362</v>
      </c>
      <c r="P11" s="109">
        <f t="shared" si="4"/>
        <v>43911544</v>
      </c>
      <c r="Q11" s="42">
        <f t="shared" si="5"/>
        <v>0.21767809792259116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61075325</v>
      </c>
      <c r="AA11" s="80">
        <f t="shared" si="11"/>
        <v>22115679</v>
      </c>
      <c r="AB11" s="80">
        <f t="shared" si="12"/>
        <v>83191004</v>
      </c>
      <c r="AC11" s="42">
        <f t="shared" si="13"/>
        <v>0.4123940509810056</v>
      </c>
      <c r="AD11" s="79">
        <v>32158636</v>
      </c>
      <c r="AE11" s="80">
        <v>8131524</v>
      </c>
      <c r="AF11" s="80">
        <f t="shared" si="14"/>
        <v>40290160</v>
      </c>
      <c r="AG11" s="42">
        <f t="shared" si="15"/>
        <v>0</v>
      </c>
      <c r="AH11" s="42">
        <f t="shared" si="16"/>
        <v>0.08988259167995372</v>
      </c>
      <c r="AI11" s="14">
        <v>0</v>
      </c>
      <c r="AJ11" s="14">
        <v>132945504</v>
      </c>
      <c r="AK11" s="14">
        <v>77797509</v>
      </c>
      <c r="AL11" s="14"/>
    </row>
    <row r="12" spans="1:38" s="15" customFormat="1" ht="12.75">
      <c r="A12" s="31" t="s">
        <v>96</v>
      </c>
      <c r="B12" s="62" t="s">
        <v>609</v>
      </c>
      <c r="C12" s="41" t="s">
        <v>610</v>
      </c>
      <c r="D12" s="79">
        <v>127419936</v>
      </c>
      <c r="E12" s="80">
        <v>40182920</v>
      </c>
      <c r="F12" s="81">
        <f t="shared" si="0"/>
        <v>167602856</v>
      </c>
      <c r="G12" s="79">
        <v>127419936</v>
      </c>
      <c r="H12" s="80">
        <v>40182920</v>
      </c>
      <c r="I12" s="82">
        <f t="shared" si="1"/>
        <v>167602856</v>
      </c>
      <c r="J12" s="79">
        <v>30741127</v>
      </c>
      <c r="K12" s="80">
        <v>1336004</v>
      </c>
      <c r="L12" s="80">
        <f t="shared" si="2"/>
        <v>32077131</v>
      </c>
      <c r="M12" s="42">
        <f t="shared" si="3"/>
        <v>0.19138773506341683</v>
      </c>
      <c r="N12" s="107">
        <v>24418245</v>
      </c>
      <c r="O12" s="108">
        <v>3699156</v>
      </c>
      <c r="P12" s="109">
        <f t="shared" si="4"/>
        <v>28117401</v>
      </c>
      <c r="Q12" s="42">
        <f t="shared" si="5"/>
        <v>0.16776206367270974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55159372</v>
      </c>
      <c r="AA12" s="80">
        <f t="shared" si="11"/>
        <v>5035160</v>
      </c>
      <c r="AB12" s="80">
        <f t="shared" si="12"/>
        <v>60194532</v>
      </c>
      <c r="AC12" s="42">
        <f t="shared" si="13"/>
        <v>0.35914979873612657</v>
      </c>
      <c r="AD12" s="79">
        <v>27817743</v>
      </c>
      <c r="AE12" s="80">
        <v>12876107</v>
      </c>
      <c r="AF12" s="80">
        <f t="shared" si="14"/>
        <v>40693850</v>
      </c>
      <c r="AG12" s="42">
        <f t="shared" si="15"/>
        <v>0.48117753788238576</v>
      </c>
      <c r="AH12" s="42">
        <f t="shared" si="16"/>
        <v>-0.3090503601895618</v>
      </c>
      <c r="AI12" s="14">
        <v>145476186</v>
      </c>
      <c r="AJ12" s="14">
        <v>172152231</v>
      </c>
      <c r="AK12" s="14">
        <v>69999873</v>
      </c>
      <c r="AL12" s="14"/>
    </row>
    <row r="13" spans="1:38" s="15" customFormat="1" ht="12.75">
      <c r="A13" s="31" t="s">
        <v>96</v>
      </c>
      <c r="B13" s="62" t="s">
        <v>611</v>
      </c>
      <c r="C13" s="41" t="s">
        <v>612</v>
      </c>
      <c r="D13" s="79">
        <v>147813070</v>
      </c>
      <c r="E13" s="80">
        <v>33942700</v>
      </c>
      <c r="F13" s="81">
        <f t="shared" si="0"/>
        <v>181755770</v>
      </c>
      <c r="G13" s="79">
        <v>147813070</v>
      </c>
      <c r="H13" s="80">
        <v>33942700</v>
      </c>
      <c r="I13" s="82">
        <f t="shared" si="1"/>
        <v>181755770</v>
      </c>
      <c r="J13" s="79">
        <v>36862878</v>
      </c>
      <c r="K13" s="80">
        <v>2548827</v>
      </c>
      <c r="L13" s="80">
        <f t="shared" si="2"/>
        <v>39411705</v>
      </c>
      <c r="M13" s="42">
        <f t="shared" si="3"/>
        <v>0.21683881067434613</v>
      </c>
      <c r="N13" s="107">
        <v>37724179</v>
      </c>
      <c r="O13" s="108">
        <v>4647965</v>
      </c>
      <c r="P13" s="109">
        <f t="shared" si="4"/>
        <v>42372144</v>
      </c>
      <c r="Q13" s="42">
        <f t="shared" si="5"/>
        <v>0.23312681627658918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74587057</v>
      </c>
      <c r="AA13" s="80">
        <f t="shared" si="11"/>
        <v>7196792</v>
      </c>
      <c r="AB13" s="80">
        <f t="shared" si="12"/>
        <v>81783849</v>
      </c>
      <c r="AC13" s="42">
        <f t="shared" si="13"/>
        <v>0.44996562695093534</v>
      </c>
      <c r="AD13" s="79">
        <v>35887864</v>
      </c>
      <c r="AE13" s="80">
        <v>6201392</v>
      </c>
      <c r="AF13" s="80">
        <f t="shared" si="14"/>
        <v>42089256</v>
      </c>
      <c r="AG13" s="42">
        <f t="shared" si="15"/>
        <v>0.41113423819038863</v>
      </c>
      <c r="AH13" s="42">
        <f t="shared" si="16"/>
        <v>0.006721145177762233</v>
      </c>
      <c r="AI13" s="14">
        <v>179836803</v>
      </c>
      <c r="AJ13" s="14">
        <v>203601684</v>
      </c>
      <c r="AK13" s="14">
        <v>73937067</v>
      </c>
      <c r="AL13" s="14"/>
    </row>
    <row r="14" spans="1:38" s="15" customFormat="1" ht="12.75">
      <c r="A14" s="31" t="s">
        <v>96</v>
      </c>
      <c r="B14" s="62" t="s">
        <v>613</v>
      </c>
      <c r="C14" s="41" t="s">
        <v>614</v>
      </c>
      <c r="D14" s="79">
        <v>541913903</v>
      </c>
      <c r="E14" s="80">
        <v>170722589</v>
      </c>
      <c r="F14" s="81">
        <f t="shared" si="0"/>
        <v>712636492</v>
      </c>
      <c r="G14" s="79">
        <v>541913903</v>
      </c>
      <c r="H14" s="80">
        <v>170722589</v>
      </c>
      <c r="I14" s="82">
        <f t="shared" si="1"/>
        <v>712636492</v>
      </c>
      <c r="J14" s="79">
        <v>85388985</v>
      </c>
      <c r="K14" s="80">
        <v>9562561</v>
      </c>
      <c r="L14" s="80">
        <f t="shared" si="2"/>
        <v>94951546</v>
      </c>
      <c r="M14" s="42">
        <f t="shared" si="3"/>
        <v>0.1332398032740653</v>
      </c>
      <c r="N14" s="107">
        <v>97795586</v>
      </c>
      <c r="O14" s="108">
        <v>16310954</v>
      </c>
      <c r="P14" s="109">
        <f t="shared" si="4"/>
        <v>114106540</v>
      </c>
      <c r="Q14" s="42">
        <f t="shared" si="5"/>
        <v>0.1601188562204586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183184571</v>
      </c>
      <c r="AA14" s="80">
        <f t="shared" si="11"/>
        <v>25873515</v>
      </c>
      <c r="AB14" s="80">
        <f t="shared" si="12"/>
        <v>209058086</v>
      </c>
      <c r="AC14" s="42">
        <f t="shared" si="13"/>
        <v>0.2933586594945239</v>
      </c>
      <c r="AD14" s="79">
        <v>89063594</v>
      </c>
      <c r="AE14" s="80">
        <v>20223684</v>
      </c>
      <c r="AF14" s="80">
        <f t="shared" si="14"/>
        <v>109287278</v>
      </c>
      <c r="AG14" s="42">
        <f t="shared" si="15"/>
        <v>0.2752571612843282</v>
      </c>
      <c r="AH14" s="42">
        <f t="shared" si="16"/>
        <v>0.04409719125770528</v>
      </c>
      <c r="AI14" s="14">
        <v>717920664</v>
      </c>
      <c r="AJ14" s="14">
        <v>632398581</v>
      </c>
      <c r="AK14" s="14">
        <v>197612804</v>
      </c>
      <c r="AL14" s="14"/>
    </row>
    <row r="15" spans="1:38" s="15" customFormat="1" ht="12.75">
      <c r="A15" s="31" t="s">
        <v>96</v>
      </c>
      <c r="B15" s="62" t="s">
        <v>615</v>
      </c>
      <c r="C15" s="41" t="s">
        <v>616</v>
      </c>
      <c r="D15" s="79">
        <v>322499900</v>
      </c>
      <c r="E15" s="80">
        <v>86603200</v>
      </c>
      <c r="F15" s="81">
        <f t="shared" si="0"/>
        <v>409103100</v>
      </c>
      <c r="G15" s="79">
        <v>322499900</v>
      </c>
      <c r="H15" s="80">
        <v>86603200</v>
      </c>
      <c r="I15" s="82">
        <f t="shared" si="1"/>
        <v>409103100</v>
      </c>
      <c r="J15" s="79">
        <v>76010512</v>
      </c>
      <c r="K15" s="80">
        <v>4021626</v>
      </c>
      <c r="L15" s="80">
        <f t="shared" si="2"/>
        <v>80032138</v>
      </c>
      <c r="M15" s="42">
        <f t="shared" si="3"/>
        <v>0.19562828538820654</v>
      </c>
      <c r="N15" s="107">
        <v>60334351</v>
      </c>
      <c r="O15" s="108">
        <v>23840422</v>
      </c>
      <c r="P15" s="109">
        <f t="shared" si="4"/>
        <v>84174773</v>
      </c>
      <c r="Q15" s="42">
        <f t="shared" si="5"/>
        <v>0.20575442474036496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136344863</v>
      </c>
      <c r="AA15" s="80">
        <f t="shared" si="11"/>
        <v>27862048</v>
      </c>
      <c r="AB15" s="80">
        <f t="shared" si="12"/>
        <v>164206911</v>
      </c>
      <c r="AC15" s="42">
        <f t="shared" si="13"/>
        <v>0.4013827101285715</v>
      </c>
      <c r="AD15" s="79">
        <v>72338501</v>
      </c>
      <c r="AE15" s="80">
        <v>10366402</v>
      </c>
      <c r="AF15" s="80">
        <f t="shared" si="14"/>
        <v>82704903</v>
      </c>
      <c r="AG15" s="42">
        <f t="shared" si="15"/>
        <v>0.48932017803079636</v>
      </c>
      <c r="AH15" s="42">
        <f t="shared" si="16"/>
        <v>0.01777246507380581</v>
      </c>
      <c r="AI15" s="14">
        <v>328608989</v>
      </c>
      <c r="AJ15" s="14">
        <v>372012047</v>
      </c>
      <c r="AK15" s="14">
        <v>160795009</v>
      </c>
      <c r="AL15" s="14"/>
    </row>
    <row r="16" spans="1:38" s="15" customFormat="1" ht="12.75">
      <c r="A16" s="31" t="s">
        <v>115</v>
      </c>
      <c r="B16" s="62" t="s">
        <v>617</v>
      </c>
      <c r="C16" s="41" t="s">
        <v>618</v>
      </c>
      <c r="D16" s="79">
        <v>237882010</v>
      </c>
      <c r="E16" s="80">
        <v>61935130</v>
      </c>
      <c r="F16" s="81">
        <f t="shared" si="0"/>
        <v>299817140</v>
      </c>
      <c r="G16" s="79">
        <v>237882010</v>
      </c>
      <c r="H16" s="80">
        <v>61935130</v>
      </c>
      <c r="I16" s="82">
        <f t="shared" si="1"/>
        <v>299817140</v>
      </c>
      <c r="J16" s="79">
        <v>32366856</v>
      </c>
      <c r="K16" s="80">
        <v>2576098</v>
      </c>
      <c r="L16" s="80">
        <f t="shared" si="2"/>
        <v>34942954</v>
      </c>
      <c r="M16" s="42">
        <f t="shared" si="3"/>
        <v>0.11654755295177588</v>
      </c>
      <c r="N16" s="107">
        <v>75910669</v>
      </c>
      <c r="O16" s="108">
        <v>10201017</v>
      </c>
      <c r="P16" s="109">
        <f t="shared" si="4"/>
        <v>86111686</v>
      </c>
      <c r="Q16" s="42">
        <f t="shared" si="5"/>
        <v>0.28721401985223394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108277525</v>
      </c>
      <c r="AA16" s="80">
        <f t="shared" si="11"/>
        <v>12777115</v>
      </c>
      <c r="AB16" s="80">
        <f t="shared" si="12"/>
        <v>121054640</v>
      </c>
      <c r="AC16" s="42">
        <f t="shared" si="13"/>
        <v>0.4037615728040098</v>
      </c>
      <c r="AD16" s="79">
        <v>56465292</v>
      </c>
      <c r="AE16" s="80">
        <v>5411269</v>
      </c>
      <c r="AF16" s="80">
        <f t="shared" si="14"/>
        <v>61876561</v>
      </c>
      <c r="AG16" s="42">
        <f t="shared" si="15"/>
        <v>0.3582652378544925</v>
      </c>
      <c r="AH16" s="42">
        <f t="shared" si="16"/>
        <v>0.39166890674483357</v>
      </c>
      <c r="AI16" s="14">
        <v>296341260</v>
      </c>
      <c r="AJ16" s="14">
        <v>315228030</v>
      </c>
      <c r="AK16" s="14">
        <v>106168772</v>
      </c>
      <c r="AL16" s="14"/>
    </row>
    <row r="17" spans="1:38" s="59" customFormat="1" ht="12.75">
      <c r="A17" s="63"/>
      <c r="B17" s="64" t="s">
        <v>619</v>
      </c>
      <c r="C17" s="34"/>
      <c r="D17" s="83">
        <f>SUM(D11:D16)</f>
        <v>1521483763</v>
      </c>
      <c r="E17" s="84">
        <f>SUM(E11:E16)</f>
        <v>451158569</v>
      </c>
      <c r="F17" s="92">
        <f t="shared" si="0"/>
        <v>1972642332</v>
      </c>
      <c r="G17" s="83">
        <f>SUM(G11:G16)</f>
        <v>1521483763</v>
      </c>
      <c r="H17" s="84">
        <f>SUM(H11:H16)</f>
        <v>451158569</v>
      </c>
      <c r="I17" s="85">
        <f t="shared" si="1"/>
        <v>1972642332</v>
      </c>
      <c r="J17" s="83">
        <f>SUM(J11:J16)</f>
        <v>292285501</v>
      </c>
      <c r="K17" s="84">
        <f>SUM(K11:K16)</f>
        <v>28409433</v>
      </c>
      <c r="L17" s="84">
        <f t="shared" si="2"/>
        <v>320694934</v>
      </c>
      <c r="M17" s="46">
        <f t="shared" si="3"/>
        <v>0.16257125217162785</v>
      </c>
      <c r="N17" s="113">
        <f>SUM(N11:N16)</f>
        <v>326343212</v>
      </c>
      <c r="O17" s="114">
        <f>SUM(O11:O16)</f>
        <v>72450876</v>
      </c>
      <c r="P17" s="115">
        <f t="shared" si="4"/>
        <v>398794088</v>
      </c>
      <c r="Q17" s="46">
        <f t="shared" si="5"/>
        <v>0.20216238977071693</v>
      </c>
      <c r="R17" s="113">
        <f>SUM(R11:R16)</f>
        <v>0</v>
      </c>
      <c r="S17" s="115">
        <f>SUM(S11:S16)</f>
        <v>0</v>
      </c>
      <c r="T17" s="115">
        <f t="shared" si="6"/>
        <v>0</v>
      </c>
      <c r="U17" s="46">
        <f t="shared" si="7"/>
        <v>0</v>
      </c>
      <c r="V17" s="113">
        <f>SUM(V11:V16)</f>
        <v>0</v>
      </c>
      <c r="W17" s="115">
        <f>SUM(W11:W16)</f>
        <v>0</v>
      </c>
      <c r="X17" s="115">
        <f t="shared" si="8"/>
        <v>0</v>
      </c>
      <c r="Y17" s="46">
        <f t="shared" si="9"/>
        <v>0</v>
      </c>
      <c r="Z17" s="83">
        <f t="shared" si="10"/>
        <v>618628713</v>
      </c>
      <c r="AA17" s="84">
        <f t="shared" si="11"/>
        <v>100860309</v>
      </c>
      <c r="AB17" s="84">
        <f t="shared" si="12"/>
        <v>719489022</v>
      </c>
      <c r="AC17" s="46">
        <f t="shared" si="13"/>
        <v>0.36473364194234476</v>
      </c>
      <c r="AD17" s="83">
        <f>SUM(AD11:AD16)</f>
        <v>313731630</v>
      </c>
      <c r="AE17" s="84">
        <f>SUM(AE11:AE16)</f>
        <v>63210378</v>
      </c>
      <c r="AF17" s="84">
        <f t="shared" si="14"/>
        <v>376942008</v>
      </c>
      <c r="AG17" s="46">
        <f t="shared" si="15"/>
        <v>0.41141209501972525</v>
      </c>
      <c r="AH17" s="46">
        <f t="shared" si="16"/>
        <v>0.05797199446128065</v>
      </c>
      <c r="AI17" s="65">
        <f>SUM(AI11:AI16)</f>
        <v>1668183902</v>
      </c>
      <c r="AJ17" s="65">
        <f>SUM(AJ11:AJ16)</f>
        <v>1828338077</v>
      </c>
      <c r="AK17" s="65">
        <f>SUM(AK11:AK16)</f>
        <v>686311034</v>
      </c>
      <c r="AL17" s="65"/>
    </row>
    <row r="18" spans="1:38" s="15" customFormat="1" ht="12.75">
      <c r="A18" s="31" t="s">
        <v>96</v>
      </c>
      <c r="B18" s="62" t="s">
        <v>620</v>
      </c>
      <c r="C18" s="41" t="s">
        <v>621</v>
      </c>
      <c r="D18" s="79">
        <v>256996966</v>
      </c>
      <c r="E18" s="80">
        <v>72355930</v>
      </c>
      <c r="F18" s="81">
        <f t="shared" si="0"/>
        <v>329352896</v>
      </c>
      <c r="G18" s="79">
        <v>256996966</v>
      </c>
      <c r="H18" s="80">
        <v>72355930</v>
      </c>
      <c r="I18" s="82">
        <f t="shared" si="1"/>
        <v>329352896</v>
      </c>
      <c r="J18" s="79">
        <v>59319584</v>
      </c>
      <c r="K18" s="80">
        <v>4459206</v>
      </c>
      <c r="L18" s="80">
        <f t="shared" si="2"/>
        <v>63778790</v>
      </c>
      <c r="M18" s="42">
        <f t="shared" si="3"/>
        <v>0.1936487906273033</v>
      </c>
      <c r="N18" s="107">
        <v>43291505</v>
      </c>
      <c r="O18" s="108">
        <v>16525748</v>
      </c>
      <c r="P18" s="109">
        <f t="shared" si="4"/>
        <v>59817253</v>
      </c>
      <c r="Q18" s="42">
        <f t="shared" si="5"/>
        <v>0.18162054661271296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102611089</v>
      </c>
      <c r="AA18" s="80">
        <f t="shared" si="11"/>
        <v>20984954</v>
      </c>
      <c r="AB18" s="80">
        <f t="shared" si="12"/>
        <v>123596043</v>
      </c>
      <c r="AC18" s="42">
        <f t="shared" si="13"/>
        <v>0.37526933724001627</v>
      </c>
      <c r="AD18" s="79">
        <v>52154841</v>
      </c>
      <c r="AE18" s="80">
        <v>16083796</v>
      </c>
      <c r="AF18" s="80">
        <f t="shared" si="14"/>
        <v>68238637</v>
      </c>
      <c r="AG18" s="42">
        <f t="shared" si="15"/>
        <v>0.4752077844215839</v>
      </c>
      <c r="AH18" s="42">
        <f t="shared" si="16"/>
        <v>-0.12341078852439569</v>
      </c>
      <c r="AI18" s="14">
        <v>283863557</v>
      </c>
      <c r="AJ18" s="14">
        <v>290786778</v>
      </c>
      <c r="AK18" s="14">
        <v>134894172</v>
      </c>
      <c r="AL18" s="14"/>
    </row>
    <row r="19" spans="1:38" s="15" customFormat="1" ht="12.75">
      <c r="A19" s="31" t="s">
        <v>96</v>
      </c>
      <c r="B19" s="62" t="s">
        <v>56</v>
      </c>
      <c r="C19" s="41" t="s">
        <v>57</v>
      </c>
      <c r="D19" s="79">
        <v>1109347981</v>
      </c>
      <c r="E19" s="80">
        <v>286877461</v>
      </c>
      <c r="F19" s="81">
        <f t="shared" si="0"/>
        <v>1396225442</v>
      </c>
      <c r="G19" s="79">
        <v>1109347981</v>
      </c>
      <c r="H19" s="80">
        <v>286877461</v>
      </c>
      <c r="I19" s="82">
        <f t="shared" si="1"/>
        <v>1396225442</v>
      </c>
      <c r="J19" s="79">
        <v>239365926</v>
      </c>
      <c r="K19" s="80">
        <v>20542478</v>
      </c>
      <c r="L19" s="80">
        <f t="shared" si="2"/>
        <v>259908404</v>
      </c>
      <c r="M19" s="42">
        <f t="shared" si="3"/>
        <v>0.18615074341268162</v>
      </c>
      <c r="N19" s="107">
        <v>198733650</v>
      </c>
      <c r="O19" s="108">
        <v>40870137</v>
      </c>
      <c r="P19" s="109">
        <f t="shared" si="4"/>
        <v>239603787</v>
      </c>
      <c r="Q19" s="42">
        <f t="shared" si="5"/>
        <v>0.1716082373178815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438099576</v>
      </c>
      <c r="AA19" s="80">
        <f t="shared" si="11"/>
        <v>61412615</v>
      </c>
      <c r="AB19" s="80">
        <f t="shared" si="12"/>
        <v>499512191</v>
      </c>
      <c r="AC19" s="42">
        <f t="shared" si="13"/>
        <v>0.3577589807305631</v>
      </c>
      <c r="AD19" s="79">
        <v>211239099</v>
      </c>
      <c r="AE19" s="80">
        <v>65077415</v>
      </c>
      <c r="AF19" s="80">
        <f t="shared" si="14"/>
        <v>276316514</v>
      </c>
      <c r="AG19" s="42">
        <f t="shared" si="15"/>
        <v>0.41751384299895006</v>
      </c>
      <c r="AH19" s="42">
        <f t="shared" si="16"/>
        <v>-0.1328647588540437</v>
      </c>
      <c r="AI19" s="14">
        <v>1233798042</v>
      </c>
      <c r="AJ19" s="14">
        <v>1304424227</v>
      </c>
      <c r="AK19" s="14">
        <v>515127762</v>
      </c>
      <c r="AL19" s="14"/>
    </row>
    <row r="20" spans="1:38" s="15" customFormat="1" ht="12.75">
      <c r="A20" s="31" t="s">
        <v>96</v>
      </c>
      <c r="B20" s="62" t="s">
        <v>86</v>
      </c>
      <c r="C20" s="41" t="s">
        <v>87</v>
      </c>
      <c r="D20" s="79">
        <v>688699100</v>
      </c>
      <c r="E20" s="80">
        <v>215564000</v>
      </c>
      <c r="F20" s="81">
        <f t="shared" si="0"/>
        <v>904263100</v>
      </c>
      <c r="G20" s="79">
        <v>689451175</v>
      </c>
      <c r="H20" s="80">
        <v>230510672</v>
      </c>
      <c r="I20" s="82">
        <f t="shared" si="1"/>
        <v>919961847</v>
      </c>
      <c r="J20" s="79">
        <v>117067935</v>
      </c>
      <c r="K20" s="80">
        <v>13292356</v>
      </c>
      <c r="L20" s="80">
        <f t="shared" si="2"/>
        <v>130360291</v>
      </c>
      <c r="M20" s="42">
        <f t="shared" si="3"/>
        <v>0.14416190487038563</v>
      </c>
      <c r="N20" s="107">
        <v>118085960</v>
      </c>
      <c r="O20" s="108">
        <v>17217720</v>
      </c>
      <c r="P20" s="109">
        <f t="shared" si="4"/>
        <v>135303680</v>
      </c>
      <c r="Q20" s="42">
        <f t="shared" si="5"/>
        <v>0.1496286644893505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235153895</v>
      </c>
      <c r="AA20" s="80">
        <f t="shared" si="11"/>
        <v>30510076</v>
      </c>
      <c r="AB20" s="80">
        <f t="shared" si="12"/>
        <v>265663971</v>
      </c>
      <c r="AC20" s="42">
        <f t="shared" si="13"/>
        <v>0.29379056935973613</v>
      </c>
      <c r="AD20" s="79">
        <v>125695289</v>
      </c>
      <c r="AE20" s="80">
        <v>23046095</v>
      </c>
      <c r="AF20" s="80">
        <f t="shared" si="14"/>
        <v>148741384</v>
      </c>
      <c r="AG20" s="42">
        <f t="shared" si="15"/>
        <v>0.323284396795846</v>
      </c>
      <c r="AH20" s="42">
        <f t="shared" si="16"/>
        <v>-0.09034273877672139</v>
      </c>
      <c r="AI20" s="14">
        <v>922930166</v>
      </c>
      <c r="AJ20" s="14">
        <v>927395065</v>
      </c>
      <c r="AK20" s="14">
        <v>298368922</v>
      </c>
      <c r="AL20" s="14"/>
    </row>
    <row r="21" spans="1:38" s="15" customFormat="1" ht="12.75">
      <c r="A21" s="31" t="s">
        <v>96</v>
      </c>
      <c r="B21" s="62" t="s">
        <v>622</v>
      </c>
      <c r="C21" s="41" t="s">
        <v>623</v>
      </c>
      <c r="D21" s="79">
        <v>553058669</v>
      </c>
      <c r="E21" s="80">
        <v>122879195</v>
      </c>
      <c r="F21" s="82">
        <f t="shared" si="0"/>
        <v>675937864</v>
      </c>
      <c r="G21" s="79">
        <v>572604032</v>
      </c>
      <c r="H21" s="80">
        <v>145060296</v>
      </c>
      <c r="I21" s="82">
        <f t="shared" si="1"/>
        <v>717664328</v>
      </c>
      <c r="J21" s="79">
        <v>126090090</v>
      </c>
      <c r="K21" s="80">
        <v>29010132</v>
      </c>
      <c r="L21" s="80">
        <f t="shared" si="2"/>
        <v>155100222</v>
      </c>
      <c r="M21" s="42">
        <f t="shared" si="3"/>
        <v>0.22945928947102157</v>
      </c>
      <c r="N21" s="107">
        <v>112496604</v>
      </c>
      <c r="O21" s="108">
        <v>30039367</v>
      </c>
      <c r="P21" s="109">
        <f t="shared" si="4"/>
        <v>142535971</v>
      </c>
      <c r="Q21" s="42">
        <f t="shared" si="5"/>
        <v>0.2108714108076656</v>
      </c>
      <c r="R21" s="107">
        <v>0</v>
      </c>
      <c r="S21" s="109">
        <v>0</v>
      </c>
      <c r="T21" s="109">
        <f t="shared" si="6"/>
        <v>0</v>
      </c>
      <c r="U21" s="42">
        <f t="shared" si="7"/>
        <v>0</v>
      </c>
      <c r="V21" s="107">
        <v>0</v>
      </c>
      <c r="W21" s="109">
        <v>0</v>
      </c>
      <c r="X21" s="109">
        <f t="shared" si="8"/>
        <v>0</v>
      </c>
      <c r="Y21" s="42">
        <f t="shared" si="9"/>
        <v>0</v>
      </c>
      <c r="Z21" s="79">
        <f t="shared" si="10"/>
        <v>238586694</v>
      </c>
      <c r="AA21" s="80">
        <f t="shared" si="11"/>
        <v>59049499</v>
      </c>
      <c r="AB21" s="80">
        <f t="shared" si="12"/>
        <v>297636193</v>
      </c>
      <c r="AC21" s="42">
        <f t="shared" si="13"/>
        <v>0.44033070027868715</v>
      </c>
      <c r="AD21" s="79">
        <v>87335134</v>
      </c>
      <c r="AE21" s="80">
        <v>13370109</v>
      </c>
      <c r="AF21" s="80">
        <f t="shared" si="14"/>
        <v>100705243</v>
      </c>
      <c r="AG21" s="42">
        <f t="shared" si="15"/>
        <v>0.3596616290502348</v>
      </c>
      <c r="AH21" s="42">
        <f t="shared" si="16"/>
        <v>0.4153778567417785</v>
      </c>
      <c r="AI21" s="14">
        <v>552145981</v>
      </c>
      <c r="AJ21" s="14">
        <v>623800041</v>
      </c>
      <c r="AK21" s="14">
        <v>198585723</v>
      </c>
      <c r="AL21" s="14"/>
    </row>
    <row r="22" spans="1:38" s="15" customFormat="1" ht="12.75">
      <c r="A22" s="31" t="s">
        <v>96</v>
      </c>
      <c r="B22" s="62" t="s">
        <v>624</v>
      </c>
      <c r="C22" s="41" t="s">
        <v>625</v>
      </c>
      <c r="D22" s="79">
        <v>354079545</v>
      </c>
      <c r="E22" s="80">
        <v>61000626</v>
      </c>
      <c r="F22" s="81">
        <f t="shared" si="0"/>
        <v>415080171</v>
      </c>
      <c r="G22" s="79">
        <v>354079545</v>
      </c>
      <c r="H22" s="80">
        <v>69515352</v>
      </c>
      <c r="I22" s="82">
        <f t="shared" si="1"/>
        <v>423594897</v>
      </c>
      <c r="J22" s="79">
        <v>83293580</v>
      </c>
      <c r="K22" s="80">
        <v>9325986</v>
      </c>
      <c r="L22" s="80">
        <f t="shared" si="2"/>
        <v>92619566</v>
      </c>
      <c r="M22" s="42">
        <f t="shared" si="3"/>
        <v>0.2231365708866878</v>
      </c>
      <c r="N22" s="107">
        <v>81158124</v>
      </c>
      <c r="O22" s="108">
        <v>12171727</v>
      </c>
      <c r="P22" s="109">
        <f t="shared" si="4"/>
        <v>93329851</v>
      </c>
      <c r="Q22" s="42">
        <f t="shared" si="5"/>
        <v>0.22484777043228113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164451704</v>
      </c>
      <c r="AA22" s="80">
        <f t="shared" si="11"/>
        <v>21497713</v>
      </c>
      <c r="AB22" s="80">
        <f t="shared" si="12"/>
        <v>185949417</v>
      </c>
      <c r="AC22" s="42">
        <f t="shared" si="13"/>
        <v>0.44798434131896897</v>
      </c>
      <c r="AD22" s="79">
        <v>76339163</v>
      </c>
      <c r="AE22" s="80">
        <v>11113417</v>
      </c>
      <c r="AF22" s="80">
        <f t="shared" si="14"/>
        <v>87452580</v>
      </c>
      <c r="AG22" s="42">
        <f t="shared" si="15"/>
        <v>0.4325671289803335</v>
      </c>
      <c r="AH22" s="42">
        <f t="shared" si="16"/>
        <v>0.06720523282446322</v>
      </c>
      <c r="AI22" s="14">
        <v>377349505</v>
      </c>
      <c r="AJ22" s="14">
        <v>390812097</v>
      </c>
      <c r="AK22" s="14">
        <v>163228992</v>
      </c>
      <c r="AL22" s="14"/>
    </row>
    <row r="23" spans="1:38" s="15" customFormat="1" ht="12.75">
      <c r="A23" s="31" t="s">
        <v>115</v>
      </c>
      <c r="B23" s="62" t="s">
        <v>626</v>
      </c>
      <c r="C23" s="41" t="s">
        <v>627</v>
      </c>
      <c r="D23" s="79">
        <v>454346851</v>
      </c>
      <c r="E23" s="80">
        <v>19411544</v>
      </c>
      <c r="F23" s="81">
        <f t="shared" si="0"/>
        <v>473758395</v>
      </c>
      <c r="G23" s="79">
        <v>474569575</v>
      </c>
      <c r="H23" s="80">
        <v>19611544</v>
      </c>
      <c r="I23" s="82">
        <f t="shared" si="1"/>
        <v>494181119</v>
      </c>
      <c r="J23" s="79">
        <v>72550152</v>
      </c>
      <c r="K23" s="80">
        <v>553939</v>
      </c>
      <c r="L23" s="80">
        <f t="shared" si="2"/>
        <v>73104091</v>
      </c>
      <c r="M23" s="42">
        <f t="shared" si="3"/>
        <v>0.1543066925494798</v>
      </c>
      <c r="N23" s="107">
        <v>90209891</v>
      </c>
      <c r="O23" s="108">
        <v>1981628</v>
      </c>
      <c r="P23" s="109">
        <f t="shared" si="4"/>
        <v>92191519</v>
      </c>
      <c r="Q23" s="42">
        <f t="shared" si="5"/>
        <v>0.19459606409718608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162760043</v>
      </c>
      <c r="AA23" s="80">
        <f t="shared" si="11"/>
        <v>2535567</v>
      </c>
      <c r="AB23" s="80">
        <f t="shared" si="12"/>
        <v>165295610</v>
      </c>
      <c r="AC23" s="42">
        <f t="shared" si="13"/>
        <v>0.34890275664666587</v>
      </c>
      <c r="AD23" s="79">
        <v>110084146</v>
      </c>
      <c r="AE23" s="80">
        <v>2537564</v>
      </c>
      <c r="AF23" s="80">
        <f t="shared" si="14"/>
        <v>112621710</v>
      </c>
      <c r="AG23" s="42">
        <f t="shared" si="15"/>
        <v>0.37664849321161925</v>
      </c>
      <c r="AH23" s="42">
        <f t="shared" si="16"/>
        <v>-0.1814054412777074</v>
      </c>
      <c r="AI23" s="14">
        <v>504670868</v>
      </c>
      <c r="AJ23" s="14">
        <v>450709507</v>
      </c>
      <c r="AK23" s="14">
        <v>190083522</v>
      </c>
      <c r="AL23" s="14"/>
    </row>
    <row r="24" spans="1:38" s="59" customFormat="1" ht="12.75">
      <c r="A24" s="63"/>
      <c r="B24" s="64" t="s">
        <v>628</v>
      </c>
      <c r="C24" s="34"/>
      <c r="D24" s="83">
        <f>SUM(D18:D23)</f>
        <v>3416529112</v>
      </c>
      <c r="E24" s="84">
        <f>SUM(E18:E23)</f>
        <v>778088756</v>
      </c>
      <c r="F24" s="92">
        <f t="shared" si="0"/>
        <v>4194617868</v>
      </c>
      <c r="G24" s="83">
        <f>SUM(G18:G23)</f>
        <v>3457049274</v>
      </c>
      <c r="H24" s="84">
        <f>SUM(H18:H23)</f>
        <v>823931255</v>
      </c>
      <c r="I24" s="85">
        <f t="shared" si="1"/>
        <v>4280980529</v>
      </c>
      <c r="J24" s="83">
        <f>SUM(J18:J23)</f>
        <v>697687267</v>
      </c>
      <c r="K24" s="84">
        <f>SUM(K18:K23)</f>
        <v>77184097</v>
      </c>
      <c r="L24" s="84">
        <f t="shared" si="2"/>
        <v>774871364</v>
      </c>
      <c r="M24" s="46">
        <f t="shared" si="3"/>
        <v>0.18472990588996366</v>
      </c>
      <c r="N24" s="113">
        <f>SUM(N18:N23)</f>
        <v>643975734</v>
      </c>
      <c r="O24" s="114">
        <f>SUM(O18:O23)</f>
        <v>118806327</v>
      </c>
      <c r="P24" s="115">
        <f t="shared" si="4"/>
        <v>762782061</v>
      </c>
      <c r="Q24" s="46">
        <f t="shared" si="5"/>
        <v>0.18184780711948276</v>
      </c>
      <c r="R24" s="113">
        <f>SUM(R18:R23)</f>
        <v>0</v>
      </c>
      <c r="S24" s="115">
        <f>SUM(S18:S23)</f>
        <v>0</v>
      </c>
      <c r="T24" s="115">
        <f t="shared" si="6"/>
        <v>0</v>
      </c>
      <c r="U24" s="46">
        <f t="shared" si="7"/>
        <v>0</v>
      </c>
      <c r="V24" s="113">
        <f>SUM(V18:V23)</f>
        <v>0</v>
      </c>
      <c r="W24" s="115">
        <f>SUM(W18:W23)</f>
        <v>0</v>
      </c>
      <c r="X24" s="115">
        <f t="shared" si="8"/>
        <v>0</v>
      </c>
      <c r="Y24" s="46">
        <f t="shared" si="9"/>
        <v>0</v>
      </c>
      <c r="Z24" s="83">
        <f t="shared" si="10"/>
        <v>1341663001</v>
      </c>
      <c r="AA24" s="84">
        <f t="shared" si="11"/>
        <v>195990424</v>
      </c>
      <c r="AB24" s="84">
        <f t="shared" si="12"/>
        <v>1537653425</v>
      </c>
      <c r="AC24" s="46">
        <f t="shared" si="13"/>
        <v>0.3665777130094464</v>
      </c>
      <c r="AD24" s="83">
        <f>SUM(AD18:AD23)</f>
        <v>662847672</v>
      </c>
      <c r="AE24" s="84">
        <f>SUM(AE18:AE23)</f>
        <v>131228396</v>
      </c>
      <c r="AF24" s="84">
        <f t="shared" si="14"/>
        <v>794076068</v>
      </c>
      <c r="AG24" s="46">
        <f t="shared" si="15"/>
        <v>0.38719554793453675</v>
      </c>
      <c r="AH24" s="46">
        <f t="shared" si="16"/>
        <v>-0.03940933149996406</v>
      </c>
      <c r="AI24" s="65">
        <f>SUM(AI18:AI23)</f>
        <v>3874758119</v>
      </c>
      <c r="AJ24" s="65">
        <f>SUM(AJ18:AJ23)</f>
        <v>3987927715</v>
      </c>
      <c r="AK24" s="65">
        <f>SUM(AK18:AK23)</f>
        <v>1500289093</v>
      </c>
      <c r="AL24" s="65"/>
    </row>
    <row r="25" spans="1:38" s="15" customFormat="1" ht="12.75">
      <c r="A25" s="31" t="s">
        <v>96</v>
      </c>
      <c r="B25" s="62" t="s">
        <v>629</v>
      </c>
      <c r="C25" s="41" t="s">
        <v>630</v>
      </c>
      <c r="D25" s="79">
        <v>235677316</v>
      </c>
      <c r="E25" s="80">
        <v>83051900</v>
      </c>
      <c r="F25" s="81">
        <f t="shared" si="0"/>
        <v>318729216</v>
      </c>
      <c r="G25" s="79">
        <v>235677316</v>
      </c>
      <c r="H25" s="80">
        <v>80414280</v>
      </c>
      <c r="I25" s="82">
        <f t="shared" si="1"/>
        <v>316091596</v>
      </c>
      <c r="J25" s="79">
        <v>46283491</v>
      </c>
      <c r="K25" s="80">
        <v>16847393</v>
      </c>
      <c r="L25" s="80">
        <f t="shared" si="2"/>
        <v>63130884</v>
      </c>
      <c r="M25" s="42">
        <f t="shared" si="3"/>
        <v>0.1980705904287105</v>
      </c>
      <c r="N25" s="107">
        <v>51346174</v>
      </c>
      <c r="O25" s="108">
        <v>19185644</v>
      </c>
      <c r="P25" s="109">
        <f t="shared" si="4"/>
        <v>70531818</v>
      </c>
      <c r="Q25" s="42">
        <f t="shared" si="5"/>
        <v>0.22129072096108066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97629665</v>
      </c>
      <c r="AA25" s="80">
        <f t="shared" si="11"/>
        <v>36033037</v>
      </c>
      <c r="AB25" s="80">
        <f t="shared" si="12"/>
        <v>133662702</v>
      </c>
      <c r="AC25" s="42">
        <f t="shared" si="13"/>
        <v>0.41936131138979116</v>
      </c>
      <c r="AD25" s="79">
        <v>69107627</v>
      </c>
      <c r="AE25" s="80">
        <v>18496935</v>
      </c>
      <c r="AF25" s="80">
        <f t="shared" si="14"/>
        <v>87604562</v>
      </c>
      <c r="AG25" s="42">
        <f t="shared" si="15"/>
        <v>0.4193970855983697</v>
      </c>
      <c r="AH25" s="42">
        <f t="shared" si="16"/>
        <v>-0.1948841887937297</v>
      </c>
      <c r="AI25" s="14">
        <v>360428909</v>
      </c>
      <c r="AJ25" s="14">
        <v>368859453</v>
      </c>
      <c r="AK25" s="14">
        <v>151162834</v>
      </c>
      <c r="AL25" s="14"/>
    </row>
    <row r="26" spans="1:38" s="15" customFormat="1" ht="12.75">
      <c r="A26" s="31" t="s">
        <v>96</v>
      </c>
      <c r="B26" s="62" t="s">
        <v>631</v>
      </c>
      <c r="C26" s="41" t="s">
        <v>632</v>
      </c>
      <c r="D26" s="79">
        <v>708004860</v>
      </c>
      <c r="E26" s="80">
        <v>161809089</v>
      </c>
      <c r="F26" s="81">
        <f t="shared" si="0"/>
        <v>869813949</v>
      </c>
      <c r="G26" s="79">
        <v>708004860</v>
      </c>
      <c r="H26" s="80">
        <v>161809089</v>
      </c>
      <c r="I26" s="82">
        <f t="shared" si="1"/>
        <v>869813949</v>
      </c>
      <c r="J26" s="79">
        <v>148247494</v>
      </c>
      <c r="K26" s="80">
        <v>8766138</v>
      </c>
      <c r="L26" s="80">
        <f t="shared" si="2"/>
        <v>157013632</v>
      </c>
      <c r="M26" s="42">
        <f t="shared" si="3"/>
        <v>0.18051404231964094</v>
      </c>
      <c r="N26" s="107">
        <v>167539945</v>
      </c>
      <c r="O26" s="108">
        <v>32449869</v>
      </c>
      <c r="P26" s="109">
        <f t="shared" si="4"/>
        <v>199989814</v>
      </c>
      <c r="Q26" s="42">
        <f t="shared" si="5"/>
        <v>0.22992251875234068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315787439</v>
      </c>
      <c r="AA26" s="80">
        <f t="shared" si="11"/>
        <v>41216007</v>
      </c>
      <c r="AB26" s="80">
        <f t="shared" si="12"/>
        <v>357003446</v>
      </c>
      <c r="AC26" s="42">
        <f t="shared" si="13"/>
        <v>0.4104365610719816</v>
      </c>
      <c r="AD26" s="79">
        <v>116880768</v>
      </c>
      <c r="AE26" s="80">
        <v>29768540</v>
      </c>
      <c r="AF26" s="80">
        <f t="shared" si="14"/>
        <v>146649308</v>
      </c>
      <c r="AG26" s="42">
        <f t="shared" si="15"/>
        <v>0.3746171312346949</v>
      </c>
      <c r="AH26" s="42">
        <f t="shared" si="16"/>
        <v>0.36372831708145537</v>
      </c>
      <c r="AI26" s="14">
        <v>680569685</v>
      </c>
      <c r="AJ26" s="14">
        <v>709431245</v>
      </c>
      <c r="AK26" s="14">
        <v>254953063</v>
      </c>
      <c r="AL26" s="14"/>
    </row>
    <row r="27" spans="1:38" s="15" customFormat="1" ht="12.75">
      <c r="A27" s="31" t="s">
        <v>96</v>
      </c>
      <c r="B27" s="62" t="s">
        <v>633</v>
      </c>
      <c r="C27" s="41" t="s">
        <v>634</v>
      </c>
      <c r="D27" s="79">
        <v>148735948</v>
      </c>
      <c r="E27" s="80">
        <v>32012000</v>
      </c>
      <c r="F27" s="81">
        <f t="shared" si="0"/>
        <v>180747948</v>
      </c>
      <c r="G27" s="79">
        <v>148735948</v>
      </c>
      <c r="H27" s="80">
        <v>32012000</v>
      </c>
      <c r="I27" s="82">
        <f t="shared" si="1"/>
        <v>180747948</v>
      </c>
      <c r="J27" s="79">
        <v>29817951</v>
      </c>
      <c r="K27" s="80">
        <v>3078206</v>
      </c>
      <c r="L27" s="80">
        <f t="shared" si="2"/>
        <v>32896157</v>
      </c>
      <c r="M27" s="42">
        <f t="shared" si="3"/>
        <v>0.18200016854409876</v>
      </c>
      <c r="N27" s="107">
        <v>38420509</v>
      </c>
      <c r="O27" s="108">
        <v>10351636</v>
      </c>
      <c r="P27" s="109">
        <f t="shared" si="4"/>
        <v>48772145</v>
      </c>
      <c r="Q27" s="42">
        <f t="shared" si="5"/>
        <v>0.26983512421396894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68238460</v>
      </c>
      <c r="AA27" s="80">
        <f t="shared" si="11"/>
        <v>13429842</v>
      </c>
      <c r="AB27" s="80">
        <f t="shared" si="12"/>
        <v>81668302</v>
      </c>
      <c r="AC27" s="42">
        <f t="shared" si="13"/>
        <v>0.4518352927580677</v>
      </c>
      <c r="AD27" s="79">
        <v>29501726</v>
      </c>
      <c r="AE27" s="80">
        <v>4356855</v>
      </c>
      <c r="AF27" s="80">
        <f t="shared" si="14"/>
        <v>33858581</v>
      </c>
      <c r="AG27" s="42">
        <f t="shared" si="15"/>
        <v>0</v>
      </c>
      <c r="AH27" s="42">
        <f t="shared" si="16"/>
        <v>0.44046630306213963</v>
      </c>
      <c r="AI27" s="14">
        <v>0</v>
      </c>
      <c r="AJ27" s="14">
        <v>142841605</v>
      </c>
      <c r="AK27" s="14">
        <v>64739558</v>
      </c>
      <c r="AL27" s="14"/>
    </row>
    <row r="28" spans="1:38" s="15" customFormat="1" ht="12.75">
      <c r="A28" s="31" t="s">
        <v>96</v>
      </c>
      <c r="B28" s="62" t="s">
        <v>635</v>
      </c>
      <c r="C28" s="41" t="s">
        <v>636</v>
      </c>
      <c r="D28" s="79">
        <v>112563462</v>
      </c>
      <c r="E28" s="80">
        <v>84992580</v>
      </c>
      <c r="F28" s="81">
        <f t="shared" si="0"/>
        <v>197556042</v>
      </c>
      <c r="G28" s="79">
        <v>112563462</v>
      </c>
      <c r="H28" s="80">
        <v>84992580</v>
      </c>
      <c r="I28" s="82">
        <f t="shared" si="1"/>
        <v>197556042</v>
      </c>
      <c r="J28" s="79">
        <v>18823255</v>
      </c>
      <c r="K28" s="80">
        <v>5112271</v>
      </c>
      <c r="L28" s="80">
        <f t="shared" si="2"/>
        <v>23935526</v>
      </c>
      <c r="M28" s="42">
        <f t="shared" si="3"/>
        <v>0.12115815723823825</v>
      </c>
      <c r="N28" s="107">
        <v>22364428</v>
      </c>
      <c r="O28" s="108">
        <v>7327142</v>
      </c>
      <c r="P28" s="109">
        <f t="shared" si="4"/>
        <v>29691570</v>
      </c>
      <c r="Q28" s="42">
        <f t="shared" si="5"/>
        <v>0.15029441620418776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41187683</v>
      </c>
      <c r="AA28" s="80">
        <f t="shared" si="11"/>
        <v>12439413</v>
      </c>
      <c r="AB28" s="80">
        <f t="shared" si="12"/>
        <v>53627096</v>
      </c>
      <c r="AC28" s="42">
        <f t="shared" si="13"/>
        <v>0.271452573442426</v>
      </c>
      <c r="AD28" s="79">
        <v>24522595</v>
      </c>
      <c r="AE28" s="80">
        <v>5837858</v>
      </c>
      <c r="AF28" s="80">
        <f t="shared" si="14"/>
        <v>30360453</v>
      </c>
      <c r="AG28" s="42">
        <f t="shared" si="15"/>
        <v>0.4258531364408537</v>
      </c>
      <c r="AH28" s="42">
        <f t="shared" si="16"/>
        <v>-0.022031390638341253</v>
      </c>
      <c r="AI28" s="14">
        <v>101513950</v>
      </c>
      <c r="AJ28" s="14">
        <v>184865986</v>
      </c>
      <c r="AK28" s="14">
        <v>43230034</v>
      </c>
      <c r="AL28" s="14"/>
    </row>
    <row r="29" spans="1:38" s="15" customFormat="1" ht="12.75">
      <c r="A29" s="31" t="s">
        <v>115</v>
      </c>
      <c r="B29" s="62" t="s">
        <v>637</v>
      </c>
      <c r="C29" s="41" t="s">
        <v>638</v>
      </c>
      <c r="D29" s="79">
        <v>109406509</v>
      </c>
      <c r="E29" s="80">
        <v>13662000</v>
      </c>
      <c r="F29" s="81">
        <f t="shared" si="0"/>
        <v>123068509</v>
      </c>
      <c r="G29" s="79">
        <v>109406509</v>
      </c>
      <c r="H29" s="80">
        <v>13662000</v>
      </c>
      <c r="I29" s="82">
        <f t="shared" si="1"/>
        <v>123068509</v>
      </c>
      <c r="J29" s="79">
        <v>21066794</v>
      </c>
      <c r="K29" s="80">
        <v>41220</v>
      </c>
      <c r="L29" s="80">
        <f t="shared" si="2"/>
        <v>21108014</v>
      </c>
      <c r="M29" s="42">
        <f t="shared" si="3"/>
        <v>0.17151433922060436</v>
      </c>
      <c r="N29" s="107">
        <v>30562823</v>
      </c>
      <c r="O29" s="108">
        <v>244765</v>
      </c>
      <c r="P29" s="109">
        <f t="shared" si="4"/>
        <v>30807588</v>
      </c>
      <c r="Q29" s="42">
        <f t="shared" si="5"/>
        <v>0.2503287660696369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51629617</v>
      </c>
      <c r="AA29" s="80">
        <f t="shared" si="11"/>
        <v>285985</v>
      </c>
      <c r="AB29" s="80">
        <f t="shared" si="12"/>
        <v>51915602</v>
      </c>
      <c r="AC29" s="42">
        <f t="shared" si="13"/>
        <v>0.4218431052902412</v>
      </c>
      <c r="AD29" s="79">
        <v>26468917</v>
      </c>
      <c r="AE29" s="80">
        <v>113250</v>
      </c>
      <c r="AF29" s="80">
        <f t="shared" si="14"/>
        <v>26582167</v>
      </c>
      <c r="AG29" s="42">
        <f t="shared" si="15"/>
        <v>0.4435166176380304</v>
      </c>
      <c r="AH29" s="42">
        <f t="shared" si="16"/>
        <v>0.15895698044482232</v>
      </c>
      <c r="AI29" s="14">
        <v>104913857</v>
      </c>
      <c r="AJ29" s="14">
        <v>106023174</v>
      </c>
      <c r="AK29" s="14">
        <v>46531039</v>
      </c>
      <c r="AL29" s="14"/>
    </row>
    <row r="30" spans="1:38" s="59" customFormat="1" ht="12.75">
      <c r="A30" s="63"/>
      <c r="B30" s="64" t="s">
        <v>639</v>
      </c>
      <c r="C30" s="34"/>
      <c r="D30" s="83">
        <f>SUM(D25:D29)</f>
        <v>1314388095</v>
      </c>
      <c r="E30" s="84">
        <f>SUM(E25:E29)</f>
        <v>375527569</v>
      </c>
      <c r="F30" s="92">
        <f t="shared" si="0"/>
        <v>1689915664</v>
      </c>
      <c r="G30" s="83">
        <f>SUM(G25:G29)</f>
        <v>1314388095</v>
      </c>
      <c r="H30" s="84">
        <f>SUM(H25:H29)</f>
        <v>372889949</v>
      </c>
      <c r="I30" s="85">
        <f t="shared" si="1"/>
        <v>1687278044</v>
      </c>
      <c r="J30" s="83">
        <f>SUM(J25:J29)</f>
        <v>264238985</v>
      </c>
      <c r="K30" s="84">
        <f>SUM(K25:K29)</f>
        <v>33845228</v>
      </c>
      <c r="L30" s="84">
        <f t="shared" si="2"/>
        <v>298084213</v>
      </c>
      <c r="M30" s="46">
        <f t="shared" si="3"/>
        <v>0.17638999350680024</v>
      </c>
      <c r="N30" s="113">
        <f>SUM(N25:N29)</f>
        <v>310233879</v>
      </c>
      <c r="O30" s="114">
        <f>SUM(O25:O29)</f>
        <v>69559056</v>
      </c>
      <c r="P30" s="115">
        <f t="shared" si="4"/>
        <v>379792935</v>
      </c>
      <c r="Q30" s="46">
        <f t="shared" si="5"/>
        <v>0.22474076256624367</v>
      </c>
      <c r="R30" s="113">
        <f>SUM(R25:R29)</f>
        <v>0</v>
      </c>
      <c r="S30" s="115">
        <f>SUM(S25:S29)</f>
        <v>0</v>
      </c>
      <c r="T30" s="115">
        <f t="shared" si="6"/>
        <v>0</v>
      </c>
      <c r="U30" s="46">
        <f t="shared" si="7"/>
        <v>0</v>
      </c>
      <c r="V30" s="113">
        <f>SUM(V25:V29)</f>
        <v>0</v>
      </c>
      <c r="W30" s="115">
        <f>SUM(W25:W29)</f>
        <v>0</v>
      </c>
      <c r="X30" s="115">
        <f t="shared" si="8"/>
        <v>0</v>
      </c>
      <c r="Y30" s="46">
        <f t="shared" si="9"/>
        <v>0</v>
      </c>
      <c r="Z30" s="83">
        <f t="shared" si="10"/>
        <v>574472864</v>
      </c>
      <c r="AA30" s="84">
        <f t="shared" si="11"/>
        <v>103404284</v>
      </c>
      <c r="AB30" s="84">
        <f t="shared" si="12"/>
        <v>677877148</v>
      </c>
      <c r="AC30" s="46">
        <f t="shared" si="13"/>
        <v>0.4011307560730439</v>
      </c>
      <c r="AD30" s="83">
        <f>SUM(AD25:AD29)</f>
        <v>266481633</v>
      </c>
      <c r="AE30" s="84">
        <f>SUM(AE25:AE29)</f>
        <v>58573438</v>
      </c>
      <c r="AF30" s="84">
        <f t="shared" si="14"/>
        <v>325055071</v>
      </c>
      <c r="AG30" s="46">
        <f t="shared" si="15"/>
        <v>0.44941852084466183</v>
      </c>
      <c r="AH30" s="46">
        <f t="shared" si="16"/>
        <v>0.16839566240761705</v>
      </c>
      <c r="AI30" s="65">
        <f>SUM(AI25:AI29)</f>
        <v>1247426401</v>
      </c>
      <c r="AJ30" s="65">
        <f>SUM(AJ25:AJ29)</f>
        <v>1512021463</v>
      </c>
      <c r="AK30" s="65">
        <f>SUM(AK25:AK29)</f>
        <v>560616528</v>
      </c>
      <c r="AL30" s="65"/>
    </row>
    <row r="31" spans="1:38" s="15" customFormat="1" ht="12.75">
      <c r="A31" s="31" t="s">
        <v>96</v>
      </c>
      <c r="B31" s="62" t="s">
        <v>640</v>
      </c>
      <c r="C31" s="41" t="s">
        <v>641</v>
      </c>
      <c r="D31" s="79">
        <v>66238642</v>
      </c>
      <c r="E31" s="80">
        <v>21488000</v>
      </c>
      <c r="F31" s="82">
        <f t="shared" si="0"/>
        <v>87726642</v>
      </c>
      <c r="G31" s="79">
        <v>66238642</v>
      </c>
      <c r="H31" s="80">
        <v>21488000</v>
      </c>
      <c r="I31" s="82">
        <f t="shared" si="1"/>
        <v>87726642</v>
      </c>
      <c r="J31" s="79">
        <v>17665179</v>
      </c>
      <c r="K31" s="80">
        <v>2361782</v>
      </c>
      <c r="L31" s="80">
        <f t="shared" si="2"/>
        <v>20026961</v>
      </c>
      <c r="M31" s="42">
        <f t="shared" si="3"/>
        <v>0.22828824338220993</v>
      </c>
      <c r="N31" s="107">
        <v>16984157</v>
      </c>
      <c r="O31" s="108">
        <v>699689</v>
      </c>
      <c r="P31" s="109">
        <f t="shared" si="4"/>
        <v>17683846</v>
      </c>
      <c r="Q31" s="42">
        <f t="shared" si="5"/>
        <v>0.20157896845065607</v>
      </c>
      <c r="R31" s="107">
        <v>0</v>
      </c>
      <c r="S31" s="109">
        <v>0</v>
      </c>
      <c r="T31" s="109">
        <f t="shared" si="6"/>
        <v>0</v>
      </c>
      <c r="U31" s="42">
        <f t="shared" si="7"/>
        <v>0</v>
      </c>
      <c r="V31" s="107">
        <v>0</v>
      </c>
      <c r="W31" s="109">
        <v>0</v>
      </c>
      <c r="X31" s="109">
        <f t="shared" si="8"/>
        <v>0</v>
      </c>
      <c r="Y31" s="42">
        <f t="shared" si="9"/>
        <v>0</v>
      </c>
      <c r="Z31" s="79">
        <f t="shared" si="10"/>
        <v>34649336</v>
      </c>
      <c r="AA31" s="80">
        <f t="shared" si="11"/>
        <v>3061471</v>
      </c>
      <c r="AB31" s="80">
        <f t="shared" si="12"/>
        <v>37710807</v>
      </c>
      <c r="AC31" s="42">
        <f t="shared" si="13"/>
        <v>0.429867211832866</v>
      </c>
      <c r="AD31" s="79">
        <v>17805294</v>
      </c>
      <c r="AE31" s="80">
        <v>4881226</v>
      </c>
      <c r="AF31" s="80">
        <f t="shared" si="14"/>
        <v>22686520</v>
      </c>
      <c r="AG31" s="42">
        <f t="shared" si="15"/>
        <v>0.40110499353719375</v>
      </c>
      <c r="AH31" s="42">
        <f t="shared" si="16"/>
        <v>-0.2205130623824192</v>
      </c>
      <c r="AI31" s="14">
        <v>87984225</v>
      </c>
      <c r="AJ31" s="14">
        <v>87984225</v>
      </c>
      <c r="AK31" s="14">
        <v>35290912</v>
      </c>
      <c r="AL31" s="14"/>
    </row>
    <row r="32" spans="1:38" s="15" customFormat="1" ht="12.75">
      <c r="A32" s="31" t="s">
        <v>96</v>
      </c>
      <c r="B32" s="62" t="s">
        <v>642</v>
      </c>
      <c r="C32" s="41" t="s">
        <v>643</v>
      </c>
      <c r="D32" s="79">
        <v>258412705</v>
      </c>
      <c r="E32" s="80">
        <v>56889870</v>
      </c>
      <c r="F32" s="81">
        <f t="shared" si="0"/>
        <v>315302575</v>
      </c>
      <c r="G32" s="79">
        <v>258412705</v>
      </c>
      <c r="H32" s="80">
        <v>56889870</v>
      </c>
      <c r="I32" s="82">
        <f t="shared" si="1"/>
        <v>315302575</v>
      </c>
      <c r="J32" s="79">
        <v>46405974</v>
      </c>
      <c r="K32" s="80">
        <v>6092040</v>
      </c>
      <c r="L32" s="80">
        <f t="shared" si="2"/>
        <v>52498014</v>
      </c>
      <c r="M32" s="42">
        <f t="shared" si="3"/>
        <v>0.1665004289926906</v>
      </c>
      <c r="N32" s="107">
        <v>56365092</v>
      </c>
      <c r="O32" s="108">
        <v>6285583</v>
      </c>
      <c r="P32" s="109">
        <f t="shared" si="4"/>
        <v>62650675</v>
      </c>
      <c r="Q32" s="42">
        <f t="shared" si="5"/>
        <v>0.19870016919462202</v>
      </c>
      <c r="R32" s="107">
        <v>0</v>
      </c>
      <c r="S32" s="109">
        <v>0</v>
      </c>
      <c r="T32" s="109">
        <f t="shared" si="6"/>
        <v>0</v>
      </c>
      <c r="U32" s="42">
        <f t="shared" si="7"/>
        <v>0</v>
      </c>
      <c r="V32" s="107">
        <v>0</v>
      </c>
      <c r="W32" s="109">
        <v>0</v>
      </c>
      <c r="X32" s="109">
        <f t="shared" si="8"/>
        <v>0</v>
      </c>
      <c r="Y32" s="42">
        <f t="shared" si="9"/>
        <v>0</v>
      </c>
      <c r="Z32" s="79">
        <f t="shared" si="10"/>
        <v>102771066</v>
      </c>
      <c r="AA32" s="80">
        <f t="shared" si="11"/>
        <v>12377623</v>
      </c>
      <c r="AB32" s="80">
        <f t="shared" si="12"/>
        <v>115148689</v>
      </c>
      <c r="AC32" s="42">
        <f t="shared" si="13"/>
        <v>0.3652005981873126</v>
      </c>
      <c r="AD32" s="79">
        <v>69073655</v>
      </c>
      <c r="AE32" s="80">
        <v>12688541</v>
      </c>
      <c r="AF32" s="80">
        <f t="shared" si="14"/>
        <v>81762196</v>
      </c>
      <c r="AG32" s="42">
        <f t="shared" si="15"/>
        <v>0.49730482643342727</v>
      </c>
      <c r="AH32" s="42">
        <f t="shared" si="16"/>
        <v>-0.23374520175558888</v>
      </c>
      <c r="AI32" s="14">
        <v>276546568</v>
      </c>
      <c r="AJ32" s="14">
        <v>312277882</v>
      </c>
      <c r="AK32" s="14">
        <v>137527943</v>
      </c>
      <c r="AL32" s="14"/>
    </row>
    <row r="33" spans="1:38" s="15" customFormat="1" ht="12.75">
      <c r="A33" s="31" t="s">
        <v>96</v>
      </c>
      <c r="B33" s="62" t="s">
        <v>644</v>
      </c>
      <c r="C33" s="41" t="s">
        <v>645</v>
      </c>
      <c r="D33" s="79">
        <v>552202835</v>
      </c>
      <c r="E33" s="80">
        <v>233345630</v>
      </c>
      <c r="F33" s="81">
        <f t="shared" si="0"/>
        <v>785548465</v>
      </c>
      <c r="G33" s="79">
        <v>568187304</v>
      </c>
      <c r="H33" s="80">
        <v>250798557</v>
      </c>
      <c r="I33" s="82">
        <f t="shared" si="1"/>
        <v>818985861</v>
      </c>
      <c r="J33" s="79">
        <v>95607512</v>
      </c>
      <c r="K33" s="80">
        <v>33519639</v>
      </c>
      <c r="L33" s="80">
        <f t="shared" si="2"/>
        <v>129127151</v>
      </c>
      <c r="M33" s="42">
        <f t="shared" si="3"/>
        <v>0.16437833787887296</v>
      </c>
      <c r="N33" s="107">
        <v>117389899</v>
      </c>
      <c r="O33" s="108">
        <v>112149545</v>
      </c>
      <c r="P33" s="109">
        <f t="shared" si="4"/>
        <v>229539444</v>
      </c>
      <c r="Q33" s="42">
        <f t="shared" si="5"/>
        <v>0.2922027783479916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212997411</v>
      </c>
      <c r="AA33" s="80">
        <f t="shared" si="11"/>
        <v>145669184</v>
      </c>
      <c r="AB33" s="80">
        <f t="shared" si="12"/>
        <v>358666595</v>
      </c>
      <c r="AC33" s="42">
        <f t="shared" si="13"/>
        <v>0.4565811162268645</v>
      </c>
      <c r="AD33" s="79">
        <v>105839174</v>
      </c>
      <c r="AE33" s="80">
        <v>23724599</v>
      </c>
      <c r="AF33" s="80">
        <f t="shared" si="14"/>
        <v>129563773</v>
      </c>
      <c r="AG33" s="42">
        <f t="shared" si="15"/>
        <v>0.35357810775569576</v>
      </c>
      <c r="AH33" s="42">
        <f t="shared" si="16"/>
        <v>0.7716329085291458</v>
      </c>
      <c r="AI33" s="14">
        <v>654100941</v>
      </c>
      <c r="AJ33" s="14">
        <v>671352778</v>
      </c>
      <c r="AK33" s="14">
        <v>231275773</v>
      </c>
      <c r="AL33" s="14"/>
    </row>
    <row r="34" spans="1:38" s="15" customFormat="1" ht="12.75">
      <c r="A34" s="31" t="s">
        <v>96</v>
      </c>
      <c r="B34" s="62" t="s">
        <v>62</v>
      </c>
      <c r="C34" s="41" t="s">
        <v>63</v>
      </c>
      <c r="D34" s="79">
        <v>1008524513</v>
      </c>
      <c r="E34" s="80">
        <v>175181300</v>
      </c>
      <c r="F34" s="81">
        <f t="shared" si="0"/>
        <v>1183705813</v>
      </c>
      <c r="G34" s="79">
        <v>1062216017</v>
      </c>
      <c r="H34" s="80">
        <v>175181300</v>
      </c>
      <c r="I34" s="82">
        <f t="shared" si="1"/>
        <v>1237397317</v>
      </c>
      <c r="J34" s="79">
        <v>153887475</v>
      </c>
      <c r="K34" s="80">
        <v>37440364</v>
      </c>
      <c r="L34" s="80">
        <f t="shared" si="2"/>
        <v>191327839</v>
      </c>
      <c r="M34" s="42">
        <f t="shared" si="3"/>
        <v>0.16163461976679505</v>
      </c>
      <c r="N34" s="107">
        <v>221014526</v>
      </c>
      <c r="O34" s="108">
        <v>36603936</v>
      </c>
      <c r="P34" s="109">
        <f t="shared" si="4"/>
        <v>257618462</v>
      </c>
      <c r="Q34" s="42">
        <f t="shared" si="5"/>
        <v>0.21763723652508582</v>
      </c>
      <c r="R34" s="107">
        <v>0</v>
      </c>
      <c r="S34" s="109">
        <v>0</v>
      </c>
      <c r="T34" s="109">
        <f t="shared" si="6"/>
        <v>0</v>
      </c>
      <c r="U34" s="42">
        <f t="shared" si="7"/>
        <v>0</v>
      </c>
      <c r="V34" s="107">
        <v>0</v>
      </c>
      <c r="W34" s="109">
        <v>0</v>
      </c>
      <c r="X34" s="109">
        <f t="shared" si="8"/>
        <v>0</v>
      </c>
      <c r="Y34" s="42">
        <f t="shared" si="9"/>
        <v>0</v>
      </c>
      <c r="Z34" s="79">
        <f t="shared" si="10"/>
        <v>374902001</v>
      </c>
      <c r="AA34" s="80">
        <f t="shared" si="11"/>
        <v>74044300</v>
      </c>
      <c r="AB34" s="80">
        <f t="shared" si="12"/>
        <v>448946301</v>
      </c>
      <c r="AC34" s="42">
        <f t="shared" si="13"/>
        <v>0.37927185629188087</v>
      </c>
      <c r="AD34" s="79">
        <v>178631116</v>
      </c>
      <c r="AE34" s="80">
        <v>69901768</v>
      </c>
      <c r="AF34" s="80">
        <f t="shared" si="14"/>
        <v>248532884</v>
      </c>
      <c r="AG34" s="42">
        <f t="shared" si="15"/>
        <v>0.36984633458693056</v>
      </c>
      <c r="AH34" s="42">
        <f t="shared" si="16"/>
        <v>0.03655684452605468</v>
      </c>
      <c r="AI34" s="14">
        <v>1139403178</v>
      </c>
      <c r="AJ34" s="14">
        <v>1174483506</v>
      </c>
      <c r="AK34" s="14">
        <v>421404089</v>
      </c>
      <c r="AL34" s="14"/>
    </row>
    <row r="35" spans="1:38" s="15" customFormat="1" ht="12.75">
      <c r="A35" s="31" t="s">
        <v>96</v>
      </c>
      <c r="B35" s="62" t="s">
        <v>646</v>
      </c>
      <c r="C35" s="41" t="s">
        <v>647</v>
      </c>
      <c r="D35" s="79">
        <v>342719741</v>
      </c>
      <c r="E35" s="80">
        <v>70865167</v>
      </c>
      <c r="F35" s="81">
        <f t="shared" si="0"/>
        <v>413584908</v>
      </c>
      <c r="G35" s="79">
        <v>342719741</v>
      </c>
      <c r="H35" s="80">
        <v>70865167</v>
      </c>
      <c r="I35" s="82">
        <f t="shared" si="1"/>
        <v>413584908</v>
      </c>
      <c r="J35" s="79">
        <v>58870636</v>
      </c>
      <c r="K35" s="80">
        <v>7936616</v>
      </c>
      <c r="L35" s="80">
        <f t="shared" si="2"/>
        <v>66807252</v>
      </c>
      <c r="M35" s="42">
        <f t="shared" si="3"/>
        <v>0.16153213211542042</v>
      </c>
      <c r="N35" s="107">
        <v>73972306</v>
      </c>
      <c r="O35" s="108">
        <v>6163445</v>
      </c>
      <c r="P35" s="109">
        <f t="shared" si="4"/>
        <v>80135751</v>
      </c>
      <c r="Q35" s="42">
        <f t="shared" si="5"/>
        <v>0.1937588859020939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132842942</v>
      </c>
      <c r="AA35" s="80">
        <f t="shared" si="11"/>
        <v>14100061</v>
      </c>
      <c r="AB35" s="80">
        <f t="shared" si="12"/>
        <v>146943003</v>
      </c>
      <c r="AC35" s="42">
        <f t="shared" si="13"/>
        <v>0.35529101801751434</v>
      </c>
      <c r="AD35" s="79">
        <v>56350051</v>
      </c>
      <c r="AE35" s="80">
        <v>8142899</v>
      </c>
      <c r="AF35" s="80">
        <f t="shared" si="14"/>
        <v>64492950</v>
      </c>
      <c r="AG35" s="42">
        <f t="shared" si="15"/>
        <v>0.3808240288646219</v>
      </c>
      <c r="AH35" s="42">
        <f t="shared" si="16"/>
        <v>0.24255055785167223</v>
      </c>
      <c r="AI35" s="14">
        <v>314713563</v>
      </c>
      <c r="AJ35" s="14">
        <v>332592728</v>
      </c>
      <c r="AK35" s="14">
        <v>119850487</v>
      </c>
      <c r="AL35" s="14"/>
    </row>
    <row r="36" spans="1:38" s="15" customFormat="1" ht="12.75">
      <c r="A36" s="31" t="s">
        <v>96</v>
      </c>
      <c r="B36" s="62" t="s">
        <v>648</v>
      </c>
      <c r="C36" s="41" t="s">
        <v>649</v>
      </c>
      <c r="D36" s="79">
        <v>279444696</v>
      </c>
      <c r="E36" s="80">
        <v>113401175</v>
      </c>
      <c r="F36" s="81">
        <f t="shared" si="0"/>
        <v>392845871</v>
      </c>
      <c r="G36" s="79">
        <v>279444696</v>
      </c>
      <c r="H36" s="80">
        <v>113401175</v>
      </c>
      <c r="I36" s="82">
        <f t="shared" si="1"/>
        <v>392845871</v>
      </c>
      <c r="J36" s="79">
        <v>66565591</v>
      </c>
      <c r="K36" s="80">
        <v>6106549</v>
      </c>
      <c r="L36" s="80">
        <f t="shared" si="2"/>
        <v>72672140</v>
      </c>
      <c r="M36" s="42">
        <f t="shared" si="3"/>
        <v>0.18498893679348358</v>
      </c>
      <c r="N36" s="107">
        <v>73860678</v>
      </c>
      <c r="O36" s="108">
        <v>18192560</v>
      </c>
      <c r="P36" s="109">
        <f t="shared" si="4"/>
        <v>92053238</v>
      </c>
      <c r="Q36" s="42">
        <f t="shared" si="5"/>
        <v>0.23432405631673292</v>
      </c>
      <c r="R36" s="107">
        <v>0</v>
      </c>
      <c r="S36" s="109">
        <v>0</v>
      </c>
      <c r="T36" s="109">
        <f t="shared" si="6"/>
        <v>0</v>
      </c>
      <c r="U36" s="42">
        <f t="shared" si="7"/>
        <v>0</v>
      </c>
      <c r="V36" s="107">
        <v>0</v>
      </c>
      <c r="W36" s="109">
        <v>0</v>
      </c>
      <c r="X36" s="109">
        <f t="shared" si="8"/>
        <v>0</v>
      </c>
      <c r="Y36" s="42">
        <f t="shared" si="9"/>
        <v>0</v>
      </c>
      <c r="Z36" s="79">
        <f t="shared" si="10"/>
        <v>140426269</v>
      </c>
      <c r="AA36" s="80">
        <f t="shared" si="11"/>
        <v>24299109</v>
      </c>
      <c r="AB36" s="80">
        <f t="shared" si="12"/>
        <v>164725378</v>
      </c>
      <c r="AC36" s="42">
        <f t="shared" si="13"/>
        <v>0.4193129931102165</v>
      </c>
      <c r="AD36" s="79">
        <v>47321946</v>
      </c>
      <c r="AE36" s="80">
        <v>16181963</v>
      </c>
      <c r="AF36" s="80">
        <f t="shared" si="14"/>
        <v>63503909</v>
      </c>
      <c r="AG36" s="42">
        <f t="shared" si="15"/>
        <v>0</v>
      </c>
      <c r="AH36" s="42">
        <f t="shared" si="16"/>
        <v>0.449568057298646</v>
      </c>
      <c r="AI36" s="14">
        <v>0</v>
      </c>
      <c r="AJ36" s="14">
        <v>205545487</v>
      </c>
      <c r="AK36" s="14">
        <v>110910561</v>
      </c>
      <c r="AL36" s="14"/>
    </row>
    <row r="37" spans="1:38" s="15" customFormat="1" ht="12.75">
      <c r="A37" s="31" t="s">
        <v>96</v>
      </c>
      <c r="B37" s="62" t="s">
        <v>650</v>
      </c>
      <c r="C37" s="41" t="s">
        <v>651</v>
      </c>
      <c r="D37" s="79">
        <v>472627990</v>
      </c>
      <c r="E37" s="80">
        <v>68288000</v>
      </c>
      <c r="F37" s="81">
        <f t="shared" si="0"/>
        <v>540915990</v>
      </c>
      <c r="G37" s="79">
        <v>472627990</v>
      </c>
      <c r="H37" s="80">
        <v>68288000</v>
      </c>
      <c r="I37" s="82">
        <f t="shared" si="1"/>
        <v>540915990</v>
      </c>
      <c r="J37" s="79">
        <v>100535784</v>
      </c>
      <c r="K37" s="80">
        <v>5134938</v>
      </c>
      <c r="L37" s="80">
        <f t="shared" si="2"/>
        <v>105670722</v>
      </c>
      <c r="M37" s="42">
        <f t="shared" si="3"/>
        <v>0.19535514562991566</v>
      </c>
      <c r="N37" s="107">
        <v>130016875</v>
      </c>
      <c r="O37" s="108">
        <v>8208561</v>
      </c>
      <c r="P37" s="109">
        <f t="shared" si="4"/>
        <v>138225436</v>
      </c>
      <c r="Q37" s="42">
        <f t="shared" si="5"/>
        <v>0.2555395635466424</v>
      </c>
      <c r="R37" s="107">
        <v>0</v>
      </c>
      <c r="S37" s="109">
        <v>0</v>
      </c>
      <c r="T37" s="109">
        <f t="shared" si="6"/>
        <v>0</v>
      </c>
      <c r="U37" s="42">
        <f t="shared" si="7"/>
        <v>0</v>
      </c>
      <c r="V37" s="107">
        <v>0</v>
      </c>
      <c r="W37" s="109">
        <v>0</v>
      </c>
      <c r="X37" s="109">
        <f t="shared" si="8"/>
        <v>0</v>
      </c>
      <c r="Y37" s="42">
        <f t="shared" si="9"/>
        <v>0</v>
      </c>
      <c r="Z37" s="79">
        <f t="shared" si="10"/>
        <v>230552659</v>
      </c>
      <c r="AA37" s="80">
        <f t="shared" si="11"/>
        <v>13343499</v>
      </c>
      <c r="AB37" s="80">
        <f t="shared" si="12"/>
        <v>243896158</v>
      </c>
      <c r="AC37" s="42">
        <f t="shared" si="13"/>
        <v>0.4508947091765581</v>
      </c>
      <c r="AD37" s="79">
        <v>92864749</v>
      </c>
      <c r="AE37" s="80">
        <v>32239860</v>
      </c>
      <c r="AF37" s="80">
        <f t="shared" si="14"/>
        <v>125104609</v>
      </c>
      <c r="AG37" s="42">
        <f t="shared" si="15"/>
        <v>0.47607246193426217</v>
      </c>
      <c r="AH37" s="42">
        <f t="shared" si="16"/>
        <v>0.10487884583053209</v>
      </c>
      <c r="AI37" s="14">
        <v>449437630</v>
      </c>
      <c r="AJ37" s="14">
        <v>514421790</v>
      </c>
      <c r="AK37" s="14">
        <v>213964879</v>
      </c>
      <c r="AL37" s="14"/>
    </row>
    <row r="38" spans="1:38" s="15" customFormat="1" ht="12.75">
      <c r="A38" s="31" t="s">
        <v>115</v>
      </c>
      <c r="B38" s="62" t="s">
        <v>652</v>
      </c>
      <c r="C38" s="41" t="s">
        <v>653</v>
      </c>
      <c r="D38" s="79">
        <v>210348286</v>
      </c>
      <c r="E38" s="80">
        <v>41226000</v>
      </c>
      <c r="F38" s="81">
        <f t="shared" si="0"/>
        <v>251574286</v>
      </c>
      <c r="G38" s="79">
        <v>232519727</v>
      </c>
      <c r="H38" s="80">
        <v>52004664</v>
      </c>
      <c r="I38" s="82">
        <f t="shared" si="1"/>
        <v>284524391</v>
      </c>
      <c r="J38" s="79">
        <v>41226596</v>
      </c>
      <c r="K38" s="80">
        <v>2144743</v>
      </c>
      <c r="L38" s="80">
        <f t="shared" si="2"/>
        <v>43371339</v>
      </c>
      <c r="M38" s="42">
        <f t="shared" si="3"/>
        <v>0.17239973007416187</v>
      </c>
      <c r="N38" s="107">
        <v>50503779</v>
      </c>
      <c r="O38" s="108">
        <v>5067448</v>
      </c>
      <c r="P38" s="109">
        <f t="shared" si="4"/>
        <v>55571227</v>
      </c>
      <c r="Q38" s="42">
        <f t="shared" si="5"/>
        <v>0.22089390725727828</v>
      </c>
      <c r="R38" s="107">
        <v>0</v>
      </c>
      <c r="S38" s="109">
        <v>0</v>
      </c>
      <c r="T38" s="109">
        <f t="shared" si="6"/>
        <v>0</v>
      </c>
      <c r="U38" s="42">
        <f t="shared" si="7"/>
        <v>0</v>
      </c>
      <c r="V38" s="107">
        <v>0</v>
      </c>
      <c r="W38" s="109">
        <v>0</v>
      </c>
      <c r="X38" s="109">
        <f t="shared" si="8"/>
        <v>0</v>
      </c>
      <c r="Y38" s="42">
        <f t="shared" si="9"/>
        <v>0</v>
      </c>
      <c r="Z38" s="79">
        <f t="shared" si="10"/>
        <v>91730375</v>
      </c>
      <c r="AA38" s="80">
        <f t="shared" si="11"/>
        <v>7212191</v>
      </c>
      <c r="AB38" s="80">
        <f t="shared" si="12"/>
        <v>98942566</v>
      </c>
      <c r="AC38" s="42">
        <f t="shared" si="13"/>
        <v>0.3932936373314401</v>
      </c>
      <c r="AD38" s="79">
        <v>47263687</v>
      </c>
      <c r="AE38" s="80">
        <v>7065341</v>
      </c>
      <c r="AF38" s="80">
        <f t="shared" si="14"/>
        <v>54329028</v>
      </c>
      <c r="AG38" s="42">
        <f t="shared" si="15"/>
        <v>0.4362602302187625</v>
      </c>
      <c r="AH38" s="42">
        <f t="shared" si="16"/>
        <v>0.022864370038057746</v>
      </c>
      <c r="AI38" s="14">
        <v>223833190</v>
      </c>
      <c r="AJ38" s="14">
        <v>283404716</v>
      </c>
      <c r="AK38" s="14">
        <v>97649519</v>
      </c>
      <c r="AL38" s="14"/>
    </row>
    <row r="39" spans="1:38" s="59" customFormat="1" ht="12.75">
      <c r="A39" s="63"/>
      <c r="B39" s="64" t="s">
        <v>654</v>
      </c>
      <c r="C39" s="34"/>
      <c r="D39" s="83">
        <f>SUM(D31:D38)</f>
        <v>3190519408</v>
      </c>
      <c r="E39" s="84">
        <f>SUM(E31:E38)</f>
        <v>780685142</v>
      </c>
      <c r="F39" s="92">
        <f t="shared" si="0"/>
        <v>3971204550</v>
      </c>
      <c r="G39" s="83">
        <f>SUM(G31:G38)</f>
        <v>3282366822</v>
      </c>
      <c r="H39" s="84">
        <f>SUM(H31:H38)</f>
        <v>808916733</v>
      </c>
      <c r="I39" s="85">
        <f t="shared" si="1"/>
        <v>4091283555</v>
      </c>
      <c r="J39" s="83">
        <f>SUM(J31:J38)</f>
        <v>580764747</v>
      </c>
      <c r="K39" s="84">
        <f>SUM(K31:K38)</f>
        <v>100736671</v>
      </c>
      <c r="L39" s="84">
        <f t="shared" si="2"/>
        <v>681501418</v>
      </c>
      <c r="M39" s="46">
        <f t="shared" si="3"/>
        <v>0.17161075674130158</v>
      </c>
      <c r="N39" s="113">
        <f>SUM(N31:N38)</f>
        <v>740107312</v>
      </c>
      <c r="O39" s="114">
        <f>SUM(O31:O38)</f>
        <v>193370767</v>
      </c>
      <c r="P39" s="115">
        <f t="shared" si="4"/>
        <v>933478079</v>
      </c>
      <c r="Q39" s="46">
        <f t="shared" si="5"/>
        <v>0.2350616965827157</v>
      </c>
      <c r="R39" s="113">
        <f>SUM(R31:R38)</f>
        <v>0</v>
      </c>
      <c r="S39" s="115">
        <f>SUM(S31:S38)</f>
        <v>0</v>
      </c>
      <c r="T39" s="115">
        <f t="shared" si="6"/>
        <v>0</v>
      </c>
      <c r="U39" s="46">
        <f t="shared" si="7"/>
        <v>0</v>
      </c>
      <c r="V39" s="113">
        <f>SUM(V31:V38)</f>
        <v>0</v>
      </c>
      <c r="W39" s="115">
        <f>SUM(W31:W38)</f>
        <v>0</v>
      </c>
      <c r="X39" s="115">
        <f t="shared" si="8"/>
        <v>0</v>
      </c>
      <c r="Y39" s="46">
        <f t="shared" si="9"/>
        <v>0</v>
      </c>
      <c r="Z39" s="83">
        <f t="shared" si="10"/>
        <v>1320872059</v>
      </c>
      <c r="AA39" s="84">
        <f t="shared" si="11"/>
        <v>294107438</v>
      </c>
      <c r="AB39" s="84">
        <f t="shared" si="12"/>
        <v>1614979497</v>
      </c>
      <c r="AC39" s="46">
        <f t="shared" si="13"/>
        <v>0.40667245332401725</v>
      </c>
      <c r="AD39" s="83">
        <f>SUM(AD31:AD38)</f>
        <v>615149672</v>
      </c>
      <c r="AE39" s="84">
        <f>SUM(AE31:AE38)</f>
        <v>174826197</v>
      </c>
      <c r="AF39" s="84">
        <f t="shared" si="14"/>
        <v>789975869</v>
      </c>
      <c r="AG39" s="46">
        <f t="shared" si="15"/>
        <v>0.43479522365739337</v>
      </c>
      <c r="AH39" s="46">
        <f t="shared" si="16"/>
        <v>0.18165391581093981</v>
      </c>
      <c r="AI39" s="65">
        <f>SUM(AI31:AI38)</f>
        <v>3146019295</v>
      </c>
      <c r="AJ39" s="65">
        <f>SUM(AJ31:AJ38)</f>
        <v>3582063112</v>
      </c>
      <c r="AK39" s="65">
        <f>SUM(AK31:AK38)</f>
        <v>1367874163</v>
      </c>
      <c r="AL39" s="65"/>
    </row>
    <row r="40" spans="1:38" s="15" customFormat="1" ht="12.75">
      <c r="A40" s="31" t="s">
        <v>96</v>
      </c>
      <c r="B40" s="62" t="s">
        <v>655</v>
      </c>
      <c r="C40" s="41" t="s">
        <v>656</v>
      </c>
      <c r="D40" s="79">
        <v>32777260</v>
      </c>
      <c r="E40" s="80">
        <v>13616351</v>
      </c>
      <c r="F40" s="81">
        <f t="shared" si="0"/>
        <v>46393611</v>
      </c>
      <c r="G40" s="79">
        <v>32777260</v>
      </c>
      <c r="H40" s="80">
        <v>13616351</v>
      </c>
      <c r="I40" s="82">
        <f t="shared" si="1"/>
        <v>46393611</v>
      </c>
      <c r="J40" s="79">
        <v>4023260</v>
      </c>
      <c r="K40" s="80">
        <v>973793</v>
      </c>
      <c r="L40" s="80">
        <f t="shared" si="2"/>
        <v>4997053</v>
      </c>
      <c r="M40" s="42">
        <f t="shared" si="3"/>
        <v>0.10770993876721517</v>
      </c>
      <c r="N40" s="107">
        <v>5661019</v>
      </c>
      <c r="O40" s="108">
        <v>1968884</v>
      </c>
      <c r="P40" s="109">
        <f t="shared" si="4"/>
        <v>7629903</v>
      </c>
      <c r="Q40" s="42">
        <f t="shared" si="5"/>
        <v>0.1644602098336342</v>
      </c>
      <c r="R40" s="107">
        <v>0</v>
      </c>
      <c r="S40" s="109">
        <v>0</v>
      </c>
      <c r="T40" s="109">
        <f t="shared" si="6"/>
        <v>0</v>
      </c>
      <c r="U40" s="42">
        <f t="shared" si="7"/>
        <v>0</v>
      </c>
      <c r="V40" s="107">
        <v>0</v>
      </c>
      <c r="W40" s="109">
        <v>0</v>
      </c>
      <c r="X40" s="109">
        <f t="shared" si="8"/>
        <v>0</v>
      </c>
      <c r="Y40" s="42">
        <f t="shared" si="9"/>
        <v>0</v>
      </c>
      <c r="Z40" s="79">
        <f t="shared" si="10"/>
        <v>9684279</v>
      </c>
      <c r="AA40" s="80">
        <f t="shared" si="11"/>
        <v>2942677</v>
      </c>
      <c r="AB40" s="80">
        <f t="shared" si="12"/>
        <v>12626956</v>
      </c>
      <c r="AC40" s="42">
        <f t="shared" si="13"/>
        <v>0.27217014860084937</v>
      </c>
      <c r="AD40" s="79">
        <v>6270587</v>
      </c>
      <c r="AE40" s="80">
        <v>1262992</v>
      </c>
      <c r="AF40" s="80">
        <f t="shared" si="14"/>
        <v>7533579</v>
      </c>
      <c r="AG40" s="42">
        <f t="shared" si="15"/>
        <v>0.4582886208189313</v>
      </c>
      <c r="AH40" s="42">
        <f t="shared" si="16"/>
        <v>0.01278595472351185</v>
      </c>
      <c r="AI40" s="14">
        <v>46393611</v>
      </c>
      <c r="AJ40" s="14">
        <v>63972246</v>
      </c>
      <c r="AK40" s="14">
        <v>21261664</v>
      </c>
      <c r="AL40" s="14"/>
    </row>
    <row r="41" spans="1:38" s="15" customFormat="1" ht="12.75">
      <c r="A41" s="31" t="s">
        <v>96</v>
      </c>
      <c r="B41" s="62" t="s">
        <v>657</v>
      </c>
      <c r="C41" s="41" t="s">
        <v>658</v>
      </c>
      <c r="D41" s="79">
        <v>25980432</v>
      </c>
      <c r="E41" s="80">
        <v>13346000</v>
      </c>
      <c r="F41" s="81">
        <f t="shared" si="0"/>
        <v>39326432</v>
      </c>
      <c r="G41" s="79">
        <v>25980432</v>
      </c>
      <c r="H41" s="80">
        <v>13346000</v>
      </c>
      <c r="I41" s="82">
        <f t="shared" si="1"/>
        <v>39326432</v>
      </c>
      <c r="J41" s="79">
        <v>8126139</v>
      </c>
      <c r="K41" s="80">
        <v>1737674</v>
      </c>
      <c r="L41" s="80">
        <f t="shared" si="2"/>
        <v>9863813</v>
      </c>
      <c r="M41" s="42">
        <f t="shared" si="3"/>
        <v>0.2508189148713008</v>
      </c>
      <c r="N41" s="107">
        <v>8579281</v>
      </c>
      <c r="O41" s="108">
        <v>532353</v>
      </c>
      <c r="P41" s="109">
        <f t="shared" si="4"/>
        <v>9111634</v>
      </c>
      <c r="Q41" s="42">
        <f t="shared" si="5"/>
        <v>0.2316923640568257</v>
      </c>
      <c r="R41" s="107">
        <v>0</v>
      </c>
      <c r="S41" s="109">
        <v>0</v>
      </c>
      <c r="T41" s="109">
        <f t="shared" si="6"/>
        <v>0</v>
      </c>
      <c r="U41" s="42">
        <f t="shared" si="7"/>
        <v>0</v>
      </c>
      <c r="V41" s="107">
        <v>0</v>
      </c>
      <c r="W41" s="109">
        <v>0</v>
      </c>
      <c r="X41" s="109">
        <f t="shared" si="8"/>
        <v>0</v>
      </c>
      <c r="Y41" s="42">
        <f t="shared" si="9"/>
        <v>0</v>
      </c>
      <c r="Z41" s="79">
        <f t="shared" si="10"/>
        <v>16705420</v>
      </c>
      <c r="AA41" s="80">
        <f t="shared" si="11"/>
        <v>2270027</v>
      </c>
      <c r="AB41" s="80">
        <f t="shared" si="12"/>
        <v>18975447</v>
      </c>
      <c r="AC41" s="42">
        <f t="shared" si="13"/>
        <v>0.4825112789281265</v>
      </c>
      <c r="AD41" s="79">
        <v>6401329</v>
      </c>
      <c r="AE41" s="80">
        <v>654851</v>
      </c>
      <c r="AF41" s="80">
        <f t="shared" si="14"/>
        <v>7056180</v>
      </c>
      <c r="AG41" s="42">
        <f t="shared" si="15"/>
        <v>0.4911397292095585</v>
      </c>
      <c r="AH41" s="42">
        <f t="shared" si="16"/>
        <v>0.2912984079204328</v>
      </c>
      <c r="AI41" s="14">
        <v>28201734</v>
      </c>
      <c r="AJ41" s="14">
        <v>30715308</v>
      </c>
      <c r="AK41" s="14">
        <v>13850992</v>
      </c>
      <c r="AL41" s="14"/>
    </row>
    <row r="42" spans="1:38" s="15" customFormat="1" ht="12.75">
      <c r="A42" s="31" t="s">
        <v>96</v>
      </c>
      <c r="B42" s="62" t="s">
        <v>659</v>
      </c>
      <c r="C42" s="41" t="s">
        <v>660</v>
      </c>
      <c r="D42" s="79">
        <v>166967428</v>
      </c>
      <c r="E42" s="80">
        <v>50147800</v>
      </c>
      <c r="F42" s="81">
        <f t="shared" si="0"/>
        <v>217115228</v>
      </c>
      <c r="G42" s="79">
        <v>166967428</v>
      </c>
      <c r="H42" s="80">
        <v>50147800</v>
      </c>
      <c r="I42" s="82">
        <f t="shared" si="1"/>
        <v>217115228</v>
      </c>
      <c r="J42" s="79">
        <v>25817499</v>
      </c>
      <c r="K42" s="80">
        <v>9971105</v>
      </c>
      <c r="L42" s="80">
        <f t="shared" si="2"/>
        <v>35788604</v>
      </c>
      <c r="M42" s="42">
        <f t="shared" si="3"/>
        <v>0.16483691323576807</v>
      </c>
      <c r="N42" s="107">
        <v>30891581</v>
      </c>
      <c r="O42" s="108">
        <v>19236514</v>
      </c>
      <c r="P42" s="109">
        <f t="shared" si="4"/>
        <v>50128095</v>
      </c>
      <c r="Q42" s="42">
        <f t="shared" si="5"/>
        <v>0.23088244643991532</v>
      </c>
      <c r="R42" s="107">
        <v>0</v>
      </c>
      <c r="S42" s="109">
        <v>0</v>
      </c>
      <c r="T42" s="109">
        <f t="shared" si="6"/>
        <v>0</v>
      </c>
      <c r="U42" s="42">
        <f t="shared" si="7"/>
        <v>0</v>
      </c>
      <c r="V42" s="107">
        <v>0</v>
      </c>
      <c r="W42" s="109">
        <v>0</v>
      </c>
      <c r="X42" s="109">
        <f t="shared" si="8"/>
        <v>0</v>
      </c>
      <c r="Y42" s="42">
        <f t="shared" si="9"/>
        <v>0</v>
      </c>
      <c r="Z42" s="79">
        <f t="shared" si="10"/>
        <v>56709080</v>
      </c>
      <c r="AA42" s="80">
        <f t="shared" si="11"/>
        <v>29207619</v>
      </c>
      <c r="AB42" s="80">
        <f t="shared" si="12"/>
        <v>85916699</v>
      </c>
      <c r="AC42" s="42">
        <f t="shared" si="13"/>
        <v>0.3957193596756834</v>
      </c>
      <c r="AD42" s="79">
        <v>25549146</v>
      </c>
      <c r="AE42" s="80">
        <v>6389083</v>
      </c>
      <c r="AF42" s="80">
        <f t="shared" si="14"/>
        <v>31938229</v>
      </c>
      <c r="AG42" s="42">
        <f t="shared" si="15"/>
        <v>0.30565200881453825</v>
      </c>
      <c r="AH42" s="42">
        <f t="shared" si="16"/>
        <v>0.5695327064002202</v>
      </c>
      <c r="AI42" s="14">
        <v>194018558</v>
      </c>
      <c r="AJ42" s="14">
        <v>212971080</v>
      </c>
      <c r="AK42" s="14">
        <v>59302162</v>
      </c>
      <c r="AL42" s="14"/>
    </row>
    <row r="43" spans="1:38" s="15" customFormat="1" ht="12.75">
      <c r="A43" s="31" t="s">
        <v>115</v>
      </c>
      <c r="B43" s="62" t="s">
        <v>661</v>
      </c>
      <c r="C43" s="41" t="s">
        <v>662</v>
      </c>
      <c r="D43" s="79">
        <v>55206082</v>
      </c>
      <c r="E43" s="80">
        <v>9628400</v>
      </c>
      <c r="F43" s="82">
        <f t="shared" si="0"/>
        <v>64834482</v>
      </c>
      <c r="G43" s="79">
        <v>55206082</v>
      </c>
      <c r="H43" s="80">
        <v>9628400</v>
      </c>
      <c r="I43" s="81">
        <f t="shared" si="1"/>
        <v>64834482</v>
      </c>
      <c r="J43" s="79">
        <v>13937161</v>
      </c>
      <c r="K43" s="93">
        <v>3250414</v>
      </c>
      <c r="L43" s="80">
        <f t="shared" si="2"/>
        <v>17187575</v>
      </c>
      <c r="M43" s="42">
        <f t="shared" si="3"/>
        <v>0.26509928775246483</v>
      </c>
      <c r="N43" s="107">
        <v>14714456</v>
      </c>
      <c r="O43" s="108">
        <v>1641255</v>
      </c>
      <c r="P43" s="109">
        <f t="shared" si="4"/>
        <v>16355711</v>
      </c>
      <c r="Q43" s="42">
        <f t="shared" si="5"/>
        <v>0.2522687078767746</v>
      </c>
      <c r="R43" s="107">
        <v>0</v>
      </c>
      <c r="S43" s="109">
        <v>0</v>
      </c>
      <c r="T43" s="109">
        <f t="shared" si="6"/>
        <v>0</v>
      </c>
      <c r="U43" s="42">
        <f t="shared" si="7"/>
        <v>0</v>
      </c>
      <c r="V43" s="107">
        <v>0</v>
      </c>
      <c r="W43" s="109">
        <v>0</v>
      </c>
      <c r="X43" s="109">
        <f t="shared" si="8"/>
        <v>0</v>
      </c>
      <c r="Y43" s="42">
        <f t="shared" si="9"/>
        <v>0</v>
      </c>
      <c r="Z43" s="79">
        <f t="shared" si="10"/>
        <v>28651617</v>
      </c>
      <c r="AA43" s="80">
        <f t="shared" si="11"/>
        <v>4891669</v>
      </c>
      <c r="AB43" s="80">
        <f t="shared" si="12"/>
        <v>33543286</v>
      </c>
      <c r="AC43" s="42">
        <f t="shared" si="13"/>
        <v>0.5173679956292394</v>
      </c>
      <c r="AD43" s="79">
        <v>15866488</v>
      </c>
      <c r="AE43" s="80">
        <v>1680520</v>
      </c>
      <c r="AF43" s="80">
        <f t="shared" si="14"/>
        <v>17547008</v>
      </c>
      <c r="AG43" s="42">
        <f t="shared" si="15"/>
        <v>0.5490237226809042</v>
      </c>
      <c r="AH43" s="42">
        <f t="shared" si="16"/>
        <v>-0.06789174541893406</v>
      </c>
      <c r="AI43" s="14">
        <v>61437154</v>
      </c>
      <c r="AJ43" s="14">
        <v>66632269</v>
      </c>
      <c r="AK43" s="14">
        <v>33730455</v>
      </c>
      <c r="AL43" s="14"/>
    </row>
    <row r="44" spans="1:38" s="59" customFormat="1" ht="12.75">
      <c r="A44" s="63"/>
      <c r="B44" s="64" t="s">
        <v>663</v>
      </c>
      <c r="C44" s="34"/>
      <c r="D44" s="83">
        <f>SUM(D40:D43)</f>
        <v>280931202</v>
      </c>
      <c r="E44" s="84">
        <f>SUM(E40:E43)</f>
        <v>86738551</v>
      </c>
      <c r="F44" s="85">
        <f t="shared" si="0"/>
        <v>367669753</v>
      </c>
      <c r="G44" s="83">
        <f>SUM(G40:G43)</f>
        <v>280931202</v>
      </c>
      <c r="H44" s="84">
        <f>SUM(H40:H43)</f>
        <v>86738551</v>
      </c>
      <c r="I44" s="92">
        <f t="shared" si="1"/>
        <v>367669753</v>
      </c>
      <c r="J44" s="83">
        <f>SUM(J40:J43)</f>
        <v>51904059</v>
      </c>
      <c r="K44" s="94">
        <f>SUM(K40:K43)</f>
        <v>15932986</v>
      </c>
      <c r="L44" s="84">
        <f t="shared" si="2"/>
        <v>67837045</v>
      </c>
      <c r="M44" s="46">
        <f t="shared" si="3"/>
        <v>0.18450537322280083</v>
      </c>
      <c r="N44" s="113">
        <f>SUM(N40:N43)</f>
        <v>59846337</v>
      </c>
      <c r="O44" s="114">
        <f>SUM(O40:O43)</f>
        <v>23379006</v>
      </c>
      <c r="P44" s="115">
        <f t="shared" si="4"/>
        <v>83225343</v>
      </c>
      <c r="Q44" s="46">
        <f t="shared" si="5"/>
        <v>0.22635896023788502</v>
      </c>
      <c r="R44" s="113">
        <f>SUM(R40:R43)</f>
        <v>0</v>
      </c>
      <c r="S44" s="115">
        <f>SUM(S40:S43)</f>
        <v>0</v>
      </c>
      <c r="T44" s="115">
        <f t="shared" si="6"/>
        <v>0</v>
      </c>
      <c r="U44" s="46">
        <f t="shared" si="7"/>
        <v>0</v>
      </c>
      <c r="V44" s="113">
        <f>SUM(V40:V43)</f>
        <v>0</v>
      </c>
      <c r="W44" s="115">
        <f>SUM(W40:W43)</f>
        <v>0</v>
      </c>
      <c r="X44" s="115">
        <f t="shared" si="8"/>
        <v>0</v>
      </c>
      <c r="Y44" s="46">
        <f t="shared" si="9"/>
        <v>0</v>
      </c>
      <c r="Z44" s="83">
        <f t="shared" si="10"/>
        <v>111750396</v>
      </c>
      <c r="AA44" s="84">
        <f t="shared" si="11"/>
        <v>39311992</v>
      </c>
      <c r="AB44" s="84">
        <f t="shared" si="12"/>
        <v>151062388</v>
      </c>
      <c r="AC44" s="46">
        <f t="shared" si="13"/>
        <v>0.41086433346068585</v>
      </c>
      <c r="AD44" s="83">
        <f>SUM(AD40:AD43)</f>
        <v>54087550</v>
      </c>
      <c r="AE44" s="84">
        <f>SUM(AE40:AE43)</f>
        <v>9987446</v>
      </c>
      <c r="AF44" s="84">
        <f t="shared" si="14"/>
        <v>64074996</v>
      </c>
      <c r="AG44" s="46">
        <f t="shared" si="15"/>
        <v>0.38825893837388925</v>
      </c>
      <c r="AH44" s="46">
        <f t="shared" si="16"/>
        <v>0.29887394764722264</v>
      </c>
      <c r="AI44" s="65">
        <f>SUM(AI40:AI43)</f>
        <v>330051057</v>
      </c>
      <c r="AJ44" s="65">
        <f>SUM(AJ40:AJ43)</f>
        <v>374290903</v>
      </c>
      <c r="AK44" s="65">
        <f>SUM(AK40:AK43)</f>
        <v>128145273</v>
      </c>
      <c r="AL44" s="65"/>
    </row>
    <row r="45" spans="1:38" s="59" customFormat="1" ht="12.75">
      <c r="A45" s="63"/>
      <c r="B45" s="64" t="s">
        <v>664</v>
      </c>
      <c r="C45" s="34"/>
      <c r="D45" s="83">
        <f>SUM(D9,D11:D16,D18:D23,D25:D29,D31:D38,D40:D43)</f>
        <v>36699915906</v>
      </c>
      <c r="E45" s="84">
        <f>SUM(E9,E11:E16,E18:E23,E25:E29,E31:E38,E40:E43)</f>
        <v>6079562852</v>
      </c>
      <c r="F45" s="85">
        <f t="shared" si="0"/>
        <v>42779478758</v>
      </c>
      <c r="G45" s="83">
        <f>SUM(G9,G11:G16,G18:G23,G25:G29,G31:G38,G40:G43)</f>
        <v>36823106910</v>
      </c>
      <c r="H45" s="84">
        <f>SUM(H9,H11:H16,H18:H23,H25:H29,H31:H38,H40:H43)</f>
        <v>6539112294</v>
      </c>
      <c r="I45" s="92">
        <f t="shared" si="1"/>
        <v>43362219204</v>
      </c>
      <c r="J45" s="83">
        <f>SUM(J9,J11:J16,J18:J23,J25:J29,J31:J38,J40:J43)</f>
        <v>7778197106</v>
      </c>
      <c r="K45" s="94">
        <f>SUM(K9,K11:K16,K18:K23,K25:K29,K31:K38,K40:K43)</f>
        <v>633204313</v>
      </c>
      <c r="L45" s="84">
        <f t="shared" si="2"/>
        <v>8411401419</v>
      </c>
      <c r="M45" s="46">
        <f t="shared" si="3"/>
        <v>0.1966223447130482</v>
      </c>
      <c r="N45" s="113">
        <f>SUM(N9,N11:N16,N18:N23,N25:N29,N31:N38,N40:N43)</f>
        <v>8438373113</v>
      </c>
      <c r="O45" s="114">
        <f>SUM(O9,O11:O16,O18:O23,O25:O29,O31:O38,O40:O43)</f>
        <v>1088553895</v>
      </c>
      <c r="P45" s="115">
        <f t="shared" si="4"/>
        <v>9526927008</v>
      </c>
      <c r="Q45" s="46">
        <f t="shared" si="5"/>
        <v>0.22269852940221746</v>
      </c>
      <c r="R45" s="113">
        <f>SUM(R9,R11:R16,R18:R23,R25:R29,R31:R38,R40:R43)</f>
        <v>0</v>
      </c>
      <c r="S45" s="115">
        <f>SUM(S9,S11:S16,S18:S23,S25:S29,S31:S38,S40:S43)</f>
        <v>0</v>
      </c>
      <c r="T45" s="115">
        <f t="shared" si="6"/>
        <v>0</v>
      </c>
      <c r="U45" s="46">
        <f t="shared" si="7"/>
        <v>0</v>
      </c>
      <c r="V45" s="113">
        <f>SUM(V9,V11:V16,V18:V23,V25:V29,V31:V38,V40:V43)</f>
        <v>0</v>
      </c>
      <c r="W45" s="115">
        <f>SUM(W9,W11:W16,W18:W23,W25:W29,W31:W38,W40:W43)</f>
        <v>0</v>
      </c>
      <c r="X45" s="115">
        <f t="shared" si="8"/>
        <v>0</v>
      </c>
      <c r="Y45" s="46">
        <f t="shared" si="9"/>
        <v>0</v>
      </c>
      <c r="Z45" s="83">
        <f t="shared" si="10"/>
        <v>16216570219</v>
      </c>
      <c r="AA45" s="84">
        <f t="shared" si="11"/>
        <v>1721758208</v>
      </c>
      <c r="AB45" s="84">
        <f t="shared" si="12"/>
        <v>17938328427</v>
      </c>
      <c r="AC45" s="46">
        <f t="shared" si="13"/>
        <v>0.4193208741152657</v>
      </c>
      <c r="AD45" s="83">
        <f>SUM(AD9,AD11:AD16,AD18:AD23,AD25:AD29,AD31:AD38,AD40:AD43)</f>
        <v>7422852440</v>
      </c>
      <c r="AE45" s="84">
        <f>SUM(AE9,AE11:AE16,AE18:AE23,AE25:AE29,AE31:AE38,AE40:AE43)</f>
        <v>1766013411</v>
      </c>
      <c r="AF45" s="84">
        <f t="shared" si="14"/>
        <v>9188865851</v>
      </c>
      <c r="AG45" s="46">
        <f t="shared" si="15"/>
        <v>0.42187450515971203</v>
      </c>
      <c r="AH45" s="46">
        <f t="shared" si="16"/>
        <v>0.036790302794899254</v>
      </c>
      <c r="AI45" s="65">
        <f>SUM(AI9,AI11:AI16,AI18:AI23,AI25:AI29,AI31:AI38,AI40:AI43)</f>
        <v>39984681382</v>
      </c>
      <c r="AJ45" s="65">
        <f>SUM(AJ9,AJ11:AJ16,AJ18:AJ23,AJ25:AJ29,AJ31:AJ38,AJ40:AJ43)</f>
        <v>40485423981</v>
      </c>
      <c r="AK45" s="65">
        <f>SUM(AK9,AK11:AK16,AK18:AK23,AK25:AK29,AK31:AK38,AK40:AK43)</f>
        <v>16868517672</v>
      </c>
      <c r="AL45" s="65"/>
    </row>
    <row r="46" spans="1:38" s="15" customFormat="1" ht="12.75">
      <c r="A46" s="66"/>
      <c r="B46" s="67"/>
      <c r="C46" s="68"/>
      <c r="D46" s="95"/>
      <c r="E46" s="95"/>
      <c r="F46" s="96"/>
      <c r="G46" s="97"/>
      <c r="H46" s="95"/>
      <c r="I46" s="98"/>
      <c r="J46" s="97"/>
      <c r="K46" s="99"/>
      <c r="L46" s="95"/>
      <c r="M46" s="72"/>
      <c r="N46" s="97"/>
      <c r="O46" s="99"/>
      <c r="P46" s="95"/>
      <c r="Q46" s="72"/>
      <c r="R46" s="97"/>
      <c r="S46" s="99"/>
      <c r="T46" s="95"/>
      <c r="U46" s="72"/>
      <c r="V46" s="97"/>
      <c r="W46" s="99"/>
      <c r="X46" s="95"/>
      <c r="Y46" s="72"/>
      <c r="Z46" s="97"/>
      <c r="AA46" s="99"/>
      <c r="AB46" s="95"/>
      <c r="AC46" s="72"/>
      <c r="AD46" s="97"/>
      <c r="AE46" s="95"/>
      <c r="AF46" s="95"/>
      <c r="AG46" s="72"/>
      <c r="AH46" s="72"/>
      <c r="AI46" s="14"/>
      <c r="AJ46" s="14"/>
      <c r="AK46" s="14"/>
      <c r="AL46" s="14"/>
    </row>
    <row r="47" spans="1:38" s="15" customFormat="1" ht="12.75">
      <c r="A47" s="14"/>
      <c r="B47" s="120" t="s">
        <v>667</v>
      </c>
      <c r="C47" s="14"/>
      <c r="D47" s="90"/>
      <c r="E47" s="90"/>
      <c r="F47" s="90"/>
      <c r="G47" s="90"/>
      <c r="H47" s="90"/>
      <c r="I47" s="90"/>
      <c r="J47" s="90"/>
      <c r="K47" s="90"/>
      <c r="L47" s="90"/>
      <c r="M47" s="14"/>
      <c r="N47" s="90"/>
      <c r="O47" s="90"/>
      <c r="P47" s="90"/>
      <c r="Q47" s="14"/>
      <c r="R47" s="90"/>
      <c r="S47" s="90"/>
      <c r="T47" s="90"/>
      <c r="U47" s="14"/>
      <c r="V47" s="90"/>
      <c r="W47" s="90"/>
      <c r="X47" s="90"/>
      <c r="Y47" s="14"/>
      <c r="Z47" s="90"/>
      <c r="AA47" s="90"/>
      <c r="AB47" s="90"/>
      <c r="AC47" s="14"/>
      <c r="AD47" s="90"/>
      <c r="AE47" s="90"/>
      <c r="AF47" s="90"/>
      <c r="AG47" s="14"/>
      <c r="AH47" s="14"/>
      <c r="AI47" s="14"/>
      <c r="AJ47" s="14"/>
      <c r="AK47" s="14"/>
      <c r="AL47" s="14"/>
    </row>
    <row r="48" spans="1:38" s="15" customFormat="1" ht="12.75">
      <c r="A48" s="14"/>
      <c r="B48" s="14"/>
      <c r="C48" s="14"/>
      <c r="D48" s="90"/>
      <c r="E48" s="90"/>
      <c r="F48" s="90"/>
      <c r="G48" s="90"/>
      <c r="H48" s="90"/>
      <c r="I48" s="90"/>
      <c r="J48" s="90"/>
      <c r="K48" s="90"/>
      <c r="L48" s="90"/>
      <c r="M48" s="14"/>
      <c r="N48" s="90"/>
      <c r="O48" s="90"/>
      <c r="P48" s="90"/>
      <c r="Q48" s="14"/>
      <c r="R48" s="90"/>
      <c r="S48" s="90"/>
      <c r="T48" s="90"/>
      <c r="U48" s="14"/>
      <c r="V48" s="90"/>
      <c r="W48" s="90"/>
      <c r="X48" s="90"/>
      <c r="Y48" s="14"/>
      <c r="Z48" s="90"/>
      <c r="AA48" s="90"/>
      <c r="AB48" s="90"/>
      <c r="AC48" s="14"/>
      <c r="AD48" s="90"/>
      <c r="AE48" s="90"/>
      <c r="AF48" s="90"/>
      <c r="AG48" s="14"/>
      <c r="AH48" s="14"/>
      <c r="AI48" s="14"/>
      <c r="AJ48" s="14"/>
      <c r="AK48" s="14"/>
      <c r="AL48" s="14"/>
    </row>
    <row r="49" spans="1:38" s="15" customFormat="1" ht="12.75">
      <c r="A49" s="14"/>
      <c r="B49" s="14"/>
      <c r="C49" s="14"/>
      <c r="D49" s="90"/>
      <c r="E49" s="90"/>
      <c r="F49" s="90"/>
      <c r="G49" s="90"/>
      <c r="H49" s="90"/>
      <c r="I49" s="90"/>
      <c r="J49" s="90"/>
      <c r="K49" s="90"/>
      <c r="L49" s="90"/>
      <c r="M49" s="14"/>
      <c r="N49" s="90"/>
      <c r="O49" s="90"/>
      <c r="P49" s="90"/>
      <c r="Q49" s="14"/>
      <c r="R49" s="90"/>
      <c r="S49" s="90"/>
      <c r="T49" s="90"/>
      <c r="U49" s="14"/>
      <c r="V49" s="90"/>
      <c r="W49" s="90"/>
      <c r="X49" s="90"/>
      <c r="Y49" s="14"/>
      <c r="Z49" s="90"/>
      <c r="AA49" s="90"/>
      <c r="AB49" s="90"/>
      <c r="AC49" s="14"/>
      <c r="AD49" s="90"/>
      <c r="AE49" s="90"/>
      <c r="AF49" s="90"/>
      <c r="AG49" s="14"/>
      <c r="AH49" s="14"/>
      <c r="AI49" s="14"/>
      <c r="AJ49" s="14"/>
      <c r="AK49" s="14"/>
      <c r="AL49" s="14"/>
    </row>
    <row r="50" spans="1:38" ht="12.75">
      <c r="A50" s="2"/>
      <c r="B50" s="2"/>
      <c r="C50" s="2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3" customWidth="1"/>
    <col min="2" max="2" width="19.57421875" style="3" customWidth="1"/>
    <col min="3" max="3" width="6.8515625" style="3" hidden="1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9.28125" style="3" customWidth="1"/>
    <col min="14" max="16" width="12.140625" style="3" customWidth="1"/>
    <col min="17" max="17" width="8.00390625" style="3" customWidth="1"/>
    <col min="18" max="25" width="12.140625" style="3" hidden="1" customWidth="1"/>
    <col min="26" max="28" width="12.140625" style="3" customWidth="1"/>
    <col min="29" max="29" width="8.00390625" style="3" customWidth="1"/>
    <col min="30" max="32" width="12.140625" style="3" customWidth="1"/>
    <col min="33" max="33" width="8.8515625" style="3" customWidth="1"/>
    <col min="34" max="34" width="10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0.25" customHeight="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668</v>
      </c>
      <c r="AD5" s="19" t="s">
        <v>11</v>
      </c>
      <c r="AE5" s="20" t="s">
        <v>12</v>
      </c>
      <c r="AF5" s="20" t="s">
        <v>13</v>
      </c>
      <c r="AG5" s="24" t="s">
        <v>668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26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35" t="s">
        <v>38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1"/>
      <c r="B8" s="40" t="s">
        <v>39</v>
      </c>
      <c r="C8" s="41" t="s">
        <v>40</v>
      </c>
      <c r="D8" s="79">
        <v>26976064326</v>
      </c>
      <c r="E8" s="80">
        <v>3607364265</v>
      </c>
      <c r="F8" s="81">
        <f>$D8+$E8</f>
        <v>30583428591</v>
      </c>
      <c r="G8" s="79">
        <v>26966887754</v>
      </c>
      <c r="H8" s="80">
        <v>3995477237</v>
      </c>
      <c r="I8" s="82">
        <f>$G8+$H8</f>
        <v>30962364991</v>
      </c>
      <c r="J8" s="79">
        <v>5891316547</v>
      </c>
      <c r="K8" s="80">
        <v>377095898</v>
      </c>
      <c r="L8" s="80">
        <f>$J8+$K8</f>
        <v>6268412445</v>
      </c>
      <c r="M8" s="42">
        <f>IF($F8=0,0,$L8/$F8)</f>
        <v>0.2049610764322431</v>
      </c>
      <c r="N8" s="107">
        <v>6357866639</v>
      </c>
      <c r="O8" s="108">
        <v>610987863</v>
      </c>
      <c r="P8" s="109">
        <f>$N8+$O8</f>
        <v>6968854502</v>
      </c>
      <c r="Q8" s="42">
        <f>IF($F8=0,0,$P8/$F8)</f>
        <v>0.2278637426560727</v>
      </c>
      <c r="R8" s="107">
        <v>0</v>
      </c>
      <c r="S8" s="109">
        <v>0</v>
      </c>
      <c r="T8" s="109">
        <f>$R8+$S8</f>
        <v>0</v>
      </c>
      <c r="U8" s="42">
        <f>IF($I8=0,0,$T8/$I8)</f>
        <v>0</v>
      </c>
      <c r="V8" s="107">
        <v>0</v>
      </c>
      <c r="W8" s="109">
        <v>0</v>
      </c>
      <c r="X8" s="109">
        <f>$V8+$W8</f>
        <v>0</v>
      </c>
      <c r="Y8" s="42">
        <f>IF($I8=0,0,$X8/$I8)</f>
        <v>0</v>
      </c>
      <c r="Z8" s="79">
        <f>$J8+$N8</f>
        <v>12249183186</v>
      </c>
      <c r="AA8" s="80">
        <f>$K8+$O8</f>
        <v>988083761</v>
      </c>
      <c r="AB8" s="80">
        <f>$Z8+$AA8</f>
        <v>13237266947</v>
      </c>
      <c r="AC8" s="42">
        <f>IF($F8=0,0,$AB8/$F8)</f>
        <v>0.4328248190883158</v>
      </c>
      <c r="AD8" s="79">
        <v>5510554283</v>
      </c>
      <c r="AE8" s="80">
        <v>1328187556</v>
      </c>
      <c r="AF8" s="80">
        <f>$AD8+$AE8</f>
        <v>6838741839</v>
      </c>
      <c r="AG8" s="42">
        <f>IF($AI8=0,0,$AK8/$AI8)</f>
        <v>0.42483271125868455</v>
      </c>
      <c r="AH8" s="42">
        <f>IF($AF8=0,0,$P8/$AF8-1)</f>
        <v>0.019025818792865135</v>
      </c>
      <c r="AI8" s="14">
        <v>29718242608</v>
      </c>
      <c r="AJ8" s="14">
        <v>29200782711</v>
      </c>
      <c r="AK8" s="14">
        <v>12625281581</v>
      </c>
      <c r="AL8" s="14"/>
    </row>
    <row r="9" spans="1:38" s="15" customFormat="1" ht="12.75">
      <c r="A9" s="31"/>
      <c r="B9" s="40" t="s">
        <v>41</v>
      </c>
      <c r="C9" s="41" t="s">
        <v>42</v>
      </c>
      <c r="D9" s="79">
        <v>20206393046</v>
      </c>
      <c r="E9" s="80">
        <v>2160091107</v>
      </c>
      <c r="F9" s="82">
        <f aca="true" t="shared" si="0" ref="F9:F14">$D9+$E9</f>
        <v>22366484153</v>
      </c>
      <c r="G9" s="79">
        <v>20206393046</v>
      </c>
      <c r="H9" s="80">
        <v>2160091107</v>
      </c>
      <c r="I9" s="82">
        <f aca="true" t="shared" si="1" ref="I9:I14">$G9+$H9</f>
        <v>22366484153</v>
      </c>
      <c r="J9" s="79">
        <v>4726965402</v>
      </c>
      <c r="K9" s="80">
        <v>164020600</v>
      </c>
      <c r="L9" s="80">
        <f aca="true" t="shared" si="2" ref="L9:L14">$J9+$K9</f>
        <v>4890986002</v>
      </c>
      <c r="M9" s="42">
        <f aca="true" t="shared" si="3" ref="M9:M14">IF($F9=0,0,$L9/$F9)</f>
        <v>0.21867478002097954</v>
      </c>
      <c r="N9" s="107">
        <v>4709077663</v>
      </c>
      <c r="O9" s="108">
        <v>376226424</v>
      </c>
      <c r="P9" s="109">
        <f aca="true" t="shared" si="4" ref="P9:P14">$N9+$O9</f>
        <v>5085304087</v>
      </c>
      <c r="Q9" s="42">
        <f aca="true" t="shared" si="5" ref="Q9:Q14">IF($F9=0,0,$P9/$F9)</f>
        <v>0.2273626937615008</v>
      </c>
      <c r="R9" s="107">
        <v>0</v>
      </c>
      <c r="S9" s="109">
        <v>0</v>
      </c>
      <c r="T9" s="109">
        <f aca="true" t="shared" si="6" ref="T9:T14">$R9+$S9</f>
        <v>0</v>
      </c>
      <c r="U9" s="42">
        <f aca="true" t="shared" si="7" ref="U9:U14">IF($I9=0,0,$T9/$I9)</f>
        <v>0</v>
      </c>
      <c r="V9" s="107">
        <v>0</v>
      </c>
      <c r="W9" s="109">
        <v>0</v>
      </c>
      <c r="X9" s="109">
        <f aca="true" t="shared" si="8" ref="X9:X14">$V9+$W9</f>
        <v>0</v>
      </c>
      <c r="Y9" s="42">
        <f aca="true" t="shared" si="9" ref="Y9:Y14">IF($I9=0,0,$X9/$I9)</f>
        <v>0</v>
      </c>
      <c r="Z9" s="79">
        <f aca="true" t="shared" si="10" ref="Z9:Z14">$J9+$N9</f>
        <v>9436043065</v>
      </c>
      <c r="AA9" s="80">
        <f aca="true" t="shared" si="11" ref="AA9:AA14">$K9+$O9</f>
        <v>540247024</v>
      </c>
      <c r="AB9" s="80">
        <f aca="true" t="shared" si="12" ref="AB9:AB14">$Z9+$AA9</f>
        <v>9976290089</v>
      </c>
      <c r="AC9" s="42">
        <f aca="true" t="shared" si="13" ref="AC9:AC14">IF($F9=0,0,$AB9/$F9)</f>
        <v>0.4460374737824804</v>
      </c>
      <c r="AD9" s="79">
        <v>4308593418</v>
      </c>
      <c r="AE9" s="80">
        <v>365591644</v>
      </c>
      <c r="AF9" s="80">
        <f aca="true" t="shared" si="14" ref="AF9:AF14">$AD9+$AE9</f>
        <v>4674185062</v>
      </c>
      <c r="AG9" s="42">
        <f aca="true" t="shared" si="15" ref="AG9:AG14">IF($AI9=0,0,$AK9/$AI9)</f>
        <v>0.44741922114889376</v>
      </c>
      <c r="AH9" s="42">
        <f aca="true" t="shared" si="16" ref="AH9:AH14">IF($AF9=0,0,$P9/$AF9-1)</f>
        <v>0.08795523060100874</v>
      </c>
      <c r="AI9" s="14">
        <v>18315760465</v>
      </c>
      <c r="AJ9" s="14">
        <v>19810296722</v>
      </c>
      <c r="AK9" s="14">
        <v>8194823282</v>
      </c>
      <c r="AL9" s="14"/>
    </row>
    <row r="10" spans="1:38" s="15" customFormat="1" ht="12.75">
      <c r="A10" s="31"/>
      <c r="B10" s="40" t="s">
        <v>43</v>
      </c>
      <c r="C10" s="41" t="s">
        <v>44</v>
      </c>
      <c r="D10" s="79">
        <v>20521587991</v>
      </c>
      <c r="E10" s="80">
        <v>5370572000</v>
      </c>
      <c r="F10" s="82">
        <f t="shared" si="0"/>
        <v>25892159991</v>
      </c>
      <c r="G10" s="79">
        <v>20521587991</v>
      </c>
      <c r="H10" s="80">
        <v>5370572000</v>
      </c>
      <c r="I10" s="82">
        <f t="shared" si="1"/>
        <v>25892159991</v>
      </c>
      <c r="J10" s="79">
        <v>4486292143</v>
      </c>
      <c r="K10" s="80">
        <v>768717000</v>
      </c>
      <c r="L10" s="80">
        <f t="shared" si="2"/>
        <v>5255009143</v>
      </c>
      <c r="M10" s="42">
        <f t="shared" si="3"/>
        <v>0.20295754177429068</v>
      </c>
      <c r="N10" s="107">
        <v>4843405211</v>
      </c>
      <c r="O10" s="108">
        <v>1250232000</v>
      </c>
      <c r="P10" s="109">
        <f t="shared" si="4"/>
        <v>6093637211</v>
      </c>
      <c r="Q10" s="42">
        <f t="shared" si="5"/>
        <v>0.23534680818897</v>
      </c>
      <c r="R10" s="107">
        <v>0</v>
      </c>
      <c r="S10" s="109">
        <v>0</v>
      </c>
      <c r="T10" s="109">
        <f t="shared" si="6"/>
        <v>0</v>
      </c>
      <c r="U10" s="42">
        <f t="shared" si="7"/>
        <v>0</v>
      </c>
      <c r="V10" s="107">
        <v>0</v>
      </c>
      <c r="W10" s="109">
        <v>0</v>
      </c>
      <c r="X10" s="109">
        <f t="shared" si="8"/>
        <v>0</v>
      </c>
      <c r="Y10" s="42">
        <f t="shared" si="9"/>
        <v>0</v>
      </c>
      <c r="Z10" s="79">
        <f t="shared" si="10"/>
        <v>9329697354</v>
      </c>
      <c r="AA10" s="80">
        <f t="shared" si="11"/>
        <v>2018949000</v>
      </c>
      <c r="AB10" s="80">
        <f t="shared" si="12"/>
        <v>11348646354</v>
      </c>
      <c r="AC10" s="42">
        <f t="shared" si="13"/>
        <v>0.4383043499632607</v>
      </c>
      <c r="AD10" s="79">
        <v>4350137873</v>
      </c>
      <c r="AE10" s="80">
        <v>1953978000</v>
      </c>
      <c r="AF10" s="80">
        <f t="shared" si="14"/>
        <v>6304115873</v>
      </c>
      <c r="AG10" s="42">
        <f t="shared" si="15"/>
        <v>0.4935662420968332</v>
      </c>
      <c r="AH10" s="42">
        <f t="shared" si="16"/>
        <v>-0.03338749893564974</v>
      </c>
      <c r="AI10" s="14">
        <v>23494120120</v>
      </c>
      <c r="AJ10" s="14">
        <v>23963227080</v>
      </c>
      <c r="AK10" s="14">
        <v>11595904579</v>
      </c>
      <c r="AL10" s="14"/>
    </row>
    <row r="11" spans="1:38" s="15" customFormat="1" ht="12.75">
      <c r="A11" s="31"/>
      <c r="B11" s="40" t="s">
        <v>45</v>
      </c>
      <c r="C11" s="41" t="s">
        <v>46</v>
      </c>
      <c r="D11" s="79">
        <v>25295241460</v>
      </c>
      <c r="E11" s="80">
        <v>3058761260</v>
      </c>
      <c r="F11" s="82">
        <f t="shared" si="0"/>
        <v>28354002720</v>
      </c>
      <c r="G11" s="79">
        <v>25295241460</v>
      </c>
      <c r="H11" s="80">
        <v>3058761260</v>
      </c>
      <c r="I11" s="82">
        <f t="shared" si="1"/>
        <v>28354002720</v>
      </c>
      <c r="J11" s="79">
        <v>6378685664</v>
      </c>
      <c r="K11" s="80">
        <v>236659827</v>
      </c>
      <c r="L11" s="80">
        <f t="shared" si="2"/>
        <v>6615345491</v>
      </c>
      <c r="M11" s="42">
        <f t="shared" si="3"/>
        <v>0.23331257869753072</v>
      </c>
      <c r="N11" s="107">
        <v>6312652337</v>
      </c>
      <c r="O11" s="108">
        <v>672499049</v>
      </c>
      <c r="P11" s="109">
        <f t="shared" si="4"/>
        <v>6985151386</v>
      </c>
      <c r="Q11" s="42">
        <f t="shared" si="5"/>
        <v>0.246355036887716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12691338001</v>
      </c>
      <c r="AA11" s="80">
        <f t="shared" si="11"/>
        <v>909158876</v>
      </c>
      <c r="AB11" s="80">
        <f t="shared" si="12"/>
        <v>13600496877</v>
      </c>
      <c r="AC11" s="42">
        <f t="shared" si="13"/>
        <v>0.47966761558524673</v>
      </c>
      <c r="AD11" s="79">
        <v>5292254220</v>
      </c>
      <c r="AE11" s="80">
        <v>992707781</v>
      </c>
      <c r="AF11" s="80">
        <f t="shared" si="14"/>
        <v>6284962001</v>
      </c>
      <c r="AG11" s="42">
        <f t="shared" si="15"/>
        <v>0.4970763654826482</v>
      </c>
      <c r="AH11" s="42">
        <f t="shared" si="16"/>
        <v>0.11140709918191916</v>
      </c>
      <c r="AI11" s="14">
        <v>25952701355</v>
      </c>
      <c r="AJ11" s="14">
        <v>28101529886</v>
      </c>
      <c r="AK11" s="14">
        <v>12900474464</v>
      </c>
      <c r="AL11" s="14"/>
    </row>
    <row r="12" spans="1:38" s="15" customFormat="1" ht="12.75">
      <c r="A12" s="31"/>
      <c r="B12" s="40" t="s">
        <v>47</v>
      </c>
      <c r="C12" s="41" t="s">
        <v>48</v>
      </c>
      <c r="D12" s="79">
        <v>5640299510</v>
      </c>
      <c r="E12" s="80">
        <v>2183122880</v>
      </c>
      <c r="F12" s="82">
        <f t="shared" si="0"/>
        <v>7823422390</v>
      </c>
      <c r="G12" s="79">
        <v>6035990211</v>
      </c>
      <c r="H12" s="80">
        <v>1626634050</v>
      </c>
      <c r="I12" s="82">
        <f t="shared" si="1"/>
        <v>7662624261</v>
      </c>
      <c r="J12" s="79">
        <v>1180295777</v>
      </c>
      <c r="K12" s="80">
        <v>328701479</v>
      </c>
      <c r="L12" s="80">
        <f t="shared" si="2"/>
        <v>1508997256</v>
      </c>
      <c r="M12" s="42">
        <f t="shared" si="3"/>
        <v>0.192881987035344</v>
      </c>
      <c r="N12" s="107">
        <v>1497680915</v>
      </c>
      <c r="O12" s="108">
        <v>396323776</v>
      </c>
      <c r="P12" s="109">
        <f t="shared" si="4"/>
        <v>1894004691</v>
      </c>
      <c r="Q12" s="42">
        <f t="shared" si="5"/>
        <v>0.24209413688578815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2677976692</v>
      </c>
      <c r="AA12" s="80">
        <f t="shared" si="11"/>
        <v>725025255</v>
      </c>
      <c r="AB12" s="80">
        <f t="shared" si="12"/>
        <v>3403001947</v>
      </c>
      <c r="AC12" s="42">
        <f t="shared" si="13"/>
        <v>0.43497612392113216</v>
      </c>
      <c r="AD12" s="79">
        <v>1048719176</v>
      </c>
      <c r="AE12" s="80">
        <v>494869159</v>
      </c>
      <c r="AF12" s="80">
        <f t="shared" si="14"/>
        <v>1543588335</v>
      </c>
      <c r="AG12" s="42">
        <f t="shared" si="15"/>
        <v>0.36718419089895177</v>
      </c>
      <c r="AH12" s="42">
        <f t="shared" si="16"/>
        <v>0.2270141254986875</v>
      </c>
      <c r="AI12" s="14">
        <v>7523800350</v>
      </c>
      <c r="AJ12" s="14">
        <v>8155220180</v>
      </c>
      <c r="AK12" s="14">
        <v>2762620544</v>
      </c>
      <c r="AL12" s="14"/>
    </row>
    <row r="13" spans="1:38" s="15" customFormat="1" ht="12.75">
      <c r="A13" s="31"/>
      <c r="B13" s="40" t="s">
        <v>49</v>
      </c>
      <c r="C13" s="41" t="s">
        <v>50</v>
      </c>
      <c r="D13" s="79">
        <v>14831720271</v>
      </c>
      <c r="E13" s="80">
        <v>3194974947</v>
      </c>
      <c r="F13" s="82">
        <f t="shared" si="0"/>
        <v>18026695218</v>
      </c>
      <c r="G13" s="79">
        <v>15138875211</v>
      </c>
      <c r="H13" s="80">
        <v>2424280488</v>
      </c>
      <c r="I13" s="82">
        <f t="shared" si="1"/>
        <v>17563155699</v>
      </c>
      <c r="J13" s="79">
        <v>3491642735</v>
      </c>
      <c r="K13" s="80">
        <v>210122354</v>
      </c>
      <c r="L13" s="80">
        <f t="shared" si="2"/>
        <v>3701765089</v>
      </c>
      <c r="M13" s="42">
        <f t="shared" si="3"/>
        <v>0.20534906949021453</v>
      </c>
      <c r="N13" s="107">
        <v>3285627636</v>
      </c>
      <c r="O13" s="108">
        <v>454666734</v>
      </c>
      <c r="P13" s="109">
        <f t="shared" si="4"/>
        <v>3740294370</v>
      </c>
      <c r="Q13" s="42">
        <f t="shared" si="5"/>
        <v>0.20748641527290285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6777270371</v>
      </c>
      <c r="AA13" s="80">
        <f t="shared" si="11"/>
        <v>664789088</v>
      </c>
      <c r="AB13" s="80">
        <f t="shared" si="12"/>
        <v>7442059459</v>
      </c>
      <c r="AC13" s="42">
        <f t="shared" si="13"/>
        <v>0.4128354847631174</v>
      </c>
      <c r="AD13" s="79">
        <v>3291737963</v>
      </c>
      <c r="AE13" s="80">
        <v>527420479</v>
      </c>
      <c r="AF13" s="80">
        <f t="shared" si="14"/>
        <v>3819158442</v>
      </c>
      <c r="AG13" s="42">
        <f t="shared" si="15"/>
        <v>0.41410061465776854</v>
      </c>
      <c r="AH13" s="42">
        <f t="shared" si="16"/>
        <v>-0.02064959419664736</v>
      </c>
      <c r="AI13" s="14">
        <v>17610781404</v>
      </c>
      <c r="AJ13" s="14">
        <v>16096125462</v>
      </c>
      <c r="AK13" s="14">
        <v>7292635404</v>
      </c>
      <c r="AL13" s="14"/>
    </row>
    <row r="14" spans="1:38" s="15" customFormat="1" ht="12.75">
      <c r="A14" s="31"/>
      <c r="B14" s="53" t="s">
        <v>95</v>
      </c>
      <c r="C14" s="41"/>
      <c r="D14" s="83">
        <f>SUM(D8:D13)</f>
        <v>113471306604</v>
      </c>
      <c r="E14" s="84">
        <f>SUM(E8:E13)</f>
        <v>19574886459</v>
      </c>
      <c r="F14" s="85">
        <f t="shared" si="0"/>
        <v>133046193063</v>
      </c>
      <c r="G14" s="83">
        <f>SUM(G8:G13)</f>
        <v>114164975673</v>
      </c>
      <c r="H14" s="84">
        <f>SUM(H8:H13)</f>
        <v>18635816142</v>
      </c>
      <c r="I14" s="85">
        <f t="shared" si="1"/>
        <v>132800791815</v>
      </c>
      <c r="J14" s="83">
        <f>SUM(J8:J13)</f>
        <v>26155198268</v>
      </c>
      <c r="K14" s="84">
        <f>SUM(K8:K13)</f>
        <v>2085317158</v>
      </c>
      <c r="L14" s="84">
        <f t="shared" si="2"/>
        <v>28240515426</v>
      </c>
      <c r="M14" s="46">
        <f t="shared" si="3"/>
        <v>0.21226098076047586</v>
      </c>
      <c r="N14" s="113">
        <f>SUM(N8:N13)</f>
        <v>27006310401</v>
      </c>
      <c r="O14" s="114">
        <f>SUM(O8:O13)</f>
        <v>3760935846</v>
      </c>
      <c r="P14" s="115">
        <f t="shared" si="4"/>
        <v>30767246247</v>
      </c>
      <c r="Q14" s="46">
        <f t="shared" si="5"/>
        <v>0.23125236084305772</v>
      </c>
      <c r="R14" s="113">
        <f>SUM(R8:R13)</f>
        <v>0</v>
      </c>
      <c r="S14" s="115">
        <f>SUM(S8:S13)</f>
        <v>0</v>
      </c>
      <c r="T14" s="115">
        <f t="shared" si="6"/>
        <v>0</v>
      </c>
      <c r="U14" s="46">
        <f t="shared" si="7"/>
        <v>0</v>
      </c>
      <c r="V14" s="113">
        <f>SUM(V8:V13)</f>
        <v>0</v>
      </c>
      <c r="W14" s="115">
        <f>SUM(W8:W13)</f>
        <v>0</v>
      </c>
      <c r="X14" s="115">
        <f t="shared" si="8"/>
        <v>0</v>
      </c>
      <c r="Y14" s="46">
        <f t="shared" si="9"/>
        <v>0</v>
      </c>
      <c r="Z14" s="83">
        <f t="shared" si="10"/>
        <v>53161508669</v>
      </c>
      <c r="AA14" s="84">
        <f t="shared" si="11"/>
        <v>5846253004</v>
      </c>
      <c r="AB14" s="84">
        <f t="shared" si="12"/>
        <v>59007761673</v>
      </c>
      <c r="AC14" s="46">
        <f t="shared" si="13"/>
        <v>0.4435133416035336</v>
      </c>
      <c r="AD14" s="83">
        <f>SUM(AD8:AD13)</f>
        <v>23801996933</v>
      </c>
      <c r="AE14" s="84">
        <f>SUM(AE8:AE13)</f>
        <v>5662754619</v>
      </c>
      <c r="AF14" s="84">
        <f t="shared" si="14"/>
        <v>29464751552</v>
      </c>
      <c r="AG14" s="46">
        <f t="shared" si="15"/>
        <v>0.45158876460940145</v>
      </c>
      <c r="AH14" s="46">
        <f t="shared" si="16"/>
        <v>0.04420518166261567</v>
      </c>
      <c r="AI14" s="14">
        <f>SUM(AI8:AI13)</f>
        <v>122615406302</v>
      </c>
      <c r="AJ14" s="14">
        <f>SUM(AJ8:AJ13)</f>
        <v>125327182041</v>
      </c>
      <c r="AK14" s="14">
        <f>SUM(AK8:AK13)</f>
        <v>55371739854</v>
      </c>
      <c r="AL14" s="14"/>
    </row>
    <row r="15" spans="1:38" s="15" customFormat="1" ht="12.75">
      <c r="A15" s="47"/>
      <c r="B15" s="54"/>
      <c r="C15" s="55"/>
      <c r="D15" s="103"/>
      <c r="E15" s="104"/>
      <c r="F15" s="105"/>
      <c r="G15" s="103"/>
      <c r="H15" s="104"/>
      <c r="I15" s="105"/>
      <c r="J15" s="103"/>
      <c r="K15" s="104"/>
      <c r="L15" s="104"/>
      <c r="M15" s="51"/>
      <c r="N15" s="116"/>
      <c r="O15" s="117"/>
      <c r="P15" s="118"/>
      <c r="Q15" s="51"/>
      <c r="R15" s="116"/>
      <c r="S15" s="118"/>
      <c r="T15" s="118"/>
      <c r="U15" s="51"/>
      <c r="V15" s="116"/>
      <c r="W15" s="118"/>
      <c r="X15" s="118"/>
      <c r="Y15" s="51"/>
      <c r="Z15" s="103"/>
      <c r="AA15" s="104"/>
      <c r="AB15" s="104"/>
      <c r="AC15" s="51"/>
      <c r="AD15" s="103"/>
      <c r="AE15" s="104"/>
      <c r="AF15" s="104"/>
      <c r="AG15" s="51"/>
      <c r="AH15" s="51"/>
      <c r="AI15" s="14"/>
      <c r="AJ15" s="14"/>
      <c r="AK15" s="14"/>
      <c r="AL15" s="14"/>
    </row>
    <row r="16" spans="1:38" ht="12.75">
      <c r="A16" s="56"/>
      <c r="B16" s="120" t="s">
        <v>667</v>
      </c>
      <c r="C16" s="57"/>
      <c r="D16" s="106"/>
      <c r="E16" s="106"/>
      <c r="F16" s="106"/>
      <c r="G16" s="106"/>
      <c r="H16" s="106"/>
      <c r="I16" s="106"/>
      <c r="J16" s="106"/>
      <c r="K16" s="106"/>
      <c r="L16" s="106"/>
      <c r="M16" s="52"/>
      <c r="N16" s="119"/>
      <c r="O16" s="119"/>
      <c r="P16" s="119"/>
      <c r="Q16" s="58"/>
      <c r="R16" s="119"/>
      <c r="S16" s="119"/>
      <c r="T16" s="119"/>
      <c r="U16" s="58"/>
      <c r="V16" s="119"/>
      <c r="W16" s="119"/>
      <c r="X16" s="119"/>
      <c r="Y16" s="58"/>
      <c r="Z16" s="106"/>
      <c r="AA16" s="106"/>
      <c r="AB16" s="106"/>
      <c r="AC16" s="52"/>
      <c r="AD16" s="106"/>
      <c r="AE16" s="106"/>
      <c r="AF16" s="106"/>
      <c r="AG16" s="52"/>
      <c r="AH16" s="52"/>
      <c r="AI16" s="2"/>
      <c r="AJ16" s="2"/>
      <c r="AK16" s="2"/>
      <c r="AL16" s="2"/>
    </row>
    <row r="17" spans="1:38" ht="12.75">
      <c r="A17" s="2"/>
      <c r="B17" s="2"/>
      <c r="C17" s="2"/>
      <c r="D17" s="91"/>
      <c r="E17" s="91"/>
      <c r="F17" s="91"/>
      <c r="G17" s="91"/>
      <c r="H17" s="91"/>
      <c r="I17" s="91"/>
      <c r="J17" s="91"/>
      <c r="K17" s="91"/>
      <c r="L17" s="91"/>
      <c r="M17" s="2"/>
      <c r="N17" s="91"/>
      <c r="O17" s="91"/>
      <c r="P17" s="91"/>
      <c r="Q17" s="2"/>
      <c r="R17" s="91"/>
      <c r="S17" s="91"/>
      <c r="T17" s="91"/>
      <c r="U17" s="2"/>
      <c r="V17" s="91"/>
      <c r="W17" s="91"/>
      <c r="X17" s="91"/>
      <c r="Y17" s="2"/>
      <c r="Z17" s="91"/>
      <c r="AA17" s="91"/>
      <c r="AB17" s="91"/>
      <c r="AC17" s="2"/>
      <c r="AD17" s="91"/>
      <c r="AE17" s="91"/>
      <c r="AF17" s="91"/>
      <c r="AG17" s="2"/>
      <c r="AH17" s="2"/>
      <c r="AI17" s="2"/>
      <c r="AJ17" s="2"/>
      <c r="AK17" s="2"/>
      <c r="AL17" s="2"/>
    </row>
    <row r="18" spans="1:38" ht="12.75">
      <c r="A18" s="2"/>
      <c r="B18" s="2"/>
      <c r="C18" s="2"/>
      <c r="D18" s="91"/>
      <c r="E18" s="91"/>
      <c r="F18" s="91"/>
      <c r="G18" s="91"/>
      <c r="H18" s="91"/>
      <c r="I18" s="91"/>
      <c r="J18" s="91"/>
      <c r="K18" s="91"/>
      <c r="L18" s="91"/>
      <c r="M18" s="2"/>
      <c r="N18" s="91"/>
      <c r="O18" s="91"/>
      <c r="P18" s="91"/>
      <c r="Q18" s="2"/>
      <c r="R18" s="91"/>
      <c r="S18" s="91"/>
      <c r="T18" s="91"/>
      <c r="U18" s="2"/>
      <c r="V18" s="91"/>
      <c r="W18" s="91"/>
      <c r="X18" s="91"/>
      <c r="Y18" s="2"/>
      <c r="Z18" s="91"/>
      <c r="AA18" s="91"/>
      <c r="AB18" s="91"/>
      <c r="AC18" s="2"/>
      <c r="AD18" s="91"/>
      <c r="AE18" s="91"/>
      <c r="AF18" s="91"/>
      <c r="AG18" s="2"/>
      <c r="AH18" s="2"/>
      <c r="AI18" s="2"/>
      <c r="AJ18" s="2"/>
      <c r="AK18" s="2"/>
      <c r="AL18" s="2"/>
    </row>
    <row r="19" spans="1:38" ht="12.75">
      <c r="A19" s="2"/>
      <c r="B19" s="2"/>
      <c r="C19" s="2"/>
      <c r="D19" s="91"/>
      <c r="E19" s="91"/>
      <c r="F19" s="91"/>
      <c r="G19" s="91"/>
      <c r="H19" s="91"/>
      <c r="I19" s="91"/>
      <c r="J19" s="91"/>
      <c r="K19" s="91"/>
      <c r="L19" s="91"/>
      <c r="M19" s="2"/>
      <c r="N19" s="91"/>
      <c r="O19" s="91"/>
      <c r="P19" s="91"/>
      <c r="Q19" s="2"/>
      <c r="R19" s="91"/>
      <c r="S19" s="91"/>
      <c r="T19" s="91"/>
      <c r="U19" s="2"/>
      <c r="V19" s="91"/>
      <c r="W19" s="91"/>
      <c r="X19" s="91"/>
      <c r="Y19" s="2"/>
      <c r="Z19" s="91"/>
      <c r="AA19" s="91"/>
      <c r="AB19" s="91"/>
      <c r="AC19" s="2"/>
      <c r="AD19" s="91"/>
      <c r="AE19" s="91"/>
      <c r="AF19" s="91"/>
      <c r="AG19" s="2"/>
      <c r="AH19" s="2"/>
      <c r="AI19" s="2"/>
      <c r="AJ19" s="2"/>
      <c r="AK19" s="2"/>
      <c r="AL19" s="2"/>
    </row>
    <row r="20" spans="1:38" ht="12.75">
      <c r="A20" s="2"/>
      <c r="B20" s="2"/>
      <c r="C20" s="2"/>
      <c r="D20" s="91"/>
      <c r="E20" s="91"/>
      <c r="F20" s="91"/>
      <c r="G20" s="91"/>
      <c r="H20" s="91"/>
      <c r="I20" s="91"/>
      <c r="J20" s="91"/>
      <c r="K20" s="91"/>
      <c r="L20" s="91"/>
      <c r="M20" s="2"/>
      <c r="N20" s="91"/>
      <c r="O20" s="91"/>
      <c r="P20" s="91"/>
      <c r="Q20" s="2"/>
      <c r="R20" s="91"/>
      <c r="S20" s="91"/>
      <c r="T20" s="91"/>
      <c r="U20" s="2"/>
      <c r="V20" s="91"/>
      <c r="W20" s="91"/>
      <c r="X20" s="91"/>
      <c r="Y20" s="2"/>
      <c r="Z20" s="91"/>
      <c r="AA20" s="91"/>
      <c r="AB20" s="91"/>
      <c r="AC20" s="2"/>
      <c r="AD20" s="91"/>
      <c r="AE20" s="91"/>
      <c r="AF20" s="91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1"/>
      <c r="E21" s="91"/>
      <c r="F21" s="91"/>
      <c r="G21" s="91"/>
      <c r="H21" s="91"/>
      <c r="I21" s="91"/>
      <c r="J21" s="91"/>
      <c r="K21" s="91"/>
      <c r="L21" s="91"/>
      <c r="M21" s="2"/>
      <c r="N21" s="91"/>
      <c r="O21" s="91"/>
      <c r="P21" s="91"/>
      <c r="Q21" s="2"/>
      <c r="R21" s="91"/>
      <c r="S21" s="91"/>
      <c r="T21" s="91"/>
      <c r="U21" s="2"/>
      <c r="V21" s="91"/>
      <c r="W21" s="91"/>
      <c r="X21" s="91"/>
      <c r="Y21" s="2"/>
      <c r="Z21" s="91"/>
      <c r="AA21" s="91"/>
      <c r="AB21" s="91"/>
      <c r="AC21" s="2"/>
      <c r="AD21" s="91"/>
      <c r="AE21" s="91"/>
      <c r="AF21" s="91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1"/>
      <c r="E22" s="91"/>
      <c r="F22" s="91"/>
      <c r="G22" s="91"/>
      <c r="H22" s="91"/>
      <c r="I22" s="91"/>
      <c r="J22" s="91"/>
      <c r="K22" s="91"/>
      <c r="L22" s="91"/>
      <c r="M22" s="2"/>
      <c r="N22" s="91"/>
      <c r="O22" s="91"/>
      <c r="P22" s="91"/>
      <c r="Q22" s="2"/>
      <c r="R22" s="91"/>
      <c r="S22" s="91"/>
      <c r="T22" s="91"/>
      <c r="U22" s="2"/>
      <c r="V22" s="91"/>
      <c r="W22" s="91"/>
      <c r="X22" s="91"/>
      <c r="Y22" s="2"/>
      <c r="Z22" s="91"/>
      <c r="AA22" s="91"/>
      <c r="AB22" s="91"/>
      <c r="AC22" s="2"/>
      <c r="AD22" s="91"/>
      <c r="AE22" s="91"/>
      <c r="AF22" s="91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1"/>
      <c r="E23" s="91"/>
      <c r="F23" s="91"/>
      <c r="G23" s="91"/>
      <c r="H23" s="91"/>
      <c r="I23" s="91"/>
      <c r="J23" s="91"/>
      <c r="K23" s="91"/>
      <c r="L23" s="91"/>
      <c r="M23" s="2"/>
      <c r="N23" s="91"/>
      <c r="O23" s="91"/>
      <c r="P23" s="91"/>
      <c r="Q23" s="2"/>
      <c r="R23" s="91"/>
      <c r="S23" s="91"/>
      <c r="T23" s="91"/>
      <c r="U23" s="2"/>
      <c r="V23" s="91"/>
      <c r="W23" s="91"/>
      <c r="X23" s="91"/>
      <c r="Y23" s="2"/>
      <c r="Z23" s="91"/>
      <c r="AA23" s="91"/>
      <c r="AB23" s="91"/>
      <c r="AC23" s="2"/>
      <c r="AD23" s="91"/>
      <c r="AE23" s="91"/>
      <c r="AF23" s="91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1"/>
      <c r="E24" s="91"/>
      <c r="F24" s="91"/>
      <c r="G24" s="91"/>
      <c r="H24" s="91"/>
      <c r="I24" s="91"/>
      <c r="J24" s="91"/>
      <c r="K24" s="91"/>
      <c r="L24" s="91"/>
      <c r="M24" s="2"/>
      <c r="N24" s="91"/>
      <c r="O24" s="91"/>
      <c r="P24" s="91"/>
      <c r="Q24" s="2"/>
      <c r="R24" s="91"/>
      <c r="S24" s="91"/>
      <c r="T24" s="91"/>
      <c r="U24" s="2"/>
      <c r="V24" s="91"/>
      <c r="W24" s="91"/>
      <c r="X24" s="91"/>
      <c r="Y24" s="2"/>
      <c r="Z24" s="91"/>
      <c r="AA24" s="91"/>
      <c r="AB24" s="91"/>
      <c r="AC24" s="2"/>
      <c r="AD24" s="91"/>
      <c r="AE24" s="91"/>
      <c r="AF24" s="91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1"/>
      <c r="E25" s="91"/>
      <c r="F25" s="91"/>
      <c r="G25" s="91"/>
      <c r="H25" s="91"/>
      <c r="I25" s="91"/>
      <c r="J25" s="91"/>
      <c r="K25" s="91"/>
      <c r="L25" s="91"/>
      <c r="M25" s="2"/>
      <c r="N25" s="91"/>
      <c r="O25" s="91"/>
      <c r="P25" s="91"/>
      <c r="Q25" s="2"/>
      <c r="R25" s="91"/>
      <c r="S25" s="91"/>
      <c r="T25" s="91"/>
      <c r="U25" s="2"/>
      <c r="V25" s="91"/>
      <c r="W25" s="91"/>
      <c r="X25" s="91"/>
      <c r="Y25" s="2"/>
      <c r="Z25" s="91"/>
      <c r="AA25" s="91"/>
      <c r="AB25" s="91"/>
      <c r="AC25" s="2"/>
      <c r="AD25" s="91"/>
      <c r="AE25" s="91"/>
      <c r="AF25" s="91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1"/>
      <c r="E26" s="91"/>
      <c r="F26" s="91"/>
      <c r="G26" s="91"/>
      <c r="H26" s="91"/>
      <c r="I26" s="91"/>
      <c r="J26" s="91"/>
      <c r="K26" s="91"/>
      <c r="L26" s="91"/>
      <c r="M26" s="2"/>
      <c r="N26" s="91"/>
      <c r="O26" s="91"/>
      <c r="P26" s="91"/>
      <c r="Q26" s="2"/>
      <c r="R26" s="91"/>
      <c r="S26" s="91"/>
      <c r="T26" s="91"/>
      <c r="U26" s="2"/>
      <c r="V26" s="91"/>
      <c r="W26" s="91"/>
      <c r="X26" s="91"/>
      <c r="Y26" s="2"/>
      <c r="Z26" s="91"/>
      <c r="AA26" s="91"/>
      <c r="AB26" s="91"/>
      <c r="AC26" s="2"/>
      <c r="AD26" s="91"/>
      <c r="AE26" s="91"/>
      <c r="AF26" s="91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1"/>
      <c r="E27" s="91"/>
      <c r="F27" s="91"/>
      <c r="G27" s="91"/>
      <c r="H27" s="91"/>
      <c r="I27" s="91"/>
      <c r="J27" s="91"/>
      <c r="K27" s="91"/>
      <c r="L27" s="91"/>
      <c r="M27" s="2"/>
      <c r="N27" s="91"/>
      <c r="O27" s="91"/>
      <c r="P27" s="91"/>
      <c r="Q27" s="2"/>
      <c r="R27" s="91"/>
      <c r="S27" s="91"/>
      <c r="T27" s="91"/>
      <c r="U27" s="2"/>
      <c r="V27" s="91"/>
      <c r="W27" s="91"/>
      <c r="X27" s="91"/>
      <c r="Y27" s="2"/>
      <c r="Z27" s="91"/>
      <c r="AA27" s="91"/>
      <c r="AB27" s="91"/>
      <c r="AC27" s="2"/>
      <c r="AD27" s="91"/>
      <c r="AE27" s="91"/>
      <c r="AF27" s="91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1"/>
      <c r="E28" s="91"/>
      <c r="F28" s="91"/>
      <c r="G28" s="91"/>
      <c r="H28" s="91"/>
      <c r="I28" s="91"/>
      <c r="J28" s="91"/>
      <c r="K28" s="91"/>
      <c r="L28" s="91"/>
      <c r="M28" s="2"/>
      <c r="N28" s="91"/>
      <c r="O28" s="91"/>
      <c r="P28" s="91"/>
      <c r="Q28" s="2"/>
      <c r="R28" s="91"/>
      <c r="S28" s="91"/>
      <c r="T28" s="91"/>
      <c r="U28" s="2"/>
      <c r="V28" s="91"/>
      <c r="W28" s="91"/>
      <c r="X28" s="91"/>
      <c r="Y28" s="2"/>
      <c r="Z28" s="91"/>
      <c r="AA28" s="91"/>
      <c r="AB28" s="91"/>
      <c r="AC28" s="2"/>
      <c r="AD28" s="91"/>
      <c r="AE28" s="91"/>
      <c r="AF28" s="91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1"/>
      <c r="E29" s="91"/>
      <c r="F29" s="91"/>
      <c r="G29" s="91"/>
      <c r="H29" s="91"/>
      <c r="I29" s="91"/>
      <c r="J29" s="91"/>
      <c r="K29" s="91"/>
      <c r="L29" s="91"/>
      <c r="M29" s="2"/>
      <c r="N29" s="91"/>
      <c r="O29" s="91"/>
      <c r="P29" s="91"/>
      <c r="Q29" s="2"/>
      <c r="R29" s="91"/>
      <c r="S29" s="91"/>
      <c r="T29" s="91"/>
      <c r="U29" s="2"/>
      <c r="V29" s="91"/>
      <c r="W29" s="91"/>
      <c r="X29" s="91"/>
      <c r="Y29" s="2"/>
      <c r="Z29" s="91"/>
      <c r="AA29" s="91"/>
      <c r="AB29" s="91"/>
      <c r="AC29" s="2"/>
      <c r="AD29" s="91"/>
      <c r="AE29" s="91"/>
      <c r="AF29" s="91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1"/>
      <c r="E30" s="91"/>
      <c r="F30" s="91"/>
      <c r="G30" s="91"/>
      <c r="H30" s="91"/>
      <c r="I30" s="91"/>
      <c r="J30" s="91"/>
      <c r="K30" s="91"/>
      <c r="L30" s="91"/>
      <c r="M30" s="2"/>
      <c r="N30" s="91"/>
      <c r="O30" s="91"/>
      <c r="P30" s="91"/>
      <c r="Q30" s="2"/>
      <c r="R30" s="91"/>
      <c r="S30" s="91"/>
      <c r="T30" s="91"/>
      <c r="U30" s="2"/>
      <c r="V30" s="91"/>
      <c r="W30" s="91"/>
      <c r="X30" s="91"/>
      <c r="Y30" s="2"/>
      <c r="Z30" s="91"/>
      <c r="AA30" s="91"/>
      <c r="AB30" s="91"/>
      <c r="AC30" s="2"/>
      <c r="AD30" s="91"/>
      <c r="AE30" s="91"/>
      <c r="AF30" s="91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1"/>
      <c r="E31" s="91"/>
      <c r="F31" s="91"/>
      <c r="G31" s="91"/>
      <c r="H31" s="91"/>
      <c r="I31" s="91"/>
      <c r="J31" s="91"/>
      <c r="K31" s="91"/>
      <c r="L31" s="91"/>
      <c r="M31" s="2"/>
      <c r="N31" s="91"/>
      <c r="O31" s="91"/>
      <c r="P31" s="91"/>
      <c r="Q31" s="2"/>
      <c r="R31" s="91"/>
      <c r="S31" s="91"/>
      <c r="T31" s="91"/>
      <c r="U31" s="2"/>
      <c r="V31" s="91"/>
      <c r="W31" s="91"/>
      <c r="X31" s="91"/>
      <c r="Y31" s="2"/>
      <c r="Z31" s="91"/>
      <c r="AA31" s="91"/>
      <c r="AB31" s="91"/>
      <c r="AC31" s="2"/>
      <c r="AD31" s="91"/>
      <c r="AE31" s="91"/>
      <c r="AF31" s="91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1"/>
      <c r="E32" s="91"/>
      <c r="F32" s="91"/>
      <c r="G32" s="91"/>
      <c r="H32" s="91"/>
      <c r="I32" s="91"/>
      <c r="J32" s="91"/>
      <c r="K32" s="91"/>
      <c r="L32" s="91"/>
      <c r="M32" s="2"/>
      <c r="N32" s="91"/>
      <c r="O32" s="91"/>
      <c r="P32" s="91"/>
      <c r="Q32" s="2"/>
      <c r="R32" s="91"/>
      <c r="S32" s="91"/>
      <c r="T32" s="91"/>
      <c r="U32" s="2"/>
      <c r="V32" s="91"/>
      <c r="W32" s="91"/>
      <c r="X32" s="91"/>
      <c r="Y32" s="2"/>
      <c r="Z32" s="91"/>
      <c r="AA32" s="91"/>
      <c r="AB32" s="91"/>
      <c r="AC32" s="2"/>
      <c r="AD32" s="91"/>
      <c r="AE32" s="91"/>
      <c r="AF32" s="91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1"/>
      <c r="E33" s="91"/>
      <c r="F33" s="91"/>
      <c r="G33" s="91"/>
      <c r="H33" s="91"/>
      <c r="I33" s="91"/>
      <c r="J33" s="91"/>
      <c r="K33" s="91"/>
      <c r="L33" s="91"/>
      <c r="M33" s="2"/>
      <c r="N33" s="91"/>
      <c r="O33" s="91"/>
      <c r="P33" s="91"/>
      <c r="Q33" s="2"/>
      <c r="R33" s="91"/>
      <c r="S33" s="91"/>
      <c r="T33" s="91"/>
      <c r="U33" s="2"/>
      <c r="V33" s="91"/>
      <c r="W33" s="91"/>
      <c r="X33" s="91"/>
      <c r="Y33" s="2"/>
      <c r="Z33" s="91"/>
      <c r="AA33" s="91"/>
      <c r="AB33" s="91"/>
      <c r="AC33" s="2"/>
      <c r="AD33" s="91"/>
      <c r="AE33" s="91"/>
      <c r="AF33" s="91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1"/>
      <c r="E34" s="91"/>
      <c r="F34" s="91"/>
      <c r="G34" s="91"/>
      <c r="H34" s="91"/>
      <c r="I34" s="91"/>
      <c r="J34" s="91"/>
      <c r="K34" s="91"/>
      <c r="L34" s="91"/>
      <c r="M34" s="2"/>
      <c r="N34" s="91"/>
      <c r="O34" s="91"/>
      <c r="P34" s="91"/>
      <c r="Q34" s="2"/>
      <c r="R34" s="91"/>
      <c r="S34" s="91"/>
      <c r="T34" s="91"/>
      <c r="U34" s="2"/>
      <c r="V34" s="91"/>
      <c r="W34" s="91"/>
      <c r="X34" s="91"/>
      <c r="Y34" s="2"/>
      <c r="Z34" s="91"/>
      <c r="AA34" s="91"/>
      <c r="AB34" s="91"/>
      <c r="AC34" s="2"/>
      <c r="AD34" s="91"/>
      <c r="AE34" s="91"/>
      <c r="AF34" s="91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1"/>
      <c r="E35" s="91"/>
      <c r="F35" s="91"/>
      <c r="G35" s="91"/>
      <c r="H35" s="91"/>
      <c r="I35" s="91"/>
      <c r="J35" s="91"/>
      <c r="K35" s="91"/>
      <c r="L35" s="91"/>
      <c r="M35" s="2"/>
      <c r="N35" s="91"/>
      <c r="O35" s="91"/>
      <c r="P35" s="91"/>
      <c r="Q35" s="2"/>
      <c r="R35" s="91"/>
      <c r="S35" s="91"/>
      <c r="T35" s="91"/>
      <c r="U35" s="2"/>
      <c r="V35" s="91"/>
      <c r="W35" s="91"/>
      <c r="X35" s="91"/>
      <c r="Y35" s="2"/>
      <c r="Z35" s="91"/>
      <c r="AA35" s="91"/>
      <c r="AB35" s="91"/>
      <c r="AC35" s="2"/>
      <c r="AD35" s="91"/>
      <c r="AE35" s="91"/>
      <c r="AF35" s="91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1"/>
      <c r="E36" s="91"/>
      <c r="F36" s="91"/>
      <c r="G36" s="91"/>
      <c r="H36" s="91"/>
      <c r="I36" s="91"/>
      <c r="J36" s="91"/>
      <c r="K36" s="91"/>
      <c r="L36" s="91"/>
      <c r="M36" s="2"/>
      <c r="N36" s="91"/>
      <c r="O36" s="91"/>
      <c r="P36" s="91"/>
      <c r="Q36" s="2"/>
      <c r="R36" s="91"/>
      <c r="S36" s="91"/>
      <c r="T36" s="91"/>
      <c r="U36" s="2"/>
      <c r="V36" s="91"/>
      <c r="W36" s="91"/>
      <c r="X36" s="91"/>
      <c r="Y36" s="2"/>
      <c r="Z36" s="91"/>
      <c r="AA36" s="91"/>
      <c r="AB36" s="91"/>
      <c r="AC36" s="2"/>
      <c r="AD36" s="91"/>
      <c r="AE36" s="91"/>
      <c r="AF36" s="91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1"/>
      <c r="E37" s="91"/>
      <c r="F37" s="91"/>
      <c r="G37" s="91"/>
      <c r="H37" s="91"/>
      <c r="I37" s="91"/>
      <c r="J37" s="91"/>
      <c r="K37" s="91"/>
      <c r="L37" s="91"/>
      <c r="M37" s="2"/>
      <c r="N37" s="91"/>
      <c r="O37" s="91"/>
      <c r="P37" s="91"/>
      <c r="Q37" s="2"/>
      <c r="R37" s="91"/>
      <c r="S37" s="91"/>
      <c r="T37" s="91"/>
      <c r="U37" s="2"/>
      <c r="V37" s="91"/>
      <c r="W37" s="91"/>
      <c r="X37" s="91"/>
      <c r="Y37" s="2"/>
      <c r="Z37" s="91"/>
      <c r="AA37" s="91"/>
      <c r="AB37" s="91"/>
      <c r="AC37" s="2"/>
      <c r="AD37" s="91"/>
      <c r="AE37" s="91"/>
      <c r="AF37" s="91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1"/>
      <c r="E38" s="91"/>
      <c r="F38" s="91"/>
      <c r="G38" s="91"/>
      <c r="H38" s="91"/>
      <c r="I38" s="91"/>
      <c r="J38" s="91"/>
      <c r="K38" s="91"/>
      <c r="L38" s="91"/>
      <c r="M38" s="2"/>
      <c r="N38" s="91"/>
      <c r="O38" s="91"/>
      <c r="P38" s="91"/>
      <c r="Q38" s="2"/>
      <c r="R38" s="91"/>
      <c r="S38" s="91"/>
      <c r="T38" s="91"/>
      <c r="U38" s="2"/>
      <c r="V38" s="91"/>
      <c r="W38" s="91"/>
      <c r="X38" s="91"/>
      <c r="Y38" s="2"/>
      <c r="Z38" s="91"/>
      <c r="AA38" s="91"/>
      <c r="AB38" s="91"/>
      <c r="AC38" s="2"/>
      <c r="AD38" s="91"/>
      <c r="AE38" s="91"/>
      <c r="AF38" s="91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1"/>
      <c r="E39" s="91"/>
      <c r="F39" s="91"/>
      <c r="G39" s="91"/>
      <c r="H39" s="91"/>
      <c r="I39" s="91"/>
      <c r="J39" s="91"/>
      <c r="K39" s="91"/>
      <c r="L39" s="91"/>
      <c r="M39" s="2"/>
      <c r="N39" s="91"/>
      <c r="O39" s="91"/>
      <c r="P39" s="91"/>
      <c r="Q39" s="2"/>
      <c r="R39" s="91"/>
      <c r="S39" s="91"/>
      <c r="T39" s="91"/>
      <c r="U39" s="2"/>
      <c r="V39" s="91"/>
      <c r="W39" s="91"/>
      <c r="X39" s="91"/>
      <c r="Y39" s="2"/>
      <c r="Z39" s="91"/>
      <c r="AA39" s="91"/>
      <c r="AB39" s="91"/>
      <c r="AC39" s="2"/>
      <c r="AD39" s="91"/>
      <c r="AE39" s="91"/>
      <c r="AF39" s="91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91"/>
      <c r="O40" s="91"/>
      <c r="P40" s="91"/>
      <c r="Q40" s="2"/>
      <c r="R40" s="91"/>
      <c r="S40" s="91"/>
      <c r="T40" s="91"/>
      <c r="U40" s="2"/>
      <c r="V40" s="91"/>
      <c r="W40" s="91"/>
      <c r="X40" s="91"/>
      <c r="Y40" s="2"/>
      <c r="Z40" s="91"/>
      <c r="AA40" s="91"/>
      <c r="AB40" s="91"/>
      <c r="AC40" s="2"/>
      <c r="AD40" s="91"/>
      <c r="AE40" s="91"/>
      <c r="AF40" s="91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1"/>
      <c r="E41" s="91"/>
      <c r="F41" s="91"/>
      <c r="G41" s="91"/>
      <c r="H41" s="91"/>
      <c r="I41" s="91"/>
      <c r="J41" s="91"/>
      <c r="K41" s="91"/>
      <c r="L41" s="91"/>
      <c r="M41" s="2"/>
      <c r="N41" s="91"/>
      <c r="O41" s="91"/>
      <c r="P41" s="91"/>
      <c r="Q41" s="2"/>
      <c r="R41" s="91"/>
      <c r="S41" s="91"/>
      <c r="T41" s="91"/>
      <c r="U41" s="2"/>
      <c r="V41" s="91"/>
      <c r="W41" s="91"/>
      <c r="X41" s="91"/>
      <c r="Y41" s="2"/>
      <c r="Z41" s="91"/>
      <c r="AA41" s="91"/>
      <c r="AB41" s="91"/>
      <c r="AC41" s="2"/>
      <c r="AD41" s="91"/>
      <c r="AE41" s="91"/>
      <c r="AF41" s="91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19.57421875" style="3" customWidth="1"/>
    <col min="3" max="3" width="6.8515625" style="3" hidden="1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28125" style="3" customWidth="1"/>
    <col min="14" max="14" width="12.140625" style="3" customWidth="1"/>
    <col min="15" max="15" width="13.7109375" style="3" customWidth="1"/>
    <col min="16" max="16" width="12.140625" style="3" customWidth="1"/>
    <col min="17" max="17" width="8.28125" style="3" customWidth="1"/>
    <col min="18" max="18" width="12.140625" style="3" hidden="1" customWidth="1"/>
    <col min="19" max="19" width="13.7109375" style="3" hidden="1" customWidth="1"/>
    <col min="20" max="25" width="12.140625" style="3" hidden="1" customWidth="1"/>
    <col min="26" max="28" width="12.140625" style="3" customWidth="1"/>
    <col min="29" max="29" width="7.7109375" style="3" customWidth="1"/>
    <col min="30" max="30" width="12.140625" style="3" customWidth="1"/>
    <col min="31" max="31" width="13.7109375" style="3" customWidth="1"/>
    <col min="32" max="32" width="12.140625" style="3" customWidth="1"/>
    <col min="33" max="33" width="7.7109375" style="3" customWidth="1"/>
    <col min="34" max="34" width="10.00390625" style="3" customWidth="1"/>
    <col min="35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9" customFormat="1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7"/>
      <c r="AJ3" s="7"/>
      <c r="AK3" s="7"/>
      <c r="AL3" s="7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668</v>
      </c>
      <c r="AD5" s="19" t="s">
        <v>11</v>
      </c>
      <c r="AE5" s="20" t="s">
        <v>12</v>
      </c>
      <c r="AF5" s="20" t="s">
        <v>13</v>
      </c>
      <c r="AG5" s="24" t="s">
        <v>668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26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35" t="s">
        <v>51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1"/>
      <c r="B8" s="40" t="s">
        <v>52</v>
      </c>
      <c r="C8" s="41" t="s">
        <v>53</v>
      </c>
      <c r="D8" s="79">
        <v>4028282844</v>
      </c>
      <c r="E8" s="80">
        <v>480112356</v>
      </c>
      <c r="F8" s="81">
        <f>$D8+$E8</f>
        <v>4508395200</v>
      </c>
      <c r="G8" s="79">
        <v>4028282844</v>
      </c>
      <c r="H8" s="80">
        <v>480112356</v>
      </c>
      <c r="I8" s="82">
        <f>$G8+$H8</f>
        <v>4508395200</v>
      </c>
      <c r="J8" s="79">
        <v>564569826</v>
      </c>
      <c r="K8" s="80">
        <v>38980166</v>
      </c>
      <c r="L8" s="80">
        <f>$J8+$K8</f>
        <v>603549992</v>
      </c>
      <c r="M8" s="42">
        <f>IF($F8=0,0,$L8/$F8)</f>
        <v>0.13387246796820296</v>
      </c>
      <c r="N8" s="107">
        <v>901962203</v>
      </c>
      <c r="O8" s="108">
        <v>97310689</v>
      </c>
      <c r="P8" s="109">
        <f>$N8+$O8</f>
        <v>999272892</v>
      </c>
      <c r="Q8" s="42">
        <f>IF($F8=0,0,$P8/$F8)</f>
        <v>0.22164713776644956</v>
      </c>
      <c r="R8" s="107">
        <v>0</v>
      </c>
      <c r="S8" s="109">
        <v>0</v>
      </c>
      <c r="T8" s="109">
        <f>$R8+$S8</f>
        <v>0</v>
      </c>
      <c r="U8" s="42">
        <f>IF($I8=0,0,$T8/$I8)</f>
        <v>0</v>
      </c>
      <c r="V8" s="107">
        <v>0</v>
      </c>
      <c r="W8" s="109">
        <v>0</v>
      </c>
      <c r="X8" s="109">
        <f>$V8+$W8</f>
        <v>0</v>
      </c>
      <c r="Y8" s="42">
        <f>IF($I8=0,0,$X8/$I8)</f>
        <v>0</v>
      </c>
      <c r="Z8" s="79">
        <f>$J8+$N8</f>
        <v>1466532029</v>
      </c>
      <c r="AA8" s="80">
        <f>$K8+$O8</f>
        <v>136290855</v>
      </c>
      <c r="AB8" s="80">
        <f>$Z8+$AA8</f>
        <v>1602822884</v>
      </c>
      <c r="AC8" s="42">
        <f>IF($F8=0,0,$AB8/$F8)</f>
        <v>0.3555196057346525</v>
      </c>
      <c r="AD8" s="79">
        <v>494667961</v>
      </c>
      <c r="AE8" s="80">
        <v>98853150</v>
      </c>
      <c r="AF8" s="80">
        <f>$AD8+$AE8</f>
        <v>593521111</v>
      </c>
      <c r="AG8" s="42">
        <f>IF($AI8=0,0,$AK8/$AI8)</f>
        <v>0.3008886961951722</v>
      </c>
      <c r="AH8" s="42">
        <f>IF($AF8=0,0,$P8/$AF8-1)</f>
        <v>0.6836349600376725</v>
      </c>
      <c r="AI8" s="14">
        <v>3820010391</v>
      </c>
      <c r="AJ8" s="14">
        <v>3534581518</v>
      </c>
      <c r="AK8" s="14">
        <v>1149397946</v>
      </c>
      <c r="AL8" s="14"/>
    </row>
    <row r="9" spans="1:38" s="15" customFormat="1" ht="12.75">
      <c r="A9" s="31"/>
      <c r="B9" s="40" t="s">
        <v>54</v>
      </c>
      <c r="C9" s="41" t="s">
        <v>55</v>
      </c>
      <c r="D9" s="79">
        <v>1415858728</v>
      </c>
      <c r="E9" s="80">
        <v>324146169</v>
      </c>
      <c r="F9" s="82">
        <f aca="true" t="shared" si="0" ref="F9:F29">$D9+$E9</f>
        <v>1740004897</v>
      </c>
      <c r="G9" s="79">
        <v>1415858728</v>
      </c>
      <c r="H9" s="80">
        <v>324146169</v>
      </c>
      <c r="I9" s="82">
        <f aca="true" t="shared" si="1" ref="I9:I29">$G9+$H9</f>
        <v>1740004897</v>
      </c>
      <c r="J9" s="79">
        <v>304543436</v>
      </c>
      <c r="K9" s="80">
        <v>28609620</v>
      </c>
      <c r="L9" s="80">
        <f aca="true" t="shared" si="2" ref="L9:L29">$J9+$K9</f>
        <v>333153056</v>
      </c>
      <c r="M9" s="42">
        <f aca="true" t="shared" si="3" ref="M9:M29">IF($F9=0,0,$L9/$F9)</f>
        <v>0.19146673470540237</v>
      </c>
      <c r="N9" s="107">
        <v>350380233</v>
      </c>
      <c r="O9" s="108">
        <v>57082021</v>
      </c>
      <c r="P9" s="109">
        <f aca="true" t="shared" si="4" ref="P9:P29">$N9+$O9</f>
        <v>407462254</v>
      </c>
      <c r="Q9" s="42">
        <f aca="true" t="shared" si="5" ref="Q9:Q29">IF($F9=0,0,$P9/$F9)</f>
        <v>0.23417305014630657</v>
      </c>
      <c r="R9" s="107">
        <v>0</v>
      </c>
      <c r="S9" s="109">
        <v>0</v>
      </c>
      <c r="T9" s="109">
        <f aca="true" t="shared" si="6" ref="T9:T29">$R9+$S9</f>
        <v>0</v>
      </c>
      <c r="U9" s="42">
        <f aca="true" t="shared" si="7" ref="U9:U29">IF($I9=0,0,$T9/$I9)</f>
        <v>0</v>
      </c>
      <c r="V9" s="107">
        <v>0</v>
      </c>
      <c r="W9" s="109">
        <v>0</v>
      </c>
      <c r="X9" s="109">
        <f aca="true" t="shared" si="8" ref="X9:X29">$V9+$W9</f>
        <v>0</v>
      </c>
      <c r="Y9" s="42">
        <f aca="true" t="shared" si="9" ref="Y9:Y29">IF($I9=0,0,$X9/$I9)</f>
        <v>0</v>
      </c>
      <c r="Z9" s="79">
        <f aca="true" t="shared" si="10" ref="Z9:Z29">$J9+$N9</f>
        <v>654923669</v>
      </c>
      <c r="AA9" s="80">
        <f aca="true" t="shared" si="11" ref="AA9:AA29">$K9+$O9</f>
        <v>85691641</v>
      </c>
      <c r="AB9" s="80">
        <f aca="true" t="shared" si="12" ref="AB9:AB29">$Z9+$AA9</f>
        <v>740615310</v>
      </c>
      <c r="AC9" s="42">
        <f aca="true" t="shared" si="13" ref="AC9:AC29">IF($F9=0,0,$AB9/$F9)</f>
        <v>0.42563978485170895</v>
      </c>
      <c r="AD9" s="79">
        <v>242100449</v>
      </c>
      <c r="AE9" s="80">
        <v>56468017</v>
      </c>
      <c r="AF9" s="80">
        <f aca="true" t="shared" si="14" ref="AF9:AF29">$AD9+$AE9</f>
        <v>298568466</v>
      </c>
      <c r="AG9" s="42">
        <f aca="true" t="shared" si="15" ref="AG9:AG29">IF($AI9=0,0,$AK9/$AI9)</f>
        <v>0.35768220192785705</v>
      </c>
      <c r="AH9" s="42">
        <f aca="true" t="shared" si="16" ref="AH9:AH29">IF($AF9=0,0,$P9/$AF9-1)</f>
        <v>0.36471965529005335</v>
      </c>
      <c r="AI9" s="14">
        <v>1551159630</v>
      </c>
      <c r="AJ9" s="14">
        <v>1555646652</v>
      </c>
      <c r="AK9" s="14">
        <v>554822192</v>
      </c>
      <c r="AL9" s="14"/>
    </row>
    <row r="10" spans="1:38" s="15" customFormat="1" ht="12.75">
      <c r="A10" s="31"/>
      <c r="B10" s="40" t="s">
        <v>56</v>
      </c>
      <c r="C10" s="41" t="s">
        <v>57</v>
      </c>
      <c r="D10" s="79">
        <v>1109347981</v>
      </c>
      <c r="E10" s="80">
        <v>286877461</v>
      </c>
      <c r="F10" s="82">
        <f t="shared" si="0"/>
        <v>1396225442</v>
      </c>
      <c r="G10" s="79">
        <v>1109347981</v>
      </c>
      <c r="H10" s="80">
        <v>286877461</v>
      </c>
      <c r="I10" s="82">
        <f t="shared" si="1"/>
        <v>1396225442</v>
      </c>
      <c r="J10" s="79">
        <v>239365926</v>
      </c>
      <c r="K10" s="80">
        <v>20542478</v>
      </c>
      <c r="L10" s="80">
        <f t="shared" si="2"/>
        <v>259908404</v>
      </c>
      <c r="M10" s="42">
        <f t="shared" si="3"/>
        <v>0.18615074341268162</v>
      </c>
      <c r="N10" s="107">
        <v>198733650</v>
      </c>
      <c r="O10" s="108">
        <v>40870137</v>
      </c>
      <c r="P10" s="109">
        <f t="shared" si="4"/>
        <v>239603787</v>
      </c>
      <c r="Q10" s="42">
        <f t="shared" si="5"/>
        <v>0.1716082373178815</v>
      </c>
      <c r="R10" s="107">
        <v>0</v>
      </c>
      <c r="S10" s="109">
        <v>0</v>
      </c>
      <c r="T10" s="109">
        <f t="shared" si="6"/>
        <v>0</v>
      </c>
      <c r="U10" s="42">
        <f t="shared" si="7"/>
        <v>0</v>
      </c>
      <c r="V10" s="107">
        <v>0</v>
      </c>
      <c r="W10" s="109">
        <v>0</v>
      </c>
      <c r="X10" s="109">
        <f t="shared" si="8"/>
        <v>0</v>
      </c>
      <c r="Y10" s="42">
        <f t="shared" si="9"/>
        <v>0</v>
      </c>
      <c r="Z10" s="79">
        <f t="shared" si="10"/>
        <v>438099576</v>
      </c>
      <c r="AA10" s="80">
        <f t="shared" si="11"/>
        <v>61412615</v>
      </c>
      <c r="AB10" s="80">
        <f t="shared" si="12"/>
        <v>499512191</v>
      </c>
      <c r="AC10" s="42">
        <f t="shared" si="13"/>
        <v>0.3577589807305631</v>
      </c>
      <c r="AD10" s="79">
        <v>211239099</v>
      </c>
      <c r="AE10" s="80">
        <v>65077415</v>
      </c>
      <c r="AF10" s="80">
        <f t="shared" si="14"/>
        <v>276316514</v>
      </c>
      <c r="AG10" s="42">
        <f t="shared" si="15"/>
        <v>0.41751384299895006</v>
      </c>
      <c r="AH10" s="42">
        <f t="shared" si="16"/>
        <v>-0.1328647588540437</v>
      </c>
      <c r="AI10" s="14">
        <v>1233798042</v>
      </c>
      <c r="AJ10" s="14">
        <v>1304424227</v>
      </c>
      <c r="AK10" s="14">
        <v>515127762</v>
      </c>
      <c r="AL10" s="14"/>
    </row>
    <row r="11" spans="1:38" s="15" customFormat="1" ht="12.75">
      <c r="A11" s="31"/>
      <c r="B11" s="40" t="s">
        <v>58</v>
      </c>
      <c r="C11" s="41" t="s">
        <v>59</v>
      </c>
      <c r="D11" s="79">
        <v>1226796723</v>
      </c>
      <c r="E11" s="80">
        <v>0</v>
      </c>
      <c r="F11" s="82">
        <f t="shared" si="0"/>
        <v>1226796723</v>
      </c>
      <c r="G11" s="79">
        <v>1226796723</v>
      </c>
      <c r="H11" s="80">
        <v>0</v>
      </c>
      <c r="I11" s="82">
        <f t="shared" si="1"/>
        <v>1226796723</v>
      </c>
      <c r="J11" s="79">
        <v>267128925</v>
      </c>
      <c r="K11" s="80">
        <v>12857267</v>
      </c>
      <c r="L11" s="80">
        <f t="shared" si="2"/>
        <v>279986192</v>
      </c>
      <c r="M11" s="42">
        <f t="shared" si="3"/>
        <v>0.22822541562983945</v>
      </c>
      <c r="N11" s="107">
        <v>203628239</v>
      </c>
      <c r="O11" s="108">
        <v>24484188</v>
      </c>
      <c r="P11" s="109">
        <f t="shared" si="4"/>
        <v>228112427</v>
      </c>
      <c r="Q11" s="42">
        <f t="shared" si="5"/>
        <v>0.18594150336673176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470757164</v>
      </c>
      <c r="AA11" s="80">
        <f t="shared" si="11"/>
        <v>37341455</v>
      </c>
      <c r="AB11" s="80">
        <f t="shared" si="12"/>
        <v>508098619</v>
      </c>
      <c r="AC11" s="42">
        <f t="shared" si="13"/>
        <v>0.4141669189965712</v>
      </c>
      <c r="AD11" s="79">
        <v>280366463</v>
      </c>
      <c r="AE11" s="80">
        <v>29794326</v>
      </c>
      <c r="AF11" s="80">
        <f t="shared" si="14"/>
        <v>310160789</v>
      </c>
      <c r="AG11" s="42">
        <f t="shared" si="15"/>
        <v>0.5325289380894377</v>
      </c>
      <c r="AH11" s="42">
        <f t="shared" si="16"/>
        <v>-0.26453492804340273</v>
      </c>
      <c r="AI11" s="14">
        <v>1041305096</v>
      </c>
      <c r="AJ11" s="14">
        <v>1041305096</v>
      </c>
      <c r="AK11" s="14">
        <v>554525097</v>
      </c>
      <c r="AL11" s="14"/>
    </row>
    <row r="12" spans="1:38" s="15" customFormat="1" ht="12.75">
      <c r="A12" s="31"/>
      <c r="B12" s="40" t="s">
        <v>60</v>
      </c>
      <c r="C12" s="41" t="s">
        <v>61</v>
      </c>
      <c r="D12" s="79">
        <v>3182885750</v>
      </c>
      <c r="E12" s="80">
        <v>337147600</v>
      </c>
      <c r="F12" s="82">
        <f t="shared" si="0"/>
        <v>3520033350</v>
      </c>
      <c r="G12" s="79">
        <v>3182885750</v>
      </c>
      <c r="H12" s="80">
        <v>337147600</v>
      </c>
      <c r="I12" s="82">
        <f t="shared" si="1"/>
        <v>3520033350</v>
      </c>
      <c r="J12" s="79">
        <v>563017708</v>
      </c>
      <c r="K12" s="80">
        <v>37867314</v>
      </c>
      <c r="L12" s="80">
        <f t="shared" si="2"/>
        <v>600885022</v>
      </c>
      <c r="M12" s="42">
        <f t="shared" si="3"/>
        <v>0.17070435483232</v>
      </c>
      <c r="N12" s="107">
        <v>654362488</v>
      </c>
      <c r="O12" s="108">
        <v>63302123</v>
      </c>
      <c r="P12" s="109">
        <f t="shared" si="4"/>
        <v>717664611</v>
      </c>
      <c r="Q12" s="42">
        <f t="shared" si="5"/>
        <v>0.203880060113635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1217380196</v>
      </c>
      <c r="AA12" s="80">
        <f t="shared" si="11"/>
        <v>101169437</v>
      </c>
      <c r="AB12" s="80">
        <f t="shared" si="12"/>
        <v>1318549633</v>
      </c>
      <c r="AC12" s="42">
        <f t="shared" si="13"/>
        <v>0.374584414945955</v>
      </c>
      <c r="AD12" s="79">
        <v>456006504</v>
      </c>
      <c r="AE12" s="80">
        <v>113039943</v>
      </c>
      <c r="AF12" s="80">
        <f t="shared" si="14"/>
        <v>569046447</v>
      </c>
      <c r="AG12" s="42">
        <f t="shared" si="15"/>
        <v>0.3843487141109188</v>
      </c>
      <c r="AH12" s="42">
        <f t="shared" si="16"/>
        <v>0.2611705332376848</v>
      </c>
      <c r="AI12" s="14">
        <v>3205785017</v>
      </c>
      <c r="AJ12" s="14">
        <v>3125132645</v>
      </c>
      <c r="AK12" s="14">
        <v>1232139349</v>
      </c>
      <c r="AL12" s="14"/>
    </row>
    <row r="13" spans="1:38" s="15" customFormat="1" ht="12.75">
      <c r="A13" s="31"/>
      <c r="B13" s="40" t="s">
        <v>62</v>
      </c>
      <c r="C13" s="41" t="s">
        <v>63</v>
      </c>
      <c r="D13" s="79">
        <v>1008524513</v>
      </c>
      <c r="E13" s="80">
        <v>175181300</v>
      </c>
      <c r="F13" s="82">
        <f t="shared" si="0"/>
        <v>1183705813</v>
      </c>
      <c r="G13" s="79">
        <v>1062216017</v>
      </c>
      <c r="H13" s="80">
        <v>175181300</v>
      </c>
      <c r="I13" s="82">
        <f t="shared" si="1"/>
        <v>1237397317</v>
      </c>
      <c r="J13" s="79">
        <v>153887475</v>
      </c>
      <c r="K13" s="80">
        <v>37440364</v>
      </c>
      <c r="L13" s="80">
        <f t="shared" si="2"/>
        <v>191327839</v>
      </c>
      <c r="M13" s="42">
        <f t="shared" si="3"/>
        <v>0.16163461976679505</v>
      </c>
      <c r="N13" s="107">
        <v>221014526</v>
      </c>
      <c r="O13" s="108">
        <v>36603936</v>
      </c>
      <c r="P13" s="109">
        <f t="shared" si="4"/>
        <v>257618462</v>
      </c>
      <c r="Q13" s="42">
        <f t="shared" si="5"/>
        <v>0.21763723652508582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374902001</v>
      </c>
      <c r="AA13" s="80">
        <f t="shared" si="11"/>
        <v>74044300</v>
      </c>
      <c r="AB13" s="80">
        <f t="shared" si="12"/>
        <v>448946301</v>
      </c>
      <c r="AC13" s="42">
        <f t="shared" si="13"/>
        <v>0.37927185629188087</v>
      </c>
      <c r="AD13" s="79">
        <v>178631116</v>
      </c>
      <c r="AE13" s="80">
        <v>69901768</v>
      </c>
      <c r="AF13" s="80">
        <f t="shared" si="14"/>
        <v>248532884</v>
      </c>
      <c r="AG13" s="42">
        <f t="shared" si="15"/>
        <v>0.36984633458693056</v>
      </c>
      <c r="AH13" s="42">
        <f t="shared" si="16"/>
        <v>0.03655684452605468</v>
      </c>
      <c r="AI13" s="14">
        <v>1139403178</v>
      </c>
      <c r="AJ13" s="14">
        <v>1174483506</v>
      </c>
      <c r="AK13" s="14">
        <v>421404089</v>
      </c>
      <c r="AL13" s="14"/>
    </row>
    <row r="14" spans="1:38" s="15" customFormat="1" ht="12.75">
      <c r="A14" s="31"/>
      <c r="B14" s="40" t="s">
        <v>64</v>
      </c>
      <c r="C14" s="41" t="s">
        <v>65</v>
      </c>
      <c r="D14" s="79">
        <v>945875000</v>
      </c>
      <c r="E14" s="80">
        <v>130229882</v>
      </c>
      <c r="F14" s="82">
        <f t="shared" si="0"/>
        <v>1076104882</v>
      </c>
      <c r="G14" s="79">
        <v>945875000</v>
      </c>
      <c r="H14" s="80">
        <v>130229882</v>
      </c>
      <c r="I14" s="82">
        <f t="shared" si="1"/>
        <v>1076104882</v>
      </c>
      <c r="J14" s="79">
        <v>235578695</v>
      </c>
      <c r="K14" s="80">
        <v>24926558</v>
      </c>
      <c r="L14" s="80">
        <f t="shared" si="2"/>
        <v>260505253</v>
      </c>
      <c r="M14" s="42">
        <f t="shared" si="3"/>
        <v>0.2420816570554319</v>
      </c>
      <c r="N14" s="107">
        <v>212631819</v>
      </c>
      <c r="O14" s="108">
        <v>31912558</v>
      </c>
      <c r="P14" s="109">
        <f t="shared" si="4"/>
        <v>244544377</v>
      </c>
      <c r="Q14" s="42">
        <f t="shared" si="5"/>
        <v>0.22724957491643458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448210514</v>
      </c>
      <c r="AA14" s="80">
        <f t="shared" si="11"/>
        <v>56839116</v>
      </c>
      <c r="AB14" s="80">
        <f t="shared" si="12"/>
        <v>505049630</v>
      </c>
      <c r="AC14" s="42">
        <f t="shared" si="13"/>
        <v>0.4693312319718665</v>
      </c>
      <c r="AD14" s="79">
        <v>219123433</v>
      </c>
      <c r="AE14" s="80">
        <v>15586647</v>
      </c>
      <c r="AF14" s="80">
        <f t="shared" si="14"/>
        <v>234710080</v>
      </c>
      <c r="AG14" s="42">
        <f t="shared" si="15"/>
        <v>0.425670895455946</v>
      </c>
      <c r="AH14" s="42">
        <f t="shared" si="16"/>
        <v>0.04189976416862873</v>
      </c>
      <c r="AI14" s="14">
        <v>914442585</v>
      </c>
      <c r="AJ14" s="14">
        <v>914442585</v>
      </c>
      <c r="AK14" s="14">
        <v>389251594</v>
      </c>
      <c r="AL14" s="14"/>
    </row>
    <row r="15" spans="1:38" s="15" customFormat="1" ht="12.75">
      <c r="A15" s="31"/>
      <c r="B15" s="40" t="s">
        <v>66</v>
      </c>
      <c r="C15" s="41" t="s">
        <v>67</v>
      </c>
      <c r="D15" s="79">
        <v>811556501</v>
      </c>
      <c r="E15" s="80">
        <v>172031000</v>
      </c>
      <c r="F15" s="82">
        <f t="shared" si="0"/>
        <v>983587501</v>
      </c>
      <c r="G15" s="79">
        <v>710763184</v>
      </c>
      <c r="H15" s="80">
        <v>172031000</v>
      </c>
      <c r="I15" s="82">
        <f t="shared" si="1"/>
        <v>882794184</v>
      </c>
      <c r="J15" s="79">
        <v>158110650</v>
      </c>
      <c r="K15" s="80">
        <v>2481152</v>
      </c>
      <c r="L15" s="80">
        <f t="shared" si="2"/>
        <v>160591802</v>
      </c>
      <c r="M15" s="42">
        <f t="shared" si="3"/>
        <v>0.16327149525256116</v>
      </c>
      <c r="N15" s="107">
        <v>154290131</v>
      </c>
      <c r="O15" s="108">
        <v>9370149</v>
      </c>
      <c r="P15" s="109">
        <f t="shared" si="4"/>
        <v>163660280</v>
      </c>
      <c r="Q15" s="42">
        <f t="shared" si="5"/>
        <v>0.16639117499318445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312400781</v>
      </c>
      <c r="AA15" s="80">
        <f t="shared" si="11"/>
        <v>11851301</v>
      </c>
      <c r="AB15" s="80">
        <f t="shared" si="12"/>
        <v>324252082</v>
      </c>
      <c r="AC15" s="42">
        <f t="shared" si="13"/>
        <v>0.32966267024574564</v>
      </c>
      <c r="AD15" s="79">
        <v>133253189</v>
      </c>
      <c r="AE15" s="80">
        <v>20225176</v>
      </c>
      <c r="AF15" s="80">
        <f t="shared" si="14"/>
        <v>153478365</v>
      </c>
      <c r="AG15" s="42">
        <f t="shared" si="15"/>
        <v>0.330585356909849</v>
      </c>
      <c r="AH15" s="42">
        <f t="shared" si="16"/>
        <v>0.06634104422470233</v>
      </c>
      <c r="AI15" s="14">
        <v>1030880630</v>
      </c>
      <c r="AJ15" s="14">
        <v>1030880630</v>
      </c>
      <c r="AK15" s="14">
        <v>340794041</v>
      </c>
      <c r="AL15" s="14"/>
    </row>
    <row r="16" spans="1:38" s="15" customFormat="1" ht="12.75">
      <c r="A16" s="31"/>
      <c r="B16" s="40" t="s">
        <v>68</v>
      </c>
      <c r="C16" s="41" t="s">
        <v>69</v>
      </c>
      <c r="D16" s="79">
        <v>2988324214</v>
      </c>
      <c r="E16" s="80">
        <v>373255940</v>
      </c>
      <c r="F16" s="82">
        <f t="shared" si="0"/>
        <v>3361580154</v>
      </c>
      <c r="G16" s="79">
        <v>3080947380</v>
      </c>
      <c r="H16" s="80">
        <v>789710869</v>
      </c>
      <c r="I16" s="82">
        <f t="shared" si="1"/>
        <v>3870658249</v>
      </c>
      <c r="J16" s="79">
        <v>673926628</v>
      </c>
      <c r="K16" s="80">
        <v>64571053</v>
      </c>
      <c r="L16" s="80">
        <f t="shared" si="2"/>
        <v>738497681</v>
      </c>
      <c r="M16" s="42">
        <f t="shared" si="3"/>
        <v>0.21968766091186295</v>
      </c>
      <c r="N16" s="107">
        <v>634549862</v>
      </c>
      <c r="O16" s="108">
        <v>131871167</v>
      </c>
      <c r="P16" s="109">
        <f t="shared" si="4"/>
        <v>766421029</v>
      </c>
      <c r="Q16" s="42">
        <f t="shared" si="5"/>
        <v>0.22799427468300076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1308476490</v>
      </c>
      <c r="AA16" s="80">
        <f t="shared" si="11"/>
        <v>196442220</v>
      </c>
      <c r="AB16" s="80">
        <f t="shared" si="12"/>
        <v>1504918710</v>
      </c>
      <c r="AC16" s="42">
        <f t="shared" si="13"/>
        <v>0.4476819355948637</v>
      </c>
      <c r="AD16" s="79">
        <v>730532048</v>
      </c>
      <c r="AE16" s="80">
        <v>168527533</v>
      </c>
      <c r="AF16" s="80">
        <f t="shared" si="14"/>
        <v>899059581</v>
      </c>
      <c r="AG16" s="42">
        <f t="shared" si="15"/>
        <v>0.4443688390768217</v>
      </c>
      <c r="AH16" s="42">
        <f t="shared" si="16"/>
        <v>-0.14753032480057626</v>
      </c>
      <c r="AI16" s="14">
        <v>3461060848</v>
      </c>
      <c r="AJ16" s="14">
        <v>3621938849</v>
      </c>
      <c r="AK16" s="14">
        <v>1537987591</v>
      </c>
      <c r="AL16" s="14"/>
    </row>
    <row r="17" spans="1:38" s="15" customFormat="1" ht="12.75">
      <c r="A17" s="31"/>
      <c r="B17" s="40" t="s">
        <v>70</v>
      </c>
      <c r="C17" s="41" t="s">
        <v>71</v>
      </c>
      <c r="D17" s="79">
        <v>1419343000</v>
      </c>
      <c r="E17" s="80">
        <v>159604000</v>
      </c>
      <c r="F17" s="82">
        <f t="shared" si="0"/>
        <v>1578947000</v>
      </c>
      <c r="G17" s="79">
        <v>1419343000</v>
      </c>
      <c r="H17" s="80">
        <v>159604000</v>
      </c>
      <c r="I17" s="82">
        <f t="shared" si="1"/>
        <v>1578947000</v>
      </c>
      <c r="J17" s="79">
        <v>272244806</v>
      </c>
      <c r="K17" s="80">
        <v>31676161</v>
      </c>
      <c r="L17" s="80">
        <f t="shared" si="2"/>
        <v>303920967</v>
      </c>
      <c r="M17" s="42">
        <f t="shared" si="3"/>
        <v>0.1924833240127756</v>
      </c>
      <c r="N17" s="107">
        <v>231695255</v>
      </c>
      <c r="O17" s="108">
        <v>27639851</v>
      </c>
      <c r="P17" s="109">
        <f t="shared" si="4"/>
        <v>259335106</v>
      </c>
      <c r="Q17" s="42">
        <f t="shared" si="5"/>
        <v>0.16424560545730793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503940061</v>
      </c>
      <c r="AA17" s="80">
        <f t="shared" si="11"/>
        <v>59316012</v>
      </c>
      <c r="AB17" s="80">
        <f t="shared" si="12"/>
        <v>563256073</v>
      </c>
      <c r="AC17" s="42">
        <f t="shared" si="13"/>
        <v>0.35672892947008356</v>
      </c>
      <c r="AD17" s="79">
        <v>255679193</v>
      </c>
      <c r="AE17" s="80">
        <v>31952360</v>
      </c>
      <c r="AF17" s="80">
        <f t="shared" si="14"/>
        <v>287631553</v>
      </c>
      <c r="AG17" s="42">
        <f t="shared" si="15"/>
        <v>0.39077456667373534</v>
      </c>
      <c r="AH17" s="42">
        <f t="shared" si="16"/>
        <v>-0.09837740924063365</v>
      </c>
      <c r="AI17" s="14">
        <v>1394249955</v>
      </c>
      <c r="AJ17" s="14">
        <v>1482405953</v>
      </c>
      <c r="AK17" s="14">
        <v>544837422</v>
      </c>
      <c r="AL17" s="14"/>
    </row>
    <row r="18" spans="1:38" s="15" customFormat="1" ht="12.75">
      <c r="A18" s="31"/>
      <c r="B18" s="40" t="s">
        <v>72</v>
      </c>
      <c r="C18" s="41" t="s">
        <v>73</v>
      </c>
      <c r="D18" s="79">
        <v>1103300161</v>
      </c>
      <c r="E18" s="80">
        <v>700290358</v>
      </c>
      <c r="F18" s="82">
        <f t="shared" si="0"/>
        <v>1803590519</v>
      </c>
      <c r="G18" s="79">
        <v>1103300161</v>
      </c>
      <c r="H18" s="80">
        <v>700290358</v>
      </c>
      <c r="I18" s="82">
        <f t="shared" si="1"/>
        <v>1803590519</v>
      </c>
      <c r="J18" s="79">
        <v>222205341</v>
      </c>
      <c r="K18" s="80">
        <v>22939222</v>
      </c>
      <c r="L18" s="80">
        <f t="shared" si="2"/>
        <v>245144563</v>
      </c>
      <c r="M18" s="42">
        <f t="shared" si="3"/>
        <v>0.1359202992128836</v>
      </c>
      <c r="N18" s="107">
        <v>237835478</v>
      </c>
      <c r="O18" s="108">
        <v>132282356</v>
      </c>
      <c r="P18" s="109">
        <f t="shared" si="4"/>
        <v>370117834</v>
      </c>
      <c r="Q18" s="42">
        <f t="shared" si="5"/>
        <v>0.20521167643152818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460040819</v>
      </c>
      <c r="AA18" s="80">
        <f t="shared" si="11"/>
        <v>155221578</v>
      </c>
      <c r="AB18" s="80">
        <f t="shared" si="12"/>
        <v>615262397</v>
      </c>
      <c r="AC18" s="42">
        <f t="shared" si="13"/>
        <v>0.3411319756444118</v>
      </c>
      <c r="AD18" s="79">
        <v>397975275</v>
      </c>
      <c r="AE18" s="80">
        <v>252428354</v>
      </c>
      <c r="AF18" s="80">
        <f t="shared" si="14"/>
        <v>650403629</v>
      </c>
      <c r="AG18" s="42">
        <f t="shared" si="15"/>
        <v>0.5007490758063632</v>
      </c>
      <c r="AH18" s="42">
        <f t="shared" si="16"/>
        <v>-0.4309413147508745</v>
      </c>
      <c r="AI18" s="14">
        <v>2288523385</v>
      </c>
      <c r="AJ18" s="14">
        <v>3057416841</v>
      </c>
      <c r="AK18" s="14">
        <v>1145975970</v>
      </c>
      <c r="AL18" s="14"/>
    </row>
    <row r="19" spans="1:38" s="15" customFormat="1" ht="12.75">
      <c r="A19" s="31"/>
      <c r="B19" s="40" t="s">
        <v>74</v>
      </c>
      <c r="C19" s="41" t="s">
        <v>75</v>
      </c>
      <c r="D19" s="79">
        <v>1257831977</v>
      </c>
      <c r="E19" s="80">
        <v>214330391</v>
      </c>
      <c r="F19" s="82">
        <f t="shared" si="0"/>
        <v>1472162368</v>
      </c>
      <c r="G19" s="79">
        <v>1257831977</v>
      </c>
      <c r="H19" s="80">
        <v>214330391</v>
      </c>
      <c r="I19" s="82">
        <f t="shared" si="1"/>
        <v>1472162368</v>
      </c>
      <c r="J19" s="79">
        <v>248984044</v>
      </c>
      <c r="K19" s="80">
        <v>11029924</v>
      </c>
      <c r="L19" s="80">
        <f t="shared" si="2"/>
        <v>260013968</v>
      </c>
      <c r="M19" s="42">
        <f t="shared" si="3"/>
        <v>0.1766204419103858</v>
      </c>
      <c r="N19" s="107">
        <v>312710258</v>
      </c>
      <c r="O19" s="108">
        <v>32176185</v>
      </c>
      <c r="P19" s="109">
        <f t="shared" si="4"/>
        <v>344886443</v>
      </c>
      <c r="Q19" s="42">
        <f t="shared" si="5"/>
        <v>0.23427201407718637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561694302</v>
      </c>
      <c r="AA19" s="80">
        <f t="shared" si="11"/>
        <v>43206109</v>
      </c>
      <c r="AB19" s="80">
        <f t="shared" si="12"/>
        <v>604900411</v>
      </c>
      <c r="AC19" s="42">
        <f t="shared" si="13"/>
        <v>0.4108924559875722</v>
      </c>
      <c r="AD19" s="79">
        <v>240672372</v>
      </c>
      <c r="AE19" s="80">
        <v>31462627</v>
      </c>
      <c r="AF19" s="80">
        <f t="shared" si="14"/>
        <v>272134999</v>
      </c>
      <c r="AG19" s="42">
        <f t="shared" si="15"/>
        <v>0.3376469014493202</v>
      </c>
      <c r="AH19" s="42">
        <f t="shared" si="16"/>
        <v>0.26733586002291454</v>
      </c>
      <c r="AI19" s="14">
        <v>1435693800</v>
      </c>
      <c r="AJ19" s="14">
        <v>1269462987</v>
      </c>
      <c r="AK19" s="14">
        <v>484757563</v>
      </c>
      <c r="AL19" s="14"/>
    </row>
    <row r="20" spans="1:38" s="15" customFormat="1" ht="12.75">
      <c r="A20" s="31"/>
      <c r="B20" s="40" t="s">
        <v>76</v>
      </c>
      <c r="C20" s="41" t="s">
        <v>77</v>
      </c>
      <c r="D20" s="79">
        <v>2388296301</v>
      </c>
      <c r="E20" s="80">
        <v>295937266</v>
      </c>
      <c r="F20" s="82">
        <f t="shared" si="0"/>
        <v>2684233567</v>
      </c>
      <c r="G20" s="79">
        <v>2388296301</v>
      </c>
      <c r="H20" s="80">
        <v>295937266</v>
      </c>
      <c r="I20" s="82">
        <f t="shared" si="1"/>
        <v>2684233567</v>
      </c>
      <c r="J20" s="79">
        <v>504050655</v>
      </c>
      <c r="K20" s="80">
        <v>3577735</v>
      </c>
      <c r="L20" s="80">
        <f t="shared" si="2"/>
        <v>507628390</v>
      </c>
      <c r="M20" s="42">
        <f t="shared" si="3"/>
        <v>0.18911483569864768</v>
      </c>
      <c r="N20" s="107">
        <v>192785145</v>
      </c>
      <c r="O20" s="108">
        <v>1866279</v>
      </c>
      <c r="P20" s="109">
        <f t="shared" si="4"/>
        <v>194651424</v>
      </c>
      <c r="Q20" s="42">
        <f t="shared" si="5"/>
        <v>0.07251657470983411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696835800</v>
      </c>
      <c r="AA20" s="80">
        <f t="shared" si="11"/>
        <v>5444014</v>
      </c>
      <c r="AB20" s="80">
        <f t="shared" si="12"/>
        <v>702279814</v>
      </c>
      <c r="AC20" s="42">
        <f t="shared" si="13"/>
        <v>0.2616314104084818</v>
      </c>
      <c r="AD20" s="79">
        <v>639919635</v>
      </c>
      <c r="AE20" s="80">
        <v>80864340</v>
      </c>
      <c r="AF20" s="80">
        <f t="shared" si="14"/>
        <v>720783975</v>
      </c>
      <c r="AG20" s="42">
        <f t="shared" si="15"/>
        <v>0.5329871090359358</v>
      </c>
      <c r="AH20" s="42">
        <f t="shared" si="16"/>
        <v>-0.7299448506745727</v>
      </c>
      <c r="AI20" s="14">
        <v>2604192350</v>
      </c>
      <c r="AJ20" s="14">
        <v>3016581636</v>
      </c>
      <c r="AK20" s="14">
        <v>1388000952</v>
      </c>
      <c r="AL20" s="14"/>
    </row>
    <row r="21" spans="1:38" s="15" customFormat="1" ht="12.75">
      <c r="A21" s="31"/>
      <c r="B21" s="40" t="s">
        <v>78</v>
      </c>
      <c r="C21" s="41" t="s">
        <v>79</v>
      </c>
      <c r="D21" s="79">
        <v>1005337000</v>
      </c>
      <c r="E21" s="80">
        <v>229804000</v>
      </c>
      <c r="F21" s="82">
        <f t="shared" si="0"/>
        <v>1235141000</v>
      </c>
      <c r="G21" s="79">
        <v>1005337000</v>
      </c>
      <c r="H21" s="80">
        <v>229804000</v>
      </c>
      <c r="I21" s="82">
        <f t="shared" si="1"/>
        <v>1235141000</v>
      </c>
      <c r="J21" s="79">
        <v>195185397</v>
      </c>
      <c r="K21" s="80">
        <v>12010755</v>
      </c>
      <c r="L21" s="80">
        <f t="shared" si="2"/>
        <v>207196152</v>
      </c>
      <c r="M21" s="42">
        <f t="shared" si="3"/>
        <v>0.16775101142298735</v>
      </c>
      <c r="N21" s="107">
        <v>238918271</v>
      </c>
      <c r="O21" s="108">
        <v>27293437</v>
      </c>
      <c r="P21" s="109">
        <f t="shared" si="4"/>
        <v>266211708</v>
      </c>
      <c r="Q21" s="42">
        <f t="shared" si="5"/>
        <v>0.2155314316341211</v>
      </c>
      <c r="R21" s="107">
        <v>0</v>
      </c>
      <c r="S21" s="109">
        <v>0</v>
      </c>
      <c r="T21" s="109">
        <f t="shared" si="6"/>
        <v>0</v>
      </c>
      <c r="U21" s="42">
        <f t="shared" si="7"/>
        <v>0</v>
      </c>
      <c r="V21" s="107">
        <v>0</v>
      </c>
      <c r="W21" s="109">
        <v>0</v>
      </c>
      <c r="X21" s="109">
        <f t="shared" si="8"/>
        <v>0</v>
      </c>
      <c r="Y21" s="42">
        <f t="shared" si="9"/>
        <v>0</v>
      </c>
      <c r="Z21" s="79">
        <f t="shared" si="10"/>
        <v>434103668</v>
      </c>
      <c r="AA21" s="80">
        <f t="shared" si="11"/>
        <v>39304192</v>
      </c>
      <c r="AB21" s="80">
        <f t="shared" si="12"/>
        <v>473407860</v>
      </c>
      <c r="AC21" s="42">
        <f t="shared" si="13"/>
        <v>0.38328244305710846</v>
      </c>
      <c r="AD21" s="79">
        <v>247970089</v>
      </c>
      <c r="AE21" s="80">
        <v>26963657</v>
      </c>
      <c r="AF21" s="80">
        <f t="shared" si="14"/>
        <v>274933746</v>
      </c>
      <c r="AG21" s="42">
        <f t="shared" si="15"/>
        <v>0.509554556851972</v>
      </c>
      <c r="AH21" s="42">
        <f t="shared" si="16"/>
        <v>-0.031724144914535124</v>
      </c>
      <c r="AI21" s="14">
        <v>1054905597</v>
      </c>
      <c r="AJ21" s="14">
        <v>1090809428</v>
      </c>
      <c r="AK21" s="14">
        <v>537531954</v>
      </c>
      <c r="AL21" s="14"/>
    </row>
    <row r="22" spans="1:38" s="15" customFormat="1" ht="12.75">
      <c r="A22" s="31"/>
      <c r="B22" s="40" t="s">
        <v>80</v>
      </c>
      <c r="C22" s="41" t="s">
        <v>81</v>
      </c>
      <c r="D22" s="79">
        <v>1224515000</v>
      </c>
      <c r="E22" s="80">
        <v>839490000</v>
      </c>
      <c r="F22" s="82">
        <f t="shared" si="0"/>
        <v>2064005000</v>
      </c>
      <c r="G22" s="79">
        <v>1224515000</v>
      </c>
      <c r="H22" s="80">
        <v>839490000</v>
      </c>
      <c r="I22" s="82">
        <f t="shared" si="1"/>
        <v>2064005000</v>
      </c>
      <c r="J22" s="79">
        <v>271642204</v>
      </c>
      <c r="K22" s="80">
        <v>34253166</v>
      </c>
      <c r="L22" s="80">
        <f t="shared" si="2"/>
        <v>305895370</v>
      </c>
      <c r="M22" s="42">
        <f t="shared" si="3"/>
        <v>0.148204762100867</v>
      </c>
      <c r="N22" s="107">
        <v>257037078</v>
      </c>
      <c r="O22" s="108">
        <v>132023066</v>
      </c>
      <c r="P22" s="109">
        <f t="shared" si="4"/>
        <v>389060144</v>
      </c>
      <c r="Q22" s="42">
        <f t="shared" si="5"/>
        <v>0.18849767515098073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528679282</v>
      </c>
      <c r="AA22" s="80">
        <f t="shared" si="11"/>
        <v>166276232</v>
      </c>
      <c r="AB22" s="80">
        <f t="shared" si="12"/>
        <v>694955514</v>
      </c>
      <c r="AC22" s="42">
        <f t="shared" si="13"/>
        <v>0.33670243725184773</v>
      </c>
      <c r="AD22" s="79">
        <v>217304175</v>
      </c>
      <c r="AE22" s="80">
        <v>236729008</v>
      </c>
      <c r="AF22" s="80">
        <f t="shared" si="14"/>
        <v>454033183</v>
      </c>
      <c r="AG22" s="42">
        <f t="shared" si="15"/>
        <v>0.3624238273246969</v>
      </c>
      <c r="AH22" s="42">
        <f t="shared" si="16"/>
        <v>-0.14310196133836328</v>
      </c>
      <c r="AI22" s="14">
        <v>2580089405</v>
      </c>
      <c r="AJ22" s="14">
        <v>2560658405</v>
      </c>
      <c r="AK22" s="14">
        <v>935085877</v>
      </c>
      <c r="AL22" s="14"/>
    </row>
    <row r="23" spans="1:38" s="15" customFormat="1" ht="12.75">
      <c r="A23" s="31"/>
      <c r="B23" s="40" t="s">
        <v>82</v>
      </c>
      <c r="C23" s="41" t="s">
        <v>83</v>
      </c>
      <c r="D23" s="79">
        <v>1943353194</v>
      </c>
      <c r="E23" s="80">
        <v>387565985</v>
      </c>
      <c r="F23" s="82">
        <f t="shared" si="0"/>
        <v>2330919179</v>
      </c>
      <c r="G23" s="79">
        <v>1943353194</v>
      </c>
      <c r="H23" s="80">
        <v>387565985</v>
      </c>
      <c r="I23" s="82">
        <f t="shared" si="1"/>
        <v>2330919179</v>
      </c>
      <c r="J23" s="79">
        <v>530485979</v>
      </c>
      <c r="K23" s="80">
        <v>34706904</v>
      </c>
      <c r="L23" s="80">
        <f t="shared" si="2"/>
        <v>565192883</v>
      </c>
      <c r="M23" s="42">
        <f t="shared" si="3"/>
        <v>0.24247639647569263</v>
      </c>
      <c r="N23" s="107">
        <v>470825383</v>
      </c>
      <c r="O23" s="108">
        <v>43764475</v>
      </c>
      <c r="P23" s="109">
        <f t="shared" si="4"/>
        <v>514589858</v>
      </c>
      <c r="Q23" s="42">
        <f t="shared" si="5"/>
        <v>0.22076692432586484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1001311362</v>
      </c>
      <c r="AA23" s="80">
        <f t="shared" si="11"/>
        <v>78471379</v>
      </c>
      <c r="AB23" s="80">
        <f t="shared" si="12"/>
        <v>1079782741</v>
      </c>
      <c r="AC23" s="42">
        <f t="shared" si="13"/>
        <v>0.4632433208015575</v>
      </c>
      <c r="AD23" s="79">
        <v>429354117</v>
      </c>
      <c r="AE23" s="80">
        <v>85193647</v>
      </c>
      <c r="AF23" s="80">
        <f t="shared" si="14"/>
        <v>514547764</v>
      </c>
      <c r="AG23" s="42">
        <f t="shared" si="15"/>
        <v>0.5968014590481383</v>
      </c>
      <c r="AH23" s="42">
        <f t="shared" si="16"/>
        <v>8.180776002753021E-05</v>
      </c>
      <c r="AI23" s="14">
        <v>1958287136</v>
      </c>
      <c r="AJ23" s="14">
        <v>1958287136</v>
      </c>
      <c r="AK23" s="14">
        <v>1168708620</v>
      </c>
      <c r="AL23" s="14"/>
    </row>
    <row r="24" spans="1:38" s="15" customFormat="1" ht="12.75">
      <c r="A24" s="31"/>
      <c r="B24" s="40" t="s">
        <v>84</v>
      </c>
      <c r="C24" s="41" t="s">
        <v>85</v>
      </c>
      <c r="D24" s="79">
        <v>1018429956</v>
      </c>
      <c r="E24" s="80">
        <v>304672645</v>
      </c>
      <c r="F24" s="82">
        <f t="shared" si="0"/>
        <v>1323102601</v>
      </c>
      <c r="G24" s="79">
        <v>1018429956</v>
      </c>
      <c r="H24" s="80">
        <v>304672645</v>
      </c>
      <c r="I24" s="82">
        <f t="shared" si="1"/>
        <v>1323102601</v>
      </c>
      <c r="J24" s="79">
        <v>153108282</v>
      </c>
      <c r="K24" s="80">
        <v>9257004</v>
      </c>
      <c r="L24" s="80">
        <f t="shared" si="2"/>
        <v>162365286</v>
      </c>
      <c r="M24" s="42">
        <f t="shared" si="3"/>
        <v>0.12271556709002343</v>
      </c>
      <c r="N24" s="107">
        <v>338354275</v>
      </c>
      <c r="O24" s="108">
        <v>20336480</v>
      </c>
      <c r="P24" s="109">
        <f t="shared" si="4"/>
        <v>358690755</v>
      </c>
      <c r="Q24" s="42">
        <f t="shared" si="5"/>
        <v>0.2710982162146018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491462557</v>
      </c>
      <c r="AA24" s="80">
        <f t="shared" si="11"/>
        <v>29593484</v>
      </c>
      <c r="AB24" s="80">
        <f t="shared" si="12"/>
        <v>521056041</v>
      </c>
      <c r="AC24" s="42">
        <f t="shared" si="13"/>
        <v>0.39381378330462524</v>
      </c>
      <c r="AD24" s="79">
        <v>157801764</v>
      </c>
      <c r="AE24" s="80">
        <v>29537687</v>
      </c>
      <c r="AF24" s="80">
        <f t="shared" si="14"/>
        <v>187339451</v>
      </c>
      <c r="AG24" s="42">
        <f t="shared" si="15"/>
        <v>0.47351192859794616</v>
      </c>
      <c r="AH24" s="42">
        <f t="shared" si="16"/>
        <v>0.9146568065900866</v>
      </c>
      <c r="AI24" s="14">
        <v>975775741</v>
      </c>
      <c r="AJ24" s="14">
        <v>1062957904</v>
      </c>
      <c r="AK24" s="14">
        <v>462041453</v>
      </c>
      <c r="AL24" s="14"/>
    </row>
    <row r="25" spans="1:38" s="15" customFormat="1" ht="12.75">
      <c r="A25" s="31"/>
      <c r="B25" s="40" t="s">
        <v>86</v>
      </c>
      <c r="C25" s="41" t="s">
        <v>87</v>
      </c>
      <c r="D25" s="79">
        <v>688699100</v>
      </c>
      <c r="E25" s="80">
        <v>215564000</v>
      </c>
      <c r="F25" s="82">
        <f t="shared" si="0"/>
        <v>904263100</v>
      </c>
      <c r="G25" s="79">
        <v>689451175</v>
      </c>
      <c r="H25" s="80">
        <v>230510672</v>
      </c>
      <c r="I25" s="82">
        <f t="shared" si="1"/>
        <v>919961847</v>
      </c>
      <c r="J25" s="79">
        <v>117067935</v>
      </c>
      <c r="K25" s="80">
        <v>13292356</v>
      </c>
      <c r="L25" s="80">
        <f t="shared" si="2"/>
        <v>130360291</v>
      </c>
      <c r="M25" s="42">
        <f t="shared" si="3"/>
        <v>0.14416190487038563</v>
      </c>
      <c r="N25" s="107">
        <v>118085960</v>
      </c>
      <c r="O25" s="108">
        <v>17217720</v>
      </c>
      <c r="P25" s="109">
        <f t="shared" si="4"/>
        <v>135303680</v>
      </c>
      <c r="Q25" s="42">
        <f t="shared" si="5"/>
        <v>0.1496286644893505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235153895</v>
      </c>
      <c r="AA25" s="80">
        <f t="shared" si="11"/>
        <v>30510076</v>
      </c>
      <c r="AB25" s="80">
        <f t="shared" si="12"/>
        <v>265663971</v>
      </c>
      <c r="AC25" s="42">
        <f t="shared" si="13"/>
        <v>0.29379056935973613</v>
      </c>
      <c r="AD25" s="79">
        <v>125695289</v>
      </c>
      <c r="AE25" s="80">
        <v>23046095</v>
      </c>
      <c r="AF25" s="80">
        <f t="shared" si="14"/>
        <v>148741384</v>
      </c>
      <c r="AG25" s="42">
        <f t="shared" si="15"/>
        <v>0.323284396795846</v>
      </c>
      <c r="AH25" s="42">
        <f t="shared" si="16"/>
        <v>-0.09034273877672139</v>
      </c>
      <c r="AI25" s="14">
        <v>922930166</v>
      </c>
      <c r="AJ25" s="14">
        <v>927395065</v>
      </c>
      <c r="AK25" s="14">
        <v>298368922</v>
      </c>
      <c r="AL25" s="14"/>
    </row>
    <row r="26" spans="1:38" s="15" customFormat="1" ht="12.75">
      <c r="A26" s="31"/>
      <c r="B26" s="40" t="s">
        <v>88</v>
      </c>
      <c r="C26" s="41" t="s">
        <v>89</v>
      </c>
      <c r="D26" s="79">
        <v>821707000</v>
      </c>
      <c r="E26" s="80">
        <v>288427500</v>
      </c>
      <c r="F26" s="82">
        <f t="shared" si="0"/>
        <v>1110134500</v>
      </c>
      <c r="G26" s="79">
        <v>821707000</v>
      </c>
      <c r="H26" s="80">
        <v>433724035</v>
      </c>
      <c r="I26" s="82">
        <f t="shared" si="1"/>
        <v>1255431035</v>
      </c>
      <c r="J26" s="79">
        <v>192394709</v>
      </c>
      <c r="K26" s="80">
        <v>39418038</v>
      </c>
      <c r="L26" s="80">
        <f t="shared" si="2"/>
        <v>231812747</v>
      </c>
      <c r="M26" s="42">
        <f t="shared" si="3"/>
        <v>0.2088150102532621</v>
      </c>
      <c r="N26" s="107">
        <v>215752704</v>
      </c>
      <c r="O26" s="108">
        <v>86212784</v>
      </c>
      <c r="P26" s="109">
        <f t="shared" si="4"/>
        <v>301965488</v>
      </c>
      <c r="Q26" s="42">
        <f t="shared" si="5"/>
        <v>0.2720080206497501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408147413</v>
      </c>
      <c r="AA26" s="80">
        <f t="shared" si="11"/>
        <v>125630822</v>
      </c>
      <c r="AB26" s="80">
        <f t="shared" si="12"/>
        <v>533778235</v>
      </c>
      <c r="AC26" s="42">
        <f t="shared" si="13"/>
        <v>0.4808230309030122</v>
      </c>
      <c r="AD26" s="79">
        <v>134179899</v>
      </c>
      <c r="AE26" s="80">
        <v>31338847</v>
      </c>
      <c r="AF26" s="80">
        <f t="shared" si="14"/>
        <v>165518746</v>
      </c>
      <c r="AG26" s="42">
        <f t="shared" si="15"/>
        <v>0.3329096639017006</v>
      </c>
      <c r="AH26" s="42">
        <f t="shared" si="16"/>
        <v>0.8243582391567901</v>
      </c>
      <c r="AI26" s="14">
        <v>944827036</v>
      </c>
      <c r="AJ26" s="14">
        <v>1018445394</v>
      </c>
      <c r="AK26" s="14">
        <v>314542051</v>
      </c>
      <c r="AL26" s="14"/>
    </row>
    <row r="27" spans="1:38" s="15" customFormat="1" ht="12.75">
      <c r="A27" s="31"/>
      <c r="B27" s="40" t="s">
        <v>90</v>
      </c>
      <c r="C27" s="41" t="s">
        <v>91</v>
      </c>
      <c r="D27" s="79">
        <v>669779332</v>
      </c>
      <c r="E27" s="80">
        <v>97255148</v>
      </c>
      <c r="F27" s="82">
        <f t="shared" si="0"/>
        <v>767034480</v>
      </c>
      <c r="G27" s="79">
        <v>669779332</v>
      </c>
      <c r="H27" s="80">
        <v>97255148</v>
      </c>
      <c r="I27" s="82">
        <f t="shared" si="1"/>
        <v>767034480</v>
      </c>
      <c r="J27" s="79">
        <v>146137132</v>
      </c>
      <c r="K27" s="80">
        <v>4024494</v>
      </c>
      <c r="L27" s="80">
        <f t="shared" si="2"/>
        <v>150161626</v>
      </c>
      <c r="M27" s="42">
        <f t="shared" si="3"/>
        <v>0.1957690689472004</v>
      </c>
      <c r="N27" s="107">
        <v>170575757</v>
      </c>
      <c r="O27" s="108">
        <v>10176103</v>
      </c>
      <c r="P27" s="109">
        <f t="shared" si="4"/>
        <v>180751860</v>
      </c>
      <c r="Q27" s="42">
        <f t="shared" si="5"/>
        <v>0.23565024091224687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316712889</v>
      </c>
      <c r="AA27" s="80">
        <f t="shared" si="11"/>
        <v>14200597</v>
      </c>
      <c r="AB27" s="80">
        <f t="shared" si="12"/>
        <v>330913486</v>
      </c>
      <c r="AC27" s="42">
        <f t="shared" si="13"/>
        <v>0.43141930985944726</v>
      </c>
      <c r="AD27" s="79">
        <v>127465357</v>
      </c>
      <c r="AE27" s="80">
        <v>20399909</v>
      </c>
      <c r="AF27" s="80">
        <f t="shared" si="14"/>
        <v>147865266</v>
      </c>
      <c r="AG27" s="42">
        <f t="shared" si="15"/>
        <v>0.46113672746233536</v>
      </c>
      <c r="AH27" s="42">
        <f t="shared" si="16"/>
        <v>0.2224091897281677</v>
      </c>
      <c r="AI27" s="14">
        <v>687577107</v>
      </c>
      <c r="AJ27" s="14">
        <v>710000767</v>
      </c>
      <c r="AK27" s="14">
        <v>317067057</v>
      </c>
      <c r="AL27" s="14"/>
    </row>
    <row r="28" spans="1:38" s="15" customFormat="1" ht="12.75">
      <c r="A28" s="31"/>
      <c r="B28" s="43" t="s">
        <v>92</v>
      </c>
      <c r="C28" s="41" t="s">
        <v>93</v>
      </c>
      <c r="D28" s="79">
        <v>1614488900</v>
      </c>
      <c r="E28" s="80">
        <v>234827400</v>
      </c>
      <c r="F28" s="82">
        <f t="shared" si="0"/>
        <v>1849316300</v>
      </c>
      <c r="G28" s="79">
        <v>1719174102</v>
      </c>
      <c r="H28" s="80">
        <v>169441400</v>
      </c>
      <c r="I28" s="82">
        <f t="shared" si="1"/>
        <v>1888615502</v>
      </c>
      <c r="J28" s="79">
        <v>391807161</v>
      </c>
      <c r="K28" s="80">
        <v>6669937</v>
      </c>
      <c r="L28" s="80">
        <f t="shared" si="2"/>
        <v>398477098</v>
      </c>
      <c r="M28" s="42">
        <f t="shared" si="3"/>
        <v>0.21547265765191168</v>
      </c>
      <c r="N28" s="107">
        <v>381777025</v>
      </c>
      <c r="O28" s="108">
        <v>21294156</v>
      </c>
      <c r="P28" s="109">
        <f t="shared" si="4"/>
        <v>403071181</v>
      </c>
      <c r="Q28" s="42">
        <f t="shared" si="5"/>
        <v>0.2179568638420588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773584186</v>
      </c>
      <c r="AA28" s="80">
        <f t="shared" si="11"/>
        <v>27964093</v>
      </c>
      <c r="AB28" s="80">
        <f t="shared" si="12"/>
        <v>801548279</v>
      </c>
      <c r="AC28" s="42">
        <f t="shared" si="13"/>
        <v>0.4334295214939705</v>
      </c>
      <c r="AD28" s="79">
        <v>366313475</v>
      </c>
      <c r="AE28" s="80">
        <v>87251913</v>
      </c>
      <c r="AF28" s="80">
        <f t="shared" si="14"/>
        <v>453565388</v>
      </c>
      <c r="AG28" s="42">
        <f t="shared" si="15"/>
        <v>0.44097795615177926</v>
      </c>
      <c r="AH28" s="42">
        <f t="shared" si="16"/>
        <v>-0.1113272933427627</v>
      </c>
      <c r="AI28" s="14">
        <v>2002708400</v>
      </c>
      <c r="AJ28" s="14">
        <v>1729077298</v>
      </c>
      <c r="AK28" s="14">
        <v>883150257</v>
      </c>
      <c r="AL28" s="14"/>
    </row>
    <row r="29" spans="1:38" s="15" customFormat="1" ht="12.75">
      <c r="A29" s="44"/>
      <c r="B29" s="45" t="s">
        <v>666</v>
      </c>
      <c r="C29" s="44"/>
      <c r="D29" s="83">
        <f>SUM(D8:D28)</f>
        <v>31872533175</v>
      </c>
      <c r="E29" s="84">
        <f>SUM(E8:E28)</f>
        <v>6246750401</v>
      </c>
      <c r="F29" s="85">
        <f t="shared" si="0"/>
        <v>38119283576</v>
      </c>
      <c r="G29" s="83">
        <f>SUM(G8:G28)</f>
        <v>32023491805</v>
      </c>
      <c r="H29" s="84">
        <f>SUM(H8:H28)</f>
        <v>6758062537</v>
      </c>
      <c r="I29" s="85">
        <f t="shared" si="1"/>
        <v>38781554342</v>
      </c>
      <c r="J29" s="83">
        <f>SUM(J8:J28)</f>
        <v>6405442914</v>
      </c>
      <c r="K29" s="84">
        <f>SUM(K8:K28)</f>
        <v>491131668</v>
      </c>
      <c r="L29" s="84">
        <f t="shared" si="2"/>
        <v>6896574582</v>
      </c>
      <c r="M29" s="46">
        <f t="shared" si="3"/>
        <v>0.18092088662290864</v>
      </c>
      <c r="N29" s="110">
        <f>SUM(N8:N28)</f>
        <v>6697905740</v>
      </c>
      <c r="O29" s="111">
        <f>SUM(O8:O28)</f>
        <v>1045089860</v>
      </c>
      <c r="P29" s="112">
        <f t="shared" si="4"/>
        <v>7742995600</v>
      </c>
      <c r="Q29" s="46">
        <f t="shared" si="5"/>
        <v>0.203125422978175</v>
      </c>
      <c r="R29" s="110">
        <f>SUM(R8:R28)</f>
        <v>0</v>
      </c>
      <c r="S29" s="112">
        <f>SUM(S8:S28)</f>
        <v>0</v>
      </c>
      <c r="T29" s="112">
        <f t="shared" si="6"/>
        <v>0</v>
      </c>
      <c r="U29" s="46">
        <f t="shared" si="7"/>
        <v>0</v>
      </c>
      <c r="V29" s="110">
        <f>SUM(V8:V28)</f>
        <v>0</v>
      </c>
      <c r="W29" s="112">
        <f>SUM(W8:W28)</f>
        <v>0</v>
      </c>
      <c r="X29" s="112">
        <f t="shared" si="8"/>
        <v>0</v>
      </c>
      <c r="Y29" s="46">
        <f t="shared" si="9"/>
        <v>0</v>
      </c>
      <c r="Z29" s="83">
        <f t="shared" si="10"/>
        <v>13103348654</v>
      </c>
      <c r="AA29" s="84">
        <f t="shared" si="11"/>
        <v>1536221528</v>
      </c>
      <c r="AB29" s="84">
        <f t="shared" si="12"/>
        <v>14639570182</v>
      </c>
      <c r="AC29" s="46">
        <f t="shared" si="13"/>
        <v>0.38404630960108366</v>
      </c>
      <c r="AD29" s="83">
        <f>SUM(AD8:AD28)</f>
        <v>6286250902</v>
      </c>
      <c r="AE29" s="84">
        <f>SUM(AE8:AE28)</f>
        <v>1574642419</v>
      </c>
      <c r="AF29" s="84">
        <f t="shared" si="14"/>
        <v>7860893321</v>
      </c>
      <c r="AG29" s="46">
        <f t="shared" si="15"/>
        <v>0.4186626275518617</v>
      </c>
      <c r="AH29" s="46">
        <f t="shared" si="16"/>
        <v>-0.014998005466508757</v>
      </c>
      <c r="AI29" s="14">
        <f>SUM(AI8:AI28)</f>
        <v>36247605495</v>
      </c>
      <c r="AJ29" s="14">
        <f>SUM(AJ8:AJ28)</f>
        <v>37186334522</v>
      </c>
      <c r="AK29" s="14">
        <f>SUM(AK8:AK28)</f>
        <v>15175517759</v>
      </c>
      <c r="AL29" s="14"/>
    </row>
    <row r="30" spans="1:38" s="15" customFormat="1" ht="12.75">
      <c r="A30" s="47"/>
      <c r="B30" s="48"/>
      <c r="C30" s="49"/>
      <c r="D30" s="86"/>
      <c r="E30" s="87"/>
      <c r="F30" s="88"/>
      <c r="G30" s="86"/>
      <c r="H30" s="87"/>
      <c r="I30" s="88"/>
      <c r="J30" s="89"/>
      <c r="K30" s="87"/>
      <c r="L30" s="88"/>
      <c r="M30" s="50"/>
      <c r="N30" s="89"/>
      <c r="O30" s="88"/>
      <c r="P30" s="87"/>
      <c r="Q30" s="50"/>
      <c r="R30" s="89"/>
      <c r="S30" s="87"/>
      <c r="T30" s="87"/>
      <c r="U30" s="50"/>
      <c r="V30" s="89"/>
      <c r="W30" s="87"/>
      <c r="X30" s="87"/>
      <c r="Y30" s="50"/>
      <c r="Z30" s="89"/>
      <c r="AA30" s="87"/>
      <c r="AB30" s="88"/>
      <c r="AC30" s="50"/>
      <c r="AD30" s="89"/>
      <c r="AE30" s="87"/>
      <c r="AF30" s="87"/>
      <c r="AG30" s="50"/>
      <c r="AH30" s="50"/>
      <c r="AI30" s="14"/>
      <c r="AJ30" s="14"/>
      <c r="AK30" s="14"/>
      <c r="AL30" s="14"/>
    </row>
    <row r="31" spans="1:38" s="15" customFormat="1" ht="12.75">
      <c r="A31" s="14"/>
      <c r="B31" s="120" t="s">
        <v>667</v>
      </c>
      <c r="C31" s="14"/>
      <c r="D31" s="90"/>
      <c r="E31" s="90"/>
      <c r="F31" s="90"/>
      <c r="G31" s="90"/>
      <c r="H31" s="90"/>
      <c r="I31" s="90"/>
      <c r="J31" s="90"/>
      <c r="K31" s="90"/>
      <c r="L31" s="90"/>
      <c r="M31" s="14"/>
      <c r="N31" s="90"/>
      <c r="O31" s="90"/>
      <c r="P31" s="90"/>
      <c r="Q31" s="14"/>
      <c r="R31" s="90"/>
      <c r="S31" s="90"/>
      <c r="T31" s="90"/>
      <c r="U31" s="14"/>
      <c r="V31" s="90"/>
      <c r="W31" s="90"/>
      <c r="X31" s="90"/>
      <c r="Y31" s="14"/>
      <c r="Z31" s="90"/>
      <c r="AA31" s="90"/>
      <c r="AB31" s="90"/>
      <c r="AC31" s="14"/>
      <c r="AD31" s="90"/>
      <c r="AE31" s="90"/>
      <c r="AF31" s="90"/>
      <c r="AG31" s="14"/>
      <c r="AH31" s="14"/>
      <c r="AI31" s="14"/>
      <c r="AJ31" s="14"/>
      <c r="AK31" s="14"/>
      <c r="AL31" s="14"/>
    </row>
    <row r="32" spans="1:38" ht="12.75">
      <c r="A32" s="2"/>
      <c r="B32" s="2"/>
      <c r="C32" s="2"/>
      <c r="D32" s="91"/>
      <c r="E32" s="91"/>
      <c r="F32" s="91"/>
      <c r="G32" s="91"/>
      <c r="H32" s="91"/>
      <c r="I32" s="91"/>
      <c r="J32" s="91"/>
      <c r="K32" s="91"/>
      <c r="L32" s="91"/>
      <c r="M32" s="2"/>
      <c r="N32" s="91"/>
      <c r="O32" s="91"/>
      <c r="P32" s="91"/>
      <c r="Q32" s="2"/>
      <c r="R32" s="91"/>
      <c r="S32" s="91"/>
      <c r="T32" s="91"/>
      <c r="U32" s="2"/>
      <c r="V32" s="91"/>
      <c r="W32" s="91"/>
      <c r="X32" s="91"/>
      <c r="Y32" s="2"/>
      <c r="Z32" s="91"/>
      <c r="AA32" s="91"/>
      <c r="AB32" s="91"/>
      <c r="AC32" s="2"/>
      <c r="AD32" s="91"/>
      <c r="AE32" s="91"/>
      <c r="AF32" s="91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1"/>
      <c r="E33" s="91"/>
      <c r="F33" s="91"/>
      <c r="G33" s="91"/>
      <c r="H33" s="91"/>
      <c r="I33" s="91"/>
      <c r="J33" s="91"/>
      <c r="K33" s="91"/>
      <c r="L33" s="91"/>
      <c r="M33" s="2"/>
      <c r="N33" s="91"/>
      <c r="O33" s="91"/>
      <c r="P33" s="91"/>
      <c r="Q33" s="2"/>
      <c r="R33" s="91"/>
      <c r="S33" s="91"/>
      <c r="T33" s="91"/>
      <c r="U33" s="2"/>
      <c r="V33" s="91"/>
      <c r="W33" s="91"/>
      <c r="X33" s="91"/>
      <c r="Y33" s="2"/>
      <c r="Z33" s="91"/>
      <c r="AA33" s="91"/>
      <c r="AB33" s="91"/>
      <c r="AC33" s="2"/>
      <c r="AD33" s="91"/>
      <c r="AE33" s="91"/>
      <c r="AF33" s="91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1"/>
      <c r="E34" s="91"/>
      <c r="F34" s="91"/>
      <c r="G34" s="91"/>
      <c r="H34" s="91"/>
      <c r="I34" s="91"/>
      <c r="J34" s="91"/>
      <c r="K34" s="91"/>
      <c r="L34" s="91"/>
      <c r="M34" s="2"/>
      <c r="N34" s="91"/>
      <c r="O34" s="91"/>
      <c r="P34" s="91"/>
      <c r="Q34" s="2"/>
      <c r="R34" s="91"/>
      <c r="S34" s="91"/>
      <c r="T34" s="91"/>
      <c r="U34" s="2"/>
      <c r="V34" s="91"/>
      <c r="W34" s="91"/>
      <c r="X34" s="91"/>
      <c r="Y34" s="2"/>
      <c r="Z34" s="91"/>
      <c r="AA34" s="91"/>
      <c r="AB34" s="91"/>
      <c r="AC34" s="2"/>
      <c r="AD34" s="91"/>
      <c r="AE34" s="91"/>
      <c r="AF34" s="91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1"/>
      <c r="E35" s="91"/>
      <c r="F35" s="91"/>
      <c r="G35" s="91"/>
      <c r="H35" s="91"/>
      <c r="I35" s="91"/>
      <c r="J35" s="91"/>
      <c r="K35" s="91"/>
      <c r="L35" s="91"/>
      <c r="M35" s="2"/>
      <c r="N35" s="91"/>
      <c r="O35" s="91"/>
      <c r="P35" s="91"/>
      <c r="Q35" s="2"/>
      <c r="R35" s="91"/>
      <c r="S35" s="91"/>
      <c r="T35" s="91"/>
      <c r="U35" s="2"/>
      <c r="V35" s="91"/>
      <c r="W35" s="91"/>
      <c r="X35" s="91"/>
      <c r="Y35" s="2"/>
      <c r="Z35" s="91"/>
      <c r="AA35" s="91"/>
      <c r="AB35" s="91"/>
      <c r="AC35" s="2"/>
      <c r="AD35" s="91"/>
      <c r="AE35" s="91"/>
      <c r="AF35" s="91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1"/>
      <c r="E36" s="91"/>
      <c r="F36" s="91"/>
      <c r="G36" s="91"/>
      <c r="H36" s="91"/>
      <c r="I36" s="91"/>
      <c r="J36" s="91"/>
      <c r="K36" s="91"/>
      <c r="L36" s="91"/>
      <c r="M36" s="2"/>
      <c r="N36" s="91"/>
      <c r="O36" s="91"/>
      <c r="P36" s="91"/>
      <c r="Q36" s="2"/>
      <c r="R36" s="91"/>
      <c r="S36" s="91"/>
      <c r="T36" s="91"/>
      <c r="U36" s="2"/>
      <c r="V36" s="91"/>
      <c r="W36" s="91"/>
      <c r="X36" s="91"/>
      <c r="Y36" s="2"/>
      <c r="Z36" s="91"/>
      <c r="AA36" s="91"/>
      <c r="AB36" s="91"/>
      <c r="AC36" s="2"/>
      <c r="AD36" s="91"/>
      <c r="AE36" s="91"/>
      <c r="AF36" s="91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1"/>
      <c r="E37" s="91"/>
      <c r="F37" s="91"/>
      <c r="G37" s="91"/>
      <c r="H37" s="91"/>
      <c r="I37" s="91"/>
      <c r="J37" s="91"/>
      <c r="K37" s="91"/>
      <c r="L37" s="91"/>
      <c r="M37" s="2"/>
      <c r="N37" s="91"/>
      <c r="O37" s="91"/>
      <c r="P37" s="91"/>
      <c r="Q37" s="2"/>
      <c r="R37" s="91"/>
      <c r="S37" s="91"/>
      <c r="T37" s="91"/>
      <c r="U37" s="2"/>
      <c r="V37" s="91"/>
      <c r="W37" s="91"/>
      <c r="X37" s="91"/>
      <c r="Y37" s="2"/>
      <c r="Z37" s="91"/>
      <c r="AA37" s="91"/>
      <c r="AB37" s="91"/>
      <c r="AC37" s="2"/>
      <c r="AD37" s="91"/>
      <c r="AE37" s="91"/>
      <c r="AF37" s="91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1"/>
      <c r="E38" s="91"/>
      <c r="F38" s="91"/>
      <c r="G38" s="91"/>
      <c r="H38" s="91"/>
      <c r="I38" s="91"/>
      <c r="J38" s="91"/>
      <c r="K38" s="91"/>
      <c r="L38" s="91"/>
      <c r="M38" s="2"/>
      <c r="N38" s="91"/>
      <c r="O38" s="91"/>
      <c r="P38" s="91"/>
      <c r="Q38" s="2"/>
      <c r="R38" s="91"/>
      <c r="S38" s="91"/>
      <c r="T38" s="91"/>
      <c r="U38" s="2"/>
      <c r="V38" s="91"/>
      <c r="W38" s="91"/>
      <c r="X38" s="91"/>
      <c r="Y38" s="2"/>
      <c r="Z38" s="91"/>
      <c r="AA38" s="91"/>
      <c r="AB38" s="91"/>
      <c r="AC38" s="2"/>
      <c r="AD38" s="91"/>
      <c r="AE38" s="91"/>
      <c r="AF38" s="91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1"/>
      <c r="E39" s="91"/>
      <c r="F39" s="91"/>
      <c r="G39" s="91"/>
      <c r="H39" s="91"/>
      <c r="I39" s="91"/>
      <c r="J39" s="91"/>
      <c r="K39" s="91"/>
      <c r="L39" s="91"/>
      <c r="M39" s="2"/>
      <c r="N39" s="91"/>
      <c r="O39" s="91"/>
      <c r="P39" s="91"/>
      <c r="Q39" s="2"/>
      <c r="R39" s="91"/>
      <c r="S39" s="91"/>
      <c r="T39" s="91"/>
      <c r="U39" s="2"/>
      <c r="V39" s="91"/>
      <c r="W39" s="91"/>
      <c r="X39" s="91"/>
      <c r="Y39" s="2"/>
      <c r="Z39" s="91"/>
      <c r="AA39" s="91"/>
      <c r="AB39" s="91"/>
      <c r="AC39" s="2"/>
      <c r="AD39" s="91"/>
      <c r="AE39" s="91"/>
      <c r="AF39" s="91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91"/>
      <c r="O40" s="91"/>
      <c r="P40" s="91"/>
      <c r="Q40" s="2"/>
      <c r="R40" s="91"/>
      <c r="S40" s="91"/>
      <c r="T40" s="91"/>
      <c r="U40" s="2"/>
      <c r="V40" s="91"/>
      <c r="W40" s="91"/>
      <c r="X40" s="91"/>
      <c r="Y40" s="2"/>
      <c r="Z40" s="91"/>
      <c r="AA40" s="91"/>
      <c r="AB40" s="91"/>
      <c r="AC40" s="2"/>
      <c r="AD40" s="91"/>
      <c r="AE40" s="91"/>
      <c r="AF40" s="91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1"/>
      <c r="E41" s="91"/>
      <c r="F41" s="91"/>
      <c r="G41" s="91"/>
      <c r="H41" s="91"/>
      <c r="I41" s="91"/>
      <c r="J41" s="91"/>
      <c r="K41" s="91"/>
      <c r="L41" s="91"/>
      <c r="M41" s="2"/>
      <c r="N41" s="91"/>
      <c r="O41" s="91"/>
      <c r="P41" s="91"/>
      <c r="Q41" s="2"/>
      <c r="R41" s="91"/>
      <c r="S41" s="91"/>
      <c r="T41" s="91"/>
      <c r="U41" s="2"/>
      <c r="V41" s="91"/>
      <c r="W41" s="91"/>
      <c r="X41" s="91"/>
      <c r="Y41" s="2"/>
      <c r="Z41" s="91"/>
      <c r="AA41" s="91"/>
      <c r="AB41" s="91"/>
      <c r="AC41" s="2"/>
      <c r="AD41" s="91"/>
      <c r="AE41" s="91"/>
      <c r="AF41" s="91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8515625" style="128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9.0039062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8.57421875" style="3" customWidth="1"/>
    <col min="30" max="32" width="12.140625" style="3" customWidth="1"/>
    <col min="33" max="33" width="8.8515625" style="3" customWidth="1"/>
    <col min="34" max="34" width="9.574218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12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122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2.5" customHeight="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668</v>
      </c>
      <c r="AD5" s="19" t="s">
        <v>11</v>
      </c>
      <c r="AE5" s="20" t="s">
        <v>12</v>
      </c>
      <c r="AF5" s="20" t="s">
        <v>13</v>
      </c>
      <c r="AG5" s="24" t="s">
        <v>668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123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20</v>
      </c>
      <c r="C7" s="123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123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94</v>
      </c>
      <c r="B9" s="62" t="s">
        <v>47</v>
      </c>
      <c r="C9" s="124" t="s">
        <v>48</v>
      </c>
      <c r="D9" s="79">
        <v>5640299510</v>
      </c>
      <c r="E9" s="80">
        <v>2183122880</v>
      </c>
      <c r="F9" s="81">
        <f>$D9+$E9</f>
        <v>7823422390</v>
      </c>
      <c r="G9" s="79">
        <v>6035990211</v>
      </c>
      <c r="H9" s="80">
        <v>1626634050</v>
      </c>
      <c r="I9" s="82">
        <f>$G9+$H9</f>
        <v>7662624261</v>
      </c>
      <c r="J9" s="79">
        <v>1180295777</v>
      </c>
      <c r="K9" s="80">
        <v>328701479</v>
      </c>
      <c r="L9" s="80">
        <f>$J9+$K9</f>
        <v>1508997256</v>
      </c>
      <c r="M9" s="42">
        <f>IF($F9=0,0,$L9/$F9)</f>
        <v>0.192881987035344</v>
      </c>
      <c r="N9" s="107">
        <v>1497680915</v>
      </c>
      <c r="O9" s="108">
        <v>396323776</v>
      </c>
      <c r="P9" s="109">
        <f>$N9+$O9</f>
        <v>1894004691</v>
      </c>
      <c r="Q9" s="42">
        <f>IF($F9=0,0,$P9/$F9)</f>
        <v>0.24209413688578815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2677976692</v>
      </c>
      <c r="AA9" s="80">
        <f>$K9+$O9</f>
        <v>725025255</v>
      </c>
      <c r="AB9" s="80">
        <f>$Z9+$AA9</f>
        <v>3403001947</v>
      </c>
      <c r="AC9" s="42">
        <f>IF($F9=0,0,$AB9/$F9)</f>
        <v>0.43497612392113216</v>
      </c>
      <c r="AD9" s="79">
        <v>1048719176</v>
      </c>
      <c r="AE9" s="80">
        <v>494869159</v>
      </c>
      <c r="AF9" s="80">
        <f>$AD9+$AE9</f>
        <v>1543588335</v>
      </c>
      <c r="AG9" s="42">
        <f>IF($AI9=0,0,$AK9/$AI9)</f>
        <v>0.36718419089895177</v>
      </c>
      <c r="AH9" s="42">
        <f>IF($AF9=0,0,$P9/$AF9-1)</f>
        <v>0.2270141254986875</v>
      </c>
      <c r="AI9" s="14">
        <v>7523800350</v>
      </c>
      <c r="AJ9" s="14">
        <v>8155220180</v>
      </c>
      <c r="AK9" s="14">
        <v>2762620544</v>
      </c>
      <c r="AL9" s="14"/>
    </row>
    <row r="10" spans="1:38" s="59" customFormat="1" ht="12.75">
      <c r="A10" s="63"/>
      <c r="B10" s="64" t="s">
        <v>95</v>
      </c>
      <c r="C10" s="125"/>
      <c r="D10" s="83">
        <f>D9</f>
        <v>5640299510</v>
      </c>
      <c r="E10" s="84">
        <f>E9</f>
        <v>2183122880</v>
      </c>
      <c r="F10" s="85">
        <f aca="true" t="shared" si="0" ref="F10:F41">$D10+$E10</f>
        <v>7823422390</v>
      </c>
      <c r="G10" s="83">
        <f>G9</f>
        <v>6035990211</v>
      </c>
      <c r="H10" s="84">
        <f>H9</f>
        <v>1626634050</v>
      </c>
      <c r="I10" s="85">
        <f aca="true" t="shared" si="1" ref="I10:I41">$G10+$H10</f>
        <v>7662624261</v>
      </c>
      <c r="J10" s="83">
        <f>J9</f>
        <v>1180295777</v>
      </c>
      <c r="K10" s="84">
        <f>K9</f>
        <v>328701479</v>
      </c>
      <c r="L10" s="84">
        <f aca="true" t="shared" si="2" ref="L10:L41">$J10+$K10</f>
        <v>1508997256</v>
      </c>
      <c r="M10" s="46">
        <f aca="true" t="shared" si="3" ref="M10:M41">IF($F10=0,0,$L10/$F10)</f>
        <v>0.192881987035344</v>
      </c>
      <c r="N10" s="113">
        <f>N9</f>
        <v>1497680915</v>
      </c>
      <c r="O10" s="114">
        <f>O9</f>
        <v>396323776</v>
      </c>
      <c r="P10" s="115">
        <f aca="true" t="shared" si="4" ref="P10:P41">$N10+$O10</f>
        <v>1894004691</v>
      </c>
      <c r="Q10" s="46">
        <f aca="true" t="shared" si="5" ref="Q10:Q41">IF($F10=0,0,$P10/$F10)</f>
        <v>0.24209413688578815</v>
      </c>
      <c r="R10" s="113">
        <f>R9</f>
        <v>0</v>
      </c>
      <c r="S10" s="115">
        <f>S9</f>
        <v>0</v>
      </c>
      <c r="T10" s="115">
        <f aca="true" t="shared" si="6" ref="T10:T41">$R10+$S10</f>
        <v>0</v>
      </c>
      <c r="U10" s="46">
        <f aca="true" t="shared" si="7" ref="U10:U41">IF($I10=0,0,$T10/$I10)</f>
        <v>0</v>
      </c>
      <c r="V10" s="113">
        <f>V9</f>
        <v>0</v>
      </c>
      <c r="W10" s="115">
        <f>W9</f>
        <v>0</v>
      </c>
      <c r="X10" s="115">
        <f aca="true" t="shared" si="8" ref="X10:X41">$V10+$W10</f>
        <v>0</v>
      </c>
      <c r="Y10" s="46">
        <f aca="true" t="shared" si="9" ref="Y10:Y41">IF($I10=0,0,$X10/$I10)</f>
        <v>0</v>
      </c>
      <c r="Z10" s="83">
        <f aca="true" t="shared" si="10" ref="Z10:Z41">$J10+$N10</f>
        <v>2677976692</v>
      </c>
      <c r="AA10" s="84">
        <f aca="true" t="shared" si="11" ref="AA10:AA41">$K10+$O10</f>
        <v>725025255</v>
      </c>
      <c r="AB10" s="84">
        <f aca="true" t="shared" si="12" ref="AB10:AB41">$Z10+$AA10</f>
        <v>3403001947</v>
      </c>
      <c r="AC10" s="46">
        <f aca="true" t="shared" si="13" ref="AC10:AC41">IF($F10=0,0,$AB10/$F10)</f>
        <v>0.43497612392113216</v>
      </c>
      <c r="AD10" s="83">
        <f>AD9</f>
        <v>1048719176</v>
      </c>
      <c r="AE10" s="84">
        <f>AE9</f>
        <v>494869159</v>
      </c>
      <c r="AF10" s="84">
        <f aca="true" t="shared" si="14" ref="AF10:AF41">$AD10+$AE10</f>
        <v>1543588335</v>
      </c>
      <c r="AG10" s="46">
        <f aca="true" t="shared" si="15" ref="AG10:AG41">IF($AI10=0,0,$AK10/$AI10)</f>
        <v>0.36718419089895177</v>
      </c>
      <c r="AH10" s="46">
        <f aca="true" t="shared" si="16" ref="AH10:AH41">IF($AF10=0,0,$P10/$AF10-1)</f>
        <v>0.2270141254986875</v>
      </c>
      <c r="AI10" s="65">
        <f>AI9</f>
        <v>7523800350</v>
      </c>
      <c r="AJ10" s="65">
        <f>AJ9</f>
        <v>8155220180</v>
      </c>
      <c r="AK10" s="65">
        <f>AK9</f>
        <v>2762620544</v>
      </c>
      <c r="AL10" s="65"/>
    </row>
    <row r="11" spans="1:38" s="15" customFormat="1" ht="12.75">
      <c r="A11" s="31" t="s">
        <v>96</v>
      </c>
      <c r="B11" s="62" t="s">
        <v>97</v>
      </c>
      <c r="C11" s="124" t="s">
        <v>98</v>
      </c>
      <c r="D11" s="79">
        <v>112290827</v>
      </c>
      <c r="E11" s="80">
        <v>47966544</v>
      </c>
      <c r="F11" s="81">
        <f t="shared" si="0"/>
        <v>160257371</v>
      </c>
      <c r="G11" s="79">
        <v>112290827</v>
      </c>
      <c r="H11" s="80">
        <v>47966544</v>
      </c>
      <c r="I11" s="82">
        <f t="shared" si="1"/>
        <v>160257371</v>
      </c>
      <c r="J11" s="79">
        <v>27770829</v>
      </c>
      <c r="K11" s="80">
        <v>319692</v>
      </c>
      <c r="L11" s="80">
        <f t="shared" si="2"/>
        <v>28090521</v>
      </c>
      <c r="M11" s="42">
        <f t="shared" si="3"/>
        <v>0.17528380020660642</v>
      </c>
      <c r="N11" s="107">
        <v>27041152</v>
      </c>
      <c r="O11" s="108">
        <v>1298663</v>
      </c>
      <c r="P11" s="109">
        <f t="shared" si="4"/>
        <v>28339815</v>
      </c>
      <c r="Q11" s="42">
        <f t="shared" si="5"/>
        <v>0.1768393854408107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54811981</v>
      </c>
      <c r="AA11" s="80">
        <f t="shared" si="11"/>
        <v>1618355</v>
      </c>
      <c r="AB11" s="80">
        <f t="shared" si="12"/>
        <v>56430336</v>
      </c>
      <c r="AC11" s="42">
        <f t="shared" si="13"/>
        <v>0.3521231856474171</v>
      </c>
      <c r="AD11" s="79">
        <v>18677820</v>
      </c>
      <c r="AE11" s="80">
        <v>2254581</v>
      </c>
      <c r="AF11" s="80">
        <f t="shared" si="14"/>
        <v>20932401</v>
      </c>
      <c r="AG11" s="42">
        <f t="shared" si="15"/>
        <v>0.3104124755146046</v>
      </c>
      <c r="AH11" s="42">
        <f t="shared" si="16"/>
        <v>0.35387311756544326</v>
      </c>
      <c r="AI11" s="14">
        <v>140283624</v>
      </c>
      <c r="AJ11" s="14">
        <v>107011864</v>
      </c>
      <c r="AK11" s="14">
        <v>43545787</v>
      </c>
      <c r="AL11" s="14"/>
    </row>
    <row r="12" spans="1:38" s="15" customFormat="1" ht="12.75">
      <c r="A12" s="31" t="s">
        <v>96</v>
      </c>
      <c r="B12" s="62" t="s">
        <v>99</v>
      </c>
      <c r="C12" s="124" t="s">
        <v>100</v>
      </c>
      <c r="D12" s="79">
        <v>119589715</v>
      </c>
      <c r="E12" s="80">
        <v>17834702</v>
      </c>
      <c r="F12" s="81">
        <f t="shared" si="0"/>
        <v>137424417</v>
      </c>
      <c r="G12" s="79">
        <v>119589715</v>
      </c>
      <c r="H12" s="80">
        <v>17834702</v>
      </c>
      <c r="I12" s="82">
        <f t="shared" si="1"/>
        <v>137424417</v>
      </c>
      <c r="J12" s="79">
        <v>24331811</v>
      </c>
      <c r="K12" s="80">
        <v>837748</v>
      </c>
      <c r="L12" s="80">
        <f t="shared" si="2"/>
        <v>25169559</v>
      </c>
      <c r="M12" s="42">
        <f t="shared" si="3"/>
        <v>0.1831520158459177</v>
      </c>
      <c r="N12" s="107">
        <v>25019638</v>
      </c>
      <c r="O12" s="108">
        <v>2093127</v>
      </c>
      <c r="P12" s="109">
        <f t="shared" si="4"/>
        <v>27112765</v>
      </c>
      <c r="Q12" s="42">
        <f t="shared" si="5"/>
        <v>0.19729219589849162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49351449</v>
      </c>
      <c r="AA12" s="80">
        <f t="shared" si="11"/>
        <v>2930875</v>
      </c>
      <c r="AB12" s="80">
        <f t="shared" si="12"/>
        <v>52282324</v>
      </c>
      <c r="AC12" s="42">
        <f t="shared" si="13"/>
        <v>0.3804442117444093</v>
      </c>
      <c r="AD12" s="79">
        <v>19602310</v>
      </c>
      <c r="AE12" s="80">
        <v>3740654</v>
      </c>
      <c r="AF12" s="80">
        <f t="shared" si="14"/>
        <v>23342964</v>
      </c>
      <c r="AG12" s="42">
        <f t="shared" si="15"/>
        <v>0.3413970945767098</v>
      </c>
      <c r="AH12" s="42">
        <f t="shared" si="16"/>
        <v>0.16149624357900727</v>
      </c>
      <c r="AI12" s="14">
        <v>131619307</v>
      </c>
      <c r="AJ12" s="14">
        <v>122101799</v>
      </c>
      <c r="AK12" s="14">
        <v>44934449</v>
      </c>
      <c r="AL12" s="14"/>
    </row>
    <row r="13" spans="1:38" s="15" customFormat="1" ht="12.75">
      <c r="A13" s="31" t="s">
        <v>96</v>
      </c>
      <c r="B13" s="62" t="s">
        <v>101</v>
      </c>
      <c r="C13" s="124" t="s">
        <v>102</v>
      </c>
      <c r="D13" s="79">
        <v>25015330</v>
      </c>
      <c r="E13" s="80">
        <v>0</v>
      </c>
      <c r="F13" s="81">
        <f t="shared" si="0"/>
        <v>25015330</v>
      </c>
      <c r="G13" s="79">
        <v>25015330</v>
      </c>
      <c r="H13" s="80">
        <v>0</v>
      </c>
      <c r="I13" s="82">
        <f t="shared" si="1"/>
        <v>25015330</v>
      </c>
      <c r="J13" s="79">
        <v>5245121</v>
      </c>
      <c r="K13" s="80">
        <v>1273640</v>
      </c>
      <c r="L13" s="80">
        <f t="shared" si="2"/>
        <v>6518761</v>
      </c>
      <c r="M13" s="42">
        <f t="shared" si="3"/>
        <v>0.2605906458159856</v>
      </c>
      <c r="N13" s="107">
        <v>5155758</v>
      </c>
      <c r="O13" s="108">
        <v>3379784</v>
      </c>
      <c r="P13" s="109">
        <f t="shared" si="4"/>
        <v>8535542</v>
      </c>
      <c r="Q13" s="42">
        <f t="shared" si="5"/>
        <v>0.3412124485265635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10400879</v>
      </c>
      <c r="AA13" s="80">
        <f t="shared" si="11"/>
        <v>4653424</v>
      </c>
      <c r="AB13" s="80">
        <f t="shared" si="12"/>
        <v>15054303</v>
      </c>
      <c r="AC13" s="42">
        <f t="shared" si="13"/>
        <v>0.6018030943425492</v>
      </c>
      <c r="AD13" s="79">
        <v>4426982</v>
      </c>
      <c r="AE13" s="80">
        <v>3693420</v>
      </c>
      <c r="AF13" s="80">
        <f t="shared" si="14"/>
        <v>8120402</v>
      </c>
      <c r="AG13" s="42">
        <f t="shared" si="15"/>
        <v>0</v>
      </c>
      <c r="AH13" s="42">
        <f t="shared" si="16"/>
        <v>0.0511230847930928</v>
      </c>
      <c r="AI13" s="14">
        <v>0</v>
      </c>
      <c r="AJ13" s="14">
        <v>24610240</v>
      </c>
      <c r="AK13" s="14">
        <v>15280535</v>
      </c>
      <c r="AL13" s="14"/>
    </row>
    <row r="14" spans="1:38" s="15" customFormat="1" ht="12.75">
      <c r="A14" s="31" t="s">
        <v>96</v>
      </c>
      <c r="B14" s="62" t="s">
        <v>103</v>
      </c>
      <c r="C14" s="124" t="s">
        <v>104</v>
      </c>
      <c r="D14" s="79">
        <v>239751335</v>
      </c>
      <c r="E14" s="80">
        <v>60911920</v>
      </c>
      <c r="F14" s="81">
        <f t="shared" si="0"/>
        <v>300663255</v>
      </c>
      <c r="G14" s="79">
        <v>239751335</v>
      </c>
      <c r="H14" s="80">
        <v>60911920</v>
      </c>
      <c r="I14" s="82">
        <f t="shared" si="1"/>
        <v>300663255</v>
      </c>
      <c r="J14" s="79">
        <v>64733688</v>
      </c>
      <c r="K14" s="80">
        <v>3101722</v>
      </c>
      <c r="L14" s="80">
        <f t="shared" si="2"/>
        <v>67835410</v>
      </c>
      <c r="M14" s="42">
        <f t="shared" si="3"/>
        <v>0.22561922307400017</v>
      </c>
      <c r="N14" s="107">
        <v>51710873</v>
      </c>
      <c r="O14" s="108">
        <v>4431797</v>
      </c>
      <c r="P14" s="109">
        <f t="shared" si="4"/>
        <v>56142670</v>
      </c>
      <c r="Q14" s="42">
        <f t="shared" si="5"/>
        <v>0.186729402633521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116444561</v>
      </c>
      <c r="AA14" s="80">
        <f t="shared" si="11"/>
        <v>7533519</v>
      </c>
      <c r="AB14" s="80">
        <f t="shared" si="12"/>
        <v>123978080</v>
      </c>
      <c r="AC14" s="42">
        <f t="shared" si="13"/>
        <v>0.4123486257075212</v>
      </c>
      <c r="AD14" s="79">
        <v>37145011</v>
      </c>
      <c r="AE14" s="80">
        <v>9658272</v>
      </c>
      <c r="AF14" s="80">
        <f t="shared" si="14"/>
        <v>46803283</v>
      </c>
      <c r="AG14" s="42">
        <f t="shared" si="15"/>
        <v>0.3737059551836933</v>
      </c>
      <c r="AH14" s="42">
        <f t="shared" si="16"/>
        <v>0.19954555324676693</v>
      </c>
      <c r="AI14" s="14">
        <v>265369480</v>
      </c>
      <c r="AJ14" s="14">
        <v>265369480</v>
      </c>
      <c r="AK14" s="14">
        <v>99170155</v>
      </c>
      <c r="AL14" s="14"/>
    </row>
    <row r="15" spans="1:38" s="15" customFormat="1" ht="12.75">
      <c r="A15" s="31" t="s">
        <v>96</v>
      </c>
      <c r="B15" s="62" t="s">
        <v>105</v>
      </c>
      <c r="C15" s="124" t="s">
        <v>106</v>
      </c>
      <c r="D15" s="79">
        <v>204404625</v>
      </c>
      <c r="E15" s="80">
        <v>12174430</v>
      </c>
      <c r="F15" s="81">
        <f t="shared" si="0"/>
        <v>216579055</v>
      </c>
      <c r="G15" s="79">
        <v>204404625</v>
      </c>
      <c r="H15" s="80">
        <v>12174430</v>
      </c>
      <c r="I15" s="82">
        <f t="shared" si="1"/>
        <v>216579055</v>
      </c>
      <c r="J15" s="79">
        <v>43892947</v>
      </c>
      <c r="K15" s="80">
        <v>4279664</v>
      </c>
      <c r="L15" s="80">
        <f t="shared" si="2"/>
        <v>48172611</v>
      </c>
      <c r="M15" s="42">
        <f t="shared" si="3"/>
        <v>0.22242506783492982</v>
      </c>
      <c r="N15" s="107">
        <v>45046036</v>
      </c>
      <c r="O15" s="108">
        <v>15776971</v>
      </c>
      <c r="P15" s="109">
        <f t="shared" si="4"/>
        <v>60823007</v>
      </c>
      <c r="Q15" s="42">
        <f t="shared" si="5"/>
        <v>0.280835129694328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88938983</v>
      </c>
      <c r="AA15" s="80">
        <f t="shared" si="11"/>
        <v>20056635</v>
      </c>
      <c r="AB15" s="80">
        <f t="shared" si="12"/>
        <v>108995618</v>
      </c>
      <c r="AC15" s="42">
        <f t="shared" si="13"/>
        <v>0.5032601975292579</v>
      </c>
      <c r="AD15" s="79">
        <v>44092663</v>
      </c>
      <c r="AE15" s="80">
        <v>6042399</v>
      </c>
      <c r="AF15" s="80">
        <f t="shared" si="14"/>
        <v>50135062</v>
      </c>
      <c r="AG15" s="42">
        <f t="shared" si="15"/>
        <v>0</v>
      </c>
      <c r="AH15" s="42">
        <f t="shared" si="16"/>
        <v>0.21318304144113753</v>
      </c>
      <c r="AI15" s="14">
        <v>0</v>
      </c>
      <c r="AJ15" s="14">
        <v>0</v>
      </c>
      <c r="AK15" s="14">
        <v>86713632</v>
      </c>
      <c r="AL15" s="14"/>
    </row>
    <row r="16" spans="1:38" s="15" customFormat="1" ht="12.75">
      <c r="A16" s="31" t="s">
        <v>96</v>
      </c>
      <c r="B16" s="62" t="s">
        <v>107</v>
      </c>
      <c r="C16" s="124" t="s">
        <v>108</v>
      </c>
      <c r="D16" s="79">
        <v>74132461</v>
      </c>
      <c r="E16" s="80">
        <v>14457700</v>
      </c>
      <c r="F16" s="81">
        <f t="shared" si="0"/>
        <v>88590161</v>
      </c>
      <c r="G16" s="79">
        <v>74132461</v>
      </c>
      <c r="H16" s="80">
        <v>14457700</v>
      </c>
      <c r="I16" s="82">
        <f t="shared" si="1"/>
        <v>88590161</v>
      </c>
      <c r="J16" s="79">
        <v>11673454</v>
      </c>
      <c r="K16" s="80">
        <v>1749215</v>
      </c>
      <c r="L16" s="80">
        <f t="shared" si="2"/>
        <v>13422669</v>
      </c>
      <c r="M16" s="42">
        <f t="shared" si="3"/>
        <v>0.15151421837917192</v>
      </c>
      <c r="N16" s="107">
        <v>12088588</v>
      </c>
      <c r="O16" s="108">
        <v>1945640</v>
      </c>
      <c r="P16" s="109">
        <f t="shared" si="4"/>
        <v>14034228</v>
      </c>
      <c r="Q16" s="42">
        <f t="shared" si="5"/>
        <v>0.1584174567647529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23762042</v>
      </c>
      <c r="AA16" s="80">
        <f t="shared" si="11"/>
        <v>3694855</v>
      </c>
      <c r="AB16" s="80">
        <f t="shared" si="12"/>
        <v>27456897</v>
      </c>
      <c r="AC16" s="42">
        <f t="shared" si="13"/>
        <v>0.30993167514392483</v>
      </c>
      <c r="AD16" s="79">
        <v>12234520</v>
      </c>
      <c r="AE16" s="80">
        <v>4395415</v>
      </c>
      <c r="AF16" s="80">
        <f t="shared" si="14"/>
        <v>16629935</v>
      </c>
      <c r="AG16" s="42">
        <f t="shared" si="15"/>
        <v>0.4538492302620338</v>
      </c>
      <c r="AH16" s="42">
        <f t="shared" si="16"/>
        <v>-0.15608641885852226</v>
      </c>
      <c r="AI16" s="14">
        <v>66058389</v>
      </c>
      <c r="AJ16" s="14">
        <v>66058389</v>
      </c>
      <c r="AK16" s="14">
        <v>29980549</v>
      </c>
      <c r="AL16" s="14"/>
    </row>
    <row r="17" spans="1:38" s="15" customFormat="1" ht="12.75">
      <c r="A17" s="31" t="s">
        <v>96</v>
      </c>
      <c r="B17" s="62" t="s">
        <v>109</v>
      </c>
      <c r="C17" s="124" t="s">
        <v>110</v>
      </c>
      <c r="D17" s="79">
        <v>34014000</v>
      </c>
      <c r="E17" s="80">
        <v>8929051</v>
      </c>
      <c r="F17" s="81">
        <f t="shared" si="0"/>
        <v>42943051</v>
      </c>
      <c r="G17" s="79">
        <v>34014000</v>
      </c>
      <c r="H17" s="80">
        <v>8929051</v>
      </c>
      <c r="I17" s="82">
        <f t="shared" si="1"/>
        <v>42943051</v>
      </c>
      <c r="J17" s="79">
        <v>7442525</v>
      </c>
      <c r="K17" s="80">
        <v>4912586</v>
      </c>
      <c r="L17" s="80">
        <f t="shared" si="2"/>
        <v>12355111</v>
      </c>
      <c r="M17" s="42">
        <f t="shared" si="3"/>
        <v>0.2877092035216594</v>
      </c>
      <c r="N17" s="107">
        <v>5859865</v>
      </c>
      <c r="O17" s="108">
        <v>2410472</v>
      </c>
      <c r="P17" s="109">
        <f t="shared" si="4"/>
        <v>8270337</v>
      </c>
      <c r="Q17" s="42">
        <f t="shared" si="5"/>
        <v>0.1925884818943116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13302390</v>
      </c>
      <c r="AA17" s="80">
        <f t="shared" si="11"/>
        <v>7323058</v>
      </c>
      <c r="AB17" s="80">
        <f t="shared" si="12"/>
        <v>20625448</v>
      </c>
      <c r="AC17" s="42">
        <f t="shared" si="13"/>
        <v>0.480297685415971</v>
      </c>
      <c r="AD17" s="79">
        <v>6009543</v>
      </c>
      <c r="AE17" s="80">
        <v>3574473</v>
      </c>
      <c r="AF17" s="80">
        <f t="shared" si="14"/>
        <v>9584016</v>
      </c>
      <c r="AG17" s="42">
        <f t="shared" si="15"/>
        <v>0.9538770724897083</v>
      </c>
      <c r="AH17" s="42">
        <f t="shared" si="16"/>
        <v>-0.13706978368984357</v>
      </c>
      <c r="AI17" s="14">
        <v>20737799</v>
      </c>
      <c r="AJ17" s="14">
        <v>29130420</v>
      </c>
      <c r="AK17" s="14">
        <v>19781311</v>
      </c>
      <c r="AL17" s="14"/>
    </row>
    <row r="18" spans="1:38" s="15" customFormat="1" ht="12.75">
      <c r="A18" s="31" t="s">
        <v>96</v>
      </c>
      <c r="B18" s="62" t="s">
        <v>111</v>
      </c>
      <c r="C18" s="124" t="s">
        <v>112</v>
      </c>
      <c r="D18" s="79">
        <v>371604620</v>
      </c>
      <c r="E18" s="80">
        <v>39867800</v>
      </c>
      <c r="F18" s="81">
        <f t="shared" si="0"/>
        <v>411472420</v>
      </c>
      <c r="G18" s="79">
        <v>371604620</v>
      </c>
      <c r="H18" s="80">
        <v>39867800</v>
      </c>
      <c r="I18" s="82">
        <f t="shared" si="1"/>
        <v>411472420</v>
      </c>
      <c r="J18" s="79">
        <v>107960541</v>
      </c>
      <c r="K18" s="80">
        <v>3213183</v>
      </c>
      <c r="L18" s="80">
        <f t="shared" si="2"/>
        <v>111173724</v>
      </c>
      <c r="M18" s="42">
        <f t="shared" si="3"/>
        <v>0.27018511714588306</v>
      </c>
      <c r="N18" s="107">
        <v>70785257</v>
      </c>
      <c r="O18" s="108">
        <v>11221341</v>
      </c>
      <c r="P18" s="109">
        <f t="shared" si="4"/>
        <v>82006598</v>
      </c>
      <c r="Q18" s="42">
        <f t="shared" si="5"/>
        <v>0.19930035164932805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178745798</v>
      </c>
      <c r="AA18" s="80">
        <f t="shared" si="11"/>
        <v>14434524</v>
      </c>
      <c r="AB18" s="80">
        <f t="shared" si="12"/>
        <v>193180322</v>
      </c>
      <c r="AC18" s="42">
        <f t="shared" si="13"/>
        <v>0.46948546879521114</v>
      </c>
      <c r="AD18" s="79">
        <v>87381230</v>
      </c>
      <c r="AE18" s="80">
        <v>64007327</v>
      </c>
      <c r="AF18" s="80">
        <f t="shared" si="14"/>
        <v>151388557</v>
      </c>
      <c r="AG18" s="42">
        <f t="shared" si="15"/>
        <v>0.5216133106778119</v>
      </c>
      <c r="AH18" s="42">
        <f t="shared" si="16"/>
        <v>-0.4583038531769611</v>
      </c>
      <c r="AI18" s="14">
        <v>482861541</v>
      </c>
      <c r="AJ18" s="14">
        <v>482861541</v>
      </c>
      <c r="AK18" s="14">
        <v>251867007</v>
      </c>
      <c r="AL18" s="14"/>
    </row>
    <row r="19" spans="1:38" s="15" customFormat="1" ht="12.75">
      <c r="A19" s="31" t="s">
        <v>96</v>
      </c>
      <c r="B19" s="62" t="s">
        <v>113</v>
      </c>
      <c r="C19" s="124" t="s">
        <v>114</v>
      </c>
      <c r="D19" s="79">
        <v>0</v>
      </c>
      <c r="E19" s="80">
        <v>0</v>
      </c>
      <c r="F19" s="81">
        <f t="shared" si="0"/>
        <v>0</v>
      </c>
      <c r="G19" s="79">
        <v>0</v>
      </c>
      <c r="H19" s="80">
        <v>0</v>
      </c>
      <c r="I19" s="82">
        <f t="shared" si="1"/>
        <v>0</v>
      </c>
      <c r="J19" s="79">
        <v>0</v>
      </c>
      <c r="K19" s="80">
        <v>0</v>
      </c>
      <c r="L19" s="80">
        <f t="shared" si="2"/>
        <v>0</v>
      </c>
      <c r="M19" s="42">
        <f t="shared" si="3"/>
        <v>0</v>
      </c>
      <c r="N19" s="107">
        <v>0</v>
      </c>
      <c r="O19" s="108">
        <v>0</v>
      </c>
      <c r="P19" s="109">
        <f t="shared" si="4"/>
        <v>0</v>
      </c>
      <c r="Q19" s="42">
        <f t="shared" si="5"/>
        <v>0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0</v>
      </c>
      <c r="AA19" s="80">
        <f t="shared" si="11"/>
        <v>0</v>
      </c>
      <c r="AB19" s="80">
        <f t="shared" si="12"/>
        <v>0</v>
      </c>
      <c r="AC19" s="42">
        <f t="shared" si="13"/>
        <v>0</v>
      </c>
      <c r="AD19" s="79">
        <v>80174322</v>
      </c>
      <c r="AE19" s="80">
        <v>2840776</v>
      </c>
      <c r="AF19" s="80">
        <f t="shared" si="14"/>
        <v>83015098</v>
      </c>
      <c r="AG19" s="42">
        <f t="shared" si="15"/>
        <v>0</v>
      </c>
      <c r="AH19" s="42">
        <f t="shared" si="16"/>
        <v>-1</v>
      </c>
      <c r="AI19" s="14">
        <v>0</v>
      </c>
      <c r="AJ19" s="14">
        <v>0</v>
      </c>
      <c r="AK19" s="14">
        <v>107136070</v>
      </c>
      <c r="AL19" s="14"/>
    </row>
    <row r="20" spans="1:38" s="15" customFormat="1" ht="12.75">
      <c r="A20" s="31" t="s">
        <v>115</v>
      </c>
      <c r="B20" s="62" t="s">
        <v>116</v>
      </c>
      <c r="C20" s="124" t="s">
        <v>117</v>
      </c>
      <c r="D20" s="79">
        <v>279442000</v>
      </c>
      <c r="E20" s="80">
        <v>6176000</v>
      </c>
      <c r="F20" s="81">
        <f t="shared" si="0"/>
        <v>285618000</v>
      </c>
      <c r="G20" s="79">
        <v>279442000</v>
      </c>
      <c r="H20" s="80">
        <v>6176000</v>
      </c>
      <c r="I20" s="82">
        <f t="shared" si="1"/>
        <v>285618000</v>
      </c>
      <c r="J20" s="79">
        <v>46085284</v>
      </c>
      <c r="K20" s="80">
        <v>173020</v>
      </c>
      <c r="L20" s="80">
        <f t="shared" si="2"/>
        <v>46258304</v>
      </c>
      <c r="M20" s="42">
        <f t="shared" si="3"/>
        <v>0.16195864406304925</v>
      </c>
      <c r="N20" s="107">
        <v>34972507</v>
      </c>
      <c r="O20" s="108">
        <v>32330</v>
      </c>
      <c r="P20" s="109">
        <f t="shared" si="4"/>
        <v>35004837</v>
      </c>
      <c r="Q20" s="42">
        <f t="shared" si="5"/>
        <v>0.12255823162405731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81057791</v>
      </c>
      <c r="AA20" s="80">
        <f t="shared" si="11"/>
        <v>205350</v>
      </c>
      <c r="AB20" s="80">
        <f t="shared" si="12"/>
        <v>81263141</v>
      </c>
      <c r="AC20" s="42">
        <f t="shared" si="13"/>
        <v>0.28451687568710654</v>
      </c>
      <c r="AD20" s="79">
        <v>78878467</v>
      </c>
      <c r="AE20" s="80">
        <v>504094</v>
      </c>
      <c r="AF20" s="80">
        <f t="shared" si="14"/>
        <v>79382561</v>
      </c>
      <c r="AG20" s="42">
        <f t="shared" si="15"/>
        <v>1.76220505104721</v>
      </c>
      <c r="AH20" s="42">
        <f t="shared" si="16"/>
        <v>-0.5590361842823388</v>
      </c>
      <c r="AI20" s="14">
        <v>70052800</v>
      </c>
      <c r="AJ20" s="14">
        <v>407471226</v>
      </c>
      <c r="AK20" s="14">
        <v>123447398</v>
      </c>
      <c r="AL20" s="14"/>
    </row>
    <row r="21" spans="1:38" s="59" customFormat="1" ht="12.75">
      <c r="A21" s="63"/>
      <c r="B21" s="64" t="s">
        <v>118</v>
      </c>
      <c r="C21" s="125"/>
      <c r="D21" s="83">
        <f>SUM(D11:D20)</f>
        <v>1460244913</v>
      </c>
      <c r="E21" s="84">
        <f>SUM(E11:E20)</f>
        <v>208318147</v>
      </c>
      <c r="F21" s="85">
        <f t="shared" si="0"/>
        <v>1668563060</v>
      </c>
      <c r="G21" s="83">
        <f>SUM(G11:G20)</f>
        <v>1460244913</v>
      </c>
      <c r="H21" s="84">
        <f>SUM(H11:H20)</f>
        <v>208318147</v>
      </c>
      <c r="I21" s="85">
        <f t="shared" si="1"/>
        <v>1668563060</v>
      </c>
      <c r="J21" s="83">
        <f>SUM(J11:J20)</f>
        <v>339136200</v>
      </c>
      <c r="K21" s="84">
        <f>SUM(K11:K20)</f>
        <v>19860470</v>
      </c>
      <c r="L21" s="84">
        <f t="shared" si="2"/>
        <v>358996670</v>
      </c>
      <c r="M21" s="46">
        <f t="shared" si="3"/>
        <v>0.21515319295154478</v>
      </c>
      <c r="N21" s="113">
        <f>SUM(N11:N20)</f>
        <v>277679674</v>
      </c>
      <c r="O21" s="114">
        <f>SUM(O11:O20)</f>
        <v>42590125</v>
      </c>
      <c r="P21" s="115">
        <f t="shared" si="4"/>
        <v>320269799</v>
      </c>
      <c r="Q21" s="46">
        <f t="shared" si="5"/>
        <v>0.19194347919940166</v>
      </c>
      <c r="R21" s="113">
        <f>SUM(R11:R20)</f>
        <v>0</v>
      </c>
      <c r="S21" s="115">
        <f>SUM(S11:S20)</f>
        <v>0</v>
      </c>
      <c r="T21" s="115">
        <f t="shared" si="6"/>
        <v>0</v>
      </c>
      <c r="U21" s="46">
        <f t="shared" si="7"/>
        <v>0</v>
      </c>
      <c r="V21" s="113">
        <f>SUM(V11:V20)</f>
        <v>0</v>
      </c>
      <c r="W21" s="115">
        <f>SUM(W11:W20)</f>
        <v>0</v>
      </c>
      <c r="X21" s="115">
        <f t="shared" si="8"/>
        <v>0</v>
      </c>
      <c r="Y21" s="46">
        <f t="shared" si="9"/>
        <v>0</v>
      </c>
      <c r="Z21" s="83">
        <f t="shared" si="10"/>
        <v>616815874</v>
      </c>
      <c r="AA21" s="84">
        <f t="shared" si="11"/>
        <v>62450595</v>
      </c>
      <c r="AB21" s="84">
        <f t="shared" si="12"/>
        <v>679266469</v>
      </c>
      <c r="AC21" s="46">
        <f t="shared" si="13"/>
        <v>0.40709667215094647</v>
      </c>
      <c r="AD21" s="83">
        <f>SUM(AD11:AD20)</f>
        <v>388622868</v>
      </c>
      <c r="AE21" s="84">
        <f>SUM(AE11:AE20)</f>
        <v>100711411</v>
      </c>
      <c r="AF21" s="84">
        <f t="shared" si="14"/>
        <v>489334279</v>
      </c>
      <c r="AG21" s="46">
        <f t="shared" si="15"/>
        <v>0.6982742613074748</v>
      </c>
      <c r="AH21" s="46">
        <f t="shared" si="16"/>
        <v>-0.34549895083070603</v>
      </c>
      <c r="AI21" s="65">
        <f>SUM(AI11:AI20)</f>
        <v>1176982940</v>
      </c>
      <c r="AJ21" s="65">
        <f>SUM(AJ11:AJ20)</f>
        <v>1504614959</v>
      </c>
      <c r="AK21" s="65">
        <f>SUM(AK11:AK20)</f>
        <v>821856893</v>
      </c>
      <c r="AL21" s="65"/>
    </row>
    <row r="22" spans="1:38" s="15" customFormat="1" ht="12.75">
      <c r="A22" s="31" t="s">
        <v>96</v>
      </c>
      <c r="B22" s="62" t="s">
        <v>119</v>
      </c>
      <c r="C22" s="124" t="s">
        <v>120</v>
      </c>
      <c r="D22" s="79">
        <v>184823239</v>
      </c>
      <c r="E22" s="80">
        <v>41327000</v>
      </c>
      <c r="F22" s="81">
        <f t="shared" si="0"/>
        <v>226150239</v>
      </c>
      <c r="G22" s="79">
        <v>184823239</v>
      </c>
      <c r="H22" s="80">
        <v>41327000</v>
      </c>
      <c r="I22" s="82">
        <f t="shared" si="1"/>
        <v>226150239</v>
      </c>
      <c r="J22" s="79">
        <v>15955374</v>
      </c>
      <c r="K22" s="80">
        <v>10808317</v>
      </c>
      <c r="L22" s="80">
        <f t="shared" si="2"/>
        <v>26763691</v>
      </c>
      <c r="M22" s="42">
        <f t="shared" si="3"/>
        <v>0.11834473895913061</v>
      </c>
      <c r="N22" s="107">
        <v>21619520</v>
      </c>
      <c r="O22" s="108">
        <v>16815786</v>
      </c>
      <c r="P22" s="109">
        <f t="shared" si="4"/>
        <v>38435306</v>
      </c>
      <c r="Q22" s="42">
        <f t="shared" si="5"/>
        <v>0.1699547441115019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37574894</v>
      </c>
      <c r="AA22" s="80">
        <f t="shared" si="11"/>
        <v>27624103</v>
      </c>
      <c r="AB22" s="80">
        <f t="shared" si="12"/>
        <v>65198997</v>
      </c>
      <c r="AC22" s="42">
        <f t="shared" si="13"/>
        <v>0.2882994830706325</v>
      </c>
      <c r="AD22" s="79">
        <v>0</v>
      </c>
      <c r="AE22" s="80">
        <v>13899848</v>
      </c>
      <c r="AF22" s="80">
        <f t="shared" si="14"/>
        <v>13899848</v>
      </c>
      <c r="AG22" s="42">
        <f t="shared" si="15"/>
        <v>0</v>
      </c>
      <c r="AH22" s="42">
        <f t="shared" si="16"/>
        <v>1.7651601657802303</v>
      </c>
      <c r="AI22" s="14">
        <v>0</v>
      </c>
      <c r="AJ22" s="14">
        <v>0</v>
      </c>
      <c r="AK22" s="14">
        <v>17340135</v>
      </c>
      <c r="AL22" s="14"/>
    </row>
    <row r="23" spans="1:38" s="15" customFormat="1" ht="12.75">
      <c r="A23" s="31" t="s">
        <v>96</v>
      </c>
      <c r="B23" s="62" t="s">
        <v>121</v>
      </c>
      <c r="C23" s="124" t="s">
        <v>122</v>
      </c>
      <c r="D23" s="79">
        <v>139858952</v>
      </c>
      <c r="E23" s="80">
        <v>45059100</v>
      </c>
      <c r="F23" s="81">
        <f t="shared" si="0"/>
        <v>184918052</v>
      </c>
      <c r="G23" s="79">
        <v>139858952</v>
      </c>
      <c r="H23" s="80">
        <v>45059100</v>
      </c>
      <c r="I23" s="82">
        <f t="shared" si="1"/>
        <v>184918052</v>
      </c>
      <c r="J23" s="79">
        <v>32472729</v>
      </c>
      <c r="K23" s="80">
        <v>4538903</v>
      </c>
      <c r="L23" s="80">
        <f t="shared" si="2"/>
        <v>37011632</v>
      </c>
      <c r="M23" s="42">
        <f t="shared" si="3"/>
        <v>0.20015153523248233</v>
      </c>
      <c r="N23" s="107">
        <v>37078209</v>
      </c>
      <c r="O23" s="108">
        <v>5036551</v>
      </c>
      <c r="P23" s="109">
        <f t="shared" si="4"/>
        <v>42114760</v>
      </c>
      <c r="Q23" s="42">
        <f t="shared" si="5"/>
        <v>0.22774823520204507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69550938</v>
      </c>
      <c r="AA23" s="80">
        <f t="shared" si="11"/>
        <v>9575454</v>
      </c>
      <c r="AB23" s="80">
        <f t="shared" si="12"/>
        <v>79126392</v>
      </c>
      <c r="AC23" s="42">
        <f t="shared" si="13"/>
        <v>0.42789977043452737</v>
      </c>
      <c r="AD23" s="79">
        <v>78780581</v>
      </c>
      <c r="AE23" s="80">
        <v>10596174</v>
      </c>
      <c r="AF23" s="80">
        <f t="shared" si="14"/>
        <v>89376755</v>
      </c>
      <c r="AG23" s="42">
        <f t="shared" si="15"/>
        <v>0</v>
      </c>
      <c r="AH23" s="42">
        <f t="shared" si="16"/>
        <v>-0.5287951548475887</v>
      </c>
      <c r="AI23" s="14">
        <v>0</v>
      </c>
      <c r="AJ23" s="14">
        <v>191143705</v>
      </c>
      <c r="AK23" s="14">
        <v>122222331</v>
      </c>
      <c r="AL23" s="14"/>
    </row>
    <row r="24" spans="1:38" s="15" customFormat="1" ht="12.75">
      <c r="A24" s="31" t="s">
        <v>96</v>
      </c>
      <c r="B24" s="62" t="s">
        <v>123</v>
      </c>
      <c r="C24" s="124" t="s">
        <v>124</v>
      </c>
      <c r="D24" s="79">
        <v>22341000</v>
      </c>
      <c r="E24" s="80">
        <v>12172000</v>
      </c>
      <c r="F24" s="81">
        <f t="shared" si="0"/>
        <v>34513000</v>
      </c>
      <c r="G24" s="79">
        <v>22341000</v>
      </c>
      <c r="H24" s="80">
        <v>12172000</v>
      </c>
      <c r="I24" s="82">
        <f t="shared" si="1"/>
        <v>34513000</v>
      </c>
      <c r="J24" s="79">
        <v>7646888</v>
      </c>
      <c r="K24" s="80">
        <v>1908552</v>
      </c>
      <c r="L24" s="80">
        <f t="shared" si="2"/>
        <v>9555440</v>
      </c>
      <c r="M24" s="42">
        <f t="shared" si="3"/>
        <v>0.2768649494393417</v>
      </c>
      <c r="N24" s="107">
        <v>8209142</v>
      </c>
      <c r="O24" s="108">
        <v>5035985</v>
      </c>
      <c r="P24" s="109">
        <f t="shared" si="4"/>
        <v>13245127</v>
      </c>
      <c r="Q24" s="42">
        <f t="shared" si="5"/>
        <v>0.3837721148552719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15856030</v>
      </c>
      <c r="AA24" s="80">
        <f t="shared" si="11"/>
        <v>6944537</v>
      </c>
      <c r="AB24" s="80">
        <f t="shared" si="12"/>
        <v>22800567</v>
      </c>
      <c r="AC24" s="42">
        <f t="shared" si="13"/>
        <v>0.6606370642946137</v>
      </c>
      <c r="AD24" s="79">
        <v>8023104</v>
      </c>
      <c r="AE24" s="80">
        <v>697469</v>
      </c>
      <c r="AF24" s="80">
        <f t="shared" si="14"/>
        <v>8720573</v>
      </c>
      <c r="AG24" s="42">
        <f t="shared" si="15"/>
        <v>0.2895503330558492</v>
      </c>
      <c r="AH24" s="42">
        <f t="shared" si="16"/>
        <v>0.5188367782713361</v>
      </c>
      <c r="AI24" s="14">
        <v>56080084</v>
      </c>
      <c r="AJ24" s="14">
        <v>56080084</v>
      </c>
      <c r="AK24" s="14">
        <v>16238007</v>
      </c>
      <c r="AL24" s="14"/>
    </row>
    <row r="25" spans="1:38" s="15" customFormat="1" ht="12.75">
      <c r="A25" s="31" t="s">
        <v>96</v>
      </c>
      <c r="B25" s="62" t="s">
        <v>125</v>
      </c>
      <c r="C25" s="124" t="s">
        <v>126</v>
      </c>
      <c r="D25" s="79">
        <v>115944031</v>
      </c>
      <c r="E25" s="80">
        <v>7732512</v>
      </c>
      <c r="F25" s="81">
        <f t="shared" si="0"/>
        <v>123676543</v>
      </c>
      <c r="G25" s="79">
        <v>115944031</v>
      </c>
      <c r="H25" s="80">
        <v>7732512</v>
      </c>
      <c r="I25" s="82">
        <f t="shared" si="1"/>
        <v>123676543</v>
      </c>
      <c r="J25" s="79">
        <v>18356939</v>
      </c>
      <c r="K25" s="80">
        <v>3641690</v>
      </c>
      <c r="L25" s="80">
        <f t="shared" si="2"/>
        <v>21998629</v>
      </c>
      <c r="M25" s="42">
        <f t="shared" si="3"/>
        <v>0.17787228253946263</v>
      </c>
      <c r="N25" s="107">
        <v>21756449</v>
      </c>
      <c r="O25" s="108">
        <v>4290738</v>
      </c>
      <c r="P25" s="109">
        <f t="shared" si="4"/>
        <v>26047187</v>
      </c>
      <c r="Q25" s="42">
        <f t="shared" si="5"/>
        <v>0.21060733400350623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40113388</v>
      </c>
      <c r="AA25" s="80">
        <f t="shared" si="11"/>
        <v>7932428</v>
      </c>
      <c r="AB25" s="80">
        <f t="shared" si="12"/>
        <v>48045816</v>
      </c>
      <c r="AC25" s="42">
        <f t="shared" si="13"/>
        <v>0.38847961654296886</v>
      </c>
      <c r="AD25" s="79">
        <v>18664448</v>
      </c>
      <c r="AE25" s="80">
        <v>5651750</v>
      </c>
      <c r="AF25" s="80">
        <f t="shared" si="14"/>
        <v>24316198</v>
      </c>
      <c r="AG25" s="42">
        <f t="shared" si="15"/>
        <v>0</v>
      </c>
      <c r="AH25" s="42">
        <f t="shared" si="16"/>
        <v>0.07118666330978218</v>
      </c>
      <c r="AI25" s="14">
        <v>0</v>
      </c>
      <c r="AJ25" s="14">
        <v>0</v>
      </c>
      <c r="AK25" s="14">
        <v>45399386</v>
      </c>
      <c r="AL25" s="14"/>
    </row>
    <row r="26" spans="1:38" s="15" customFormat="1" ht="12.75">
      <c r="A26" s="31" t="s">
        <v>96</v>
      </c>
      <c r="B26" s="62" t="s">
        <v>52</v>
      </c>
      <c r="C26" s="124" t="s">
        <v>53</v>
      </c>
      <c r="D26" s="79">
        <v>4028282844</v>
      </c>
      <c r="E26" s="80">
        <v>480112356</v>
      </c>
      <c r="F26" s="81">
        <f t="shared" si="0"/>
        <v>4508395200</v>
      </c>
      <c r="G26" s="79">
        <v>4028282844</v>
      </c>
      <c r="H26" s="80">
        <v>480112356</v>
      </c>
      <c r="I26" s="82">
        <f t="shared" si="1"/>
        <v>4508395200</v>
      </c>
      <c r="J26" s="79">
        <v>564569826</v>
      </c>
      <c r="K26" s="80">
        <v>38980166</v>
      </c>
      <c r="L26" s="80">
        <f t="shared" si="2"/>
        <v>603549992</v>
      </c>
      <c r="M26" s="42">
        <f t="shared" si="3"/>
        <v>0.13387246796820296</v>
      </c>
      <c r="N26" s="107">
        <v>901962203</v>
      </c>
      <c r="O26" s="108">
        <v>97310689</v>
      </c>
      <c r="P26" s="109">
        <f t="shared" si="4"/>
        <v>999272892</v>
      </c>
      <c r="Q26" s="42">
        <f t="shared" si="5"/>
        <v>0.22164713776644956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1466532029</v>
      </c>
      <c r="AA26" s="80">
        <f t="shared" si="11"/>
        <v>136290855</v>
      </c>
      <c r="AB26" s="80">
        <f t="shared" si="12"/>
        <v>1602822884</v>
      </c>
      <c r="AC26" s="42">
        <f t="shared" si="13"/>
        <v>0.3555196057346525</v>
      </c>
      <c r="AD26" s="79">
        <v>494667961</v>
      </c>
      <c r="AE26" s="80">
        <v>98853150</v>
      </c>
      <c r="AF26" s="80">
        <f t="shared" si="14"/>
        <v>593521111</v>
      </c>
      <c r="AG26" s="42">
        <f t="shared" si="15"/>
        <v>0.3008886961951722</v>
      </c>
      <c r="AH26" s="42">
        <f t="shared" si="16"/>
        <v>0.6836349600376725</v>
      </c>
      <c r="AI26" s="14">
        <v>3820010391</v>
      </c>
      <c r="AJ26" s="14">
        <v>3534581518</v>
      </c>
      <c r="AK26" s="14">
        <v>1149397946</v>
      </c>
      <c r="AL26" s="14"/>
    </row>
    <row r="27" spans="1:38" s="15" customFormat="1" ht="12.75">
      <c r="A27" s="31" t="s">
        <v>96</v>
      </c>
      <c r="B27" s="62" t="s">
        <v>127</v>
      </c>
      <c r="C27" s="124" t="s">
        <v>128</v>
      </c>
      <c r="D27" s="79">
        <v>47990838</v>
      </c>
      <c r="E27" s="80">
        <v>24261107</v>
      </c>
      <c r="F27" s="81">
        <f t="shared" si="0"/>
        <v>72251945</v>
      </c>
      <c r="G27" s="79">
        <v>47990838</v>
      </c>
      <c r="H27" s="80">
        <v>24261107</v>
      </c>
      <c r="I27" s="82">
        <f t="shared" si="1"/>
        <v>72251945</v>
      </c>
      <c r="J27" s="79">
        <v>13194754</v>
      </c>
      <c r="K27" s="80">
        <v>246335</v>
      </c>
      <c r="L27" s="80">
        <f t="shared" si="2"/>
        <v>13441089</v>
      </c>
      <c r="M27" s="42">
        <f t="shared" si="3"/>
        <v>0.1860308258829572</v>
      </c>
      <c r="N27" s="107">
        <v>7661445</v>
      </c>
      <c r="O27" s="108">
        <v>842510</v>
      </c>
      <c r="P27" s="109">
        <f t="shared" si="4"/>
        <v>8503955</v>
      </c>
      <c r="Q27" s="42">
        <f t="shared" si="5"/>
        <v>0.11769863081194562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20856199</v>
      </c>
      <c r="AA27" s="80">
        <f t="shared" si="11"/>
        <v>1088845</v>
      </c>
      <c r="AB27" s="80">
        <f t="shared" si="12"/>
        <v>21945044</v>
      </c>
      <c r="AC27" s="42">
        <f t="shared" si="13"/>
        <v>0.3037294566949028</v>
      </c>
      <c r="AD27" s="79">
        <v>6724661</v>
      </c>
      <c r="AE27" s="80">
        <v>2852988</v>
      </c>
      <c r="AF27" s="80">
        <f t="shared" si="14"/>
        <v>9577649</v>
      </c>
      <c r="AG27" s="42">
        <f t="shared" si="15"/>
        <v>0</v>
      </c>
      <c r="AH27" s="42">
        <f t="shared" si="16"/>
        <v>-0.11210412910308154</v>
      </c>
      <c r="AI27" s="14">
        <v>0</v>
      </c>
      <c r="AJ27" s="14">
        <v>0</v>
      </c>
      <c r="AK27" s="14">
        <v>22831391</v>
      </c>
      <c r="AL27" s="14"/>
    </row>
    <row r="28" spans="1:38" s="15" customFormat="1" ht="12.75">
      <c r="A28" s="31" t="s">
        <v>96</v>
      </c>
      <c r="B28" s="62" t="s">
        <v>129</v>
      </c>
      <c r="C28" s="124" t="s">
        <v>130</v>
      </c>
      <c r="D28" s="79">
        <v>117993000</v>
      </c>
      <c r="E28" s="80">
        <v>24760150</v>
      </c>
      <c r="F28" s="81">
        <f t="shared" si="0"/>
        <v>142753150</v>
      </c>
      <c r="G28" s="79">
        <v>117993000</v>
      </c>
      <c r="H28" s="80">
        <v>24760150</v>
      </c>
      <c r="I28" s="82">
        <f t="shared" si="1"/>
        <v>142753150</v>
      </c>
      <c r="J28" s="79">
        <v>16543154</v>
      </c>
      <c r="K28" s="80">
        <v>6286408</v>
      </c>
      <c r="L28" s="80">
        <f t="shared" si="2"/>
        <v>22829562</v>
      </c>
      <c r="M28" s="42">
        <f t="shared" si="3"/>
        <v>0.15992335020278012</v>
      </c>
      <c r="N28" s="107">
        <v>23473184</v>
      </c>
      <c r="O28" s="108">
        <v>6828119</v>
      </c>
      <c r="P28" s="109">
        <f t="shared" si="4"/>
        <v>30301303</v>
      </c>
      <c r="Q28" s="42">
        <f t="shared" si="5"/>
        <v>0.2122636383155118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40016338</v>
      </c>
      <c r="AA28" s="80">
        <f t="shared" si="11"/>
        <v>13114527</v>
      </c>
      <c r="AB28" s="80">
        <f t="shared" si="12"/>
        <v>53130865</v>
      </c>
      <c r="AC28" s="42">
        <f t="shared" si="13"/>
        <v>0.3721869885182919</v>
      </c>
      <c r="AD28" s="79">
        <v>16537321</v>
      </c>
      <c r="AE28" s="80">
        <v>8459210</v>
      </c>
      <c r="AF28" s="80">
        <f t="shared" si="14"/>
        <v>24996531</v>
      </c>
      <c r="AG28" s="42">
        <f t="shared" si="15"/>
        <v>0</v>
      </c>
      <c r="AH28" s="42">
        <f t="shared" si="16"/>
        <v>0.21222032769267063</v>
      </c>
      <c r="AI28" s="14">
        <v>0</v>
      </c>
      <c r="AJ28" s="14">
        <v>0</v>
      </c>
      <c r="AK28" s="14">
        <v>49882639</v>
      </c>
      <c r="AL28" s="14"/>
    </row>
    <row r="29" spans="1:38" s="15" customFormat="1" ht="12.75">
      <c r="A29" s="31" t="s">
        <v>96</v>
      </c>
      <c r="B29" s="62" t="s">
        <v>131</v>
      </c>
      <c r="C29" s="124" t="s">
        <v>132</v>
      </c>
      <c r="D29" s="79">
        <v>43010432</v>
      </c>
      <c r="E29" s="80">
        <v>9629000</v>
      </c>
      <c r="F29" s="81">
        <f t="shared" si="0"/>
        <v>52639432</v>
      </c>
      <c r="G29" s="79">
        <v>43010432</v>
      </c>
      <c r="H29" s="80">
        <v>9629000</v>
      </c>
      <c r="I29" s="82">
        <f t="shared" si="1"/>
        <v>52639432</v>
      </c>
      <c r="J29" s="79">
        <v>10899634</v>
      </c>
      <c r="K29" s="80">
        <v>850463</v>
      </c>
      <c r="L29" s="80">
        <f t="shared" si="2"/>
        <v>11750097</v>
      </c>
      <c r="M29" s="42">
        <f t="shared" si="3"/>
        <v>0.22321853700853003</v>
      </c>
      <c r="N29" s="107">
        <v>6076494</v>
      </c>
      <c r="O29" s="108">
        <v>3343689</v>
      </c>
      <c r="P29" s="109">
        <f t="shared" si="4"/>
        <v>9420183</v>
      </c>
      <c r="Q29" s="42">
        <f t="shared" si="5"/>
        <v>0.17895677521748335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16976128</v>
      </c>
      <c r="AA29" s="80">
        <f t="shared" si="11"/>
        <v>4194152</v>
      </c>
      <c r="AB29" s="80">
        <f t="shared" si="12"/>
        <v>21170280</v>
      </c>
      <c r="AC29" s="42">
        <f t="shared" si="13"/>
        <v>0.4021753122260134</v>
      </c>
      <c r="AD29" s="79">
        <v>8701907</v>
      </c>
      <c r="AE29" s="80">
        <v>704928</v>
      </c>
      <c r="AF29" s="80">
        <f t="shared" si="14"/>
        <v>9406835</v>
      </c>
      <c r="AG29" s="42">
        <f t="shared" si="15"/>
        <v>0</v>
      </c>
      <c r="AH29" s="42">
        <f t="shared" si="16"/>
        <v>0.0014189682289527106</v>
      </c>
      <c r="AI29" s="14">
        <v>0</v>
      </c>
      <c r="AJ29" s="14">
        <v>0</v>
      </c>
      <c r="AK29" s="14">
        <v>19258289</v>
      </c>
      <c r="AL29" s="14"/>
    </row>
    <row r="30" spans="1:38" s="15" customFormat="1" ht="12.75">
      <c r="A30" s="31" t="s">
        <v>115</v>
      </c>
      <c r="B30" s="62" t="s">
        <v>133</v>
      </c>
      <c r="C30" s="124" t="s">
        <v>134</v>
      </c>
      <c r="D30" s="79">
        <v>882388510</v>
      </c>
      <c r="E30" s="80">
        <v>324136374</v>
      </c>
      <c r="F30" s="81">
        <f t="shared" si="0"/>
        <v>1206524884</v>
      </c>
      <c r="G30" s="79">
        <v>882388510</v>
      </c>
      <c r="H30" s="80">
        <v>324136374</v>
      </c>
      <c r="I30" s="82">
        <f t="shared" si="1"/>
        <v>1206524884</v>
      </c>
      <c r="J30" s="79">
        <v>126038002</v>
      </c>
      <c r="K30" s="80">
        <v>49916450</v>
      </c>
      <c r="L30" s="80">
        <f t="shared" si="2"/>
        <v>175954452</v>
      </c>
      <c r="M30" s="42">
        <f t="shared" si="3"/>
        <v>0.14583574224897627</v>
      </c>
      <c r="N30" s="107">
        <v>150323241</v>
      </c>
      <c r="O30" s="108">
        <v>82476401</v>
      </c>
      <c r="P30" s="109">
        <f t="shared" si="4"/>
        <v>232799642</v>
      </c>
      <c r="Q30" s="42">
        <f t="shared" si="5"/>
        <v>0.19295055169371875</v>
      </c>
      <c r="R30" s="107">
        <v>0</v>
      </c>
      <c r="S30" s="109">
        <v>0</v>
      </c>
      <c r="T30" s="109">
        <f t="shared" si="6"/>
        <v>0</v>
      </c>
      <c r="U30" s="42">
        <f t="shared" si="7"/>
        <v>0</v>
      </c>
      <c r="V30" s="107">
        <v>0</v>
      </c>
      <c r="W30" s="109">
        <v>0</v>
      </c>
      <c r="X30" s="109">
        <f t="shared" si="8"/>
        <v>0</v>
      </c>
      <c r="Y30" s="42">
        <f t="shared" si="9"/>
        <v>0</v>
      </c>
      <c r="Z30" s="79">
        <f t="shared" si="10"/>
        <v>276361243</v>
      </c>
      <c r="AA30" s="80">
        <f t="shared" si="11"/>
        <v>132392851</v>
      </c>
      <c r="AB30" s="80">
        <f t="shared" si="12"/>
        <v>408754094</v>
      </c>
      <c r="AC30" s="42">
        <f t="shared" si="13"/>
        <v>0.338786293942695</v>
      </c>
      <c r="AD30" s="79">
        <v>112122147</v>
      </c>
      <c r="AE30" s="80">
        <v>46103642</v>
      </c>
      <c r="AF30" s="80">
        <f t="shared" si="14"/>
        <v>158225789</v>
      </c>
      <c r="AG30" s="42">
        <f t="shared" si="15"/>
        <v>0.2966567735451412</v>
      </c>
      <c r="AH30" s="42">
        <f t="shared" si="16"/>
        <v>0.47131288439964747</v>
      </c>
      <c r="AI30" s="14">
        <v>890217172</v>
      </c>
      <c r="AJ30" s="14">
        <v>1256533940</v>
      </c>
      <c r="AK30" s="14">
        <v>264088954</v>
      </c>
      <c r="AL30" s="14"/>
    </row>
    <row r="31" spans="1:38" s="59" customFormat="1" ht="12.75">
      <c r="A31" s="63"/>
      <c r="B31" s="64" t="s">
        <v>135</v>
      </c>
      <c r="C31" s="125"/>
      <c r="D31" s="83">
        <f>SUM(D22:D30)</f>
        <v>5582632846</v>
      </c>
      <c r="E31" s="84">
        <f>SUM(E22:E30)</f>
        <v>969189599</v>
      </c>
      <c r="F31" s="85">
        <f t="shared" si="0"/>
        <v>6551822445</v>
      </c>
      <c r="G31" s="83">
        <f>SUM(G22:G30)</f>
        <v>5582632846</v>
      </c>
      <c r="H31" s="84">
        <f>SUM(H22:H30)</f>
        <v>969189599</v>
      </c>
      <c r="I31" s="85">
        <f t="shared" si="1"/>
        <v>6551822445</v>
      </c>
      <c r="J31" s="83">
        <f>SUM(J22:J30)</f>
        <v>805677300</v>
      </c>
      <c r="K31" s="84">
        <f>SUM(K22:K30)</f>
        <v>117177284</v>
      </c>
      <c r="L31" s="84">
        <f t="shared" si="2"/>
        <v>922854584</v>
      </c>
      <c r="M31" s="46">
        <f t="shared" si="3"/>
        <v>0.1408546388042419</v>
      </c>
      <c r="N31" s="113">
        <f>SUM(N22:N30)</f>
        <v>1178159887</v>
      </c>
      <c r="O31" s="114">
        <f>SUM(O22:O30)</f>
        <v>221980468</v>
      </c>
      <c r="P31" s="115">
        <f t="shared" si="4"/>
        <v>1400140355</v>
      </c>
      <c r="Q31" s="46">
        <f t="shared" si="5"/>
        <v>0.2137024265772819</v>
      </c>
      <c r="R31" s="113">
        <f>SUM(R22:R30)</f>
        <v>0</v>
      </c>
      <c r="S31" s="115">
        <f>SUM(S22:S30)</f>
        <v>0</v>
      </c>
      <c r="T31" s="115">
        <f t="shared" si="6"/>
        <v>0</v>
      </c>
      <c r="U31" s="46">
        <f t="shared" si="7"/>
        <v>0</v>
      </c>
      <c r="V31" s="113">
        <f>SUM(V22:V30)</f>
        <v>0</v>
      </c>
      <c r="W31" s="115">
        <f>SUM(W22:W30)</f>
        <v>0</v>
      </c>
      <c r="X31" s="115">
        <f t="shared" si="8"/>
        <v>0</v>
      </c>
      <c r="Y31" s="46">
        <f t="shared" si="9"/>
        <v>0</v>
      </c>
      <c r="Z31" s="83">
        <f t="shared" si="10"/>
        <v>1983837187</v>
      </c>
      <c r="AA31" s="84">
        <f t="shared" si="11"/>
        <v>339157752</v>
      </c>
      <c r="AB31" s="84">
        <f t="shared" si="12"/>
        <v>2322994939</v>
      </c>
      <c r="AC31" s="46">
        <f t="shared" si="13"/>
        <v>0.35455706538152376</v>
      </c>
      <c r="AD31" s="83">
        <f>SUM(AD22:AD30)</f>
        <v>744222130</v>
      </c>
      <c r="AE31" s="84">
        <f>SUM(AE22:AE30)</f>
        <v>187819159</v>
      </c>
      <c r="AF31" s="84">
        <f t="shared" si="14"/>
        <v>932041289</v>
      </c>
      <c r="AG31" s="46">
        <f t="shared" si="15"/>
        <v>0.35806733522000034</v>
      </c>
      <c r="AH31" s="46">
        <f t="shared" si="16"/>
        <v>0.502229967196228</v>
      </c>
      <c r="AI31" s="65">
        <f>SUM(AI22:AI30)</f>
        <v>4766307647</v>
      </c>
      <c r="AJ31" s="65">
        <f>SUM(AJ22:AJ30)</f>
        <v>5038339247</v>
      </c>
      <c r="AK31" s="65">
        <f>SUM(AK22:AK30)</f>
        <v>1706659078</v>
      </c>
      <c r="AL31" s="65"/>
    </row>
    <row r="32" spans="1:38" s="15" customFormat="1" ht="12.75">
      <c r="A32" s="31" t="s">
        <v>96</v>
      </c>
      <c r="B32" s="62" t="s">
        <v>136</v>
      </c>
      <c r="C32" s="124" t="s">
        <v>137</v>
      </c>
      <c r="D32" s="79">
        <v>128142312</v>
      </c>
      <c r="E32" s="80">
        <v>0</v>
      </c>
      <c r="F32" s="81">
        <f t="shared" si="0"/>
        <v>128142312</v>
      </c>
      <c r="G32" s="79">
        <v>128142312</v>
      </c>
      <c r="H32" s="80">
        <v>0</v>
      </c>
      <c r="I32" s="82">
        <f t="shared" si="1"/>
        <v>128142312</v>
      </c>
      <c r="J32" s="79">
        <v>25143327</v>
      </c>
      <c r="K32" s="80">
        <v>0</v>
      </c>
      <c r="L32" s="80">
        <f t="shared" si="2"/>
        <v>25143327</v>
      </c>
      <c r="M32" s="42">
        <f t="shared" si="3"/>
        <v>0.19621408891077288</v>
      </c>
      <c r="N32" s="107">
        <v>25143327</v>
      </c>
      <c r="O32" s="108">
        <v>0</v>
      </c>
      <c r="P32" s="109">
        <f t="shared" si="4"/>
        <v>25143327</v>
      </c>
      <c r="Q32" s="42">
        <f t="shared" si="5"/>
        <v>0.19621408891077288</v>
      </c>
      <c r="R32" s="107">
        <v>0</v>
      </c>
      <c r="S32" s="109">
        <v>0</v>
      </c>
      <c r="T32" s="109">
        <f t="shared" si="6"/>
        <v>0</v>
      </c>
      <c r="U32" s="42">
        <f t="shared" si="7"/>
        <v>0</v>
      </c>
      <c r="V32" s="107">
        <v>0</v>
      </c>
      <c r="W32" s="109">
        <v>0</v>
      </c>
      <c r="X32" s="109">
        <f t="shared" si="8"/>
        <v>0</v>
      </c>
      <c r="Y32" s="42">
        <f t="shared" si="9"/>
        <v>0</v>
      </c>
      <c r="Z32" s="79">
        <f t="shared" si="10"/>
        <v>50286654</v>
      </c>
      <c r="AA32" s="80">
        <f t="shared" si="11"/>
        <v>0</v>
      </c>
      <c r="AB32" s="80">
        <f t="shared" si="12"/>
        <v>50286654</v>
      </c>
      <c r="AC32" s="42">
        <f t="shared" si="13"/>
        <v>0.39242817782154577</v>
      </c>
      <c r="AD32" s="79">
        <v>26788523</v>
      </c>
      <c r="AE32" s="80">
        <v>0</v>
      </c>
      <c r="AF32" s="80">
        <f t="shared" si="14"/>
        <v>26788523</v>
      </c>
      <c r="AG32" s="42">
        <f t="shared" si="15"/>
        <v>0.3175727581681501</v>
      </c>
      <c r="AH32" s="42">
        <f t="shared" si="16"/>
        <v>-0.06141421085440213</v>
      </c>
      <c r="AI32" s="14">
        <v>169120668</v>
      </c>
      <c r="AJ32" s="14">
        <v>169120668</v>
      </c>
      <c r="AK32" s="14">
        <v>53708117</v>
      </c>
      <c r="AL32" s="14"/>
    </row>
    <row r="33" spans="1:38" s="15" customFormat="1" ht="12.75">
      <c r="A33" s="31" t="s">
        <v>96</v>
      </c>
      <c r="B33" s="62" t="s">
        <v>138</v>
      </c>
      <c r="C33" s="124" t="s">
        <v>139</v>
      </c>
      <c r="D33" s="79">
        <v>39308146</v>
      </c>
      <c r="E33" s="80">
        <v>12707060</v>
      </c>
      <c r="F33" s="81">
        <f t="shared" si="0"/>
        <v>52015206</v>
      </c>
      <c r="G33" s="79">
        <v>39308146</v>
      </c>
      <c r="H33" s="80">
        <v>12707060</v>
      </c>
      <c r="I33" s="82">
        <f t="shared" si="1"/>
        <v>52015206</v>
      </c>
      <c r="J33" s="79">
        <v>8899057</v>
      </c>
      <c r="K33" s="80">
        <v>0</v>
      </c>
      <c r="L33" s="80">
        <f t="shared" si="2"/>
        <v>8899057</v>
      </c>
      <c r="M33" s="42">
        <f t="shared" si="3"/>
        <v>0.17108568213687358</v>
      </c>
      <c r="N33" s="107">
        <v>6429959</v>
      </c>
      <c r="O33" s="108">
        <v>3840924</v>
      </c>
      <c r="P33" s="109">
        <f t="shared" si="4"/>
        <v>10270883</v>
      </c>
      <c r="Q33" s="42">
        <f t="shared" si="5"/>
        <v>0.1974592391309572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15329016</v>
      </c>
      <c r="AA33" s="80">
        <f t="shared" si="11"/>
        <v>3840924</v>
      </c>
      <c r="AB33" s="80">
        <f t="shared" si="12"/>
        <v>19169940</v>
      </c>
      <c r="AC33" s="42">
        <f t="shared" si="13"/>
        <v>0.3685449212678308</v>
      </c>
      <c r="AD33" s="79">
        <v>7177098</v>
      </c>
      <c r="AE33" s="80">
        <v>2727665</v>
      </c>
      <c r="AF33" s="80">
        <f t="shared" si="14"/>
        <v>9904763</v>
      </c>
      <c r="AG33" s="42">
        <f t="shared" si="15"/>
        <v>0.17082656228110574</v>
      </c>
      <c r="AH33" s="42">
        <f t="shared" si="16"/>
        <v>0.036964034374169286</v>
      </c>
      <c r="AI33" s="14">
        <v>108285730</v>
      </c>
      <c r="AJ33" s="14">
        <v>108285730</v>
      </c>
      <c r="AK33" s="14">
        <v>18498079</v>
      </c>
      <c r="AL33" s="14"/>
    </row>
    <row r="34" spans="1:38" s="15" customFormat="1" ht="12.75">
      <c r="A34" s="31" t="s">
        <v>96</v>
      </c>
      <c r="B34" s="62" t="s">
        <v>140</v>
      </c>
      <c r="C34" s="124" t="s">
        <v>141</v>
      </c>
      <c r="D34" s="79">
        <v>33754032</v>
      </c>
      <c r="E34" s="80">
        <v>7539044</v>
      </c>
      <c r="F34" s="81">
        <f t="shared" si="0"/>
        <v>41293076</v>
      </c>
      <c r="G34" s="79">
        <v>33754032</v>
      </c>
      <c r="H34" s="80">
        <v>7539044</v>
      </c>
      <c r="I34" s="82">
        <f t="shared" si="1"/>
        <v>41293076</v>
      </c>
      <c r="J34" s="79">
        <v>8902628</v>
      </c>
      <c r="K34" s="80">
        <v>275521</v>
      </c>
      <c r="L34" s="80">
        <f t="shared" si="2"/>
        <v>9178149</v>
      </c>
      <c r="M34" s="42">
        <f t="shared" si="3"/>
        <v>0.2222684742594618</v>
      </c>
      <c r="N34" s="107">
        <v>10264928</v>
      </c>
      <c r="O34" s="108">
        <v>826563</v>
      </c>
      <c r="P34" s="109">
        <f t="shared" si="4"/>
        <v>11091491</v>
      </c>
      <c r="Q34" s="42">
        <f t="shared" si="5"/>
        <v>0.26860413595732124</v>
      </c>
      <c r="R34" s="107">
        <v>0</v>
      </c>
      <c r="S34" s="109">
        <v>0</v>
      </c>
      <c r="T34" s="109">
        <f t="shared" si="6"/>
        <v>0</v>
      </c>
      <c r="U34" s="42">
        <f t="shared" si="7"/>
        <v>0</v>
      </c>
      <c r="V34" s="107">
        <v>0</v>
      </c>
      <c r="W34" s="109">
        <v>0</v>
      </c>
      <c r="X34" s="109">
        <f t="shared" si="8"/>
        <v>0</v>
      </c>
      <c r="Y34" s="42">
        <f t="shared" si="9"/>
        <v>0</v>
      </c>
      <c r="Z34" s="79">
        <f t="shared" si="10"/>
        <v>19167556</v>
      </c>
      <c r="AA34" s="80">
        <f t="shared" si="11"/>
        <v>1102084</v>
      </c>
      <c r="AB34" s="80">
        <f t="shared" si="12"/>
        <v>20269640</v>
      </c>
      <c r="AC34" s="42">
        <f t="shared" si="13"/>
        <v>0.4908726102167831</v>
      </c>
      <c r="AD34" s="79">
        <v>27383955</v>
      </c>
      <c r="AE34" s="80">
        <v>2463011</v>
      </c>
      <c r="AF34" s="80">
        <f t="shared" si="14"/>
        <v>29846966</v>
      </c>
      <c r="AG34" s="42">
        <f t="shared" si="15"/>
        <v>0</v>
      </c>
      <c r="AH34" s="42">
        <f t="shared" si="16"/>
        <v>-0.628387990926783</v>
      </c>
      <c r="AI34" s="14">
        <v>0</v>
      </c>
      <c r="AJ34" s="14">
        <v>0</v>
      </c>
      <c r="AK34" s="14">
        <v>41910104</v>
      </c>
      <c r="AL34" s="14"/>
    </row>
    <row r="35" spans="1:38" s="15" customFormat="1" ht="12.75">
      <c r="A35" s="31" t="s">
        <v>96</v>
      </c>
      <c r="B35" s="62" t="s">
        <v>142</v>
      </c>
      <c r="C35" s="124" t="s">
        <v>143</v>
      </c>
      <c r="D35" s="79">
        <v>398487755</v>
      </c>
      <c r="E35" s="80">
        <v>43285543</v>
      </c>
      <c r="F35" s="81">
        <f t="shared" si="0"/>
        <v>441773298</v>
      </c>
      <c r="G35" s="79">
        <v>398487755</v>
      </c>
      <c r="H35" s="80">
        <v>43285543</v>
      </c>
      <c r="I35" s="82">
        <f t="shared" si="1"/>
        <v>441773298</v>
      </c>
      <c r="J35" s="79">
        <v>101540680</v>
      </c>
      <c r="K35" s="80">
        <v>9749549</v>
      </c>
      <c r="L35" s="80">
        <f t="shared" si="2"/>
        <v>111290229</v>
      </c>
      <c r="M35" s="42">
        <f t="shared" si="3"/>
        <v>0.25191705678870613</v>
      </c>
      <c r="N35" s="107">
        <v>83768848</v>
      </c>
      <c r="O35" s="108">
        <v>613505</v>
      </c>
      <c r="P35" s="109">
        <f t="shared" si="4"/>
        <v>84382353</v>
      </c>
      <c r="Q35" s="42">
        <f t="shared" si="5"/>
        <v>0.1910082691326446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185309528</v>
      </c>
      <c r="AA35" s="80">
        <f t="shared" si="11"/>
        <v>10363054</v>
      </c>
      <c r="AB35" s="80">
        <f t="shared" si="12"/>
        <v>195672582</v>
      </c>
      <c r="AC35" s="42">
        <f t="shared" si="13"/>
        <v>0.44292532592135075</v>
      </c>
      <c r="AD35" s="79">
        <v>61059822</v>
      </c>
      <c r="AE35" s="80">
        <v>6457468</v>
      </c>
      <c r="AF35" s="80">
        <f t="shared" si="14"/>
        <v>67517290</v>
      </c>
      <c r="AG35" s="42">
        <f t="shared" si="15"/>
        <v>0.3946755809162172</v>
      </c>
      <c r="AH35" s="42">
        <f t="shared" si="16"/>
        <v>0.2497888022460617</v>
      </c>
      <c r="AI35" s="14">
        <v>403984203</v>
      </c>
      <c r="AJ35" s="14">
        <v>415117755</v>
      </c>
      <c r="AK35" s="14">
        <v>159442700</v>
      </c>
      <c r="AL35" s="14"/>
    </row>
    <row r="36" spans="1:38" s="15" customFormat="1" ht="12.75">
      <c r="A36" s="31" t="s">
        <v>96</v>
      </c>
      <c r="B36" s="62" t="s">
        <v>144</v>
      </c>
      <c r="C36" s="124" t="s">
        <v>145</v>
      </c>
      <c r="D36" s="79">
        <v>77931576</v>
      </c>
      <c r="E36" s="80">
        <v>22795705</v>
      </c>
      <c r="F36" s="81">
        <f t="shared" si="0"/>
        <v>100727281</v>
      </c>
      <c r="G36" s="79">
        <v>77931576</v>
      </c>
      <c r="H36" s="80">
        <v>22795705</v>
      </c>
      <c r="I36" s="82">
        <f t="shared" si="1"/>
        <v>100727281</v>
      </c>
      <c r="J36" s="79">
        <v>18776353</v>
      </c>
      <c r="K36" s="80">
        <v>13434709</v>
      </c>
      <c r="L36" s="80">
        <f t="shared" si="2"/>
        <v>32211062</v>
      </c>
      <c r="M36" s="42">
        <f t="shared" si="3"/>
        <v>0.31978488528842547</v>
      </c>
      <c r="N36" s="107">
        <v>27067703</v>
      </c>
      <c r="O36" s="108">
        <v>2268980</v>
      </c>
      <c r="P36" s="109">
        <f t="shared" si="4"/>
        <v>29336683</v>
      </c>
      <c r="Q36" s="42">
        <f t="shared" si="5"/>
        <v>0.29124863402199846</v>
      </c>
      <c r="R36" s="107">
        <v>0</v>
      </c>
      <c r="S36" s="109">
        <v>0</v>
      </c>
      <c r="T36" s="109">
        <f t="shared" si="6"/>
        <v>0</v>
      </c>
      <c r="U36" s="42">
        <f t="shared" si="7"/>
        <v>0</v>
      </c>
      <c r="V36" s="107">
        <v>0</v>
      </c>
      <c r="W36" s="109">
        <v>0</v>
      </c>
      <c r="X36" s="109">
        <f t="shared" si="8"/>
        <v>0</v>
      </c>
      <c r="Y36" s="42">
        <f t="shared" si="9"/>
        <v>0</v>
      </c>
      <c r="Z36" s="79">
        <f t="shared" si="10"/>
        <v>45844056</v>
      </c>
      <c r="AA36" s="80">
        <f t="shared" si="11"/>
        <v>15703689</v>
      </c>
      <c r="AB36" s="80">
        <f t="shared" si="12"/>
        <v>61547745</v>
      </c>
      <c r="AC36" s="42">
        <f t="shared" si="13"/>
        <v>0.6110335193104239</v>
      </c>
      <c r="AD36" s="79">
        <v>0</v>
      </c>
      <c r="AE36" s="80">
        <v>6298630</v>
      </c>
      <c r="AF36" s="80">
        <f t="shared" si="14"/>
        <v>6298630</v>
      </c>
      <c r="AG36" s="42">
        <f t="shared" si="15"/>
        <v>0</v>
      </c>
      <c r="AH36" s="42">
        <f t="shared" si="16"/>
        <v>3.6576291987305174</v>
      </c>
      <c r="AI36" s="14">
        <v>0</v>
      </c>
      <c r="AJ36" s="14">
        <v>106515820</v>
      </c>
      <c r="AK36" s="14">
        <v>31186258</v>
      </c>
      <c r="AL36" s="14"/>
    </row>
    <row r="37" spans="1:38" s="15" customFormat="1" ht="12.75">
      <c r="A37" s="31" t="s">
        <v>96</v>
      </c>
      <c r="B37" s="62" t="s">
        <v>146</v>
      </c>
      <c r="C37" s="124" t="s">
        <v>147</v>
      </c>
      <c r="D37" s="79">
        <v>77677054</v>
      </c>
      <c r="E37" s="80">
        <v>27850000</v>
      </c>
      <c r="F37" s="81">
        <f t="shared" si="0"/>
        <v>105527054</v>
      </c>
      <c r="G37" s="79">
        <v>77677054</v>
      </c>
      <c r="H37" s="80">
        <v>27850000</v>
      </c>
      <c r="I37" s="82">
        <f t="shared" si="1"/>
        <v>105527054</v>
      </c>
      <c r="J37" s="79">
        <v>11885895</v>
      </c>
      <c r="K37" s="80">
        <v>6024366</v>
      </c>
      <c r="L37" s="80">
        <f t="shared" si="2"/>
        <v>17910261</v>
      </c>
      <c r="M37" s="42">
        <f t="shared" si="3"/>
        <v>0.16972198427902668</v>
      </c>
      <c r="N37" s="107">
        <v>22501033</v>
      </c>
      <c r="O37" s="108">
        <v>8018085</v>
      </c>
      <c r="P37" s="109">
        <f t="shared" si="4"/>
        <v>30519118</v>
      </c>
      <c r="Q37" s="42">
        <f t="shared" si="5"/>
        <v>0.2892065763533965</v>
      </c>
      <c r="R37" s="107">
        <v>0</v>
      </c>
      <c r="S37" s="109">
        <v>0</v>
      </c>
      <c r="T37" s="109">
        <f t="shared" si="6"/>
        <v>0</v>
      </c>
      <c r="U37" s="42">
        <f t="shared" si="7"/>
        <v>0</v>
      </c>
      <c r="V37" s="107">
        <v>0</v>
      </c>
      <c r="W37" s="109">
        <v>0</v>
      </c>
      <c r="X37" s="109">
        <f t="shared" si="8"/>
        <v>0</v>
      </c>
      <c r="Y37" s="42">
        <f t="shared" si="9"/>
        <v>0</v>
      </c>
      <c r="Z37" s="79">
        <f t="shared" si="10"/>
        <v>34386928</v>
      </c>
      <c r="AA37" s="80">
        <f t="shared" si="11"/>
        <v>14042451</v>
      </c>
      <c r="AB37" s="80">
        <f t="shared" si="12"/>
        <v>48429379</v>
      </c>
      <c r="AC37" s="42">
        <f t="shared" si="13"/>
        <v>0.4589285606324232</v>
      </c>
      <c r="AD37" s="79">
        <v>13211925</v>
      </c>
      <c r="AE37" s="80">
        <v>13653462</v>
      </c>
      <c r="AF37" s="80">
        <f t="shared" si="14"/>
        <v>26865387</v>
      </c>
      <c r="AG37" s="42">
        <f t="shared" si="15"/>
        <v>0.6568047905589336</v>
      </c>
      <c r="AH37" s="42">
        <f t="shared" si="16"/>
        <v>0.1360014281573536</v>
      </c>
      <c r="AI37" s="14">
        <v>71425152</v>
      </c>
      <c r="AJ37" s="14">
        <v>71425152</v>
      </c>
      <c r="AK37" s="14">
        <v>46912382</v>
      </c>
      <c r="AL37" s="14"/>
    </row>
    <row r="38" spans="1:38" s="15" customFormat="1" ht="12.75">
      <c r="A38" s="31" t="s">
        <v>96</v>
      </c>
      <c r="B38" s="62" t="s">
        <v>148</v>
      </c>
      <c r="C38" s="124" t="s">
        <v>149</v>
      </c>
      <c r="D38" s="79">
        <v>47118038</v>
      </c>
      <c r="E38" s="80">
        <v>0</v>
      </c>
      <c r="F38" s="81">
        <f t="shared" si="0"/>
        <v>47118038</v>
      </c>
      <c r="G38" s="79">
        <v>47118038</v>
      </c>
      <c r="H38" s="80">
        <v>0</v>
      </c>
      <c r="I38" s="82">
        <f t="shared" si="1"/>
        <v>47118038</v>
      </c>
      <c r="J38" s="79">
        <v>11064390</v>
      </c>
      <c r="K38" s="80">
        <v>1917742</v>
      </c>
      <c r="L38" s="80">
        <f t="shared" si="2"/>
        <v>12982132</v>
      </c>
      <c r="M38" s="42">
        <f t="shared" si="3"/>
        <v>0.27552361157313043</v>
      </c>
      <c r="N38" s="107">
        <v>14754246</v>
      </c>
      <c r="O38" s="108">
        <v>20279898</v>
      </c>
      <c r="P38" s="109">
        <f t="shared" si="4"/>
        <v>35034144</v>
      </c>
      <c r="Q38" s="42">
        <f t="shared" si="5"/>
        <v>0.7435399580941804</v>
      </c>
      <c r="R38" s="107">
        <v>0</v>
      </c>
      <c r="S38" s="109">
        <v>0</v>
      </c>
      <c r="T38" s="109">
        <f t="shared" si="6"/>
        <v>0</v>
      </c>
      <c r="U38" s="42">
        <f t="shared" si="7"/>
        <v>0</v>
      </c>
      <c r="V38" s="107">
        <v>0</v>
      </c>
      <c r="W38" s="109">
        <v>0</v>
      </c>
      <c r="X38" s="109">
        <f t="shared" si="8"/>
        <v>0</v>
      </c>
      <c r="Y38" s="42">
        <f t="shared" si="9"/>
        <v>0</v>
      </c>
      <c r="Z38" s="79">
        <f t="shared" si="10"/>
        <v>25818636</v>
      </c>
      <c r="AA38" s="80">
        <f t="shared" si="11"/>
        <v>22197640</v>
      </c>
      <c r="AB38" s="80">
        <f t="shared" si="12"/>
        <v>48016276</v>
      </c>
      <c r="AC38" s="42">
        <f t="shared" si="13"/>
        <v>1.019063569667311</v>
      </c>
      <c r="AD38" s="79">
        <v>0</v>
      </c>
      <c r="AE38" s="80">
        <v>3799272</v>
      </c>
      <c r="AF38" s="80">
        <f t="shared" si="14"/>
        <v>3799272</v>
      </c>
      <c r="AG38" s="42">
        <f t="shared" si="15"/>
        <v>0</v>
      </c>
      <c r="AH38" s="42">
        <f t="shared" si="16"/>
        <v>8.221278181714812</v>
      </c>
      <c r="AI38" s="14">
        <v>0</v>
      </c>
      <c r="AJ38" s="14">
        <v>0</v>
      </c>
      <c r="AK38" s="14">
        <v>10038422</v>
      </c>
      <c r="AL38" s="14"/>
    </row>
    <row r="39" spans="1:38" s="15" customFormat="1" ht="12.75">
      <c r="A39" s="31" t="s">
        <v>96</v>
      </c>
      <c r="B39" s="62" t="s">
        <v>150</v>
      </c>
      <c r="C39" s="124" t="s">
        <v>151</v>
      </c>
      <c r="D39" s="79">
        <v>75658448</v>
      </c>
      <c r="E39" s="80">
        <v>18521000</v>
      </c>
      <c r="F39" s="81">
        <f t="shared" si="0"/>
        <v>94179448</v>
      </c>
      <c r="G39" s="79">
        <v>75658448</v>
      </c>
      <c r="H39" s="80">
        <v>18521000</v>
      </c>
      <c r="I39" s="82">
        <f t="shared" si="1"/>
        <v>94179448</v>
      </c>
      <c r="J39" s="79">
        <v>34653091</v>
      </c>
      <c r="K39" s="80">
        <v>1033639</v>
      </c>
      <c r="L39" s="80">
        <f t="shared" si="2"/>
        <v>35686730</v>
      </c>
      <c r="M39" s="42">
        <f t="shared" si="3"/>
        <v>0.37892269234791015</v>
      </c>
      <c r="N39" s="107">
        <v>14652453</v>
      </c>
      <c r="O39" s="108">
        <v>719065</v>
      </c>
      <c r="P39" s="109">
        <f t="shared" si="4"/>
        <v>15371518</v>
      </c>
      <c r="Q39" s="42">
        <f t="shared" si="5"/>
        <v>0.163215205933252</v>
      </c>
      <c r="R39" s="107">
        <v>0</v>
      </c>
      <c r="S39" s="109">
        <v>0</v>
      </c>
      <c r="T39" s="109">
        <f t="shared" si="6"/>
        <v>0</v>
      </c>
      <c r="U39" s="42">
        <f t="shared" si="7"/>
        <v>0</v>
      </c>
      <c r="V39" s="107">
        <v>0</v>
      </c>
      <c r="W39" s="109">
        <v>0</v>
      </c>
      <c r="X39" s="109">
        <f t="shared" si="8"/>
        <v>0</v>
      </c>
      <c r="Y39" s="42">
        <f t="shared" si="9"/>
        <v>0</v>
      </c>
      <c r="Z39" s="79">
        <f t="shared" si="10"/>
        <v>49305544</v>
      </c>
      <c r="AA39" s="80">
        <f t="shared" si="11"/>
        <v>1752704</v>
      </c>
      <c r="AB39" s="80">
        <f t="shared" si="12"/>
        <v>51058248</v>
      </c>
      <c r="AC39" s="42">
        <f t="shared" si="13"/>
        <v>0.5421378982811621</v>
      </c>
      <c r="AD39" s="79">
        <v>17461253</v>
      </c>
      <c r="AE39" s="80">
        <v>6135076</v>
      </c>
      <c r="AF39" s="80">
        <f t="shared" si="14"/>
        <v>23596329</v>
      </c>
      <c r="AG39" s="42">
        <f t="shared" si="15"/>
        <v>1.0138338751154243</v>
      </c>
      <c r="AH39" s="42">
        <f t="shared" si="16"/>
        <v>-0.34856315997289244</v>
      </c>
      <c r="AI39" s="14">
        <v>64806498</v>
      </c>
      <c r="AJ39" s="14">
        <v>64806498</v>
      </c>
      <c r="AK39" s="14">
        <v>65703023</v>
      </c>
      <c r="AL39" s="14"/>
    </row>
    <row r="40" spans="1:38" s="15" customFormat="1" ht="12.75">
      <c r="A40" s="31" t="s">
        <v>115</v>
      </c>
      <c r="B40" s="62" t="s">
        <v>152</v>
      </c>
      <c r="C40" s="124" t="s">
        <v>153</v>
      </c>
      <c r="D40" s="79">
        <v>0</v>
      </c>
      <c r="E40" s="80">
        <v>0</v>
      </c>
      <c r="F40" s="81">
        <f t="shared" si="0"/>
        <v>0</v>
      </c>
      <c r="G40" s="79">
        <v>0</v>
      </c>
      <c r="H40" s="80">
        <v>0</v>
      </c>
      <c r="I40" s="82">
        <f t="shared" si="1"/>
        <v>0</v>
      </c>
      <c r="J40" s="79">
        <v>56294044</v>
      </c>
      <c r="K40" s="80">
        <v>206064</v>
      </c>
      <c r="L40" s="80">
        <f t="shared" si="2"/>
        <v>56500108</v>
      </c>
      <c r="M40" s="42">
        <f t="shared" si="3"/>
        <v>0</v>
      </c>
      <c r="N40" s="107">
        <v>51033056</v>
      </c>
      <c r="O40" s="108">
        <v>433510</v>
      </c>
      <c r="P40" s="109">
        <f t="shared" si="4"/>
        <v>51466566</v>
      </c>
      <c r="Q40" s="42">
        <f t="shared" si="5"/>
        <v>0</v>
      </c>
      <c r="R40" s="107">
        <v>0</v>
      </c>
      <c r="S40" s="109">
        <v>0</v>
      </c>
      <c r="T40" s="109">
        <f t="shared" si="6"/>
        <v>0</v>
      </c>
      <c r="U40" s="42">
        <f t="shared" si="7"/>
        <v>0</v>
      </c>
      <c r="V40" s="107">
        <v>0</v>
      </c>
      <c r="W40" s="109">
        <v>0</v>
      </c>
      <c r="X40" s="109">
        <f t="shared" si="8"/>
        <v>0</v>
      </c>
      <c r="Y40" s="42">
        <f t="shared" si="9"/>
        <v>0</v>
      </c>
      <c r="Z40" s="79">
        <f t="shared" si="10"/>
        <v>107327100</v>
      </c>
      <c r="AA40" s="80">
        <f t="shared" si="11"/>
        <v>639574</v>
      </c>
      <c r="AB40" s="80">
        <f t="shared" si="12"/>
        <v>107966674</v>
      </c>
      <c r="AC40" s="42">
        <f t="shared" si="13"/>
        <v>0</v>
      </c>
      <c r="AD40" s="79">
        <v>46957847</v>
      </c>
      <c r="AE40" s="80">
        <v>433510</v>
      </c>
      <c r="AF40" s="80">
        <f t="shared" si="14"/>
        <v>47391357</v>
      </c>
      <c r="AG40" s="42">
        <f t="shared" si="15"/>
        <v>0</v>
      </c>
      <c r="AH40" s="42">
        <f t="shared" si="16"/>
        <v>0.08599055308755976</v>
      </c>
      <c r="AI40" s="14">
        <v>0</v>
      </c>
      <c r="AJ40" s="14">
        <v>0</v>
      </c>
      <c r="AK40" s="14">
        <v>74567935</v>
      </c>
      <c r="AL40" s="14"/>
    </row>
    <row r="41" spans="1:38" s="59" customFormat="1" ht="12.75">
      <c r="A41" s="63"/>
      <c r="B41" s="64" t="s">
        <v>154</v>
      </c>
      <c r="C41" s="125"/>
      <c r="D41" s="83">
        <f>SUM(D32:D40)</f>
        <v>878077361</v>
      </c>
      <c r="E41" s="84">
        <f>SUM(E32:E40)</f>
        <v>132698352</v>
      </c>
      <c r="F41" s="85">
        <f t="shared" si="0"/>
        <v>1010775713</v>
      </c>
      <c r="G41" s="83">
        <f>SUM(G32:G40)</f>
        <v>878077361</v>
      </c>
      <c r="H41" s="84">
        <f>SUM(H32:H40)</f>
        <v>132698352</v>
      </c>
      <c r="I41" s="85">
        <f t="shared" si="1"/>
        <v>1010775713</v>
      </c>
      <c r="J41" s="83">
        <f>SUM(J32:J40)</f>
        <v>277159465</v>
      </c>
      <c r="K41" s="84">
        <f>SUM(K32:K40)</f>
        <v>32641590</v>
      </c>
      <c r="L41" s="84">
        <f t="shared" si="2"/>
        <v>309801055</v>
      </c>
      <c r="M41" s="46">
        <f t="shared" si="3"/>
        <v>0.30649831709994796</v>
      </c>
      <c r="N41" s="113">
        <f>SUM(N32:N40)</f>
        <v>255615553</v>
      </c>
      <c r="O41" s="114">
        <f>SUM(O32:O40)</f>
        <v>37000530</v>
      </c>
      <c r="P41" s="115">
        <f t="shared" si="4"/>
        <v>292616083</v>
      </c>
      <c r="Q41" s="46">
        <f t="shared" si="5"/>
        <v>0.28949655124924834</v>
      </c>
      <c r="R41" s="113">
        <f>SUM(R32:R40)</f>
        <v>0</v>
      </c>
      <c r="S41" s="115">
        <f>SUM(S32:S40)</f>
        <v>0</v>
      </c>
      <c r="T41" s="115">
        <f t="shared" si="6"/>
        <v>0</v>
      </c>
      <c r="U41" s="46">
        <f t="shared" si="7"/>
        <v>0</v>
      </c>
      <c r="V41" s="113">
        <f>SUM(V32:V40)</f>
        <v>0</v>
      </c>
      <c r="W41" s="115">
        <f>SUM(W32:W40)</f>
        <v>0</v>
      </c>
      <c r="X41" s="115">
        <f t="shared" si="8"/>
        <v>0</v>
      </c>
      <c r="Y41" s="46">
        <f t="shared" si="9"/>
        <v>0</v>
      </c>
      <c r="Z41" s="83">
        <f t="shared" si="10"/>
        <v>532775018</v>
      </c>
      <c r="AA41" s="84">
        <f t="shared" si="11"/>
        <v>69642120</v>
      </c>
      <c r="AB41" s="84">
        <f t="shared" si="12"/>
        <v>602417138</v>
      </c>
      <c r="AC41" s="46">
        <f t="shared" si="13"/>
        <v>0.5959948683491962</v>
      </c>
      <c r="AD41" s="83">
        <f>SUM(AD32:AD40)</f>
        <v>200040423</v>
      </c>
      <c r="AE41" s="84">
        <f>SUM(AE32:AE40)</f>
        <v>41968094</v>
      </c>
      <c r="AF41" s="84">
        <f t="shared" si="14"/>
        <v>242008517</v>
      </c>
      <c r="AG41" s="46">
        <f t="shared" si="15"/>
        <v>0.613935126381486</v>
      </c>
      <c r="AH41" s="46">
        <f t="shared" si="16"/>
        <v>0.20911481392202402</v>
      </c>
      <c r="AI41" s="65">
        <f>SUM(AI32:AI40)</f>
        <v>817622251</v>
      </c>
      <c r="AJ41" s="65">
        <f>SUM(AJ32:AJ40)</f>
        <v>935271623</v>
      </c>
      <c r="AK41" s="65">
        <f>SUM(AK32:AK40)</f>
        <v>501967020</v>
      </c>
      <c r="AL41" s="65"/>
    </row>
    <row r="42" spans="1:38" s="15" customFormat="1" ht="12.75">
      <c r="A42" s="31" t="s">
        <v>96</v>
      </c>
      <c r="B42" s="62" t="s">
        <v>155</v>
      </c>
      <c r="C42" s="124" t="s">
        <v>156</v>
      </c>
      <c r="D42" s="79">
        <v>116531948</v>
      </c>
      <c r="E42" s="80">
        <v>29754168</v>
      </c>
      <c r="F42" s="81">
        <f aca="true" t="shared" si="17" ref="F42:F61">$D42+$E42</f>
        <v>146286116</v>
      </c>
      <c r="G42" s="79">
        <v>116531948</v>
      </c>
      <c r="H42" s="80">
        <v>29754168</v>
      </c>
      <c r="I42" s="82">
        <f aca="true" t="shared" si="18" ref="I42:I61">$G42+$H42</f>
        <v>146286116</v>
      </c>
      <c r="J42" s="79">
        <v>25293936</v>
      </c>
      <c r="K42" s="80">
        <v>10192152</v>
      </c>
      <c r="L42" s="80">
        <f aca="true" t="shared" si="19" ref="L42:L61">$J42+$K42</f>
        <v>35486088</v>
      </c>
      <c r="M42" s="42">
        <f aca="true" t="shared" si="20" ref="M42:M61">IF($F42=0,0,$L42/$F42)</f>
        <v>0.24258001354004094</v>
      </c>
      <c r="N42" s="107">
        <v>20809374</v>
      </c>
      <c r="O42" s="108">
        <v>13958386</v>
      </c>
      <c r="P42" s="109">
        <f aca="true" t="shared" si="21" ref="P42:P61">$N42+$O42</f>
        <v>34767760</v>
      </c>
      <c r="Q42" s="42">
        <f aca="true" t="shared" si="22" ref="Q42:Q61">IF($F42=0,0,$P42/$F42)</f>
        <v>0.2376695817120471</v>
      </c>
      <c r="R42" s="107">
        <v>0</v>
      </c>
      <c r="S42" s="109">
        <v>0</v>
      </c>
      <c r="T42" s="109">
        <f aca="true" t="shared" si="23" ref="T42:T61">$R42+$S42</f>
        <v>0</v>
      </c>
      <c r="U42" s="42">
        <f aca="true" t="shared" si="24" ref="U42:U61">IF($I42=0,0,$T42/$I42)</f>
        <v>0</v>
      </c>
      <c r="V42" s="107">
        <v>0</v>
      </c>
      <c r="W42" s="109">
        <v>0</v>
      </c>
      <c r="X42" s="109">
        <f aca="true" t="shared" si="25" ref="X42:X61">$V42+$W42</f>
        <v>0</v>
      </c>
      <c r="Y42" s="42">
        <f aca="true" t="shared" si="26" ref="Y42:Y61">IF($I42=0,0,$X42/$I42)</f>
        <v>0</v>
      </c>
      <c r="Z42" s="79">
        <f aca="true" t="shared" si="27" ref="Z42:Z61">$J42+$N42</f>
        <v>46103310</v>
      </c>
      <c r="AA42" s="80">
        <f aca="true" t="shared" si="28" ref="AA42:AA61">$K42+$O42</f>
        <v>24150538</v>
      </c>
      <c r="AB42" s="80">
        <f aca="true" t="shared" si="29" ref="AB42:AB61">$Z42+$AA42</f>
        <v>70253848</v>
      </c>
      <c r="AC42" s="42">
        <f aca="true" t="shared" si="30" ref="AC42:AC61">IF($F42=0,0,$AB42/$F42)</f>
        <v>0.48024959525208805</v>
      </c>
      <c r="AD42" s="79">
        <v>17959374</v>
      </c>
      <c r="AE42" s="80">
        <v>5020406</v>
      </c>
      <c r="AF42" s="80">
        <f aca="true" t="shared" si="31" ref="AF42:AF61">$AD42+$AE42</f>
        <v>22979780</v>
      </c>
      <c r="AG42" s="42">
        <f aca="true" t="shared" si="32" ref="AG42:AG61">IF($AI42=0,0,$AK42/$AI42)</f>
        <v>0.5211181764191435</v>
      </c>
      <c r="AH42" s="42">
        <f aca="true" t="shared" si="33" ref="AH42:AH61">IF($AF42=0,0,$P42/$AF42-1)</f>
        <v>0.5129718387208233</v>
      </c>
      <c r="AI42" s="14">
        <v>123555673</v>
      </c>
      <c r="AJ42" s="14">
        <v>123555673</v>
      </c>
      <c r="AK42" s="14">
        <v>64387107</v>
      </c>
      <c r="AL42" s="14"/>
    </row>
    <row r="43" spans="1:38" s="15" customFormat="1" ht="12.75">
      <c r="A43" s="31" t="s">
        <v>96</v>
      </c>
      <c r="B43" s="62" t="s">
        <v>157</v>
      </c>
      <c r="C43" s="124" t="s">
        <v>158</v>
      </c>
      <c r="D43" s="79">
        <v>117822424</v>
      </c>
      <c r="E43" s="80">
        <v>60624230</v>
      </c>
      <c r="F43" s="81">
        <f t="shared" si="17"/>
        <v>178446654</v>
      </c>
      <c r="G43" s="79">
        <v>117822424</v>
      </c>
      <c r="H43" s="80">
        <v>60624230</v>
      </c>
      <c r="I43" s="82">
        <f t="shared" si="18"/>
        <v>178446654</v>
      </c>
      <c r="J43" s="79">
        <v>20582056</v>
      </c>
      <c r="K43" s="80">
        <v>16479578</v>
      </c>
      <c r="L43" s="80">
        <f t="shared" si="19"/>
        <v>37061634</v>
      </c>
      <c r="M43" s="42">
        <f t="shared" si="20"/>
        <v>0.20769027140178262</v>
      </c>
      <c r="N43" s="107">
        <v>23797577</v>
      </c>
      <c r="O43" s="108">
        <v>20667155</v>
      </c>
      <c r="P43" s="109">
        <f t="shared" si="21"/>
        <v>44464732</v>
      </c>
      <c r="Q43" s="42">
        <f t="shared" si="22"/>
        <v>0.24917660826523538</v>
      </c>
      <c r="R43" s="107">
        <v>0</v>
      </c>
      <c r="S43" s="109">
        <v>0</v>
      </c>
      <c r="T43" s="109">
        <f t="shared" si="23"/>
        <v>0</v>
      </c>
      <c r="U43" s="42">
        <f t="shared" si="24"/>
        <v>0</v>
      </c>
      <c r="V43" s="107">
        <v>0</v>
      </c>
      <c r="W43" s="109">
        <v>0</v>
      </c>
      <c r="X43" s="109">
        <f t="shared" si="25"/>
        <v>0</v>
      </c>
      <c r="Y43" s="42">
        <f t="shared" si="26"/>
        <v>0</v>
      </c>
      <c r="Z43" s="79">
        <f t="shared" si="27"/>
        <v>44379633</v>
      </c>
      <c r="AA43" s="80">
        <f t="shared" si="28"/>
        <v>37146733</v>
      </c>
      <c r="AB43" s="80">
        <f t="shared" si="29"/>
        <v>81526366</v>
      </c>
      <c r="AC43" s="42">
        <f t="shared" si="30"/>
        <v>0.456866879667018</v>
      </c>
      <c r="AD43" s="79">
        <v>19715247</v>
      </c>
      <c r="AE43" s="80">
        <v>14679550</v>
      </c>
      <c r="AF43" s="80">
        <f t="shared" si="31"/>
        <v>34394797</v>
      </c>
      <c r="AG43" s="42">
        <f t="shared" si="32"/>
        <v>0.37163174500130164</v>
      </c>
      <c r="AH43" s="42">
        <f t="shared" si="33"/>
        <v>0.29277495081596205</v>
      </c>
      <c r="AI43" s="14">
        <v>159339480</v>
      </c>
      <c r="AJ43" s="14">
        <v>182655593</v>
      </c>
      <c r="AK43" s="14">
        <v>59215609</v>
      </c>
      <c r="AL43" s="14"/>
    </row>
    <row r="44" spans="1:38" s="15" customFormat="1" ht="12.75">
      <c r="A44" s="31" t="s">
        <v>96</v>
      </c>
      <c r="B44" s="62" t="s">
        <v>159</v>
      </c>
      <c r="C44" s="124" t="s">
        <v>160</v>
      </c>
      <c r="D44" s="79">
        <v>89208434</v>
      </c>
      <c r="E44" s="80">
        <v>27190256</v>
      </c>
      <c r="F44" s="81">
        <f t="shared" si="17"/>
        <v>116398690</v>
      </c>
      <c r="G44" s="79">
        <v>89208434</v>
      </c>
      <c r="H44" s="80">
        <v>27190256</v>
      </c>
      <c r="I44" s="82">
        <f t="shared" si="18"/>
        <v>116398690</v>
      </c>
      <c r="J44" s="79">
        <v>28285560</v>
      </c>
      <c r="K44" s="80">
        <v>5973168</v>
      </c>
      <c r="L44" s="80">
        <f t="shared" si="19"/>
        <v>34258728</v>
      </c>
      <c r="M44" s="42">
        <f t="shared" si="20"/>
        <v>0.2943222814621024</v>
      </c>
      <c r="N44" s="107">
        <v>31697203</v>
      </c>
      <c r="O44" s="108">
        <v>5536507</v>
      </c>
      <c r="P44" s="109">
        <f t="shared" si="21"/>
        <v>37233710</v>
      </c>
      <c r="Q44" s="42">
        <f t="shared" si="22"/>
        <v>0.31988083371041376</v>
      </c>
      <c r="R44" s="107">
        <v>0</v>
      </c>
      <c r="S44" s="109">
        <v>0</v>
      </c>
      <c r="T44" s="109">
        <f t="shared" si="23"/>
        <v>0</v>
      </c>
      <c r="U44" s="42">
        <f t="shared" si="24"/>
        <v>0</v>
      </c>
      <c r="V44" s="107">
        <v>0</v>
      </c>
      <c r="W44" s="109">
        <v>0</v>
      </c>
      <c r="X44" s="109">
        <f t="shared" si="25"/>
        <v>0</v>
      </c>
      <c r="Y44" s="42">
        <f t="shared" si="26"/>
        <v>0</v>
      </c>
      <c r="Z44" s="79">
        <f t="shared" si="27"/>
        <v>59982763</v>
      </c>
      <c r="AA44" s="80">
        <f t="shared" si="28"/>
        <v>11509675</v>
      </c>
      <c r="AB44" s="80">
        <f t="shared" si="29"/>
        <v>71492438</v>
      </c>
      <c r="AC44" s="42">
        <f t="shared" si="30"/>
        <v>0.6142031151725161</v>
      </c>
      <c r="AD44" s="79">
        <v>19914092</v>
      </c>
      <c r="AE44" s="80">
        <v>10746314</v>
      </c>
      <c r="AF44" s="80">
        <f t="shared" si="31"/>
        <v>30660406</v>
      </c>
      <c r="AG44" s="42">
        <f t="shared" si="32"/>
        <v>2.8793346855335016</v>
      </c>
      <c r="AH44" s="42">
        <f t="shared" si="33"/>
        <v>0.21439063788000712</v>
      </c>
      <c r="AI44" s="14">
        <v>18759550</v>
      </c>
      <c r="AJ44" s="14">
        <v>18759550</v>
      </c>
      <c r="AK44" s="14">
        <v>54015023</v>
      </c>
      <c r="AL44" s="14"/>
    </row>
    <row r="45" spans="1:38" s="15" customFormat="1" ht="12.75">
      <c r="A45" s="31" t="s">
        <v>96</v>
      </c>
      <c r="B45" s="62" t="s">
        <v>161</v>
      </c>
      <c r="C45" s="124" t="s">
        <v>162</v>
      </c>
      <c r="D45" s="79">
        <v>58835239</v>
      </c>
      <c r="E45" s="80">
        <v>22088000</v>
      </c>
      <c r="F45" s="81">
        <f t="shared" si="17"/>
        <v>80923239</v>
      </c>
      <c r="G45" s="79">
        <v>58835239</v>
      </c>
      <c r="H45" s="80">
        <v>22088000</v>
      </c>
      <c r="I45" s="82">
        <f t="shared" si="18"/>
        <v>80923239</v>
      </c>
      <c r="J45" s="79">
        <v>18343165</v>
      </c>
      <c r="K45" s="80">
        <v>4430342</v>
      </c>
      <c r="L45" s="80">
        <f t="shared" si="19"/>
        <v>22773507</v>
      </c>
      <c r="M45" s="42">
        <f t="shared" si="20"/>
        <v>0.28142110080393595</v>
      </c>
      <c r="N45" s="107">
        <v>17796187</v>
      </c>
      <c r="O45" s="108">
        <v>3801606</v>
      </c>
      <c r="P45" s="109">
        <f t="shared" si="21"/>
        <v>21597793</v>
      </c>
      <c r="Q45" s="42">
        <f t="shared" si="22"/>
        <v>0.26689234473177725</v>
      </c>
      <c r="R45" s="107">
        <v>0</v>
      </c>
      <c r="S45" s="109">
        <v>0</v>
      </c>
      <c r="T45" s="109">
        <f t="shared" si="23"/>
        <v>0</v>
      </c>
      <c r="U45" s="42">
        <f t="shared" si="24"/>
        <v>0</v>
      </c>
      <c r="V45" s="107">
        <v>0</v>
      </c>
      <c r="W45" s="109">
        <v>0</v>
      </c>
      <c r="X45" s="109">
        <f t="shared" si="25"/>
        <v>0</v>
      </c>
      <c r="Y45" s="42">
        <f t="shared" si="26"/>
        <v>0</v>
      </c>
      <c r="Z45" s="79">
        <f t="shared" si="27"/>
        <v>36139352</v>
      </c>
      <c r="AA45" s="80">
        <f t="shared" si="28"/>
        <v>8231948</v>
      </c>
      <c r="AB45" s="80">
        <f t="shared" si="29"/>
        <v>44371300</v>
      </c>
      <c r="AC45" s="42">
        <f t="shared" si="30"/>
        <v>0.5483134455357132</v>
      </c>
      <c r="AD45" s="79">
        <v>15472969</v>
      </c>
      <c r="AE45" s="80">
        <v>1923078</v>
      </c>
      <c r="AF45" s="80">
        <f t="shared" si="31"/>
        <v>17396047</v>
      </c>
      <c r="AG45" s="42">
        <f t="shared" si="32"/>
        <v>0.7351067784917331</v>
      </c>
      <c r="AH45" s="42">
        <f t="shared" si="33"/>
        <v>0.2415345279303971</v>
      </c>
      <c r="AI45" s="14">
        <v>65565264</v>
      </c>
      <c r="AJ45" s="14">
        <v>65565264</v>
      </c>
      <c r="AK45" s="14">
        <v>48197470</v>
      </c>
      <c r="AL45" s="14"/>
    </row>
    <row r="46" spans="1:38" s="15" customFormat="1" ht="12.75">
      <c r="A46" s="31" t="s">
        <v>115</v>
      </c>
      <c r="B46" s="62" t="s">
        <v>163</v>
      </c>
      <c r="C46" s="124" t="s">
        <v>164</v>
      </c>
      <c r="D46" s="79">
        <v>314353180</v>
      </c>
      <c r="E46" s="80">
        <v>166991496</v>
      </c>
      <c r="F46" s="81">
        <f t="shared" si="17"/>
        <v>481344676</v>
      </c>
      <c r="G46" s="79">
        <v>314353180</v>
      </c>
      <c r="H46" s="80">
        <v>166991496</v>
      </c>
      <c r="I46" s="82">
        <f t="shared" si="18"/>
        <v>481344676</v>
      </c>
      <c r="J46" s="79">
        <v>54660144</v>
      </c>
      <c r="K46" s="80">
        <v>8814766</v>
      </c>
      <c r="L46" s="80">
        <f t="shared" si="19"/>
        <v>63474910</v>
      </c>
      <c r="M46" s="42">
        <f t="shared" si="20"/>
        <v>0.1318699741887246</v>
      </c>
      <c r="N46" s="107">
        <v>50643741</v>
      </c>
      <c r="O46" s="108">
        <v>30103981</v>
      </c>
      <c r="P46" s="109">
        <f t="shared" si="21"/>
        <v>80747722</v>
      </c>
      <c r="Q46" s="42">
        <f t="shared" si="22"/>
        <v>0.1677544720573579</v>
      </c>
      <c r="R46" s="107">
        <v>0</v>
      </c>
      <c r="S46" s="109">
        <v>0</v>
      </c>
      <c r="T46" s="109">
        <f t="shared" si="23"/>
        <v>0</v>
      </c>
      <c r="U46" s="42">
        <f t="shared" si="24"/>
        <v>0</v>
      </c>
      <c r="V46" s="107">
        <v>0</v>
      </c>
      <c r="W46" s="109">
        <v>0</v>
      </c>
      <c r="X46" s="109">
        <f t="shared" si="25"/>
        <v>0</v>
      </c>
      <c r="Y46" s="42">
        <f t="shared" si="26"/>
        <v>0</v>
      </c>
      <c r="Z46" s="79">
        <f t="shared" si="27"/>
        <v>105303885</v>
      </c>
      <c r="AA46" s="80">
        <f t="shared" si="28"/>
        <v>38918747</v>
      </c>
      <c r="AB46" s="80">
        <f t="shared" si="29"/>
        <v>144222632</v>
      </c>
      <c r="AC46" s="42">
        <f t="shared" si="30"/>
        <v>0.29962444624608253</v>
      </c>
      <c r="AD46" s="79">
        <v>50460684</v>
      </c>
      <c r="AE46" s="80">
        <v>11872753</v>
      </c>
      <c r="AF46" s="80">
        <f t="shared" si="31"/>
        <v>62333437</v>
      </c>
      <c r="AG46" s="42">
        <f t="shared" si="32"/>
        <v>0.5593717276725775</v>
      </c>
      <c r="AH46" s="42">
        <f t="shared" si="33"/>
        <v>0.295415845591829</v>
      </c>
      <c r="AI46" s="14">
        <v>346684631</v>
      </c>
      <c r="AJ46" s="14">
        <v>443682506</v>
      </c>
      <c r="AK46" s="14">
        <v>193925581</v>
      </c>
      <c r="AL46" s="14"/>
    </row>
    <row r="47" spans="1:38" s="59" customFormat="1" ht="12.75">
      <c r="A47" s="63"/>
      <c r="B47" s="64" t="s">
        <v>165</v>
      </c>
      <c r="C47" s="125"/>
      <c r="D47" s="83">
        <f>SUM(D42:D46)</f>
        <v>696751225</v>
      </c>
      <c r="E47" s="84">
        <f>SUM(E42:E46)</f>
        <v>306648150</v>
      </c>
      <c r="F47" s="85">
        <f t="shared" si="17"/>
        <v>1003399375</v>
      </c>
      <c r="G47" s="83">
        <f>SUM(G42:G46)</f>
        <v>696751225</v>
      </c>
      <c r="H47" s="84">
        <f>SUM(H42:H46)</f>
        <v>306648150</v>
      </c>
      <c r="I47" s="85">
        <f t="shared" si="18"/>
        <v>1003399375</v>
      </c>
      <c r="J47" s="83">
        <f>SUM(J42:J46)</f>
        <v>147164861</v>
      </c>
      <c r="K47" s="84">
        <f>SUM(K42:K46)</f>
        <v>45890006</v>
      </c>
      <c r="L47" s="84">
        <f t="shared" si="19"/>
        <v>193054867</v>
      </c>
      <c r="M47" s="46">
        <f t="shared" si="20"/>
        <v>0.19240082444739415</v>
      </c>
      <c r="N47" s="113">
        <f>SUM(N42:N46)</f>
        <v>144744082</v>
      </c>
      <c r="O47" s="114">
        <f>SUM(O42:O46)</f>
        <v>74067635</v>
      </c>
      <c r="P47" s="115">
        <f t="shared" si="21"/>
        <v>218811717</v>
      </c>
      <c r="Q47" s="46">
        <f t="shared" si="22"/>
        <v>0.21807041388679357</v>
      </c>
      <c r="R47" s="113">
        <f>SUM(R42:R46)</f>
        <v>0</v>
      </c>
      <c r="S47" s="115">
        <f>SUM(S42:S46)</f>
        <v>0</v>
      </c>
      <c r="T47" s="115">
        <f t="shared" si="23"/>
        <v>0</v>
      </c>
      <c r="U47" s="46">
        <f t="shared" si="24"/>
        <v>0</v>
      </c>
      <c r="V47" s="113">
        <f>SUM(V42:V46)</f>
        <v>0</v>
      </c>
      <c r="W47" s="115">
        <f>SUM(W42:W46)</f>
        <v>0</v>
      </c>
      <c r="X47" s="115">
        <f t="shared" si="25"/>
        <v>0</v>
      </c>
      <c r="Y47" s="46">
        <f t="shared" si="26"/>
        <v>0</v>
      </c>
      <c r="Z47" s="83">
        <f t="shared" si="27"/>
        <v>291908943</v>
      </c>
      <c r="AA47" s="84">
        <f t="shared" si="28"/>
        <v>119957641</v>
      </c>
      <c r="AB47" s="84">
        <f t="shared" si="29"/>
        <v>411866584</v>
      </c>
      <c r="AC47" s="46">
        <f t="shared" si="30"/>
        <v>0.4104712383341877</v>
      </c>
      <c r="AD47" s="83">
        <f>SUM(AD42:AD46)</f>
        <v>123522366</v>
      </c>
      <c r="AE47" s="84">
        <f>SUM(AE42:AE46)</f>
        <v>44242101</v>
      </c>
      <c r="AF47" s="84">
        <f t="shared" si="31"/>
        <v>167764467</v>
      </c>
      <c r="AG47" s="46">
        <f t="shared" si="32"/>
        <v>0.5879508146829445</v>
      </c>
      <c r="AH47" s="46">
        <f t="shared" si="33"/>
        <v>0.3042792726781649</v>
      </c>
      <c r="AI47" s="65">
        <f>SUM(AI42:AI46)</f>
        <v>713904598</v>
      </c>
      <c r="AJ47" s="65">
        <f>SUM(AJ42:AJ46)</f>
        <v>834218586</v>
      </c>
      <c r="AK47" s="65">
        <f>SUM(AK42:AK46)</f>
        <v>419740790</v>
      </c>
      <c r="AL47" s="65"/>
    </row>
    <row r="48" spans="1:38" s="15" customFormat="1" ht="12.75">
      <c r="A48" s="31" t="s">
        <v>96</v>
      </c>
      <c r="B48" s="62" t="s">
        <v>166</v>
      </c>
      <c r="C48" s="124" t="s">
        <v>167</v>
      </c>
      <c r="D48" s="79">
        <v>88002958</v>
      </c>
      <c r="E48" s="80">
        <v>0</v>
      </c>
      <c r="F48" s="81">
        <f t="shared" si="17"/>
        <v>88002958</v>
      </c>
      <c r="G48" s="79">
        <v>88002958</v>
      </c>
      <c r="H48" s="80">
        <v>0</v>
      </c>
      <c r="I48" s="82">
        <f t="shared" si="18"/>
        <v>88002958</v>
      </c>
      <c r="J48" s="79">
        <v>12992936</v>
      </c>
      <c r="K48" s="80">
        <v>3971864</v>
      </c>
      <c r="L48" s="80">
        <f t="shared" si="19"/>
        <v>16964800</v>
      </c>
      <c r="M48" s="42">
        <f t="shared" si="20"/>
        <v>0.19277533830169663</v>
      </c>
      <c r="N48" s="107">
        <v>16819558</v>
      </c>
      <c r="O48" s="108">
        <v>6546834</v>
      </c>
      <c r="P48" s="109">
        <f t="shared" si="21"/>
        <v>23366392</v>
      </c>
      <c r="Q48" s="42">
        <f t="shared" si="22"/>
        <v>0.2655182567840504</v>
      </c>
      <c r="R48" s="107">
        <v>0</v>
      </c>
      <c r="S48" s="109">
        <v>0</v>
      </c>
      <c r="T48" s="109">
        <f t="shared" si="23"/>
        <v>0</v>
      </c>
      <c r="U48" s="42">
        <f t="shared" si="24"/>
        <v>0</v>
      </c>
      <c r="V48" s="107">
        <v>0</v>
      </c>
      <c r="W48" s="109">
        <v>0</v>
      </c>
      <c r="X48" s="109">
        <f t="shared" si="25"/>
        <v>0</v>
      </c>
      <c r="Y48" s="42">
        <f t="shared" si="26"/>
        <v>0</v>
      </c>
      <c r="Z48" s="79">
        <f t="shared" si="27"/>
        <v>29812494</v>
      </c>
      <c r="AA48" s="80">
        <f t="shared" si="28"/>
        <v>10518698</v>
      </c>
      <c r="AB48" s="80">
        <f t="shared" si="29"/>
        <v>40331192</v>
      </c>
      <c r="AC48" s="42">
        <f t="shared" si="30"/>
        <v>0.458293595085747</v>
      </c>
      <c r="AD48" s="79">
        <v>10809702</v>
      </c>
      <c r="AE48" s="80">
        <v>5508572</v>
      </c>
      <c r="AF48" s="80">
        <f t="shared" si="31"/>
        <v>16318274</v>
      </c>
      <c r="AG48" s="42">
        <f t="shared" si="32"/>
        <v>0</v>
      </c>
      <c r="AH48" s="42">
        <f t="shared" si="33"/>
        <v>0.43191565480515903</v>
      </c>
      <c r="AI48" s="14">
        <v>0</v>
      </c>
      <c r="AJ48" s="14">
        <v>0</v>
      </c>
      <c r="AK48" s="14">
        <v>26843869</v>
      </c>
      <c r="AL48" s="14"/>
    </row>
    <row r="49" spans="1:38" s="15" customFormat="1" ht="12.75">
      <c r="A49" s="31" t="s">
        <v>96</v>
      </c>
      <c r="B49" s="62" t="s">
        <v>168</v>
      </c>
      <c r="C49" s="124" t="s">
        <v>169</v>
      </c>
      <c r="D49" s="79">
        <v>51665469</v>
      </c>
      <c r="E49" s="80">
        <v>25470000</v>
      </c>
      <c r="F49" s="81">
        <f t="shared" si="17"/>
        <v>77135469</v>
      </c>
      <c r="G49" s="79">
        <v>51665469</v>
      </c>
      <c r="H49" s="80">
        <v>25470000</v>
      </c>
      <c r="I49" s="82">
        <f t="shared" si="18"/>
        <v>77135469</v>
      </c>
      <c r="J49" s="79">
        <v>12179770</v>
      </c>
      <c r="K49" s="80">
        <v>1726563</v>
      </c>
      <c r="L49" s="80">
        <f t="shared" si="19"/>
        <v>13906333</v>
      </c>
      <c r="M49" s="42">
        <f t="shared" si="20"/>
        <v>0.180284545881221</v>
      </c>
      <c r="N49" s="107">
        <v>13459997</v>
      </c>
      <c r="O49" s="108">
        <v>2716880</v>
      </c>
      <c r="P49" s="109">
        <f t="shared" si="21"/>
        <v>16176877</v>
      </c>
      <c r="Q49" s="42">
        <f t="shared" si="22"/>
        <v>0.2097203427906817</v>
      </c>
      <c r="R49" s="107">
        <v>0</v>
      </c>
      <c r="S49" s="109">
        <v>0</v>
      </c>
      <c r="T49" s="109">
        <f t="shared" si="23"/>
        <v>0</v>
      </c>
      <c r="U49" s="42">
        <f t="shared" si="24"/>
        <v>0</v>
      </c>
      <c r="V49" s="107">
        <v>0</v>
      </c>
      <c r="W49" s="109">
        <v>0</v>
      </c>
      <c r="X49" s="109">
        <f t="shared" si="25"/>
        <v>0</v>
      </c>
      <c r="Y49" s="42">
        <f t="shared" si="26"/>
        <v>0</v>
      </c>
      <c r="Z49" s="79">
        <f t="shared" si="27"/>
        <v>25639767</v>
      </c>
      <c r="AA49" s="80">
        <f t="shared" si="28"/>
        <v>4443443</v>
      </c>
      <c r="AB49" s="80">
        <f t="shared" si="29"/>
        <v>30083210</v>
      </c>
      <c r="AC49" s="42">
        <f t="shared" si="30"/>
        <v>0.3900048886719027</v>
      </c>
      <c r="AD49" s="79">
        <v>31733267</v>
      </c>
      <c r="AE49" s="80">
        <v>7014170</v>
      </c>
      <c r="AF49" s="80">
        <f t="shared" si="31"/>
        <v>38747437</v>
      </c>
      <c r="AG49" s="42">
        <f t="shared" si="32"/>
        <v>0.9985123173095772</v>
      </c>
      <c r="AH49" s="42">
        <f t="shared" si="33"/>
        <v>-0.5825045924973051</v>
      </c>
      <c r="AI49" s="14">
        <v>45911000</v>
      </c>
      <c r="AJ49" s="14">
        <v>37707000</v>
      </c>
      <c r="AK49" s="14">
        <v>45842699</v>
      </c>
      <c r="AL49" s="14"/>
    </row>
    <row r="50" spans="1:38" s="15" customFormat="1" ht="12.75">
      <c r="A50" s="31" t="s">
        <v>96</v>
      </c>
      <c r="B50" s="62" t="s">
        <v>170</v>
      </c>
      <c r="C50" s="124" t="s">
        <v>171</v>
      </c>
      <c r="D50" s="79">
        <v>90699751</v>
      </c>
      <c r="E50" s="80">
        <v>64542809</v>
      </c>
      <c r="F50" s="81">
        <f t="shared" si="17"/>
        <v>155242560</v>
      </c>
      <c r="G50" s="79">
        <v>90699751</v>
      </c>
      <c r="H50" s="80">
        <v>64542809</v>
      </c>
      <c r="I50" s="82">
        <f t="shared" si="18"/>
        <v>155242560</v>
      </c>
      <c r="J50" s="79">
        <v>17986827</v>
      </c>
      <c r="K50" s="80">
        <v>5937660</v>
      </c>
      <c r="L50" s="80">
        <f t="shared" si="19"/>
        <v>23924487</v>
      </c>
      <c r="M50" s="42">
        <f t="shared" si="20"/>
        <v>0.15411036123083774</v>
      </c>
      <c r="N50" s="107">
        <v>17088654</v>
      </c>
      <c r="O50" s="108">
        <v>11177668</v>
      </c>
      <c r="P50" s="109">
        <f t="shared" si="21"/>
        <v>28266322</v>
      </c>
      <c r="Q50" s="42">
        <f t="shared" si="22"/>
        <v>0.1820784326153859</v>
      </c>
      <c r="R50" s="107">
        <v>0</v>
      </c>
      <c r="S50" s="109">
        <v>0</v>
      </c>
      <c r="T50" s="109">
        <f t="shared" si="23"/>
        <v>0</v>
      </c>
      <c r="U50" s="42">
        <f t="shared" si="24"/>
        <v>0</v>
      </c>
      <c r="V50" s="107">
        <v>0</v>
      </c>
      <c r="W50" s="109">
        <v>0</v>
      </c>
      <c r="X50" s="109">
        <f t="shared" si="25"/>
        <v>0</v>
      </c>
      <c r="Y50" s="42">
        <f t="shared" si="26"/>
        <v>0</v>
      </c>
      <c r="Z50" s="79">
        <f t="shared" si="27"/>
        <v>35075481</v>
      </c>
      <c r="AA50" s="80">
        <f t="shared" si="28"/>
        <v>17115328</v>
      </c>
      <c r="AB50" s="80">
        <f t="shared" si="29"/>
        <v>52190809</v>
      </c>
      <c r="AC50" s="42">
        <f t="shared" si="30"/>
        <v>0.33618879384622363</v>
      </c>
      <c r="AD50" s="79">
        <v>14523275</v>
      </c>
      <c r="AE50" s="80">
        <v>6382981</v>
      </c>
      <c r="AF50" s="80">
        <f t="shared" si="31"/>
        <v>20906256</v>
      </c>
      <c r="AG50" s="42">
        <f t="shared" si="32"/>
        <v>0.4797258460606676</v>
      </c>
      <c r="AH50" s="42">
        <f t="shared" si="33"/>
        <v>0.3520508884995954</v>
      </c>
      <c r="AI50" s="14">
        <v>147194675</v>
      </c>
      <c r="AJ50" s="14">
        <v>147194675</v>
      </c>
      <c r="AK50" s="14">
        <v>70613090</v>
      </c>
      <c r="AL50" s="14"/>
    </row>
    <row r="51" spans="1:38" s="15" customFormat="1" ht="12.75">
      <c r="A51" s="31" t="s">
        <v>96</v>
      </c>
      <c r="B51" s="62" t="s">
        <v>172</v>
      </c>
      <c r="C51" s="124" t="s">
        <v>173</v>
      </c>
      <c r="D51" s="79">
        <v>42622603</v>
      </c>
      <c r="E51" s="80">
        <v>27457850</v>
      </c>
      <c r="F51" s="81">
        <f t="shared" si="17"/>
        <v>70080453</v>
      </c>
      <c r="G51" s="79">
        <v>42622603</v>
      </c>
      <c r="H51" s="80">
        <v>27457850</v>
      </c>
      <c r="I51" s="82">
        <f t="shared" si="18"/>
        <v>70080453</v>
      </c>
      <c r="J51" s="79">
        <v>10408916</v>
      </c>
      <c r="K51" s="80">
        <v>7531483</v>
      </c>
      <c r="L51" s="80">
        <f t="shared" si="19"/>
        <v>17940399</v>
      </c>
      <c r="M51" s="42">
        <f t="shared" si="20"/>
        <v>0.25599718940172944</v>
      </c>
      <c r="N51" s="107">
        <v>8680478</v>
      </c>
      <c r="O51" s="108">
        <v>9450456</v>
      </c>
      <c r="P51" s="109">
        <f t="shared" si="21"/>
        <v>18130934</v>
      </c>
      <c r="Q51" s="42">
        <f t="shared" si="22"/>
        <v>0.2587159931743021</v>
      </c>
      <c r="R51" s="107">
        <v>0</v>
      </c>
      <c r="S51" s="109">
        <v>0</v>
      </c>
      <c r="T51" s="109">
        <f t="shared" si="23"/>
        <v>0</v>
      </c>
      <c r="U51" s="42">
        <f t="shared" si="24"/>
        <v>0</v>
      </c>
      <c r="V51" s="107">
        <v>0</v>
      </c>
      <c r="W51" s="109">
        <v>0</v>
      </c>
      <c r="X51" s="109">
        <f t="shared" si="25"/>
        <v>0</v>
      </c>
      <c r="Y51" s="42">
        <f t="shared" si="26"/>
        <v>0</v>
      </c>
      <c r="Z51" s="79">
        <f t="shared" si="27"/>
        <v>19089394</v>
      </c>
      <c r="AA51" s="80">
        <f t="shared" si="28"/>
        <v>16981939</v>
      </c>
      <c r="AB51" s="80">
        <f t="shared" si="29"/>
        <v>36071333</v>
      </c>
      <c r="AC51" s="42">
        <f t="shared" si="30"/>
        <v>0.5147131825760316</v>
      </c>
      <c r="AD51" s="79">
        <v>19454685</v>
      </c>
      <c r="AE51" s="80">
        <v>8884337</v>
      </c>
      <c r="AF51" s="80">
        <f t="shared" si="31"/>
        <v>28339022</v>
      </c>
      <c r="AG51" s="42">
        <f t="shared" si="32"/>
        <v>0.740740084336941</v>
      </c>
      <c r="AH51" s="42">
        <f t="shared" si="33"/>
        <v>-0.36021313650132314</v>
      </c>
      <c r="AI51" s="14">
        <v>68950331</v>
      </c>
      <c r="AJ51" s="14">
        <v>68950331</v>
      </c>
      <c r="AK51" s="14">
        <v>51074274</v>
      </c>
      <c r="AL51" s="14"/>
    </row>
    <row r="52" spans="1:38" s="15" customFormat="1" ht="12.75">
      <c r="A52" s="31" t="s">
        <v>96</v>
      </c>
      <c r="B52" s="62" t="s">
        <v>174</v>
      </c>
      <c r="C52" s="124" t="s">
        <v>175</v>
      </c>
      <c r="D52" s="79">
        <v>90209949</v>
      </c>
      <c r="E52" s="80">
        <v>34014650</v>
      </c>
      <c r="F52" s="81">
        <f t="shared" si="17"/>
        <v>124224599</v>
      </c>
      <c r="G52" s="79">
        <v>90209949</v>
      </c>
      <c r="H52" s="80">
        <v>34014650</v>
      </c>
      <c r="I52" s="82">
        <f t="shared" si="18"/>
        <v>124224599</v>
      </c>
      <c r="J52" s="79">
        <v>23088979</v>
      </c>
      <c r="K52" s="80">
        <v>4482680</v>
      </c>
      <c r="L52" s="80">
        <f t="shared" si="19"/>
        <v>27571659</v>
      </c>
      <c r="M52" s="42">
        <f t="shared" si="20"/>
        <v>0.22195007447760004</v>
      </c>
      <c r="N52" s="107">
        <v>20218519</v>
      </c>
      <c r="O52" s="108">
        <v>7100988</v>
      </c>
      <c r="P52" s="109">
        <f t="shared" si="21"/>
        <v>27319507</v>
      </c>
      <c r="Q52" s="42">
        <f t="shared" si="22"/>
        <v>0.21992026716061286</v>
      </c>
      <c r="R52" s="107">
        <v>0</v>
      </c>
      <c r="S52" s="109">
        <v>0</v>
      </c>
      <c r="T52" s="109">
        <f t="shared" si="23"/>
        <v>0</v>
      </c>
      <c r="U52" s="42">
        <f t="shared" si="24"/>
        <v>0</v>
      </c>
      <c r="V52" s="107">
        <v>0</v>
      </c>
      <c r="W52" s="109">
        <v>0</v>
      </c>
      <c r="X52" s="109">
        <f t="shared" si="25"/>
        <v>0</v>
      </c>
      <c r="Y52" s="42">
        <f t="shared" si="26"/>
        <v>0</v>
      </c>
      <c r="Z52" s="79">
        <f t="shared" si="27"/>
        <v>43307498</v>
      </c>
      <c r="AA52" s="80">
        <f t="shared" si="28"/>
        <v>11583668</v>
      </c>
      <c r="AB52" s="80">
        <f t="shared" si="29"/>
        <v>54891166</v>
      </c>
      <c r="AC52" s="42">
        <f t="shared" si="30"/>
        <v>0.44187034163821287</v>
      </c>
      <c r="AD52" s="79">
        <v>16044683</v>
      </c>
      <c r="AE52" s="80">
        <v>6923139</v>
      </c>
      <c r="AF52" s="80">
        <f t="shared" si="31"/>
        <v>22967822</v>
      </c>
      <c r="AG52" s="42">
        <f t="shared" si="32"/>
        <v>0.3337086253521496</v>
      </c>
      <c r="AH52" s="42">
        <f t="shared" si="33"/>
        <v>0.1894687707001561</v>
      </c>
      <c r="AI52" s="14">
        <v>131049061</v>
      </c>
      <c r="AJ52" s="14">
        <v>131049061</v>
      </c>
      <c r="AK52" s="14">
        <v>43732202</v>
      </c>
      <c r="AL52" s="14"/>
    </row>
    <row r="53" spans="1:38" s="15" customFormat="1" ht="12.75">
      <c r="A53" s="31" t="s">
        <v>96</v>
      </c>
      <c r="B53" s="62" t="s">
        <v>176</v>
      </c>
      <c r="C53" s="124" t="s">
        <v>177</v>
      </c>
      <c r="D53" s="79">
        <v>0</v>
      </c>
      <c r="E53" s="80">
        <v>0</v>
      </c>
      <c r="F53" s="81">
        <f t="shared" si="17"/>
        <v>0</v>
      </c>
      <c r="G53" s="79">
        <v>0</v>
      </c>
      <c r="H53" s="80">
        <v>0</v>
      </c>
      <c r="I53" s="82">
        <f t="shared" si="18"/>
        <v>0</v>
      </c>
      <c r="J53" s="79">
        <v>26475745</v>
      </c>
      <c r="K53" s="80">
        <v>17987782</v>
      </c>
      <c r="L53" s="80">
        <f t="shared" si="19"/>
        <v>44463527</v>
      </c>
      <c r="M53" s="42">
        <f t="shared" si="20"/>
        <v>0</v>
      </c>
      <c r="N53" s="107">
        <v>11076344</v>
      </c>
      <c r="O53" s="108">
        <v>2291725</v>
      </c>
      <c r="P53" s="109">
        <f t="shared" si="21"/>
        <v>13368069</v>
      </c>
      <c r="Q53" s="42">
        <f t="shared" si="22"/>
        <v>0</v>
      </c>
      <c r="R53" s="107">
        <v>0</v>
      </c>
      <c r="S53" s="109">
        <v>0</v>
      </c>
      <c r="T53" s="109">
        <f t="shared" si="23"/>
        <v>0</v>
      </c>
      <c r="U53" s="42">
        <f t="shared" si="24"/>
        <v>0</v>
      </c>
      <c r="V53" s="107">
        <v>0</v>
      </c>
      <c r="W53" s="109">
        <v>0</v>
      </c>
      <c r="X53" s="109">
        <f t="shared" si="25"/>
        <v>0</v>
      </c>
      <c r="Y53" s="42">
        <f t="shared" si="26"/>
        <v>0</v>
      </c>
      <c r="Z53" s="79">
        <f t="shared" si="27"/>
        <v>37552089</v>
      </c>
      <c r="AA53" s="80">
        <f t="shared" si="28"/>
        <v>20279507</v>
      </c>
      <c r="AB53" s="80">
        <f t="shared" si="29"/>
        <v>57831596</v>
      </c>
      <c r="AC53" s="42">
        <f t="shared" si="30"/>
        <v>0</v>
      </c>
      <c r="AD53" s="79">
        <v>5537896</v>
      </c>
      <c r="AE53" s="80">
        <v>14304190</v>
      </c>
      <c r="AF53" s="80">
        <f t="shared" si="31"/>
        <v>19842086</v>
      </c>
      <c r="AG53" s="42">
        <f t="shared" si="32"/>
        <v>0</v>
      </c>
      <c r="AH53" s="42">
        <f t="shared" si="33"/>
        <v>-0.3262770355899073</v>
      </c>
      <c r="AI53" s="14">
        <v>0</v>
      </c>
      <c r="AJ53" s="14">
        <v>0</v>
      </c>
      <c r="AK53" s="14">
        <v>66855520</v>
      </c>
      <c r="AL53" s="14"/>
    </row>
    <row r="54" spans="1:38" s="15" customFormat="1" ht="12.75">
      <c r="A54" s="31" t="s">
        <v>96</v>
      </c>
      <c r="B54" s="62" t="s">
        <v>178</v>
      </c>
      <c r="C54" s="124" t="s">
        <v>179</v>
      </c>
      <c r="D54" s="79">
        <v>516482801</v>
      </c>
      <c r="E54" s="80">
        <v>292565306</v>
      </c>
      <c r="F54" s="81">
        <f t="shared" si="17"/>
        <v>809048107</v>
      </c>
      <c r="G54" s="79">
        <v>516482801</v>
      </c>
      <c r="H54" s="80">
        <v>292565306</v>
      </c>
      <c r="I54" s="82">
        <f t="shared" si="18"/>
        <v>809048107</v>
      </c>
      <c r="J54" s="79">
        <v>174026346</v>
      </c>
      <c r="K54" s="80">
        <v>21804469</v>
      </c>
      <c r="L54" s="80">
        <f t="shared" si="19"/>
        <v>195830815</v>
      </c>
      <c r="M54" s="42">
        <f t="shared" si="20"/>
        <v>0.24205089080073702</v>
      </c>
      <c r="N54" s="107">
        <v>557393760</v>
      </c>
      <c r="O54" s="108">
        <v>20279151</v>
      </c>
      <c r="P54" s="109">
        <f t="shared" si="21"/>
        <v>577672911</v>
      </c>
      <c r="Q54" s="42">
        <f t="shared" si="22"/>
        <v>0.7140155276328951</v>
      </c>
      <c r="R54" s="107">
        <v>0</v>
      </c>
      <c r="S54" s="109">
        <v>0</v>
      </c>
      <c r="T54" s="109">
        <f t="shared" si="23"/>
        <v>0</v>
      </c>
      <c r="U54" s="42">
        <f t="shared" si="24"/>
        <v>0</v>
      </c>
      <c r="V54" s="107">
        <v>0</v>
      </c>
      <c r="W54" s="109">
        <v>0</v>
      </c>
      <c r="X54" s="109">
        <f t="shared" si="25"/>
        <v>0</v>
      </c>
      <c r="Y54" s="42">
        <f t="shared" si="26"/>
        <v>0</v>
      </c>
      <c r="Z54" s="79">
        <f t="shared" si="27"/>
        <v>731420106</v>
      </c>
      <c r="AA54" s="80">
        <f t="shared" si="28"/>
        <v>42083620</v>
      </c>
      <c r="AB54" s="80">
        <f t="shared" si="29"/>
        <v>773503726</v>
      </c>
      <c r="AC54" s="42">
        <f t="shared" si="30"/>
        <v>0.9560664184336322</v>
      </c>
      <c r="AD54" s="79">
        <v>56718546</v>
      </c>
      <c r="AE54" s="80">
        <v>2219743</v>
      </c>
      <c r="AF54" s="80">
        <f t="shared" si="31"/>
        <v>58938289</v>
      </c>
      <c r="AG54" s="42">
        <f t="shared" si="32"/>
        <v>0.3710509145843564</v>
      </c>
      <c r="AH54" s="42">
        <f t="shared" si="33"/>
        <v>8.801317968358395</v>
      </c>
      <c r="AI54" s="14">
        <v>469588887</v>
      </c>
      <c r="AJ54" s="14">
        <v>469588887</v>
      </c>
      <c r="AK54" s="14">
        <v>174241386</v>
      </c>
      <c r="AL54" s="14"/>
    </row>
    <row r="55" spans="1:38" s="15" customFormat="1" ht="12.75">
      <c r="A55" s="31" t="s">
        <v>115</v>
      </c>
      <c r="B55" s="62" t="s">
        <v>180</v>
      </c>
      <c r="C55" s="124" t="s">
        <v>181</v>
      </c>
      <c r="D55" s="79">
        <v>1063371725</v>
      </c>
      <c r="E55" s="80">
        <v>617108140</v>
      </c>
      <c r="F55" s="81">
        <f t="shared" si="17"/>
        <v>1680479865</v>
      </c>
      <c r="G55" s="79">
        <v>1063371725</v>
      </c>
      <c r="H55" s="80">
        <v>617108140</v>
      </c>
      <c r="I55" s="82">
        <f t="shared" si="18"/>
        <v>1680479865</v>
      </c>
      <c r="J55" s="79">
        <v>97339930</v>
      </c>
      <c r="K55" s="80">
        <v>61176790</v>
      </c>
      <c r="L55" s="80">
        <f t="shared" si="19"/>
        <v>158516720</v>
      </c>
      <c r="M55" s="42">
        <f t="shared" si="20"/>
        <v>0.09432824712838794</v>
      </c>
      <c r="N55" s="107">
        <v>120655901</v>
      </c>
      <c r="O55" s="108">
        <v>136513373</v>
      </c>
      <c r="P55" s="109">
        <f t="shared" si="21"/>
        <v>257169274</v>
      </c>
      <c r="Q55" s="42">
        <f t="shared" si="22"/>
        <v>0.15303323732474475</v>
      </c>
      <c r="R55" s="107">
        <v>0</v>
      </c>
      <c r="S55" s="109">
        <v>0</v>
      </c>
      <c r="T55" s="109">
        <f t="shared" si="23"/>
        <v>0</v>
      </c>
      <c r="U55" s="42">
        <f t="shared" si="24"/>
        <v>0</v>
      </c>
      <c r="V55" s="107">
        <v>0</v>
      </c>
      <c r="W55" s="109">
        <v>0</v>
      </c>
      <c r="X55" s="109">
        <f t="shared" si="25"/>
        <v>0</v>
      </c>
      <c r="Y55" s="42">
        <f t="shared" si="26"/>
        <v>0</v>
      </c>
      <c r="Z55" s="79">
        <f t="shared" si="27"/>
        <v>217995831</v>
      </c>
      <c r="AA55" s="80">
        <f t="shared" si="28"/>
        <v>197690163</v>
      </c>
      <c r="AB55" s="80">
        <f t="shared" si="29"/>
        <v>415685994</v>
      </c>
      <c r="AC55" s="42">
        <f t="shared" si="30"/>
        <v>0.2473614844531327</v>
      </c>
      <c r="AD55" s="79">
        <v>117274781</v>
      </c>
      <c r="AE55" s="80">
        <v>114666571</v>
      </c>
      <c r="AF55" s="80">
        <f t="shared" si="31"/>
        <v>231941352</v>
      </c>
      <c r="AG55" s="42">
        <f t="shared" si="32"/>
        <v>0.33061782362228365</v>
      </c>
      <c r="AH55" s="42">
        <f t="shared" si="33"/>
        <v>0.10876853903998973</v>
      </c>
      <c r="AI55" s="14">
        <v>1205023494</v>
      </c>
      <c r="AJ55" s="14">
        <v>1203563598</v>
      </c>
      <c r="AK55" s="14">
        <v>398402245</v>
      </c>
      <c r="AL55" s="14"/>
    </row>
    <row r="56" spans="1:38" s="59" customFormat="1" ht="12.75">
      <c r="A56" s="63"/>
      <c r="B56" s="64" t="s">
        <v>182</v>
      </c>
      <c r="C56" s="125"/>
      <c r="D56" s="83">
        <f>SUM(D48:D55)</f>
        <v>1943055256</v>
      </c>
      <c r="E56" s="84">
        <f>SUM(E48:E55)</f>
        <v>1061158755</v>
      </c>
      <c r="F56" s="85">
        <f t="shared" si="17"/>
        <v>3004214011</v>
      </c>
      <c r="G56" s="83">
        <f>SUM(G48:G55)</f>
        <v>1943055256</v>
      </c>
      <c r="H56" s="84">
        <f>SUM(H48:H55)</f>
        <v>1061158755</v>
      </c>
      <c r="I56" s="85">
        <f t="shared" si="18"/>
        <v>3004214011</v>
      </c>
      <c r="J56" s="83">
        <f>SUM(J48:J55)</f>
        <v>374499449</v>
      </c>
      <c r="K56" s="84">
        <f>SUM(K48:K55)</f>
        <v>124619291</v>
      </c>
      <c r="L56" s="84">
        <f t="shared" si="19"/>
        <v>499118740</v>
      </c>
      <c r="M56" s="46">
        <f t="shared" si="20"/>
        <v>0.16613954204742573</v>
      </c>
      <c r="N56" s="113">
        <f>SUM(N48:N55)</f>
        <v>765393211</v>
      </c>
      <c r="O56" s="114">
        <f>SUM(O48:O55)</f>
        <v>196077075</v>
      </c>
      <c r="P56" s="115">
        <f t="shared" si="21"/>
        <v>961470286</v>
      </c>
      <c r="Q56" s="46">
        <f t="shared" si="22"/>
        <v>0.320040543875887</v>
      </c>
      <c r="R56" s="113">
        <f>SUM(R48:R55)</f>
        <v>0</v>
      </c>
      <c r="S56" s="115">
        <f>SUM(S48:S55)</f>
        <v>0</v>
      </c>
      <c r="T56" s="115">
        <f t="shared" si="23"/>
        <v>0</v>
      </c>
      <c r="U56" s="46">
        <f t="shared" si="24"/>
        <v>0</v>
      </c>
      <c r="V56" s="113">
        <f>SUM(V48:V55)</f>
        <v>0</v>
      </c>
      <c r="W56" s="115">
        <f>SUM(W48:W55)</f>
        <v>0</v>
      </c>
      <c r="X56" s="115">
        <f t="shared" si="25"/>
        <v>0</v>
      </c>
      <c r="Y56" s="46">
        <f t="shared" si="26"/>
        <v>0</v>
      </c>
      <c r="Z56" s="83">
        <f t="shared" si="27"/>
        <v>1139892660</v>
      </c>
      <c r="AA56" s="84">
        <f t="shared" si="28"/>
        <v>320696366</v>
      </c>
      <c r="AB56" s="84">
        <f t="shared" si="29"/>
        <v>1460589026</v>
      </c>
      <c r="AC56" s="46">
        <f t="shared" si="30"/>
        <v>0.48618008592331274</v>
      </c>
      <c r="AD56" s="83">
        <f>SUM(AD48:AD55)</f>
        <v>272096835</v>
      </c>
      <c r="AE56" s="84">
        <f>SUM(AE48:AE55)</f>
        <v>165903703</v>
      </c>
      <c r="AF56" s="84">
        <f t="shared" si="31"/>
        <v>438000538</v>
      </c>
      <c r="AG56" s="46">
        <f t="shared" si="32"/>
        <v>0.4244319192880361</v>
      </c>
      <c r="AH56" s="46">
        <f t="shared" si="33"/>
        <v>1.195134942962102</v>
      </c>
      <c r="AI56" s="65">
        <f>SUM(AI48:AI55)</f>
        <v>2067717448</v>
      </c>
      <c r="AJ56" s="65">
        <f>SUM(AJ48:AJ55)</f>
        <v>2058053552</v>
      </c>
      <c r="AK56" s="65">
        <f>SUM(AK48:AK55)</f>
        <v>877605285</v>
      </c>
      <c r="AL56" s="65"/>
    </row>
    <row r="57" spans="1:38" s="15" customFormat="1" ht="12.75">
      <c r="A57" s="31" t="s">
        <v>96</v>
      </c>
      <c r="B57" s="62" t="s">
        <v>183</v>
      </c>
      <c r="C57" s="124" t="s">
        <v>184</v>
      </c>
      <c r="D57" s="79">
        <v>155461000</v>
      </c>
      <c r="E57" s="80">
        <v>121930000</v>
      </c>
      <c r="F57" s="81">
        <f t="shared" si="17"/>
        <v>277391000</v>
      </c>
      <c r="G57" s="79">
        <v>155461000</v>
      </c>
      <c r="H57" s="80">
        <v>121930000</v>
      </c>
      <c r="I57" s="81">
        <f t="shared" si="18"/>
        <v>277391000</v>
      </c>
      <c r="J57" s="79">
        <v>22964501</v>
      </c>
      <c r="K57" s="93">
        <v>3944124</v>
      </c>
      <c r="L57" s="80">
        <f t="shared" si="19"/>
        <v>26908625</v>
      </c>
      <c r="M57" s="42">
        <f t="shared" si="20"/>
        <v>0.0970061213233306</v>
      </c>
      <c r="N57" s="107">
        <v>16976348</v>
      </c>
      <c r="O57" s="108">
        <v>3924489</v>
      </c>
      <c r="P57" s="109">
        <f t="shared" si="21"/>
        <v>20900837</v>
      </c>
      <c r="Q57" s="42">
        <f t="shared" si="22"/>
        <v>0.07534792765446607</v>
      </c>
      <c r="R57" s="107">
        <v>0</v>
      </c>
      <c r="S57" s="109">
        <v>0</v>
      </c>
      <c r="T57" s="109">
        <f t="shared" si="23"/>
        <v>0</v>
      </c>
      <c r="U57" s="42">
        <f t="shared" si="24"/>
        <v>0</v>
      </c>
      <c r="V57" s="107">
        <v>0</v>
      </c>
      <c r="W57" s="109">
        <v>0</v>
      </c>
      <c r="X57" s="109">
        <f t="shared" si="25"/>
        <v>0</v>
      </c>
      <c r="Y57" s="42">
        <f t="shared" si="26"/>
        <v>0</v>
      </c>
      <c r="Z57" s="79">
        <f t="shared" si="27"/>
        <v>39940849</v>
      </c>
      <c r="AA57" s="80">
        <f t="shared" si="28"/>
        <v>7868613</v>
      </c>
      <c r="AB57" s="80">
        <f t="shared" si="29"/>
        <v>47809462</v>
      </c>
      <c r="AC57" s="42">
        <f t="shared" si="30"/>
        <v>0.1723540489777967</v>
      </c>
      <c r="AD57" s="79">
        <v>25269871</v>
      </c>
      <c r="AE57" s="80">
        <v>14560262</v>
      </c>
      <c r="AF57" s="80">
        <f t="shared" si="31"/>
        <v>39830133</v>
      </c>
      <c r="AG57" s="42">
        <f t="shared" si="32"/>
        <v>0.26351841813915683</v>
      </c>
      <c r="AH57" s="42">
        <f t="shared" si="33"/>
        <v>-0.4752506349903476</v>
      </c>
      <c r="AI57" s="14">
        <v>239757120</v>
      </c>
      <c r="AJ57" s="14">
        <v>215880396</v>
      </c>
      <c r="AK57" s="14">
        <v>63180417</v>
      </c>
      <c r="AL57" s="14"/>
    </row>
    <row r="58" spans="1:38" s="15" customFormat="1" ht="12.75">
      <c r="A58" s="31" t="s">
        <v>96</v>
      </c>
      <c r="B58" s="62" t="s">
        <v>185</v>
      </c>
      <c r="C58" s="124" t="s">
        <v>186</v>
      </c>
      <c r="D58" s="79">
        <v>74815127</v>
      </c>
      <c r="E58" s="80">
        <v>70475700</v>
      </c>
      <c r="F58" s="81">
        <f t="shared" si="17"/>
        <v>145290827</v>
      </c>
      <c r="G58" s="79">
        <v>74815127</v>
      </c>
      <c r="H58" s="80">
        <v>70475700</v>
      </c>
      <c r="I58" s="81">
        <f t="shared" si="18"/>
        <v>145290827</v>
      </c>
      <c r="J58" s="79">
        <v>12991854</v>
      </c>
      <c r="K58" s="93">
        <v>12340766</v>
      </c>
      <c r="L58" s="80">
        <f t="shared" si="19"/>
        <v>25332620</v>
      </c>
      <c r="M58" s="42">
        <f t="shared" si="20"/>
        <v>0.17435801366868123</v>
      </c>
      <c r="N58" s="107">
        <v>14215338</v>
      </c>
      <c r="O58" s="108">
        <v>12970130</v>
      </c>
      <c r="P58" s="109">
        <f t="shared" si="21"/>
        <v>27185468</v>
      </c>
      <c r="Q58" s="42">
        <f t="shared" si="22"/>
        <v>0.18711069763543986</v>
      </c>
      <c r="R58" s="107">
        <v>0</v>
      </c>
      <c r="S58" s="109">
        <v>0</v>
      </c>
      <c r="T58" s="109">
        <f t="shared" si="23"/>
        <v>0</v>
      </c>
      <c r="U58" s="42">
        <f t="shared" si="24"/>
        <v>0</v>
      </c>
      <c r="V58" s="107">
        <v>0</v>
      </c>
      <c r="W58" s="109">
        <v>0</v>
      </c>
      <c r="X58" s="109">
        <f t="shared" si="25"/>
        <v>0</v>
      </c>
      <c r="Y58" s="42">
        <f t="shared" si="26"/>
        <v>0</v>
      </c>
      <c r="Z58" s="79">
        <f t="shared" si="27"/>
        <v>27207192</v>
      </c>
      <c r="AA58" s="80">
        <f t="shared" si="28"/>
        <v>25310896</v>
      </c>
      <c r="AB58" s="80">
        <f t="shared" si="29"/>
        <v>52518088</v>
      </c>
      <c r="AC58" s="42">
        <f t="shared" si="30"/>
        <v>0.36146871130412106</v>
      </c>
      <c r="AD58" s="79">
        <v>17536352</v>
      </c>
      <c r="AE58" s="80">
        <v>8931245</v>
      </c>
      <c r="AF58" s="80">
        <f t="shared" si="31"/>
        <v>26467597</v>
      </c>
      <c r="AG58" s="42">
        <f t="shared" si="32"/>
        <v>0.7196864055052935</v>
      </c>
      <c r="AH58" s="42">
        <f t="shared" si="33"/>
        <v>0.02712263602925491</v>
      </c>
      <c r="AI58" s="14">
        <v>65124230</v>
      </c>
      <c r="AJ58" s="14">
        <v>126078414</v>
      </c>
      <c r="AK58" s="14">
        <v>46869023</v>
      </c>
      <c r="AL58" s="14"/>
    </row>
    <row r="59" spans="1:38" s="15" customFormat="1" ht="12.75">
      <c r="A59" s="31" t="s">
        <v>115</v>
      </c>
      <c r="B59" s="62" t="s">
        <v>187</v>
      </c>
      <c r="C59" s="124" t="s">
        <v>188</v>
      </c>
      <c r="D59" s="79">
        <v>163857128</v>
      </c>
      <c r="E59" s="80">
        <v>201635269</v>
      </c>
      <c r="F59" s="81">
        <f t="shared" si="17"/>
        <v>365492397</v>
      </c>
      <c r="G59" s="79">
        <v>163857128</v>
      </c>
      <c r="H59" s="80">
        <v>201635269</v>
      </c>
      <c r="I59" s="81">
        <f t="shared" si="18"/>
        <v>365492397</v>
      </c>
      <c r="J59" s="79">
        <v>75484491</v>
      </c>
      <c r="K59" s="93">
        <v>37875978</v>
      </c>
      <c r="L59" s="80">
        <f t="shared" si="19"/>
        <v>113360469</v>
      </c>
      <c r="M59" s="42">
        <f t="shared" si="20"/>
        <v>0.3101582137699023</v>
      </c>
      <c r="N59" s="107">
        <v>44103326</v>
      </c>
      <c r="O59" s="108">
        <v>101345353</v>
      </c>
      <c r="P59" s="109">
        <f t="shared" si="21"/>
        <v>145448679</v>
      </c>
      <c r="Q59" s="42">
        <f t="shared" si="22"/>
        <v>0.3979526802578057</v>
      </c>
      <c r="R59" s="107">
        <v>0</v>
      </c>
      <c r="S59" s="109">
        <v>0</v>
      </c>
      <c r="T59" s="109">
        <f t="shared" si="23"/>
        <v>0</v>
      </c>
      <c r="U59" s="42">
        <f t="shared" si="24"/>
        <v>0</v>
      </c>
      <c r="V59" s="107">
        <v>0</v>
      </c>
      <c r="W59" s="109">
        <v>0</v>
      </c>
      <c r="X59" s="109">
        <f t="shared" si="25"/>
        <v>0</v>
      </c>
      <c r="Y59" s="42">
        <f t="shared" si="26"/>
        <v>0</v>
      </c>
      <c r="Z59" s="79">
        <f t="shared" si="27"/>
        <v>119587817</v>
      </c>
      <c r="AA59" s="80">
        <f t="shared" si="28"/>
        <v>139221331</v>
      </c>
      <c r="AB59" s="80">
        <f t="shared" si="29"/>
        <v>258809148</v>
      </c>
      <c r="AC59" s="42">
        <f t="shared" si="30"/>
        <v>0.7081108940277081</v>
      </c>
      <c r="AD59" s="79">
        <v>5090246</v>
      </c>
      <c r="AE59" s="80">
        <v>31524742</v>
      </c>
      <c r="AF59" s="80">
        <f t="shared" si="31"/>
        <v>36614988</v>
      </c>
      <c r="AG59" s="42">
        <f t="shared" si="32"/>
        <v>0</v>
      </c>
      <c r="AH59" s="42">
        <f t="shared" si="33"/>
        <v>2.972380900411602</v>
      </c>
      <c r="AI59" s="14">
        <v>0</v>
      </c>
      <c r="AJ59" s="14">
        <v>0</v>
      </c>
      <c r="AK59" s="14">
        <v>70310793</v>
      </c>
      <c r="AL59" s="14"/>
    </row>
    <row r="60" spans="1:38" s="59" customFormat="1" ht="12.75">
      <c r="A60" s="63"/>
      <c r="B60" s="64" t="s">
        <v>189</v>
      </c>
      <c r="C60" s="125"/>
      <c r="D60" s="83">
        <f>SUM(D57:D59)</f>
        <v>394133255</v>
      </c>
      <c r="E60" s="84">
        <f>SUM(E57:E59)</f>
        <v>394040969</v>
      </c>
      <c r="F60" s="85">
        <f t="shared" si="17"/>
        <v>788174224</v>
      </c>
      <c r="G60" s="83">
        <f>SUM(G57:G59)</f>
        <v>394133255</v>
      </c>
      <c r="H60" s="84">
        <f>SUM(H57:H59)</f>
        <v>394040969</v>
      </c>
      <c r="I60" s="92">
        <f t="shared" si="18"/>
        <v>788174224</v>
      </c>
      <c r="J60" s="83">
        <f>SUM(J57:J59)</f>
        <v>111440846</v>
      </c>
      <c r="K60" s="94">
        <f>SUM(K57:K59)</f>
        <v>54160868</v>
      </c>
      <c r="L60" s="84">
        <f t="shared" si="19"/>
        <v>165601714</v>
      </c>
      <c r="M60" s="46">
        <f t="shared" si="20"/>
        <v>0.2101080052574772</v>
      </c>
      <c r="N60" s="113">
        <f>SUM(N57:N59)</f>
        <v>75295012</v>
      </c>
      <c r="O60" s="114">
        <f>SUM(O57:O59)</f>
        <v>118239972</v>
      </c>
      <c r="P60" s="115">
        <f t="shared" si="21"/>
        <v>193534984</v>
      </c>
      <c r="Q60" s="46">
        <f t="shared" si="22"/>
        <v>0.24554848167681262</v>
      </c>
      <c r="R60" s="113">
        <f>SUM(R57:R59)</f>
        <v>0</v>
      </c>
      <c r="S60" s="115">
        <f>SUM(S57:S59)</f>
        <v>0</v>
      </c>
      <c r="T60" s="115">
        <f t="shared" si="23"/>
        <v>0</v>
      </c>
      <c r="U60" s="46">
        <f t="shared" si="24"/>
        <v>0</v>
      </c>
      <c r="V60" s="113">
        <f>SUM(V57:V59)</f>
        <v>0</v>
      </c>
      <c r="W60" s="115">
        <f>SUM(W57:W59)</f>
        <v>0</v>
      </c>
      <c r="X60" s="115">
        <f t="shared" si="25"/>
        <v>0</v>
      </c>
      <c r="Y60" s="46">
        <f t="shared" si="26"/>
        <v>0</v>
      </c>
      <c r="Z60" s="83">
        <f t="shared" si="27"/>
        <v>186735858</v>
      </c>
      <c r="AA60" s="84">
        <f t="shared" si="28"/>
        <v>172400840</v>
      </c>
      <c r="AB60" s="84">
        <f t="shared" si="29"/>
        <v>359136698</v>
      </c>
      <c r="AC60" s="46">
        <f t="shared" si="30"/>
        <v>0.4556564869342898</v>
      </c>
      <c r="AD60" s="83">
        <f>SUM(AD57:AD59)</f>
        <v>47896469</v>
      </c>
      <c r="AE60" s="84">
        <f>SUM(AE57:AE59)</f>
        <v>55016249</v>
      </c>
      <c r="AF60" s="84">
        <f t="shared" si="31"/>
        <v>102912718</v>
      </c>
      <c r="AG60" s="46">
        <f t="shared" si="32"/>
        <v>0.591575158664182</v>
      </c>
      <c r="AH60" s="46">
        <f t="shared" si="33"/>
        <v>0.8805740219590741</v>
      </c>
      <c r="AI60" s="65">
        <f>SUM(AI57:AI59)</f>
        <v>304881350</v>
      </c>
      <c r="AJ60" s="65">
        <f>SUM(AJ57:AJ59)</f>
        <v>341958810</v>
      </c>
      <c r="AK60" s="65">
        <f>SUM(AK57:AK59)</f>
        <v>180360233</v>
      </c>
      <c r="AL60" s="65"/>
    </row>
    <row r="61" spans="1:38" s="59" customFormat="1" ht="12.75">
      <c r="A61" s="63"/>
      <c r="B61" s="64" t="s">
        <v>190</v>
      </c>
      <c r="C61" s="125"/>
      <c r="D61" s="83">
        <f>SUM(D9,D11:D20,D22:D30,D32:D40,D42:D46,D48:D55,D57:D59)</f>
        <v>16595194366</v>
      </c>
      <c r="E61" s="84">
        <f>SUM(E9,E11:E20,E22:E30,E32:E40,E42:E46,E48:E55,E57:E59)</f>
        <v>5255176852</v>
      </c>
      <c r="F61" s="85">
        <f t="shared" si="17"/>
        <v>21850371218</v>
      </c>
      <c r="G61" s="83">
        <f>SUM(G9,G11:G20,G22:G30,G32:G40,G42:G46,G48:G55,G57:G59)</f>
        <v>16990885067</v>
      </c>
      <c r="H61" s="84">
        <f>SUM(H9,H11:H20,H22:H30,H32:H40,H42:H46,H48:H55,H57:H59)</f>
        <v>4698688022</v>
      </c>
      <c r="I61" s="92">
        <f t="shared" si="18"/>
        <v>21689573089</v>
      </c>
      <c r="J61" s="83">
        <f>SUM(J9,J11:J20,J22:J30,J32:J40,J42:J46,J48:J55,J57:J59)</f>
        <v>3235373898</v>
      </c>
      <c r="K61" s="94">
        <f>SUM(K9,K11:K20,K22:K30,K32:K40,K42:K46,K48:K55,K57:K59)</f>
        <v>723050988</v>
      </c>
      <c r="L61" s="84">
        <f t="shared" si="19"/>
        <v>3958424886</v>
      </c>
      <c r="M61" s="46">
        <f t="shared" si="20"/>
        <v>0.18116053253773146</v>
      </c>
      <c r="N61" s="113">
        <f>SUM(N9,N11:N20,N22:N30,N32:N40,N42:N46,N48:N55,N57:N59)</f>
        <v>4194568334</v>
      </c>
      <c r="O61" s="114">
        <f>SUM(O9,O11:O20,O22:O30,O32:O40,O42:O46,O48:O55,O57:O59)</f>
        <v>1086279581</v>
      </c>
      <c r="P61" s="115">
        <f t="shared" si="21"/>
        <v>5280847915</v>
      </c>
      <c r="Q61" s="46">
        <f t="shared" si="22"/>
        <v>0.2416822973995846</v>
      </c>
      <c r="R61" s="113">
        <f>SUM(R9,R11:R20,R22:R30,R32:R40,R42:R46,R48:R55,R57:R59)</f>
        <v>0</v>
      </c>
      <c r="S61" s="115">
        <f>SUM(S9,S11:S20,S22:S30,S32:S40,S42:S46,S48:S55,S57:S59)</f>
        <v>0</v>
      </c>
      <c r="T61" s="115">
        <f t="shared" si="23"/>
        <v>0</v>
      </c>
      <c r="U61" s="46">
        <f t="shared" si="24"/>
        <v>0</v>
      </c>
      <c r="V61" s="113">
        <f>SUM(V9,V11:V20,V22:V30,V32:V40,V42:V46,V48:V55,V57:V59)</f>
        <v>0</v>
      </c>
      <c r="W61" s="115">
        <f>SUM(W9,W11:W20,W22:W30,W32:W40,W42:W46,W48:W55,W57:W59)</f>
        <v>0</v>
      </c>
      <c r="X61" s="115">
        <f t="shared" si="25"/>
        <v>0</v>
      </c>
      <c r="Y61" s="46">
        <f t="shared" si="26"/>
        <v>0</v>
      </c>
      <c r="Z61" s="83">
        <f t="shared" si="27"/>
        <v>7429942232</v>
      </c>
      <c r="AA61" s="84">
        <f t="shared" si="28"/>
        <v>1809330569</v>
      </c>
      <c r="AB61" s="84">
        <f t="shared" si="29"/>
        <v>9239272801</v>
      </c>
      <c r="AC61" s="46">
        <f t="shared" si="30"/>
        <v>0.4228428299373161</v>
      </c>
      <c r="AD61" s="83">
        <f>SUM(AD9,AD11:AD20,AD22:AD30,AD32:AD40,AD42:AD46,AD48:AD55,AD57:AD59)</f>
        <v>2825120267</v>
      </c>
      <c r="AE61" s="84">
        <f>SUM(AE9,AE11:AE20,AE22:AE30,AE32:AE40,AE42:AE46,AE48:AE55,AE57:AE59)</f>
        <v>1090529876</v>
      </c>
      <c r="AF61" s="84">
        <f t="shared" si="31"/>
        <v>3915650143</v>
      </c>
      <c r="AG61" s="46">
        <f t="shared" si="32"/>
        <v>0.4185550164458188</v>
      </c>
      <c r="AH61" s="46">
        <f t="shared" si="33"/>
        <v>0.348651621606328</v>
      </c>
      <c r="AI61" s="65">
        <f>SUM(AI9,AI11:AI20,AI22:AI30,AI32:AI40,AI42:AI46,AI48:AI55,AI57:AI59)</f>
        <v>17371216584</v>
      </c>
      <c r="AJ61" s="65">
        <f>SUM(AJ9,AJ11:AJ20,AJ22:AJ30,AJ32:AJ40,AJ42:AJ46,AJ48:AJ55,AJ57:AJ59)</f>
        <v>18867676957</v>
      </c>
      <c r="AK61" s="65">
        <f>SUM(AK9,AK11:AK20,AK22:AK30,AK32:AK40,AK42:AK46,AK48:AK55,AK57:AK59)</f>
        <v>7270809843</v>
      </c>
      <c r="AL61" s="65"/>
    </row>
    <row r="62" spans="1:38" s="15" customFormat="1" ht="12.75">
      <c r="A62" s="66"/>
      <c r="B62" s="67"/>
      <c r="C62" s="68"/>
      <c r="D62" s="95"/>
      <c r="E62" s="95"/>
      <c r="F62" s="96"/>
      <c r="G62" s="97"/>
      <c r="H62" s="95"/>
      <c r="I62" s="98"/>
      <c r="J62" s="97"/>
      <c r="K62" s="99"/>
      <c r="L62" s="95"/>
      <c r="M62" s="72"/>
      <c r="N62" s="97"/>
      <c r="O62" s="99"/>
      <c r="P62" s="95"/>
      <c r="Q62" s="72"/>
      <c r="R62" s="97"/>
      <c r="S62" s="99"/>
      <c r="T62" s="95"/>
      <c r="U62" s="72"/>
      <c r="V62" s="97"/>
      <c r="W62" s="99"/>
      <c r="X62" s="95"/>
      <c r="Y62" s="72"/>
      <c r="Z62" s="97"/>
      <c r="AA62" s="99"/>
      <c r="AB62" s="95"/>
      <c r="AC62" s="72"/>
      <c r="AD62" s="97"/>
      <c r="AE62" s="95"/>
      <c r="AF62" s="95"/>
      <c r="AG62" s="72"/>
      <c r="AH62" s="72"/>
      <c r="AI62" s="14"/>
      <c r="AJ62" s="14"/>
      <c r="AK62" s="14"/>
      <c r="AL62" s="14"/>
    </row>
    <row r="63" spans="1:38" s="15" customFormat="1" ht="12.75">
      <c r="A63" s="14"/>
      <c r="B63" s="120" t="s">
        <v>667</v>
      </c>
      <c r="C63" s="126"/>
      <c r="D63" s="90"/>
      <c r="E63" s="90"/>
      <c r="F63" s="90"/>
      <c r="G63" s="90"/>
      <c r="H63" s="90"/>
      <c r="I63" s="90"/>
      <c r="J63" s="90"/>
      <c r="K63" s="90"/>
      <c r="L63" s="90"/>
      <c r="M63" s="14"/>
      <c r="N63" s="90"/>
      <c r="O63" s="90"/>
      <c r="P63" s="90"/>
      <c r="Q63" s="14"/>
      <c r="R63" s="90"/>
      <c r="S63" s="90"/>
      <c r="T63" s="90"/>
      <c r="U63" s="14"/>
      <c r="V63" s="90"/>
      <c r="W63" s="90"/>
      <c r="X63" s="90"/>
      <c r="Y63" s="14"/>
      <c r="Z63" s="90"/>
      <c r="AA63" s="90"/>
      <c r="AB63" s="90"/>
      <c r="AC63" s="14"/>
      <c r="AD63" s="90"/>
      <c r="AE63" s="90"/>
      <c r="AF63" s="90"/>
      <c r="AG63" s="14"/>
      <c r="AH63" s="14"/>
      <c r="AI63" s="14"/>
      <c r="AJ63" s="14"/>
      <c r="AK63" s="14"/>
      <c r="AL63" s="14"/>
    </row>
    <row r="64" spans="1:38" ht="12.75">
      <c r="A64" s="2"/>
      <c r="B64" s="60"/>
      <c r="C64" s="127"/>
      <c r="D64" s="102"/>
      <c r="E64" s="102"/>
      <c r="F64" s="102"/>
      <c r="G64" s="102"/>
      <c r="H64" s="102"/>
      <c r="I64" s="102"/>
      <c r="J64" s="102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74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57421875" style="3" customWidth="1"/>
    <col min="14" max="16" width="12.140625" style="3" customWidth="1"/>
    <col min="17" max="17" width="8.28125" style="3" customWidth="1"/>
    <col min="18" max="25" width="12.140625" style="3" hidden="1" customWidth="1"/>
    <col min="26" max="28" width="12.140625" style="3" customWidth="1"/>
    <col min="29" max="29" width="9.28125" style="3" customWidth="1"/>
    <col min="30" max="32" width="12.140625" style="3" customWidth="1"/>
    <col min="33" max="33" width="8.421875" style="3" customWidth="1"/>
    <col min="34" max="34" width="9.281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3.25" customHeight="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668</v>
      </c>
      <c r="AD5" s="19" t="s">
        <v>11</v>
      </c>
      <c r="AE5" s="20" t="s">
        <v>12</v>
      </c>
      <c r="AF5" s="20" t="s">
        <v>13</v>
      </c>
      <c r="AG5" s="24" t="s">
        <v>668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22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2" t="s">
        <v>191</v>
      </c>
      <c r="C9" s="41" t="s">
        <v>192</v>
      </c>
      <c r="D9" s="79">
        <v>92868572</v>
      </c>
      <c r="E9" s="80">
        <v>19494001</v>
      </c>
      <c r="F9" s="81">
        <f>$D9+$E9</f>
        <v>112362573</v>
      </c>
      <c r="G9" s="79">
        <v>92868572</v>
      </c>
      <c r="H9" s="80">
        <v>19494001</v>
      </c>
      <c r="I9" s="82">
        <f>$G9+$H9</f>
        <v>112362573</v>
      </c>
      <c r="J9" s="79">
        <v>12995010</v>
      </c>
      <c r="K9" s="80">
        <v>3356438</v>
      </c>
      <c r="L9" s="80">
        <f>$J9+$K9</f>
        <v>16351448</v>
      </c>
      <c r="M9" s="42">
        <f>IF($F9=0,0,$L9/$F9)</f>
        <v>0.14552397264879294</v>
      </c>
      <c r="N9" s="107">
        <v>12706839</v>
      </c>
      <c r="O9" s="108">
        <v>2920651</v>
      </c>
      <c r="P9" s="109">
        <f>$N9+$O9</f>
        <v>15627490</v>
      </c>
      <c r="Q9" s="42">
        <f>IF($F9=0,0,$P9/$F9)</f>
        <v>0.1390809197649826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25701849</v>
      </c>
      <c r="AA9" s="80">
        <f>$K9+$O9</f>
        <v>6277089</v>
      </c>
      <c r="AB9" s="80">
        <f>$Z9+$AA9</f>
        <v>31978938</v>
      </c>
      <c r="AC9" s="42">
        <f>IF($F9=0,0,$AB9/$F9)</f>
        <v>0.2846048924137755</v>
      </c>
      <c r="AD9" s="79">
        <v>12274926</v>
      </c>
      <c r="AE9" s="80">
        <v>6185029</v>
      </c>
      <c r="AF9" s="80">
        <f>$AD9+$AE9</f>
        <v>18459955</v>
      </c>
      <c r="AG9" s="42">
        <f>IF($AI9=0,0,$AK9/$AI9)</f>
        <v>0.36616263818605127</v>
      </c>
      <c r="AH9" s="42">
        <f>IF($AF9=0,0,$P9/$AF9-1)</f>
        <v>-0.15343834803497625</v>
      </c>
      <c r="AI9" s="14">
        <v>86170329</v>
      </c>
      <c r="AJ9" s="14">
        <v>-54649894</v>
      </c>
      <c r="AK9" s="14">
        <v>31552355</v>
      </c>
      <c r="AL9" s="14"/>
    </row>
    <row r="10" spans="1:38" s="15" customFormat="1" ht="12.75">
      <c r="A10" s="31" t="s">
        <v>96</v>
      </c>
      <c r="B10" s="62" t="s">
        <v>193</v>
      </c>
      <c r="C10" s="41" t="s">
        <v>194</v>
      </c>
      <c r="D10" s="79">
        <v>147146914</v>
      </c>
      <c r="E10" s="80">
        <v>34191491</v>
      </c>
      <c r="F10" s="82">
        <f aca="true" t="shared" si="0" ref="F10:F39">$D10+$E10</f>
        <v>181338405</v>
      </c>
      <c r="G10" s="79">
        <v>147146914</v>
      </c>
      <c r="H10" s="80">
        <v>34191491</v>
      </c>
      <c r="I10" s="82">
        <f aca="true" t="shared" si="1" ref="I10:I39">$G10+$H10</f>
        <v>181338405</v>
      </c>
      <c r="J10" s="79">
        <v>56473287</v>
      </c>
      <c r="K10" s="80">
        <v>8538595</v>
      </c>
      <c r="L10" s="80">
        <f aca="true" t="shared" si="2" ref="L10:L39">$J10+$K10</f>
        <v>65011882</v>
      </c>
      <c r="M10" s="42">
        <f aca="true" t="shared" si="3" ref="M10:M39">IF($F10=0,0,$L10/$F10)</f>
        <v>0.3585113809730487</v>
      </c>
      <c r="N10" s="107">
        <v>48086165</v>
      </c>
      <c r="O10" s="108">
        <v>8593140</v>
      </c>
      <c r="P10" s="109">
        <f aca="true" t="shared" si="4" ref="P10:P39">$N10+$O10</f>
        <v>56679305</v>
      </c>
      <c r="Q10" s="42">
        <f aca="true" t="shared" si="5" ref="Q10:Q39">IF($F10=0,0,$P10/$F10)</f>
        <v>0.31256095475197326</v>
      </c>
      <c r="R10" s="107">
        <v>0</v>
      </c>
      <c r="S10" s="109">
        <v>0</v>
      </c>
      <c r="T10" s="109">
        <f aca="true" t="shared" si="6" ref="T10:T39">$R10+$S10</f>
        <v>0</v>
      </c>
      <c r="U10" s="42">
        <f aca="true" t="shared" si="7" ref="U10:U39">IF($I10=0,0,$T10/$I10)</f>
        <v>0</v>
      </c>
      <c r="V10" s="107">
        <v>0</v>
      </c>
      <c r="W10" s="109">
        <v>0</v>
      </c>
      <c r="X10" s="109">
        <f aca="true" t="shared" si="8" ref="X10:X39">$V10+$W10</f>
        <v>0</v>
      </c>
      <c r="Y10" s="42">
        <f aca="true" t="shared" si="9" ref="Y10:Y39">IF($I10=0,0,$X10/$I10)</f>
        <v>0</v>
      </c>
      <c r="Z10" s="79">
        <f aca="true" t="shared" si="10" ref="Z10:Z39">$J10+$N10</f>
        <v>104559452</v>
      </c>
      <c r="AA10" s="80">
        <f aca="true" t="shared" si="11" ref="AA10:AA39">$K10+$O10</f>
        <v>17131735</v>
      </c>
      <c r="AB10" s="80">
        <f aca="true" t="shared" si="12" ref="AB10:AB39">$Z10+$AA10</f>
        <v>121691187</v>
      </c>
      <c r="AC10" s="42">
        <f aca="true" t="shared" si="13" ref="AC10:AC39">IF($F10=0,0,$AB10/$F10)</f>
        <v>0.671072335725022</v>
      </c>
      <c r="AD10" s="79">
        <v>41684217</v>
      </c>
      <c r="AE10" s="80">
        <v>10331919</v>
      </c>
      <c r="AF10" s="80">
        <f aca="true" t="shared" si="14" ref="AF10:AF39">$AD10+$AE10</f>
        <v>52016136</v>
      </c>
      <c r="AG10" s="42">
        <f aca="true" t="shared" si="15" ref="AG10:AG39">IF($AI10=0,0,$AK10/$AI10)</f>
        <v>0.6263570975278214</v>
      </c>
      <c r="AH10" s="42">
        <f aca="true" t="shared" si="16" ref="AH10:AH39">IF($AF10=0,0,$P10/$AF10-1)</f>
        <v>0.08964850830134719</v>
      </c>
      <c r="AI10" s="14">
        <v>164147930</v>
      </c>
      <c r="AJ10" s="14">
        <v>164147930</v>
      </c>
      <c r="AK10" s="14">
        <v>102815221</v>
      </c>
      <c r="AL10" s="14"/>
    </row>
    <row r="11" spans="1:38" s="15" customFormat="1" ht="12.75">
      <c r="A11" s="31" t="s">
        <v>96</v>
      </c>
      <c r="B11" s="62" t="s">
        <v>195</v>
      </c>
      <c r="C11" s="41" t="s">
        <v>196</v>
      </c>
      <c r="D11" s="79">
        <v>85543487</v>
      </c>
      <c r="E11" s="80">
        <v>56986000</v>
      </c>
      <c r="F11" s="81">
        <f t="shared" si="0"/>
        <v>142529487</v>
      </c>
      <c r="G11" s="79">
        <v>85543487</v>
      </c>
      <c r="H11" s="80">
        <v>56986000</v>
      </c>
      <c r="I11" s="82">
        <f t="shared" si="1"/>
        <v>142529487</v>
      </c>
      <c r="J11" s="79">
        <v>16747556</v>
      </c>
      <c r="K11" s="80">
        <v>9306570</v>
      </c>
      <c r="L11" s="80">
        <f t="shared" si="2"/>
        <v>26054126</v>
      </c>
      <c r="M11" s="42">
        <f t="shared" si="3"/>
        <v>0.1827981461829018</v>
      </c>
      <c r="N11" s="107">
        <v>15117506</v>
      </c>
      <c r="O11" s="108">
        <v>4162921</v>
      </c>
      <c r="P11" s="109">
        <f t="shared" si="4"/>
        <v>19280427</v>
      </c>
      <c r="Q11" s="42">
        <f t="shared" si="5"/>
        <v>0.13527325050991026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31865062</v>
      </c>
      <c r="AA11" s="80">
        <f t="shared" si="11"/>
        <v>13469491</v>
      </c>
      <c r="AB11" s="80">
        <f t="shared" si="12"/>
        <v>45334553</v>
      </c>
      <c r="AC11" s="42">
        <f t="shared" si="13"/>
        <v>0.31807139669281204</v>
      </c>
      <c r="AD11" s="79">
        <v>11813177</v>
      </c>
      <c r="AE11" s="80">
        <v>3004224</v>
      </c>
      <c r="AF11" s="80">
        <f t="shared" si="14"/>
        <v>14817401</v>
      </c>
      <c r="AG11" s="42">
        <f t="shared" si="15"/>
        <v>0.35206897048484675</v>
      </c>
      <c r="AH11" s="42">
        <f t="shared" si="16"/>
        <v>0.30120167497660355</v>
      </c>
      <c r="AI11" s="14">
        <v>83367719</v>
      </c>
      <c r="AJ11" s="14">
        <v>86173137</v>
      </c>
      <c r="AK11" s="14">
        <v>29351187</v>
      </c>
      <c r="AL11" s="14"/>
    </row>
    <row r="12" spans="1:38" s="15" customFormat="1" ht="12.75">
      <c r="A12" s="31" t="s">
        <v>115</v>
      </c>
      <c r="B12" s="62" t="s">
        <v>197</v>
      </c>
      <c r="C12" s="41" t="s">
        <v>198</v>
      </c>
      <c r="D12" s="79">
        <v>37060119</v>
      </c>
      <c r="E12" s="80">
        <v>2054544</v>
      </c>
      <c r="F12" s="81">
        <f t="shared" si="0"/>
        <v>39114663</v>
      </c>
      <c r="G12" s="79">
        <v>37060119</v>
      </c>
      <c r="H12" s="80">
        <v>2054544</v>
      </c>
      <c r="I12" s="82">
        <f t="shared" si="1"/>
        <v>39114663</v>
      </c>
      <c r="J12" s="79">
        <v>9452200</v>
      </c>
      <c r="K12" s="80">
        <v>847106</v>
      </c>
      <c r="L12" s="80">
        <f t="shared" si="2"/>
        <v>10299306</v>
      </c>
      <c r="M12" s="42">
        <f t="shared" si="3"/>
        <v>0.26331061576575515</v>
      </c>
      <c r="N12" s="107">
        <v>11398736</v>
      </c>
      <c r="O12" s="108">
        <v>0</v>
      </c>
      <c r="P12" s="109">
        <f t="shared" si="4"/>
        <v>11398736</v>
      </c>
      <c r="Q12" s="42">
        <f t="shared" si="5"/>
        <v>0.2914184892760037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20850936</v>
      </c>
      <c r="AA12" s="80">
        <f t="shared" si="11"/>
        <v>847106</v>
      </c>
      <c r="AB12" s="80">
        <f t="shared" si="12"/>
        <v>21698042</v>
      </c>
      <c r="AC12" s="42">
        <f t="shared" si="13"/>
        <v>0.5547291050417589</v>
      </c>
      <c r="AD12" s="79">
        <v>7921145</v>
      </c>
      <c r="AE12" s="80">
        <v>481942</v>
      </c>
      <c r="AF12" s="80">
        <f t="shared" si="14"/>
        <v>8403087</v>
      </c>
      <c r="AG12" s="42">
        <f t="shared" si="15"/>
        <v>0.5458086654867348</v>
      </c>
      <c r="AH12" s="42">
        <f t="shared" si="16"/>
        <v>0.3564938694553561</v>
      </c>
      <c r="AI12" s="14">
        <v>28090886</v>
      </c>
      <c r="AJ12" s="14">
        <v>28090886</v>
      </c>
      <c r="AK12" s="14">
        <v>15332249</v>
      </c>
      <c r="AL12" s="14"/>
    </row>
    <row r="13" spans="1:38" s="59" customFormat="1" ht="12.75">
      <c r="A13" s="63"/>
      <c r="B13" s="64" t="s">
        <v>199</v>
      </c>
      <c r="C13" s="34"/>
      <c r="D13" s="83">
        <f>SUM(D9:D12)</f>
        <v>362619092</v>
      </c>
      <c r="E13" s="84">
        <f>SUM(E9:E12)</f>
        <v>112726036</v>
      </c>
      <c r="F13" s="92">
        <f t="shared" si="0"/>
        <v>475345128</v>
      </c>
      <c r="G13" s="83">
        <f>SUM(G9:G12)</f>
        <v>362619092</v>
      </c>
      <c r="H13" s="84">
        <f>SUM(H9:H12)</f>
        <v>112726036</v>
      </c>
      <c r="I13" s="85">
        <f t="shared" si="1"/>
        <v>475345128</v>
      </c>
      <c r="J13" s="83">
        <f>SUM(J9:J12)</f>
        <v>95668053</v>
      </c>
      <c r="K13" s="84">
        <f>SUM(K9:K12)</f>
        <v>22048709</v>
      </c>
      <c r="L13" s="84">
        <f t="shared" si="2"/>
        <v>117716762</v>
      </c>
      <c r="M13" s="46">
        <f t="shared" si="3"/>
        <v>0.24764482702345064</v>
      </c>
      <c r="N13" s="113">
        <f>SUM(N9:N12)</f>
        <v>87309246</v>
      </c>
      <c r="O13" s="114">
        <f>SUM(O9:O12)</f>
        <v>15676712</v>
      </c>
      <c r="P13" s="115">
        <f t="shared" si="4"/>
        <v>102985958</v>
      </c>
      <c r="Q13" s="46">
        <f t="shared" si="5"/>
        <v>0.21665512473707316</v>
      </c>
      <c r="R13" s="113">
        <f>SUM(R9:R12)</f>
        <v>0</v>
      </c>
      <c r="S13" s="115">
        <f>SUM(S9:S12)</f>
        <v>0</v>
      </c>
      <c r="T13" s="115">
        <f t="shared" si="6"/>
        <v>0</v>
      </c>
      <c r="U13" s="46">
        <f t="shared" si="7"/>
        <v>0</v>
      </c>
      <c r="V13" s="113">
        <f>SUM(V9:V12)</f>
        <v>0</v>
      </c>
      <c r="W13" s="115">
        <f>SUM(W9:W12)</f>
        <v>0</v>
      </c>
      <c r="X13" s="115">
        <f t="shared" si="8"/>
        <v>0</v>
      </c>
      <c r="Y13" s="46">
        <f t="shared" si="9"/>
        <v>0</v>
      </c>
      <c r="Z13" s="83">
        <f t="shared" si="10"/>
        <v>182977299</v>
      </c>
      <c r="AA13" s="84">
        <f t="shared" si="11"/>
        <v>37725421</v>
      </c>
      <c r="AB13" s="84">
        <f t="shared" si="12"/>
        <v>220702720</v>
      </c>
      <c r="AC13" s="46">
        <f t="shared" si="13"/>
        <v>0.4642999517605238</v>
      </c>
      <c r="AD13" s="83">
        <f>SUM(AD9:AD12)</f>
        <v>73693465</v>
      </c>
      <c r="AE13" s="84">
        <f>SUM(AE9:AE12)</f>
        <v>20003114</v>
      </c>
      <c r="AF13" s="84">
        <f t="shared" si="14"/>
        <v>93696579</v>
      </c>
      <c r="AG13" s="46">
        <f t="shared" si="15"/>
        <v>0.4949211235354177</v>
      </c>
      <c r="AH13" s="46">
        <f t="shared" si="16"/>
        <v>0.09914320351013028</v>
      </c>
      <c r="AI13" s="65">
        <f>SUM(AI9:AI12)</f>
        <v>361776864</v>
      </c>
      <c r="AJ13" s="65">
        <f>SUM(AJ9:AJ12)</f>
        <v>223762059</v>
      </c>
      <c r="AK13" s="65">
        <f>SUM(AK9:AK12)</f>
        <v>179051012</v>
      </c>
      <c r="AL13" s="65"/>
    </row>
    <row r="14" spans="1:38" s="15" customFormat="1" ht="12.75">
      <c r="A14" s="31" t="s">
        <v>96</v>
      </c>
      <c r="B14" s="62" t="s">
        <v>200</v>
      </c>
      <c r="C14" s="41" t="s">
        <v>201</v>
      </c>
      <c r="D14" s="79">
        <v>44608317</v>
      </c>
      <c r="E14" s="80">
        <v>12744000</v>
      </c>
      <c r="F14" s="81">
        <f t="shared" si="0"/>
        <v>57352317</v>
      </c>
      <c r="G14" s="79">
        <v>44608317</v>
      </c>
      <c r="H14" s="80">
        <v>12744000</v>
      </c>
      <c r="I14" s="82">
        <f t="shared" si="1"/>
        <v>57352317</v>
      </c>
      <c r="J14" s="79">
        <v>10987307</v>
      </c>
      <c r="K14" s="80">
        <v>125535</v>
      </c>
      <c r="L14" s="80">
        <f t="shared" si="2"/>
        <v>11112842</v>
      </c>
      <c r="M14" s="42">
        <f t="shared" si="3"/>
        <v>0.19376448208709685</v>
      </c>
      <c r="N14" s="107">
        <v>9455022</v>
      </c>
      <c r="O14" s="108">
        <v>4524426</v>
      </c>
      <c r="P14" s="109">
        <f t="shared" si="4"/>
        <v>13979448</v>
      </c>
      <c r="Q14" s="42">
        <f t="shared" si="5"/>
        <v>0.2437468742544438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20442329</v>
      </c>
      <c r="AA14" s="80">
        <f t="shared" si="11"/>
        <v>4649961</v>
      </c>
      <c r="AB14" s="80">
        <f t="shared" si="12"/>
        <v>25092290</v>
      </c>
      <c r="AC14" s="42">
        <f t="shared" si="13"/>
        <v>0.43751135634154065</v>
      </c>
      <c r="AD14" s="79">
        <v>7534417</v>
      </c>
      <c r="AE14" s="80">
        <v>34456</v>
      </c>
      <c r="AF14" s="80">
        <f t="shared" si="14"/>
        <v>7568873</v>
      </c>
      <c r="AG14" s="42">
        <f t="shared" si="15"/>
        <v>0.2416674495911531</v>
      </c>
      <c r="AH14" s="42">
        <f t="shared" si="16"/>
        <v>0.8469655918391021</v>
      </c>
      <c r="AI14" s="14">
        <v>62372980</v>
      </c>
      <c r="AJ14" s="14">
        <v>48041685</v>
      </c>
      <c r="AK14" s="14">
        <v>15073519</v>
      </c>
      <c r="AL14" s="14"/>
    </row>
    <row r="15" spans="1:38" s="15" customFormat="1" ht="12.75">
      <c r="A15" s="31" t="s">
        <v>96</v>
      </c>
      <c r="B15" s="62" t="s">
        <v>68</v>
      </c>
      <c r="C15" s="41" t="s">
        <v>69</v>
      </c>
      <c r="D15" s="79">
        <v>2988324214</v>
      </c>
      <c r="E15" s="80">
        <v>373255940</v>
      </c>
      <c r="F15" s="81">
        <f t="shared" si="0"/>
        <v>3361580154</v>
      </c>
      <c r="G15" s="79">
        <v>3080947380</v>
      </c>
      <c r="H15" s="80">
        <v>789710869</v>
      </c>
      <c r="I15" s="82">
        <f t="shared" si="1"/>
        <v>3870658249</v>
      </c>
      <c r="J15" s="79">
        <v>673926628</v>
      </c>
      <c r="K15" s="80">
        <v>64571053</v>
      </c>
      <c r="L15" s="80">
        <f t="shared" si="2"/>
        <v>738497681</v>
      </c>
      <c r="M15" s="42">
        <f t="shared" si="3"/>
        <v>0.21968766091186295</v>
      </c>
      <c r="N15" s="107">
        <v>634549862</v>
      </c>
      <c r="O15" s="108">
        <v>131871167</v>
      </c>
      <c r="P15" s="109">
        <f t="shared" si="4"/>
        <v>766421029</v>
      </c>
      <c r="Q15" s="42">
        <f t="shared" si="5"/>
        <v>0.22799427468300076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1308476490</v>
      </c>
      <c r="AA15" s="80">
        <f t="shared" si="11"/>
        <v>196442220</v>
      </c>
      <c r="AB15" s="80">
        <f t="shared" si="12"/>
        <v>1504918710</v>
      </c>
      <c r="AC15" s="42">
        <f t="shared" si="13"/>
        <v>0.4476819355948637</v>
      </c>
      <c r="AD15" s="79">
        <v>730532048</v>
      </c>
      <c r="AE15" s="80">
        <v>168527533</v>
      </c>
      <c r="AF15" s="80">
        <f t="shared" si="14"/>
        <v>899059581</v>
      </c>
      <c r="AG15" s="42">
        <f t="shared" si="15"/>
        <v>0.4443688390768217</v>
      </c>
      <c r="AH15" s="42">
        <f t="shared" si="16"/>
        <v>-0.14753032480057626</v>
      </c>
      <c r="AI15" s="14">
        <v>3461060848</v>
      </c>
      <c r="AJ15" s="14">
        <v>3621938849</v>
      </c>
      <c r="AK15" s="14">
        <v>1537987591</v>
      </c>
      <c r="AL15" s="14"/>
    </row>
    <row r="16" spans="1:38" s="15" customFormat="1" ht="12.75">
      <c r="A16" s="31" t="s">
        <v>96</v>
      </c>
      <c r="B16" s="62" t="s">
        <v>202</v>
      </c>
      <c r="C16" s="41" t="s">
        <v>203</v>
      </c>
      <c r="D16" s="79">
        <v>138803339</v>
      </c>
      <c r="E16" s="80">
        <v>39532250</v>
      </c>
      <c r="F16" s="81">
        <f t="shared" si="0"/>
        <v>178335589</v>
      </c>
      <c r="G16" s="79">
        <v>138803339</v>
      </c>
      <c r="H16" s="80">
        <v>39532250</v>
      </c>
      <c r="I16" s="82">
        <f t="shared" si="1"/>
        <v>178335589</v>
      </c>
      <c r="J16" s="79">
        <v>31834944</v>
      </c>
      <c r="K16" s="80">
        <v>5961270</v>
      </c>
      <c r="L16" s="80">
        <f t="shared" si="2"/>
        <v>37796214</v>
      </c>
      <c r="M16" s="42">
        <f t="shared" si="3"/>
        <v>0.2119387061883649</v>
      </c>
      <c r="N16" s="107">
        <v>36228506</v>
      </c>
      <c r="O16" s="108">
        <v>4580706</v>
      </c>
      <c r="P16" s="109">
        <f t="shared" si="4"/>
        <v>40809212</v>
      </c>
      <c r="Q16" s="42">
        <f t="shared" si="5"/>
        <v>0.2288338083768574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68063450</v>
      </c>
      <c r="AA16" s="80">
        <f t="shared" si="11"/>
        <v>10541976</v>
      </c>
      <c r="AB16" s="80">
        <f t="shared" si="12"/>
        <v>78605426</v>
      </c>
      <c r="AC16" s="42">
        <f t="shared" si="13"/>
        <v>0.4407725145652223</v>
      </c>
      <c r="AD16" s="79">
        <v>21344298</v>
      </c>
      <c r="AE16" s="80">
        <v>3389496</v>
      </c>
      <c r="AF16" s="80">
        <f t="shared" si="14"/>
        <v>24733794</v>
      </c>
      <c r="AG16" s="42">
        <f t="shared" si="15"/>
        <v>0.30902172088946545</v>
      </c>
      <c r="AH16" s="42">
        <f t="shared" si="16"/>
        <v>0.649937409521564</v>
      </c>
      <c r="AI16" s="14">
        <v>155902041</v>
      </c>
      <c r="AJ16" s="14">
        <v>152602426</v>
      </c>
      <c r="AK16" s="14">
        <v>48177117</v>
      </c>
      <c r="AL16" s="14"/>
    </row>
    <row r="17" spans="1:38" s="15" customFormat="1" ht="12.75">
      <c r="A17" s="31" t="s">
        <v>115</v>
      </c>
      <c r="B17" s="62" t="s">
        <v>204</v>
      </c>
      <c r="C17" s="41" t="s">
        <v>205</v>
      </c>
      <c r="D17" s="79">
        <v>159407800</v>
      </c>
      <c r="E17" s="80">
        <v>150000</v>
      </c>
      <c r="F17" s="81">
        <f t="shared" si="0"/>
        <v>159557800</v>
      </c>
      <c r="G17" s="79">
        <v>159407800</v>
      </c>
      <c r="H17" s="80">
        <v>150000</v>
      </c>
      <c r="I17" s="82">
        <f t="shared" si="1"/>
        <v>159557800</v>
      </c>
      <c r="J17" s="79">
        <v>24201162</v>
      </c>
      <c r="K17" s="80">
        <v>685414</v>
      </c>
      <c r="L17" s="80">
        <f t="shared" si="2"/>
        <v>24886576</v>
      </c>
      <c r="M17" s="42">
        <f t="shared" si="3"/>
        <v>0.1559721680795298</v>
      </c>
      <c r="N17" s="107">
        <v>31196624</v>
      </c>
      <c r="O17" s="108">
        <v>38754</v>
      </c>
      <c r="P17" s="109">
        <f t="shared" si="4"/>
        <v>31235378</v>
      </c>
      <c r="Q17" s="42">
        <f t="shared" si="5"/>
        <v>0.1957621501424562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55397786</v>
      </c>
      <c r="AA17" s="80">
        <f t="shared" si="11"/>
        <v>724168</v>
      </c>
      <c r="AB17" s="80">
        <f t="shared" si="12"/>
        <v>56121954</v>
      </c>
      <c r="AC17" s="42">
        <f t="shared" si="13"/>
        <v>0.35173431822198603</v>
      </c>
      <c r="AD17" s="79">
        <v>29255206</v>
      </c>
      <c r="AE17" s="80">
        <v>0</v>
      </c>
      <c r="AF17" s="80">
        <f t="shared" si="14"/>
        <v>29255206</v>
      </c>
      <c r="AG17" s="42">
        <f t="shared" si="15"/>
        <v>0.3347975248617634</v>
      </c>
      <c r="AH17" s="42">
        <f t="shared" si="16"/>
        <v>0.06768614105810777</v>
      </c>
      <c r="AI17" s="14">
        <v>154451333</v>
      </c>
      <c r="AJ17" s="14">
        <v>150966565</v>
      </c>
      <c r="AK17" s="14">
        <v>51709924</v>
      </c>
      <c r="AL17" s="14"/>
    </row>
    <row r="18" spans="1:38" s="59" customFormat="1" ht="12.75">
      <c r="A18" s="63"/>
      <c r="B18" s="64" t="s">
        <v>206</v>
      </c>
      <c r="C18" s="34"/>
      <c r="D18" s="83">
        <f>SUM(D14:D17)</f>
        <v>3331143670</v>
      </c>
      <c r="E18" s="84">
        <f>SUM(E14:E17)</f>
        <v>425682190</v>
      </c>
      <c r="F18" s="92">
        <f t="shared" si="0"/>
        <v>3756825860</v>
      </c>
      <c r="G18" s="83">
        <f>SUM(G14:G17)</f>
        <v>3423766836</v>
      </c>
      <c r="H18" s="84">
        <f>SUM(H14:H17)</f>
        <v>842137119</v>
      </c>
      <c r="I18" s="85">
        <f t="shared" si="1"/>
        <v>4265903955</v>
      </c>
      <c r="J18" s="83">
        <f>SUM(J14:J17)</f>
        <v>740950041</v>
      </c>
      <c r="K18" s="84">
        <f>SUM(K14:K17)</f>
        <v>71343272</v>
      </c>
      <c r="L18" s="84">
        <f t="shared" si="2"/>
        <v>812293313</v>
      </c>
      <c r="M18" s="46">
        <f t="shared" si="3"/>
        <v>0.2162179838167958</v>
      </c>
      <c r="N18" s="113">
        <f>SUM(N14:N17)</f>
        <v>711430014</v>
      </c>
      <c r="O18" s="114">
        <f>SUM(O14:O17)</f>
        <v>141015053</v>
      </c>
      <c r="P18" s="115">
        <f t="shared" si="4"/>
        <v>852445067</v>
      </c>
      <c r="Q18" s="46">
        <f t="shared" si="5"/>
        <v>0.2269056641874798</v>
      </c>
      <c r="R18" s="113">
        <f>SUM(R14:R17)</f>
        <v>0</v>
      </c>
      <c r="S18" s="115">
        <f>SUM(S14:S17)</f>
        <v>0</v>
      </c>
      <c r="T18" s="115">
        <f t="shared" si="6"/>
        <v>0</v>
      </c>
      <c r="U18" s="46">
        <f t="shared" si="7"/>
        <v>0</v>
      </c>
      <c r="V18" s="113">
        <f>SUM(V14:V17)</f>
        <v>0</v>
      </c>
      <c r="W18" s="115">
        <f>SUM(W14:W17)</f>
        <v>0</v>
      </c>
      <c r="X18" s="115">
        <f t="shared" si="8"/>
        <v>0</v>
      </c>
      <c r="Y18" s="46">
        <f t="shared" si="9"/>
        <v>0</v>
      </c>
      <c r="Z18" s="83">
        <f t="shared" si="10"/>
        <v>1452380055</v>
      </c>
      <c r="AA18" s="84">
        <f t="shared" si="11"/>
        <v>212358325</v>
      </c>
      <c r="AB18" s="84">
        <f t="shared" si="12"/>
        <v>1664738380</v>
      </c>
      <c r="AC18" s="46">
        <f t="shared" si="13"/>
        <v>0.4431236480042756</v>
      </c>
      <c r="AD18" s="83">
        <f>SUM(AD14:AD17)</f>
        <v>788665969</v>
      </c>
      <c r="AE18" s="84">
        <f>SUM(AE14:AE17)</f>
        <v>171951485</v>
      </c>
      <c r="AF18" s="84">
        <f t="shared" si="14"/>
        <v>960617454</v>
      </c>
      <c r="AG18" s="46">
        <f t="shared" si="15"/>
        <v>0.4311528167598072</v>
      </c>
      <c r="AH18" s="46">
        <f t="shared" si="16"/>
        <v>-0.11260714298868024</v>
      </c>
      <c r="AI18" s="65">
        <f>SUM(AI14:AI17)</f>
        <v>3833787202</v>
      </c>
      <c r="AJ18" s="65">
        <f>SUM(AJ14:AJ17)</f>
        <v>3973549525</v>
      </c>
      <c r="AK18" s="65">
        <f>SUM(AK14:AK17)</f>
        <v>1652948151</v>
      </c>
      <c r="AL18" s="65"/>
    </row>
    <row r="19" spans="1:38" s="15" customFormat="1" ht="12.75">
      <c r="A19" s="31" t="s">
        <v>96</v>
      </c>
      <c r="B19" s="62" t="s">
        <v>207</v>
      </c>
      <c r="C19" s="41" t="s">
        <v>208</v>
      </c>
      <c r="D19" s="79">
        <v>147584474</v>
      </c>
      <c r="E19" s="80">
        <v>37061000</v>
      </c>
      <c r="F19" s="81">
        <f t="shared" si="0"/>
        <v>184645474</v>
      </c>
      <c r="G19" s="79">
        <v>147584474</v>
      </c>
      <c r="H19" s="80">
        <v>37061000</v>
      </c>
      <c r="I19" s="82">
        <f t="shared" si="1"/>
        <v>184645474</v>
      </c>
      <c r="J19" s="79">
        <v>35897092</v>
      </c>
      <c r="K19" s="80">
        <v>14496220</v>
      </c>
      <c r="L19" s="80">
        <f t="shared" si="2"/>
        <v>50393312</v>
      </c>
      <c r="M19" s="42">
        <f t="shared" si="3"/>
        <v>0.2729192918099904</v>
      </c>
      <c r="N19" s="107">
        <v>18653043</v>
      </c>
      <c r="O19" s="108">
        <v>9657418</v>
      </c>
      <c r="P19" s="109">
        <f t="shared" si="4"/>
        <v>28310461</v>
      </c>
      <c r="Q19" s="42">
        <f t="shared" si="5"/>
        <v>0.15332334113968046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54550135</v>
      </c>
      <c r="AA19" s="80">
        <f t="shared" si="11"/>
        <v>24153638</v>
      </c>
      <c r="AB19" s="80">
        <f t="shared" si="12"/>
        <v>78703773</v>
      </c>
      <c r="AC19" s="42">
        <f t="shared" si="13"/>
        <v>0.4262426329496709</v>
      </c>
      <c r="AD19" s="79">
        <v>8829689</v>
      </c>
      <c r="AE19" s="80">
        <v>3073314</v>
      </c>
      <c r="AF19" s="80">
        <f t="shared" si="14"/>
        <v>11903003</v>
      </c>
      <c r="AG19" s="42">
        <f t="shared" si="15"/>
        <v>0.31370316576536983</v>
      </c>
      <c r="AH19" s="42">
        <f t="shared" si="16"/>
        <v>1.3784301322951862</v>
      </c>
      <c r="AI19" s="14">
        <v>151353573</v>
      </c>
      <c r="AJ19" s="14">
        <v>161124986</v>
      </c>
      <c r="AK19" s="14">
        <v>47480095</v>
      </c>
      <c r="AL19" s="14"/>
    </row>
    <row r="20" spans="1:38" s="15" customFormat="1" ht="12.75">
      <c r="A20" s="31" t="s">
        <v>96</v>
      </c>
      <c r="B20" s="62" t="s">
        <v>209</v>
      </c>
      <c r="C20" s="41" t="s">
        <v>210</v>
      </c>
      <c r="D20" s="79">
        <v>46470937</v>
      </c>
      <c r="E20" s="80">
        <v>14845000</v>
      </c>
      <c r="F20" s="81">
        <f t="shared" si="0"/>
        <v>61315937</v>
      </c>
      <c r="G20" s="79">
        <v>46470937</v>
      </c>
      <c r="H20" s="80">
        <v>14845000</v>
      </c>
      <c r="I20" s="82">
        <f t="shared" si="1"/>
        <v>61315937</v>
      </c>
      <c r="J20" s="79">
        <v>13139419</v>
      </c>
      <c r="K20" s="80">
        <v>18054993</v>
      </c>
      <c r="L20" s="80">
        <f t="shared" si="2"/>
        <v>31194412</v>
      </c>
      <c r="M20" s="42">
        <f t="shared" si="3"/>
        <v>0.5087488428987067</v>
      </c>
      <c r="N20" s="107">
        <v>13708742</v>
      </c>
      <c r="O20" s="108">
        <v>12811594</v>
      </c>
      <c r="P20" s="109">
        <f t="shared" si="4"/>
        <v>26520336</v>
      </c>
      <c r="Q20" s="42">
        <f t="shared" si="5"/>
        <v>0.43251946064201874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26848161</v>
      </c>
      <c r="AA20" s="80">
        <f t="shared" si="11"/>
        <v>30866587</v>
      </c>
      <c r="AB20" s="80">
        <f t="shared" si="12"/>
        <v>57714748</v>
      </c>
      <c r="AC20" s="42">
        <f t="shared" si="13"/>
        <v>0.9412683035407254</v>
      </c>
      <c r="AD20" s="79">
        <v>8035012</v>
      </c>
      <c r="AE20" s="80">
        <v>10443863</v>
      </c>
      <c r="AF20" s="80">
        <f t="shared" si="14"/>
        <v>18478875</v>
      </c>
      <c r="AG20" s="42">
        <f t="shared" si="15"/>
        <v>0.37840852262361535</v>
      </c>
      <c r="AH20" s="42">
        <f t="shared" si="16"/>
        <v>0.4351704852162266</v>
      </c>
      <c r="AI20" s="14">
        <v>105718713</v>
      </c>
      <c r="AJ20" s="14">
        <v>105718713</v>
      </c>
      <c r="AK20" s="14">
        <v>40004862</v>
      </c>
      <c r="AL20" s="14"/>
    </row>
    <row r="21" spans="1:38" s="15" customFormat="1" ht="12.75">
      <c r="A21" s="31" t="s">
        <v>96</v>
      </c>
      <c r="B21" s="62" t="s">
        <v>211</v>
      </c>
      <c r="C21" s="41" t="s">
        <v>212</v>
      </c>
      <c r="D21" s="79">
        <v>79976541</v>
      </c>
      <c r="E21" s="80">
        <v>21291030</v>
      </c>
      <c r="F21" s="82">
        <f t="shared" si="0"/>
        <v>101267571</v>
      </c>
      <c r="G21" s="79">
        <v>79976541</v>
      </c>
      <c r="H21" s="80">
        <v>21291030</v>
      </c>
      <c r="I21" s="82">
        <f t="shared" si="1"/>
        <v>101267571</v>
      </c>
      <c r="J21" s="79">
        <v>18663820</v>
      </c>
      <c r="K21" s="80">
        <v>5367916</v>
      </c>
      <c r="L21" s="80">
        <f t="shared" si="2"/>
        <v>24031736</v>
      </c>
      <c r="M21" s="42">
        <f t="shared" si="3"/>
        <v>0.2373092961813017</v>
      </c>
      <c r="N21" s="107">
        <v>14813765</v>
      </c>
      <c r="O21" s="108">
        <v>4728765</v>
      </c>
      <c r="P21" s="109">
        <f t="shared" si="4"/>
        <v>19542530</v>
      </c>
      <c r="Q21" s="42">
        <f t="shared" si="5"/>
        <v>0.19297915223028309</v>
      </c>
      <c r="R21" s="107">
        <v>0</v>
      </c>
      <c r="S21" s="109">
        <v>0</v>
      </c>
      <c r="T21" s="109">
        <f t="shared" si="6"/>
        <v>0</v>
      </c>
      <c r="U21" s="42">
        <f t="shared" si="7"/>
        <v>0</v>
      </c>
      <c r="V21" s="107">
        <v>0</v>
      </c>
      <c r="W21" s="109">
        <v>0</v>
      </c>
      <c r="X21" s="109">
        <f t="shared" si="8"/>
        <v>0</v>
      </c>
      <c r="Y21" s="42">
        <f t="shared" si="9"/>
        <v>0</v>
      </c>
      <c r="Z21" s="79">
        <f t="shared" si="10"/>
        <v>33477585</v>
      </c>
      <c r="AA21" s="80">
        <f t="shared" si="11"/>
        <v>10096681</v>
      </c>
      <c r="AB21" s="80">
        <f t="shared" si="12"/>
        <v>43574266</v>
      </c>
      <c r="AC21" s="42">
        <f t="shared" si="13"/>
        <v>0.4302884484115848</v>
      </c>
      <c r="AD21" s="79">
        <v>13972397</v>
      </c>
      <c r="AE21" s="80">
        <v>673967</v>
      </c>
      <c r="AF21" s="80">
        <f t="shared" si="14"/>
        <v>14646364</v>
      </c>
      <c r="AG21" s="42">
        <f t="shared" si="15"/>
        <v>0.38315411229272983</v>
      </c>
      <c r="AH21" s="42">
        <f t="shared" si="16"/>
        <v>0.33429225164689336</v>
      </c>
      <c r="AI21" s="14">
        <v>88715681</v>
      </c>
      <c r="AJ21" s="14">
        <v>91014571</v>
      </c>
      <c r="AK21" s="14">
        <v>33991778</v>
      </c>
      <c r="AL21" s="14"/>
    </row>
    <row r="22" spans="1:38" s="15" customFormat="1" ht="12.75">
      <c r="A22" s="31" t="s">
        <v>96</v>
      </c>
      <c r="B22" s="62" t="s">
        <v>70</v>
      </c>
      <c r="C22" s="41" t="s">
        <v>71</v>
      </c>
      <c r="D22" s="79">
        <v>1419343000</v>
      </c>
      <c r="E22" s="80">
        <v>159604000</v>
      </c>
      <c r="F22" s="81">
        <f t="shared" si="0"/>
        <v>1578947000</v>
      </c>
      <c r="G22" s="79">
        <v>1419343000</v>
      </c>
      <c r="H22" s="80">
        <v>159604000</v>
      </c>
      <c r="I22" s="82">
        <f t="shared" si="1"/>
        <v>1578947000</v>
      </c>
      <c r="J22" s="79">
        <v>272244806</v>
      </c>
      <c r="K22" s="80">
        <v>31676161</v>
      </c>
      <c r="L22" s="80">
        <f t="shared" si="2"/>
        <v>303920967</v>
      </c>
      <c r="M22" s="42">
        <f t="shared" si="3"/>
        <v>0.1924833240127756</v>
      </c>
      <c r="N22" s="107">
        <v>231695255</v>
      </c>
      <c r="O22" s="108">
        <v>27639851</v>
      </c>
      <c r="P22" s="109">
        <f t="shared" si="4"/>
        <v>259335106</v>
      </c>
      <c r="Q22" s="42">
        <f t="shared" si="5"/>
        <v>0.16424560545730793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503940061</v>
      </c>
      <c r="AA22" s="80">
        <f t="shared" si="11"/>
        <v>59316012</v>
      </c>
      <c r="AB22" s="80">
        <f t="shared" si="12"/>
        <v>563256073</v>
      </c>
      <c r="AC22" s="42">
        <f t="shared" si="13"/>
        <v>0.35672892947008356</v>
      </c>
      <c r="AD22" s="79">
        <v>255679193</v>
      </c>
      <c r="AE22" s="80">
        <v>31952360</v>
      </c>
      <c r="AF22" s="80">
        <f t="shared" si="14"/>
        <v>287631553</v>
      </c>
      <c r="AG22" s="42">
        <f t="shared" si="15"/>
        <v>0.39077456667373534</v>
      </c>
      <c r="AH22" s="42">
        <f t="shared" si="16"/>
        <v>-0.09837740924063365</v>
      </c>
      <c r="AI22" s="14">
        <v>1394249955</v>
      </c>
      <c r="AJ22" s="14">
        <v>1482405953</v>
      </c>
      <c r="AK22" s="14">
        <v>544837422</v>
      </c>
      <c r="AL22" s="14"/>
    </row>
    <row r="23" spans="1:38" s="15" customFormat="1" ht="12.75">
      <c r="A23" s="31" t="s">
        <v>96</v>
      </c>
      <c r="B23" s="62" t="s">
        <v>213</v>
      </c>
      <c r="C23" s="41" t="s">
        <v>214</v>
      </c>
      <c r="D23" s="79">
        <v>238283410</v>
      </c>
      <c r="E23" s="80">
        <v>61766492</v>
      </c>
      <c r="F23" s="81">
        <f t="shared" si="0"/>
        <v>300049902</v>
      </c>
      <c r="G23" s="79">
        <v>238283410</v>
      </c>
      <c r="H23" s="80">
        <v>61766492</v>
      </c>
      <c r="I23" s="82">
        <f t="shared" si="1"/>
        <v>300049902</v>
      </c>
      <c r="J23" s="79">
        <v>40431826</v>
      </c>
      <c r="K23" s="80">
        <v>5383392</v>
      </c>
      <c r="L23" s="80">
        <f t="shared" si="2"/>
        <v>45815218</v>
      </c>
      <c r="M23" s="42">
        <f t="shared" si="3"/>
        <v>0.1526919945469604</v>
      </c>
      <c r="N23" s="107">
        <v>25054921</v>
      </c>
      <c r="O23" s="108">
        <v>6606665</v>
      </c>
      <c r="P23" s="109">
        <f t="shared" si="4"/>
        <v>31661586</v>
      </c>
      <c r="Q23" s="42">
        <f t="shared" si="5"/>
        <v>0.10552106762561116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65486747</v>
      </c>
      <c r="AA23" s="80">
        <f t="shared" si="11"/>
        <v>11990057</v>
      </c>
      <c r="AB23" s="80">
        <f t="shared" si="12"/>
        <v>77476804</v>
      </c>
      <c r="AC23" s="42">
        <f t="shared" si="13"/>
        <v>0.25821306217257156</v>
      </c>
      <c r="AD23" s="79">
        <v>10170341</v>
      </c>
      <c r="AE23" s="80">
        <v>4458003</v>
      </c>
      <c r="AF23" s="80">
        <f t="shared" si="14"/>
        <v>14628344</v>
      </c>
      <c r="AG23" s="42">
        <f t="shared" si="15"/>
        <v>0.13252150288129494</v>
      </c>
      <c r="AH23" s="42">
        <f t="shared" si="16"/>
        <v>1.164399880123136</v>
      </c>
      <c r="AI23" s="14">
        <v>286645074</v>
      </c>
      <c r="AJ23" s="14">
        <v>286645074</v>
      </c>
      <c r="AK23" s="14">
        <v>37986636</v>
      </c>
      <c r="AL23" s="14"/>
    </row>
    <row r="24" spans="1:38" s="15" customFormat="1" ht="12.75">
      <c r="A24" s="31" t="s">
        <v>115</v>
      </c>
      <c r="B24" s="62" t="s">
        <v>215</v>
      </c>
      <c r="C24" s="41" t="s">
        <v>216</v>
      </c>
      <c r="D24" s="79">
        <v>92709222</v>
      </c>
      <c r="E24" s="80">
        <v>16239744</v>
      </c>
      <c r="F24" s="81">
        <f t="shared" si="0"/>
        <v>108948966</v>
      </c>
      <c r="G24" s="79">
        <v>92709222</v>
      </c>
      <c r="H24" s="80">
        <v>16239744</v>
      </c>
      <c r="I24" s="82">
        <f t="shared" si="1"/>
        <v>108948966</v>
      </c>
      <c r="J24" s="79">
        <v>18872946</v>
      </c>
      <c r="K24" s="80">
        <v>2031918</v>
      </c>
      <c r="L24" s="80">
        <f t="shared" si="2"/>
        <v>20904864</v>
      </c>
      <c r="M24" s="42">
        <f t="shared" si="3"/>
        <v>0.19187758055455065</v>
      </c>
      <c r="N24" s="107">
        <v>23729265</v>
      </c>
      <c r="O24" s="108">
        <v>223228</v>
      </c>
      <c r="P24" s="109">
        <f t="shared" si="4"/>
        <v>23952493</v>
      </c>
      <c r="Q24" s="42">
        <f t="shared" si="5"/>
        <v>0.2198505766452157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42602211</v>
      </c>
      <c r="AA24" s="80">
        <f t="shared" si="11"/>
        <v>2255146</v>
      </c>
      <c r="AB24" s="80">
        <f t="shared" si="12"/>
        <v>44857357</v>
      </c>
      <c r="AC24" s="42">
        <f t="shared" si="13"/>
        <v>0.41172815719976635</v>
      </c>
      <c r="AD24" s="79">
        <v>16031739</v>
      </c>
      <c r="AE24" s="80">
        <v>7481625</v>
      </c>
      <c r="AF24" s="80">
        <f t="shared" si="14"/>
        <v>23513364</v>
      </c>
      <c r="AG24" s="42">
        <f t="shared" si="15"/>
        <v>0.3627805230801571</v>
      </c>
      <c r="AH24" s="42">
        <f t="shared" si="16"/>
        <v>0.01867571990124417</v>
      </c>
      <c r="AI24" s="14">
        <v>119394053</v>
      </c>
      <c r="AJ24" s="14">
        <v>119151713</v>
      </c>
      <c r="AK24" s="14">
        <v>43313837</v>
      </c>
      <c r="AL24" s="14"/>
    </row>
    <row r="25" spans="1:38" s="59" customFormat="1" ht="12.75">
      <c r="A25" s="63"/>
      <c r="B25" s="64" t="s">
        <v>217</v>
      </c>
      <c r="C25" s="34"/>
      <c r="D25" s="83">
        <f>SUM(D19:D24)</f>
        <v>2024367584</v>
      </c>
      <c r="E25" s="84">
        <f>SUM(E19:E24)</f>
        <v>310807266</v>
      </c>
      <c r="F25" s="92">
        <f t="shared" si="0"/>
        <v>2335174850</v>
      </c>
      <c r="G25" s="83">
        <f>SUM(G19:G24)</f>
        <v>2024367584</v>
      </c>
      <c r="H25" s="84">
        <f>SUM(H19:H24)</f>
        <v>310807266</v>
      </c>
      <c r="I25" s="85">
        <f t="shared" si="1"/>
        <v>2335174850</v>
      </c>
      <c r="J25" s="83">
        <f>SUM(J19:J24)</f>
        <v>399249909</v>
      </c>
      <c r="K25" s="84">
        <f>SUM(K19:K24)</f>
        <v>77010600</v>
      </c>
      <c r="L25" s="84">
        <f t="shared" si="2"/>
        <v>476260509</v>
      </c>
      <c r="M25" s="46">
        <f t="shared" si="3"/>
        <v>0.20395068446373513</v>
      </c>
      <c r="N25" s="113">
        <f>SUM(N19:N24)</f>
        <v>327654991</v>
      </c>
      <c r="O25" s="114">
        <f>SUM(O19:O24)</f>
        <v>61667521</v>
      </c>
      <c r="P25" s="115">
        <f t="shared" si="4"/>
        <v>389322512</v>
      </c>
      <c r="Q25" s="46">
        <f t="shared" si="5"/>
        <v>0.16672092541592765</v>
      </c>
      <c r="R25" s="113">
        <f>SUM(R19:R24)</f>
        <v>0</v>
      </c>
      <c r="S25" s="115">
        <f>SUM(S19:S24)</f>
        <v>0</v>
      </c>
      <c r="T25" s="115">
        <f t="shared" si="6"/>
        <v>0</v>
      </c>
      <c r="U25" s="46">
        <f t="shared" si="7"/>
        <v>0</v>
      </c>
      <c r="V25" s="113">
        <f>SUM(V19:V24)</f>
        <v>0</v>
      </c>
      <c r="W25" s="115">
        <f>SUM(W19:W24)</f>
        <v>0</v>
      </c>
      <c r="X25" s="115">
        <f t="shared" si="8"/>
        <v>0</v>
      </c>
      <c r="Y25" s="46">
        <f t="shared" si="9"/>
        <v>0</v>
      </c>
      <c r="Z25" s="83">
        <f t="shared" si="10"/>
        <v>726904900</v>
      </c>
      <c r="AA25" s="84">
        <f t="shared" si="11"/>
        <v>138678121</v>
      </c>
      <c r="AB25" s="84">
        <f t="shared" si="12"/>
        <v>865583021</v>
      </c>
      <c r="AC25" s="46">
        <f t="shared" si="13"/>
        <v>0.37067160987966274</v>
      </c>
      <c r="AD25" s="83">
        <f>SUM(AD19:AD24)</f>
        <v>312718371</v>
      </c>
      <c r="AE25" s="84">
        <f>SUM(AE19:AE24)</f>
        <v>58083132</v>
      </c>
      <c r="AF25" s="84">
        <f t="shared" si="14"/>
        <v>370801503</v>
      </c>
      <c r="AG25" s="46">
        <f t="shared" si="15"/>
        <v>0.3483633685698113</v>
      </c>
      <c r="AH25" s="46">
        <f t="shared" si="16"/>
        <v>0.04994858124941315</v>
      </c>
      <c r="AI25" s="65">
        <f>SUM(AI19:AI24)</f>
        <v>2146077049</v>
      </c>
      <c r="AJ25" s="65">
        <f>SUM(AJ19:AJ24)</f>
        <v>2246061010</v>
      </c>
      <c r="AK25" s="65">
        <f>SUM(AK19:AK24)</f>
        <v>747614630</v>
      </c>
      <c r="AL25" s="65"/>
    </row>
    <row r="26" spans="1:38" s="15" customFormat="1" ht="12.75">
      <c r="A26" s="31" t="s">
        <v>96</v>
      </c>
      <c r="B26" s="62" t="s">
        <v>218</v>
      </c>
      <c r="C26" s="41" t="s">
        <v>219</v>
      </c>
      <c r="D26" s="79">
        <v>276327867</v>
      </c>
      <c r="E26" s="80">
        <v>92718925</v>
      </c>
      <c r="F26" s="81">
        <f t="shared" si="0"/>
        <v>369046792</v>
      </c>
      <c r="G26" s="79">
        <v>276327867</v>
      </c>
      <c r="H26" s="80">
        <v>92718925</v>
      </c>
      <c r="I26" s="82">
        <f t="shared" si="1"/>
        <v>369046792</v>
      </c>
      <c r="J26" s="79">
        <v>53350564</v>
      </c>
      <c r="K26" s="80">
        <v>4250034</v>
      </c>
      <c r="L26" s="80">
        <f t="shared" si="2"/>
        <v>57600598</v>
      </c>
      <c r="M26" s="42">
        <f t="shared" si="3"/>
        <v>0.1560793895208822</v>
      </c>
      <c r="N26" s="107">
        <v>43595611</v>
      </c>
      <c r="O26" s="108">
        <v>10831530</v>
      </c>
      <c r="P26" s="109">
        <f t="shared" si="4"/>
        <v>54427141</v>
      </c>
      <c r="Q26" s="42">
        <f t="shared" si="5"/>
        <v>0.14748032547590875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96946175</v>
      </c>
      <c r="AA26" s="80">
        <f t="shared" si="11"/>
        <v>15081564</v>
      </c>
      <c r="AB26" s="80">
        <f t="shared" si="12"/>
        <v>112027739</v>
      </c>
      <c r="AC26" s="42">
        <f t="shared" si="13"/>
        <v>0.30355971499679096</v>
      </c>
      <c r="AD26" s="79">
        <v>38889333</v>
      </c>
      <c r="AE26" s="80">
        <v>11369342</v>
      </c>
      <c r="AF26" s="80">
        <f t="shared" si="14"/>
        <v>50258675</v>
      </c>
      <c r="AG26" s="42">
        <f t="shared" si="15"/>
        <v>0.3342410728683368</v>
      </c>
      <c r="AH26" s="42">
        <f t="shared" si="16"/>
        <v>0.0829402287266825</v>
      </c>
      <c r="AI26" s="14">
        <v>280799712</v>
      </c>
      <c r="AJ26" s="14">
        <v>280799712</v>
      </c>
      <c r="AK26" s="14">
        <v>93854797</v>
      </c>
      <c r="AL26" s="14"/>
    </row>
    <row r="27" spans="1:38" s="15" customFormat="1" ht="12.75">
      <c r="A27" s="31" t="s">
        <v>96</v>
      </c>
      <c r="B27" s="62" t="s">
        <v>220</v>
      </c>
      <c r="C27" s="41" t="s">
        <v>221</v>
      </c>
      <c r="D27" s="79">
        <v>475128000</v>
      </c>
      <c r="E27" s="80">
        <v>95767000</v>
      </c>
      <c r="F27" s="81">
        <f t="shared" si="0"/>
        <v>570895000</v>
      </c>
      <c r="G27" s="79">
        <v>475128000</v>
      </c>
      <c r="H27" s="80">
        <v>95767000</v>
      </c>
      <c r="I27" s="82">
        <f t="shared" si="1"/>
        <v>570895000</v>
      </c>
      <c r="J27" s="79">
        <v>81819456</v>
      </c>
      <c r="K27" s="80">
        <v>14952320</v>
      </c>
      <c r="L27" s="80">
        <f t="shared" si="2"/>
        <v>96771776</v>
      </c>
      <c r="M27" s="42">
        <f t="shared" si="3"/>
        <v>0.16950888692316451</v>
      </c>
      <c r="N27" s="107">
        <v>85470321</v>
      </c>
      <c r="O27" s="108">
        <v>20152685</v>
      </c>
      <c r="P27" s="109">
        <f t="shared" si="4"/>
        <v>105623006</v>
      </c>
      <c r="Q27" s="42">
        <f t="shared" si="5"/>
        <v>0.1850130164040673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167289777</v>
      </c>
      <c r="AA27" s="80">
        <f t="shared" si="11"/>
        <v>35105005</v>
      </c>
      <c r="AB27" s="80">
        <f t="shared" si="12"/>
        <v>202394782</v>
      </c>
      <c r="AC27" s="42">
        <f t="shared" si="13"/>
        <v>0.3545219033272318</v>
      </c>
      <c r="AD27" s="79">
        <v>72639613</v>
      </c>
      <c r="AE27" s="80">
        <v>-10497564</v>
      </c>
      <c r="AF27" s="80">
        <f t="shared" si="14"/>
        <v>62142049</v>
      </c>
      <c r="AG27" s="42">
        <f t="shared" si="15"/>
        <v>0.2741792347412972</v>
      </c>
      <c r="AH27" s="42">
        <f t="shared" si="16"/>
        <v>0.6997026602711476</v>
      </c>
      <c r="AI27" s="14">
        <v>407920013</v>
      </c>
      <c r="AJ27" s="14">
        <v>435451884</v>
      </c>
      <c r="AK27" s="14">
        <v>111843197</v>
      </c>
      <c r="AL27" s="14"/>
    </row>
    <row r="28" spans="1:38" s="15" customFormat="1" ht="12.75">
      <c r="A28" s="31" t="s">
        <v>96</v>
      </c>
      <c r="B28" s="62" t="s">
        <v>222</v>
      </c>
      <c r="C28" s="41" t="s">
        <v>223</v>
      </c>
      <c r="D28" s="79">
        <v>156995994</v>
      </c>
      <c r="E28" s="80">
        <v>32612000</v>
      </c>
      <c r="F28" s="81">
        <f t="shared" si="0"/>
        <v>189607994</v>
      </c>
      <c r="G28" s="79">
        <v>156995994</v>
      </c>
      <c r="H28" s="80">
        <v>0</v>
      </c>
      <c r="I28" s="82">
        <f t="shared" si="1"/>
        <v>156995994</v>
      </c>
      <c r="J28" s="79">
        <v>23511221</v>
      </c>
      <c r="K28" s="80">
        <v>4397556</v>
      </c>
      <c r="L28" s="80">
        <f t="shared" si="2"/>
        <v>27908777</v>
      </c>
      <c r="M28" s="42">
        <f t="shared" si="3"/>
        <v>0.1471919849539677</v>
      </c>
      <c r="N28" s="107">
        <v>23463599</v>
      </c>
      <c r="O28" s="108">
        <v>8530918</v>
      </c>
      <c r="P28" s="109">
        <f t="shared" si="4"/>
        <v>31994517</v>
      </c>
      <c r="Q28" s="42">
        <f t="shared" si="5"/>
        <v>0.16874033802604335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46974820</v>
      </c>
      <c r="AA28" s="80">
        <f t="shared" si="11"/>
        <v>12928474</v>
      </c>
      <c r="AB28" s="80">
        <f t="shared" si="12"/>
        <v>59903294</v>
      </c>
      <c r="AC28" s="42">
        <f t="shared" si="13"/>
        <v>0.31593232298001106</v>
      </c>
      <c r="AD28" s="79">
        <v>19762742</v>
      </c>
      <c r="AE28" s="80">
        <v>9142340</v>
      </c>
      <c r="AF28" s="80">
        <f t="shared" si="14"/>
        <v>28905082</v>
      </c>
      <c r="AG28" s="42">
        <f t="shared" si="15"/>
        <v>0.4470948556759378</v>
      </c>
      <c r="AH28" s="42">
        <f t="shared" si="16"/>
        <v>0.10688207008027173</v>
      </c>
      <c r="AI28" s="14">
        <v>126305515</v>
      </c>
      <c r="AJ28" s="14">
        <v>173780989</v>
      </c>
      <c r="AK28" s="14">
        <v>56470546</v>
      </c>
      <c r="AL28" s="14"/>
    </row>
    <row r="29" spans="1:38" s="15" customFormat="1" ht="12.75">
      <c r="A29" s="31" t="s">
        <v>96</v>
      </c>
      <c r="B29" s="62" t="s">
        <v>224</v>
      </c>
      <c r="C29" s="41" t="s">
        <v>225</v>
      </c>
      <c r="D29" s="79">
        <v>998108925</v>
      </c>
      <c r="E29" s="80">
        <v>266439572</v>
      </c>
      <c r="F29" s="81">
        <f t="shared" si="0"/>
        <v>1264548497</v>
      </c>
      <c r="G29" s="79">
        <v>998108925</v>
      </c>
      <c r="H29" s="80">
        <v>266439572</v>
      </c>
      <c r="I29" s="82">
        <f t="shared" si="1"/>
        <v>1264548497</v>
      </c>
      <c r="J29" s="79">
        <v>187305374</v>
      </c>
      <c r="K29" s="80">
        <v>58997585</v>
      </c>
      <c r="L29" s="80">
        <f t="shared" si="2"/>
        <v>246302959</v>
      </c>
      <c r="M29" s="42">
        <f t="shared" si="3"/>
        <v>0.19477541556083158</v>
      </c>
      <c r="N29" s="107">
        <v>148231750</v>
      </c>
      <c r="O29" s="108">
        <v>69453658</v>
      </c>
      <c r="P29" s="109">
        <f t="shared" si="4"/>
        <v>217685408</v>
      </c>
      <c r="Q29" s="42">
        <f t="shared" si="5"/>
        <v>0.17214476828404313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335537124</v>
      </c>
      <c r="AA29" s="80">
        <f t="shared" si="11"/>
        <v>128451243</v>
      </c>
      <c r="AB29" s="80">
        <f t="shared" si="12"/>
        <v>463988367</v>
      </c>
      <c r="AC29" s="42">
        <f t="shared" si="13"/>
        <v>0.36692018384487474</v>
      </c>
      <c r="AD29" s="79">
        <v>140947291</v>
      </c>
      <c r="AE29" s="80">
        <v>64370161</v>
      </c>
      <c r="AF29" s="80">
        <f t="shared" si="14"/>
        <v>205317452</v>
      </c>
      <c r="AG29" s="42">
        <f t="shared" si="15"/>
        <v>0.3548507655820978</v>
      </c>
      <c r="AH29" s="42">
        <f t="shared" si="16"/>
        <v>0.06023821102163307</v>
      </c>
      <c r="AI29" s="14">
        <v>1074574500</v>
      </c>
      <c r="AJ29" s="14">
        <v>1078233821</v>
      </c>
      <c r="AK29" s="14">
        <v>381313584</v>
      </c>
      <c r="AL29" s="14"/>
    </row>
    <row r="30" spans="1:38" s="15" customFormat="1" ht="12.75">
      <c r="A30" s="31" t="s">
        <v>96</v>
      </c>
      <c r="B30" s="62" t="s">
        <v>226</v>
      </c>
      <c r="C30" s="41" t="s">
        <v>227</v>
      </c>
      <c r="D30" s="79">
        <v>128988401</v>
      </c>
      <c r="E30" s="80">
        <v>60468008</v>
      </c>
      <c r="F30" s="81">
        <f t="shared" si="0"/>
        <v>189456409</v>
      </c>
      <c r="G30" s="79">
        <v>128988401</v>
      </c>
      <c r="H30" s="80">
        <v>60468008</v>
      </c>
      <c r="I30" s="82">
        <f t="shared" si="1"/>
        <v>189456409</v>
      </c>
      <c r="J30" s="79">
        <v>17858846</v>
      </c>
      <c r="K30" s="80">
        <v>10431316</v>
      </c>
      <c r="L30" s="80">
        <f t="shared" si="2"/>
        <v>28290162</v>
      </c>
      <c r="M30" s="42">
        <f t="shared" si="3"/>
        <v>0.14932280279839993</v>
      </c>
      <c r="N30" s="107">
        <v>19659279</v>
      </c>
      <c r="O30" s="108">
        <v>13025633</v>
      </c>
      <c r="P30" s="109">
        <f t="shared" si="4"/>
        <v>32684912</v>
      </c>
      <c r="Q30" s="42">
        <f t="shared" si="5"/>
        <v>0.17251943163347935</v>
      </c>
      <c r="R30" s="107">
        <v>0</v>
      </c>
      <c r="S30" s="109">
        <v>0</v>
      </c>
      <c r="T30" s="109">
        <f t="shared" si="6"/>
        <v>0</v>
      </c>
      <c r="U30" s="42">
        <f t="shared" si="7"/>
        <v>0</v>
      </c>
      <c r="V30" s="107">
        <v>0</v>
      </c>
      <c r="W30" s="109">
        <v>0</v>
      </c>
      <c r="X30" s="109">
        <f t="shared" si="8"/>
        <v>0</v>
      </c>
      <c r="Y30" s="42">
        <f t="shared" si="9"/>
        <v>0</v>
      </c>
      <c r="Z30" s="79">
        <f t="shared" si="10"/>
        <v>37518125</v>
      </c>
      <c r="AA30" s="80">
        <f t="shared" si="11"/>
        <v>23456949</v>
      </c>
      <c r="AB30" s="80">
        <f t="shared" si="12"/>
        <v>60975074</v>
      </c>
      <c r="AC30" s="42">
        <f t="shared" si="13"/>
        <v>0.32184223443187926</v>
      </c>
      <c r="AD30" s="79">
        <v>15214599</v>
      </c>
      <c r="AE30" s="80">
        <v>5528754</v>
      </c>
      <c r="AF30" s="80">
        <f t="shared" si="14"/>
        <v>20743353</v>
      </c>
      <c r="AG30" s="42">
        <f t="shared" si="15"/>
        <v>0.3069502271184718</v>
      </c>
      <c r="AH30" s="42">
        <f t="shared" si="16"/>
        <v>0.5756812314768978</v>
      </c>
      <c r="AI30" s="14">
        <v>126057118</v>
      </c>
      <c r="AJ30" s="14">
        <v>96602426</v>
      </c>
      <c r="AK30" s="14">
        <v>38693261</v>
      </c>
      <c r="AL30" s="14"/>
    </row>
    <row r="31" spans="1:38" s="15" customFormat="1" ht="12.75">
      <c r="A31" s="31" t="s">
        <v>115</v>
      </c>
      <c r="B31" s="62" t="s">
        <v>228</v>
      </c>
      <c r="C31" s="41" t="s">
        <v>229</v>
      </c>
      <c r="D31" s="79">
        <v>44878245</v>
      </c>
      <c r="E31" s="80">
        <v>19176754</v>
      </c>
      <c r="F31" s="82">
        <f t="shared" si="0"/>
        <v>64054999</v>
      </c>
      <c r="G31" s="79">
        <v>44878245</v>
      </c>
      <c r="H31" s="80">
        <v>19176754</v>
      </c>
      <c r="I31" s="82">
        <f t="shared" si="1"/>
        <v>64054999</v>
      </c>
      <c r="J31" s="79">
        <v>17902715</v>
      </c>
      <c r="K31" s="80">
        <v>2847136</v>
      </c>
      <c r="L31" s="80">
        <f t="shared" si="2"/>
        <v>20749851</v>
      </c>
      <c r="M31" s="42">
        <f t="shared" si="3"/>
        <v>0.3239380426811028</v>
      </c>
      <c r="N31" s="107">
        <v>37332396</v>
      </c>
      <c r="O31" s="108">
        <v>606884</v>
      </c>
      <c r="P31" s="109">
        <f t="shared" si="4"/>
        <v>37939280</v>
      </c>
      <c r="Q31" s="42">
        <f t="shared" si="5"/>
        <v>0.5922922580952659</v>
      </c>
      <c r="R31" s="107">
        <v>0</v>
      </c>
      <c r="S31" s="109">
        <v>0</v>
      </c>
      <c r="T31" s="109">
        <f t="shared" si="6"/>
        <v>0</v>
      </c>
      <c r="U31" s="42">
        <f t="shared" si="7"/>
        <v>0</v>
      </c>
      <c r="V31" s="107">
        <v>0</v>
      </c>
      <c r="W31" s="109">
        <v>0</v>
      </c>
      <c r="X31" s="109">
        <f t="shared" si="8"/>
        <v>0</v>
      </c>
      <c r="Y31" s="42">
        <f t="shared" si="9"/>
        <v>0</v>
      </c>
      <c r="Z31" s="79">
        <f t="shared" si="10"/>
        <v>55235111</v>
      </c>
      <c r="AA31" s="80">
        <f t="shared" si="11"/>
        <v>3454020</v>
      </c>
      <c r="AB31" s="80">
        <f t="shared" si="12"/>
        <v>58689131</v>
      </c>
      <c r="AC31" s="42">
        <f t="shared" si="13"/>
        <v>0.9162303007763688</v>
      </c>
      <c r="AD31" s="79">
        <v>10094526</v>
      </c>
      <c r="AE31" s="80">
        <v>8904490</v>
      </c>
      <c r="AF31" s="80">
        <f t="shared" si="14"/>
        <v>18999016</v>
      </c>
      <c r="AG31" s="42">
        <f t="shared" si="15"/>
        <v>0.4431696050816969</v>
      </c>
      <c r="AH31" s="42">
        <f t="shared" si="16"/>
        <v>0.9969076293214343</v>
      </c>
      <c r="AI31" s="14">
        <v>79796023</v>
      </c>
      <c r="AJ31" s="14">
        <v>79796023</v>
      </c>
      <c r="AK31" s="14">
        <v>35363172</v>
      </c>
      <c r="AL31" s="14"/>
    </row>
    <row r="32" spans="1:38" s="59" customFormat="1" ht="12.75">
      <c r="A32" s="63"/>
      <c r="B32" s="64" t="s">
        <v>230</v>
      </c>
      <c r="C32" s="34"/>
      <c r="D32" s="83">
        <f>SUM(D26:D31)</f>
        <v>2080427432</v>
      </c>
      <c r="E32" s="84">
        <f>SUM(E26:E31)</f>
        <v>567182259</v>
      </c>
      <c r="F32" s="92">
        <f t="shared" si="0"/>
        <v>2647609691</v>
      </c>
      <c r="G32" s="83">
        <f>SUM(G26:G31)</f>
        <v>2080427432</v>
      </c>
      <c r="H32" s="84">
        <f>SUM(H26:H31)</f>
        <v>534570259</v>
      </c>
      <c r="I32" s="85">
        <f t="shared" si="1"/>
        <v>2614997691</v>
      </c>
      <c r="J32" s="83">
        <f>SUM(J26:J31)</f>
        <v>381748176</v>
      </c>
      <c r="K32" s="84">
        <f>SUM(K26:K31)</f>
        <v>95875947</v>
      </c>
      <c r="L32" s="84">
        <f t="shared" si="2"/>
        <v>477624123</v>
      </c>
      <c r="M32" s="46">
        <f t="shared" si="3"/>
        <v>0.18039823793649953</v>
      </c>
      <c r="N32" s="113">
        <f>SUM(N26:N31)</f>
        <v>357752956</v>
      </c>
      <c r="O32" s="114">
        <f>SUM(O26:O31)</f>
        <v>122601308</v>
      </c>
      <c r="P32" s="115">
        <f t="shared" si="4"/>
        <v>480354264</v>
      </c>
      <c r="Q32" s="46">
        <f t="shared" si="5"/>
        <v>0.1814294099439448</v>
      </c>
      <c r="R32" s="113">
        <f>SUM(R26:R31)</f>
        <v>0</v>
      </c>
      <c r="S32" s="115">
        <f>SUM(S26:S31)</f>
        <v>0</v>
      </c>
      <c r="T32" s="115">
        <f t="shared" si="6"/>
        <v>0</v>
      </c>
      <c r="U32" s="46">
        <f t="shared" si="7"/>
        <v>0</v>
      </c>
      <c r="V32" s="113">
        <f>SUM(V26:V31)</f>
        <v>0</v>
      </c>
      <c r="W32" s="115">
        <f>SUM(W26:W31)</f>
        <v>0</v>
      </c>
      <c r="X32" s="115">
        <f t="shared" si="8"/>
        <v>0</v>
      </c>
      <c r="Y32" s="46">
        <f t="shared" si="9"/>
        <v>0</v>
      </c>
      <c r="Z32" s="83">
        <f t="shared" si="10"/>
        <v>739501132</v>
      </c>
      <c r="AA32" s="84">
        <f t="shared" si="11"/>
        <v>218477255</v>
      </c>
      <c r="AB32" s="84">
        <f t="shared" si="12"/>
        <v>957978387</v>
      </c>
      <c r="AC32" s="46">
        <f t="shared" si="13"/>
        <v>0.3618276478804443</v>
      </c>
      <c r="AD32" s="83">
        <f>SUM(AD26:AD31)</f>
        <v>297548104</v>
      </c>
      <c r="AE32" s="84">
        <f>SUM(AE26:AE31)</f>
        <v>88817523</v>
      </c>
      <c r="AF32" s="84">
        <f t="shared" si="14"/>
        <v>386365627</v>
      </c>
      <c r="AG32" s="46">
        <f t="shared" si="15"/>
        <v>0.34242648140939036</v>
      </c>
      <c r="AH32" s="46">
        <f t="shared" si="16"/>
        <v>0.24326345417885742</v>
      </c>
      <c r="AI32" s="65">
        <f>SUM(AI26:AI31)</f>
        <v>2095452881</v>
      </c>
      <c r="AJ32" s="65">
        <f>SUM(AJ26:AJ31)</f>
        <v>2144664855</v>
      </c>
      <c r="AK32" s="65">
        <f>SUM(AK26:AK31)</f>
        <v>717538557</v>
      </c>
      <c r="AL32" s="65"/>
    </row>
    <row r="33" spans="1:38" s="15" customFormat="1" ht="12.75">
      <c r="A33" s="31" t="s">
        <v>96</v>
      </c>
      <c r="B33" s="62" t="s">
        <v>231</v>
      </c>
      <c r="C33" s="41" t="s">
        <v>232</v>
      </c>
      <c r="D33" s="79">
        <v>420159184</v>
      </c>
      <c r="E33" s="80">
        <v>126266981</v>
      </c>
      <c r="F33" s="81">
        <f t="shared" si="0"/>
        <v>546426165</v>
      </c>
      <c r="G33" s="79">
        <v>420159184</v>
      </c>
      <c r="H33" s="80">
        <v>126266981</v>
      </c>
      <c r="I33" s="82">
        <f t="shared" si="1"/>
        <v>546426165</v>
      </c>
      <c r="J33" s="79">
        <v>62427233</v>
      </c>
      <c r="K33" s="80">
        <v>10732373</v>
      </c>
      <c r="L33" s="80">
        <f t="shared" si="2"/>
        <v>73159606</v>
      </c>
      <c r="M33" s="42">
        <f t="shared" si="3"/>
        <v>0.13388745028342483</v>
      </c>
      <c r="N33" s="107">
        <v>78040901</v>
      </c>
      <c r="O33" s="108">
        <v>5139622</v>
      </c>
      <c r="P33" s="109">
        <f t="shared" si="4"/>
        <v>83180523</v>
      </c>
      <c r="Q33" s="42">
        <f t="shared" si="5"/>
        <v>0.15222646411889884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140468134</v>
      </c>
      <c r="AA33" s="80">
        <f t="shared" si="11"/>
        <v>15871995</v>
      </c>
      <c r="AB33" s="80">
        <f t="shared" si="12"/>
        <v>156340129</v>
      </c>
      <c r="AC33" s="42">
        <f t="shared" si="13"/>
        <v>0.2861139144023237</v>
      </c>
      <c r="AD33" s="79">
        <v>77252195</v>
      </c>
      <c r="AE33" s="80">
        <v>7277031</v>
      </c>
      <c r="AF33" s="80">
        <f t="shared" si="14"/>
        <v>84529226</v>
      </c>
      <c r="AG33" s="42">
        <f t="shared" si="15"/>
        <v>0.36997950849411304</v>
      </c>
      <c r="AH33" s="42">
        <f t="shared" si="16"/>
        <v>-0.01595546373511103</v>
      </c>
      <c r="AI33" s="14">
        <v>513687479</v>
      </c>
      <c r="AJ33" s="14">
        <v>513687479</v>
      </c>
      <c r="AK33" s="14">
        <v>190053841</v>
      </c>
      <c r="AL33" s="14"/>
    </row>
    <row r="34" spans="1:38" s="15" customFormat="1" ht="12.75">
      <c r="A34" s="31" t="s">
        <v>96</v>
      </c>
      <c r="B34" s="62" t="s">
        <v>233</v>
      </c>
      <c r="C34" s="41" t="s">
        <v>234</v>
      </c>
      <c r="D34" s="79">
        <v>354038979</v>
      </c>
      <c r="E34" s="80">
        <v>67663775</v>
      </c>
      <c r="F34" s="81">
        <f t="shared" si="0"/>
        <v>421702754</v>
      </c>
      <c r="G34" s="79">
        <v>354038979</v>
      </c>
      <c r="H34" s="80">
        <v>67663775</v>
      </c>
      <c r="I34" s="82">
        <f t="shared" si="1"/>
        <v>421702754</v>
      </c>
      <c r="J34" s="79">
        <v>54039433</v>
      </c>
      <c r="K34" s="80">
        <v>4217364</v>
      </c>
      <c r="L34" s="80">
        <f t="shared" si="2"/>
        <v>58256797</v>
      </c>
      <c r="M34" s="42">
        <f t="shared" si="3"/>
        <v>0.138146588912246</v>
      </c>
      <c r="N34" s="107">
        <v>79713343</v>
      </c>
      <c r="O34" s="108">
        <v>3532144</v>
      </c>
      <c r="P34" s="109">
        <f t="shared" si="4"/>
        <v>83245487</v>
      </c>
      <c r="Q34" s="42">
        <f t="shared" si="5"/>
        <v>0.1974032329890831</v>
      </c>
      <c r="R34" s="107">
        <v>0</v>
      </c>
      <c r="S34" s="109">
        <v>0</v>
      </c>
      <c r="T34" s="109">
        <f t="shared" si="6"/>
        <v>0</v>
      </c>
      <c r="U34" s="42">
        <f t="shared" si="7"/>
        <v>0</v>
      </c>
      <c r="V34" s="107">
        <v>0</v>
      </c>
      <c r="W34" s="109">
        <v>0</v>
      </c>
      <c r="X34" s="109">
        <f t="shared" si="8"/>
        <v>0</v>
      </c>
      <c r="Y34" s="42">
        <f t="shared" si="9"/>
        <v>0</v>
      </c>
      <c r="Z34" s="79">
        <f t="shared" si="10"/>
        <v>133752776</v>
      </c>
      <c r="AA34" s="80">
        <f t="shared" si="11"/>
        <v>7749508</v>
      </c>
      <c r="AB34" s="80">
        <f t="shared" si="12"/>
        <v>141502284</v>
      </c>
      <c r="AC34" s="42">
        <f t="shared" si="13"/>
        <v>0.3355498219013291</v>
      </c>
      <c r="AD34" s="79">
        <v>53532705</v>
      </c>
      <c r="AE34" s="80">
        <v>-535619</v>
      </c>
      <c r="AF34" s="80">
        <f t="shared" si="14"/>
        <v>52997086</v>
      </c>
      <c r="AG34" s="42">
        <f t="shared" si="15"/>
        <v>0.28832250338850485</v>
      </c>
      <c r="AH34" s="42">
        <f t="shared" si="16"/>
        <v>0.5707559279768704</v>
      </c>
      <c r="AI34" s="14">
        <v>358160181</v>
      </c>
      <c r="AJ34" s="14">
        <v>358406505</v>
      </c>
      <c r="AK34" s="14">
        <v>103265640</v>
      </c>
      <c r="AL34" s="14"/>
    </row>
    <row r="35" spans="1:38" s="15" customFormat="1" ht="12.75">
      <c r="A35" s="31" t="s">
        <v>96</v>
      </c>
      <c r="B35" s="62" t="s">
        <v>235</v>
      </c>
      <c r="C35" s="41" t="s">
        <v>236</v>
      </c>
      <c r="D35" s="79">
        <v>635489660</v>
      </c>
      <c r="E35" s="80">
        <v>344317150</v>
      </c>
      <c r="F35" s="81">
        <f t="shared" si="0"/>
        <v>979806810</v>
      </c>
      <c r="G35" s="79">
        <v>620203550</v>
      </c>
      <c r="H35" s="80">
        <v>133025810</v>
      </c>
      <c r="I35" s="82">
        <f t="shared" si="1"/>
        <v>753229360</v>
      </c>
      <c r="J35" s="79">
        <v>96251520</v>
      </c>
      <c r="K35" s="80">
        <v>5498108</v>
      </c>
      <c r="L35" s="80">
        <f t="shared" si="2"/>
        <v>101749628</v>
      </c>
      <c r="M35" s="42">
        <f t="shared" si="3"/>
        <v>0.10384662258062893</v>
      </c>
      <c r="N35" s="107">
        <v>92859633</v>
      </c>
      <c r="O35" s="108">
        <v>7190972</v>
      </c>
      <c r="P35" s="109">
        <f t="shared" si="4"/>
        <v>100050605</v>
      </c>
      <c r="Q35" s="42">
        <f t="shared" si="5"/>
        <v>0.1021125838061893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189111153</v>
      </c>
      <c r="AA35" s="80">
        <f t="shared" si="11"/>
        <v>12689080</v>
      </c>
      <c r="AB35" s="80">
        <f t="shared" si="12"/>
        <v>201800233</v>
      </c>
      <c r="AC35" s="42">
        <f t="shared" si="13"/>
        <v>0.20595920638681822</v>
      </c>
      <c r="AD35" s="79">
        <v>91850439</v>
      </c>
      <c r="AE35" s="80">
        <v>5868280</v>
      </c>
      <c r="AF35" s="80">
        <f t="shared" si="14"/>
        <v>97718719</v>
      </c>
      <c r="AG35" s="42">
        <f t="shared" si="15"/>
        <v>0.26643806899581396</v>
      </c>
      <c r="AH35" s="42">
        <f t="shared" si="16"/>
        <v>0.02386324773659787</v>
      </c>
      <c r="AI35" s="14">
        <v>708213690</v>
      </c>
      <c r="AJ35" s="14">
        <v>578250717</v>
      </c>
      <c r="AK35" s="14">
        <v>188695088</v>
      </c>
      <c r="AL35" s="14"/>
    </row>
    <row r="36" spans="1:38" s="15" customFormat="1" ht="12.75">
      <c r="A36" s="31" t="s">
        <v>96</v>
      </c>
      <c r="B36" s="62" t="s">
        <v>237</v>
      </c>
      <c r="C36" s="41" t="s">
        <v>238</v>
      </c>
      <c r="D36" s="79">
        <v>124518816</v>
      </c>
      <c r="E36" s="80">
        <v>25712400</v>
      </c>
      <c r="F36" s="81">
        <f t="shared" si="0"/>
        <v>150231216</v>
      </c>
      <c r="G36" s="79">
        <v>124518816</v>
      </c>
      <c r="H36" s="80">
        <v>25712400</v>
      </c>
      <c r="I36" s="82">
        <f t="shared" si="1"/>
        <v>150231216</v>
      </c>
      <c r="J36" s="79">
        <v>48294133</v>
      </c>
      <c r="K36" s="80">
        <v>8557554</v>
      </c>
      <c r="L36" s="80">
        <f t="shared" si="2"/>
        <v>56851687</v>
      </c>
      <c r="M36" s="42">
        <f t="shared" si="3"/>
        <v>0.3784279227294546</v>
      </c>
      <c r="N36" s="107">
        <v>32737352</v>
      </c>
      <c r="O36" s="108">
        <v>9518854</v>
      </c>
      <c r="P36" s="109">
        <f t="shared" si="4"/>
        <v>42256206</v>
      </c>
      <c r="Q36" s="42">
        <f t="shared" si="5"/>
        <v>0.28127447227745267</v>
      </c>
      <c r="R36" s="107">
        <v>0</v>
      </c>
      <c r="S36" s="109">
        <v>0</v>
      </c>
      <c r="T36" s="109">
        <f t="shared" si="6"/>
        <v>0</v>
      </c>
      <c r="U36" s="42">
        <f t="shared" si="7"/>
        <v>0</v>
      </c>
      <c r="V36" s="107">
        <v>0</v>
      </c>
      <c r="W36" s="109">
        <v>0</v>
      </c>
      <c r="X36" s="109">
        <f t="shared" si="8"/>
        <v>0</v>
      </c>
      <c r="Y36" s="42">
        <f t="shared" si="9"/>
        <v>0</v>
      </c>
      <c r="Z36" s="79">
        <f t="shared" si="10"/>
        <v>81031485</v>
      </c>
      <c r="AA36" s="80">
        <f t="shared" si="11"/>
        <v>18076408</v>
      </c>
      <c r="AB36" s="80">
        <f t="shared" si="12"/>
        <v>99107893</v>
      </c>
      <c r="AC36" s="42">
        <f t="shared" si="13"/>
        <v>0.6597023950069072</v>
      </c>
      <c r="AD36" s="79">
        <v>35555803</v>
      </c>
      <c r="AE36" s="80">
        <v>5093636</v>
      </c>
      <c r="AF36" s="80">
        <f t="shared" si="14"/>
        <v>40649439</v>
      </c>
      <c r="AG36" s="42">
        <f t="shared" si="15"/>
        <v>0.5362129120375367</v>
      </c>
      <c r="AH36" s="42">
        <f t="shared" si="16"/>
        <v>0.039527408976050005</v>
      </c>
      <c r="AI36" s="14">
        <v>167915466</v>
      </c>
      <c r="AJ36" s="14">
        <v>167915466</v>
      </c>
      <c r="AK36" s="14">
        <v>90038441</v>
      </c>
      <c r="AL36" s="14"/>
    </row>
    <row r="37" spans="1:38" s="15" customFormat="1" ht="12.75">
      <c r="A37" s="31" t="s">
        <v>115</v>
      </c>
      <c r="B37" s="62" t="s">
        <v>239</v>
      </c>
      <c r="C37" s="41" t="s">
        <v>240</v>
      </c>
      <c r="D37" s="79">
        <v>223764750</v>
      </c>
      <c r="E37" s="80">
        <v>6290000</v>
      </c>
      <c r="F37" s="81">
        <f t="shared" si="0"/>
        <v>230054750</v>
      </c>
      <c r="G37" s="79">
        <v>233548750</v>
      </c>
      <c r="H37" s="80">
        <v>6290000</v>
      </c>
      <c r="I37" s="82">
        <f t="shared" si="1"/>
        <v>239838750</v>
      </c>
      <c r="J37" s="79">
        <v>25306406</v>
      </c>
      <c r="K37" s="80">
        <v>67710</v>
      </c>
      <c r="L37" s="80">
        <f t="shared" si="2"/>
        <v>25374116</v>
      </c>
      <c r="M37" s="42">
        <f t="shared" si="3"/>
        <v>0.11029598823758258</v>
      </c>
      <c r="N37" s="107">
        <v>27951704</v>
      </c>
      <c r="O37" s="108">
        <v>395372</v>
      </c>
      <c r="P37" s="109">
        <f t="shared" si="4"/>
        <v>28347076</v>
      </c>
      <c r="Q37" s="42">
        <f t="shared" si="5"/>
        <v>0.12321882508402891</v>
      </c>
      <c r="R37" s="107">
        <v>0</v>
      </c>
      <c r="S37" s="109">
        <v>0</v>
      </c>
      <c r="T37" s="109">
        <f t="shared" si="6"/>
        <v>0</v>
      </c>
      <c r="U37" s="42">
        <f t="shared" si="7"/>
        <v>0</v>
      </c>
      <c r="V37" s="107">
        <v>0</v>
      </c>
      <c r="W37" s="109">
        <v>0</v>
      </c>
      <c r="X37" s="109">
        <f t="shared" si="8"/>
        <v>0</v>
      </c>
      <c r="Y37" s="42">
        <f t="shared" si="9"/>
        <v>0</v>
      </c>
      <c r="Z37" s="79">
        <f t="shared" si="10"/>
        <v>53258110</v>
      </c>
      <c r="AA37" s="80">
        <f t="shared" si="11"/>
        <v>463082</v>
      </c>
      <c r="AB37" s="80">
        <f t="shared" si="12"/>
        <v>53721192</v>
      </c>
      <c r="AC37" s="42">
        <f t="shared" si="13"/>
        <v>0.23351481332161148</v>
      </c>
      <c r="AD37" s="79">
        <v>27266316</v>
      </c>
      <c r="AE37" s="80">
        <v>174313</v>
      </c>
      <c r="AF37" s="80">
        <f t="shared" si="14"/>
        <v>27440629</v>
      </c>
      <c r="AG37" s="42">
        <f t="shared" si="15"/>
        <v>0.27018365852858944</v>
      </c>
      <c r="AH37" s="42">
        <f t="shared" si="16"/>
        <v>0.033033025591359344</v>
      </c>
      <c r="AI37" s="14">
        <v>175211248</v>
      </c>
      <c r="AJ37" s="14">
        <v>176757785</v>
      </c>
      <c r="AK37" s="14">
        <v>47339216</v>
      </c>
      <c r="AL37" s="14"/>
    </row>
    <row r="38" spans="1:38" s="59" customFormat="1" ht="12.75">
      <c r="A38" s="63"/>
      <c r="B38" s="64" t="s">
        <v>241</v>
      </c>
      <c r="C38" s="34"/>
      <c r="D38" s="83">
        <f>SUM(D33:D37)</f>
        <v>1757971389</v>
      </c>
      <c r="E38" s="84">
        <f>SUM(E33:E37)</f>
        <v>570250306</v>
      </c>
      <c r="F38" s="85">
        <f t="shared" si="0"/>
        <v>2328221695</v>
      </c>
      <c r="G38" s="83">
        <f>SUM(G33:G37)</f>
        <v>1752469279</v>
      </c>
      <c r="H38" s="84">
        <f>SUM(H33:H37)</f>
        <v>358958966</v>
      </c>
      <c r="I38" s="92">
        <f t="shared" si="1"/>
        <v>2111428245</v>
      </c>
      <c r="J38" s="83">
        <f>SUM(J33:J37)</f>
        <v>286318725</v>
      </c>
      <c r="K38" s="94">
        <f>SUM(K33:K37)</f>
        <v>29073109</v>
      </c>
      <c r="L38" s="84">
        <f t="shared" si="2"/>
        <v>315391834</v>
      </c>
      <c r="M38" s="46">
        <f t="shared" si="3"/>
        <v>0.13546469164741634</v>
      </c>
      <c r="N38" s="113">
        <f>SUM(N33:N37)</f>
        <v>311302933</v>
      </c>
      <c r="O38" s="114">
        <f>SUM(O33:O37)</f>
        <v>25776964</v>
      </c>
      <c r="P38" s="115">
        <f t="shared" si="4"/>
        <v>337079897</v>
      </c>
      <c r="Q38" s="46">
        <f t="shared" si="5"/>
        <v>0.14477998281860355</v>
      </c>
      <c r="R38" s="113">
        <f>SUM(R33:R37)</f>
        <v>0</v>
      </c>
      <c r="S38" s="115">
        <f>SUM(S33:S37)</f>
        <v>0</v>
      </c>
      <c r="T38" s="115">
        <f t="shared" si="6"/>
        <v>0</v>
      </c>
      <c r="U38" s="46">
        <f t="shared" si="7"/>
        <v>0</v>
      </c>
      <c r="V38" s="113">
        <f>SUM(V33:V37)</f>
        <v>0</v>
      </c>
      <c r="W38" s="115">
        <f>SUM(W33:W37)</f>
        <v>0</v>
      </c>
      <c r="X38" s="115">
        <f t="shared" si="8"/>
        <v>0</v>
      </c>
      <c r="Y38" s="46">
        <f t="shared" si="9"/>
        <v>0</v>
      </c>
      <c r="Z38" s="83">
        <f t="shared" si="10"/>
        <v>597621658</v>
      </c>
      <c r="AA38" s="84">
        <f t="shared" si="11"/>
        <v>54850073</v>
      </c>
      <c r="AB38" s="84">
        <f t="shared" si="12"/>
        <v>652471731</v>
      </c>
      <c r="AC38" s="46">
        <f t="shared" si="13"/>
        <v>0.28024467446601986</v>
      </c>
      <c r="AD38" s="83">
        <f>SUM(AD33:AD37)</f>
        <v>285457458</v>
      </c>
      <c r="AE38" s="84">
        <f>SUM(AE33:AE37)</f>
        <v>17877641</v>
      </c>
      <c r="AF38" s="84">
        <f t="shared" si="14"/>
        <v>303335099</v>
      </c>
      <c r="AG38" s="46">
        <f t="shared" si="15"/>
        <v>0.32206534430737815</v>
      </c>
      <c r="AH38" s="46">
        <f t="shared" si="16"/>
        <v>0.11124593926402171</v>
      </c>
      <c r="AI38" s="65">
        <f>SUM(AI33:AI37)</f>
        <v>1923188064</v>
      </c>
      <c r="AJ38" s="65">
        <f>SUM(AJ33:AJ37)</f>
        <v>1795017952</v>
      </c>
      <c r="AK38" s="65">
        <f>SUM(AK33:AK37)</f>
        <v>619392226</v>
      </c>
      <c r="AL38" s="65"/>
    </row>
    <row r="39" spans="1:38" s="59" customFormat="1" ht="12.75">
      <c r="A39" s="63"/>
      <c r="B39" s="64" t="s">
        <v>242</v>
      </c>
      <c r="C39" s="34"/>
      <c r="D39" s="83">
        <f>SUM(D9:D12,D14:D17,D19:D24,D26:D31,D33:D37)</f>
        <v>9556529167</v>
      </c>
      <c r="E39" s="84">
        <f>SUM(E9:E12,E14:E17,E19:E24,E26:E31,E33:E37)</f>
        <v>1986648057</v>
      </c>
      <c r="F39" s="85">
        <f t="shared" si="0"/>
        <v>11543177224</v>
      </c>
      <c r="G39" s="83">
        <f>SUM(G9:G12,G14:G17,G19:G24,G26:G31,G33:G37)</f>
        <v>9643650223</v>
      </c>
      <c r="H39" s="84">
        <f>SUM(H9:H12,H14:H17,H19:H24,H26:H31,H33:H37)</f>
        <v>2159199646</v>
      </c>
      <c r="I39" s="92">
        <f t="shared" si="1"/>
        <v>11802849869</v>
      </c>
      <c r="J39" s="83">
        <f>SUM(J9:J12,J14:J17,J19:J24,J26:J31,J33:J37)</f>
        <v>1903934904</v>
      </c>
      <c r="K39" s="94">
        <f>SUM(K9:K12,K14:K17,K19:K24,K26:K31,K33:K37)</f>
        <v>295351637</v>
      </c>
      <c r="L39" s="84">
        <f t="shared" si="2"/>
        <v>2199286541</v>
      </c>
      <c r="M39" s="46">
        <f t="shared" si="3"/>
        <v>0.1905269665640542</v>
      </c>
      <c r="N39" s="113">
        <f>SUM(N9:N12,N14:N17,N19:N24,N26:N31,N33:N37)</f>
        <v>1795450140</v>
      </c>
      <c r="O39" s="114">
        <f>SUM(O9:O12,O14:O17,O19:O24,O26:O31,O33:O37)</f>
        <v>366737558</v>
      </c>
      <c r="P39" s="115">
        <f t="shared" si="4"/>
        <v>2162187698</v>
      </c>
      <c r="Q39" s="46">
        <f t="shared" si="5"/>
        <v>0.18731304700966445</v>
      </c>
      <c r="R39" s="113">
        <f>SUM(R9:R12,R14:R17,R19:R24,R26:R31,R33:R37)</f>
        <v>0</v>
      </c>
      <c r="S39" s="115">
        <f>SUM(S9:S12,S14:S17,S19:S24,S26:S31,S33:S37)</f>
        <v>0</v>
      </c>
      <c r="T39" s="115">
        <f t="shared" si="6"/>
        <v>0</v>
      </c>
      <c r="U39" s="46">
        <f t="shared" si="7"/>
        <v>0</v>
      </c>
      <c r="V39" s="113">
        <f>SUM(V9:V12,V14:V17,V19:V24,V26:V31,V33:V37)</f>
        <v>0</v>
      </c>
      <c r="W39" s="115">
        <f>SUM(W9:W12,W14:W17,W19:W24,W26:W31,W33:W37)</f>
        <v>0</v>
      </c>
      <c r="X39" s="115">
        <f t="shared" si="8"/>
        <v>0</v>
      </c>
      <c r="Y39" s="46">
        <f t="shared" si="9"/>
        <v>0</v>
      </c>
      <c r="Z39" s="83">
        <f t="shared" si="10"/>
        <v>3699385044</v>
      </c>
      <c r="AA39" s="84">
        <f t="shared" si="11"/>
        <v>662089195</v>
      </c>
      <c r="AB39" s="84">
        <f t="shared" si="12"/>
        <v>4361474239</v>
      </c>
      <c r="AC39" s="46">
        <f t="shared" si="13"/>
        <v>0.37784001357371866</v>
      </c>
      <c r="AD39" s="83">
        <f>SUM(AD9:AD12,AD14:AD17,AD19:AD24,AD26:AD31,AD33:AD37)</f>
        <v>1758083367</v>
      </c>
      <c r="AE39" s="84">
        <f>SUM(AE9:AE12,AE14:AE17,AE19:AE24,AE26:AE31,AE33:AE37)</f>
        <v>356732895</v>
      </c>
      <c r="AF39" s="84">
        <f t="shared" si="14"/>
        <v>2114816262</v>
      </c>
      <c r="AG39" s="46">
        <f t="shared" si="15"/>
        <v>0.3780345509241859</v>
      </c>
      <c r="AH39" s="46">
        <f t="shared" si="16"/>
        <v>0.02239978803416265</v>
      </c>
      <c r="AI39" s="65">
        <f>SUM(AI9:AI12,AI14:AI17,AI19:AI24,AI26:AI31,AI33:AI37)</f>
        <v>10360282060</v>
      </c>
      <c r="AJ39" s="65">
        <f>SUM(AJ9:AJ12,AJ14:AJ17,AJ19:AJ24,AJ26:AJ31,AJ33:AJ37)</f>
        <v>10383055401</v>
      </c>
      <c r="AK39" s="65">
        <f>SUM(AK9:AK12,AK14:AK17,AK19:AK24,AK26:AK31,AK33:AK37)</f>
        <v>3916544576</v>
      </c>
      <c r="AL39" s="65"/>
    </row>
    <row r="40" spans="1:38" s="15" customFormat="1" ht="12.75">
      <c r="A40" s="66"/>
      <c r="B40" s="67"/>
      <c r="C40" s="68"/>
      <c r="D40" s="95"/>
      <c r="E40" s="95"/>
      <c r="F40" s="96"/>
      <c r="G40" s="97"/>
      <c r="H40" s="95"/>
      <c r="I40" s="98"/>
      <c r="J40" s="97"/>
      <c r="K40" s="99"/>
      <c r="L40" s="95"/>
      <c r="M40" s="72"/>
      <c r="N40" s="97"/>
      <c r="O40" s="99"/>
      <c r="P40" s="95"/>
      <c r="Q40" s="72"/>
      <c r="R40" s="97"/>
      <c r="S40" s="99"/>
      <c r="T40" s="95"/>
      <c r="U40" s="72"/>
      <c r="V40" s="97"/>
      <c r="W40" s="99"/>
      <c r="X40" s="95"/>
      <c r="Y40" s="72"/>
      <c r="Z40" s="97"/>
      <c r="AA40" s="99"/>
      <c r="AB40" s="95"/>
      <c r="AC40" s="72"/>
      <c r="AD40" s="97"/>
      <c r="AE40" s="95"/>
      <c r="AF40" s="95"/>
      <c r="AG40" s="72"/>
      <c r="AH40" s="72"/>
      <c r="AI40" s="14"/>
      <c r="AJ40" s="14"/>
      <c r="AK40" s="14"/>
      <c r="AL40" s="14"/>
    </row>
    <row r="41" spans="1:38" s="15" customFormat="1" ht="12.75">
      <c r="A41" s="14"/>
      <c r="B41" s="120" t="s">
        <v>667</v>
      </c>
      <c r="C41" s="14"/>
      <c r="D41" s="90"/>
      <c r="E41" s="90"/>
      <c r="F41" s="90"/>
      <c r="G41" s="90"/>
      <c r="H41" s="90"/>
      <c r="I41" s="90"/>
      <c r="J41" s="90"/>
      <c r="K41" s="90"/>
      <c r="L41" s="90"/>
      <c r="M41" s="14"/>
      <c r="N41" s="90"/>
      <c r="O41" s="90"/>
      <c r="P41" s="90"/>
      <c r="Q41" s="14"/>
      <c r="R41" s="90"/>
      <c r="S41" s="90"/>
      <c r="T41" s="90"/>
      <c r="U41" s="14"/>
      <c r="V41" s="90"/>
      <c r="W41" s="90"/>
      <c r="X41" s="90"/>
      <c r="Y41" s="14"/>
      <c r="Z41" s="90"/>
      <c r="AA41" s="90"/>
      <c r="AB41" s="90"/>
      <c r="AC41" s="14"/>
      <c r="AD41" s="90"/>
      <c r="AE41" s="90"/>
      <c r="AF41" s="90"/>
      <c r="AG41" s="14"/>
      <c r="AH41" s="14"/>
      <c r="AI41" s="14"/>
      <c r="AJ41" s="14"/>
      <c r="AK41" s="14"/>
      <c r="AL41" s="14"/>
    </row>
    <row r="42" spans="1:38" ht="12.75">
      <c r="A42" s="2"/>
      <c r="B42" s="2"/>
      <c r="C42" s="2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8515625" style="3" customWidth="1"/>
    <col min="14" max="16" width="12.140625" style="3" customWidth="1"/>
    <col min="17" max="17" width="8.8515625" style="3" customWidth="1"/>
    <col min="18" max="25" width="12.140625" style="3" hidden="1" customWidth="1"/>
    <col min="26" max="28" width="12.140625" style="3" customWidth="1"/>
    <col min="29" max="29" width="9.57421875" style="3" customWidth="1"/>
    <col min="30" max="32" width="12.140625" style="3" customWidth="1"/>
    <col min="33" max="33" width="8.140625" style="3" customWidth="1"/>
    <col min="34" max="34" width="8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3.25" customHeight="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668</v>
      </c>
      <c r="AD5" s="19" t="s">
        <v>11</v>
      </c>
      <c r="AE5" s="20" t="s">
        <v>12</v>
      </c>
      <c r="AF5" s="20" t="s">
        <v>13</v>
      </c>
      <c r="AG5" s="24" t="s">
        <v>668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24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94</v>
      </c>
      <c r="B9" s="62" t="s">
        <v>41</v>
      </c>
      <c r="C9" s="41" t="s">
        <v>42</v>
      </c>
      <c r="D9" s="79">
        <v>20206393046</v>
      </c>
      <c r="E9" s="80">
        <v>2160091107</v>
      </c>
      <c r="F9" s="81">
        <f>$D9+$E9</f>
        <v>22366484153</v>
      </c>
      <c r="G9" s="79">
        <v>20206393046</v>
      </c>
      <c r="H9" s="80">
        <v>2160091107</v>
      </c>
      <c r="I9" s="82">
        <f>$G9+$H9</f>
        <v>22366484153</v>
      </c>
      <c r="J9" s="79">
        <v>4726965402</v>
      </c>
      <c r="K9" s="80">
        <v>164020600</v>
      </c>
      <c r="L9" s="80">
        <f>$J9+$K9</f>
        <v>4890986002</v>
      </c>
      <c r="M9" s="42">
        <f>IF($F9=0,0,$L9/$F9)</f>
        <v>0.21867478002097954</v>
      </c>
      <c r="N9" s="107">
        <v>4709077663</v>
      </c>
      <c r="O9" s="108">
        <v>376226424</v>
      </c>
      <c r="P9" s="109">
        <f>$N9+$O9</f>
        <v>5085304087</v>
      </c>
      <c r="Q9" s="42">
        <f>IF($F9=0,0,$P9/$F9)</f>
        <v>0.2273626937615008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9436043065</v>
      </c>
      <c r="AA9" s="80">
        <f>$K9+$O9</f>
        <v>540247024</v>
      </c>
      <c r="AB9" s="80">
        <f>$Z9+$AA9</f>
        <v>9976290089</v>
      </c>
      <c r="AC9" s="42">
        <f>IF($F9=0,0,$AB9/$F9)</f>
        <v>0.4460374737824804</v>
      </c>
      <c r="AD9" s="79">
        <v>4308593418</v>
      </c>
      <c r="AE9" s="80">
        <v>365591644</v>
      </c>
      <c r="AF9" s="80">
        <f>$AD9+$AE9</f>
        <v>4674185062</v>
      </c>
      <c r="AG9" s="42">
        <f>IF($AI9=0,0,$AK9/$AI9)</f>
        <v>0.44741922114889376</v>
      </c>
      <c r="AH9" s="42">
        <f>IF($AF9=0,0,$P9/$AF9-1)</f>
        <v>0.08795523060100874</v>
      </c>
      <c r="AI9" s="14">
        <v>18315760465</v>
      </c>
      <c r="AJ9" s="14">
        <v>19810296722</v>
      </c>
      <c r="AK9" s="14">
        <v>8194823282</v>
      </c>
      <c r="AL9" s="14"/>
    </row>
    <row r="10" spans="1:38" s="15" customFormat="1" ht="12.75">
      <c r="A10" s="31" t="s">
        <v>94</v>
      </c>
      <c r="B10" s="62" t="s">
        <v>45</v>
      </c>
      <c r="C10" s="41" t="s">
        <v>46</v>
      </c>
      <c r="D10" s="79">
        <v>25295241460</v>
      </c>
      <c r="E10" s="80">
        <v>3058761260</v>
      </c>
      <c r="F10" s="82">
        <f aca="true" t="shared" si="0" ref="F10:F28">$D10+$E10</f>
        <v>28354002720</v>
      </c>
      <c r="G10" s="79">
        <v>25295241460</v>
      </c>
      <c r="H10" s="80">
        <v>3058761260</v>
      </c>
      <c r="I10" s="82">
        <f aca="true" t="shared" si="1" ref="I10:I28">$G10+$H10</f>
        <v>28354002720</v>
      </c>
      <c r="J10" s="79">
        <v>6378685664</v>
      </c>
      <c r="K10" s="80">
        <v>236659827</v>
      </c>
      <c r="L10" s="80">
        <f aca="true" t="shared" si="2" ref="L10:L28">$J10+$K10</f>
        <v>6615345491</v>
      </c>
      <c r="M10" s="42">
        <f aca="true" t="shared" si="3" ref="M10:M28">IF($F10=0,0,$L10/$F10)</f>
        <v>0.23331257869753072</v>
      </c>
      <c r="N10" s="107">
        <v>6312652337</v>
      </c>
      <c r="O10" s="108">
        <v>672499049</v>
      </c>
      <c r="P10" s="109">
        <f aca="true" t="shared" si="4" ref="P10:P28">$N10+$O10</f>
        <v>6985151386</v>
      </c>
      <c r="Q10" s="42">
        <f aca="true" t="shared" si="5" ref="Q10:Q28">IF($F10=0,0,$P10/$F10)</f>
        <v>0.246355036887716</v>
      </c>
      <c r="R10" s="107">
        <v>0</v>
      </c>
      <c r="S10" s="109">
        <v>0</v>
      </c>
      <c r="T10" s="109">
        <f aca="true" t="shared" si="6" ref="T10:T28">$R10+$S10</f>
        <v>0</v>
      </c>
      <c r="U10" s="42">
        <f aca="true" t="shared" si="7" ref="U10:U28">IF($I10=0,0,$T10/$I10)</f>
        <v>0</v>
      </c>
      <c r="V10" s="107">
        <v>0</v>
      </c>
      <c r="W10" s="109">
        <v>0</v>
      </c>
      <c r="X10" s="109">
        <f aca="true" t="shared" si="8" ref="X10:X28">$V10+$W10</f>
        <v>0</v>
      </c>
      <c r="Y10" s="42">
        <f aca="true" t="shared" si="9" ref="Y10:Y28">IF($I10=0,0,$X10/$I10)</f>
        <v>0</v>
      </c>
      <c r="Z10" s="79">
        <f aca="true" t="shared" si="10" ref="Z10:Z28">$J10+$N10</f>
        <v>12691338001</v>
      </c>
      <c r="AA10" s="80">
        <f aca="true" t="shared" si="11" ref="AA10:AA28">$K10+$O10</f>
        <v>909158876</v>
      </c>
      <c r="AB10" s="80">
        <f aca="true" t="shared" si="12" ref="AB10:AB28">$Z10+$AA10</f>
        <v>13600496877</v>
      </c>
      <c r="AC10" s="42">
        <f aca="true" t="shared" si="13" ref="AC10:AC28">IF($F10=0,0,$AB10/$F10)</f>
        <v>0.47966761558524673</v>
      </c>
      <c r="AD10" s="79">
        <v>5292254220</v>
      </c>
      <c r="AE10" s="80">
        <v>992707781</v>
      </c>
      <c r="AF10" s="80">
        <f aca="true" t="shared" si="14" ref="AF10:AF28">$AD10+$AE10</f>
        <v>6284962001</v>
      </c>
      <c r="AG10" s="42">
        <f aca="true" t="shared" si="15" ref="AG10:AG28">IF($AI10=0,0,$AK10/$AI10)</f>
        <v>0.4970763654826482</v>
      </c>
      <c r="AH10" s="42">
        <f aca="true" t="shared" si="16" ref="AH10:AH28">IF($AF10=0,0,$P10/$AF10-1)</f>
        <v>0.11140709918191916</v>
      </c>
      <c r="AI10" s="14">
        <v>25952701355</v>
      </c>
      <c r="AJ10" s="14">
        <v>28101529886</v>
      </c>
      <c r="AK10" s="14">
        <v>12900474464</v>
      </c>
      <c r="AL10" s="14"/>
    </row>
    <row r="11" spans="1:38" s="15" customFormat="1" ht="12.75">
      <c r="A11" s="31" t="s">
        <v>94</v>
      </c>
      <c r="B11" s="62" t="s">
        <v>49</v>
      </c>
      <c r="C11" s="41" t="s">
        <v>50</v>
      </c>
      <c r="D11" s="79">
        <v>14831720271</v>
      </c>
      <c r="E11" s="80">
        <v>3194974947</v>
      </c>
      <c r="F11" s="81">
        <f t="shared" si="0"/>
        <v>18026695218</v>
      </c>
      <c r="G11" s="79">
        <v>15138875211</v>
      </c>
      <c r="H11" s="80">
        <v>2424280488</v>
      </c>
      <c r="I11" s="82">
        <f t="shared" si="1"/>
        <v>17563155699</v>
      </c>
      <c r="J11" s="79">
        <v>3491642735</v>
      </c>
      <c r="K11" s="80">
        <v>210122354</v>
      </c>
      <c r="L11" s="80">
        <f t="shared" si="2"/>
        <v>3701765089</v>
      </c>
      <c r="M11" s="42">
        <f t="shared" si="3"/>
        <v>0.20534906949021453</v>
      </c>
      <c r="N11" s="107">
        <v>3285627636</v>
      </c>
      <c r="O11" s="108">
        <v>454666734</v>
      </c>
      <c r="P11" s="109">
        <f t="shared" si="4"/>
        <v>3740294370</v>
      </c>
      <c r="Q11" s="42">
        <f t="shared" si="5"/>
        <v>0.20748641527290285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6777270371</v>
      </c>
      <c r="AA11" s="80">
        <f t="shared" si="11"/>
        <v>664789088</v>
      </c>
      <c r="AB11" s="80">
        <f t="shared" si="12"/>
        <v>7442059459</v>
      </c>
      <c r="AC11" s="42">
        <f t="shared" si="13"/>
        <v>0.4128354847631174</v>
      </c>
      <c r="AD11" s="79">
        <v>3291737963</v>
      </c>
      <c r="AE11" s="80">
        <v>527420479</v>
      </c>
      <c r="AF11" s="80">
        <f t="shared" si="14"/>
        <v>3819158442</v>
      </c>
      <c r="AG11" s="42">
        <f t="shared" si="15"/>
        <v>0.41410061465776854</v>
      </c>
      <c r="AH11" s="42">
        <f t="shared" si="16"/>
        <v>-0.02064959419664736</v>
      </c>
      <c r="AI11" s="14">
        <v>17610781404</v>
      </c>
      <c r="AJ11" s="14">
        <v>16096125462</v>
      </c>
      <c r="AK11" s="14">
        <v>7292635404</v>
      </c>
      <c r="AL11" s="14"/>
    </row>
    <row r="12" spans="1:38" s="59" customFormat="1" ht="12.75">
      <c r="A12" s="63"/>
      <c r="B12" s="64" t="s">
        <v>95</v>
      </c>
      <c r="C12" s="34"/>
      <c r="D12" s="83">
        <f>SUM(D9:D11)</f>
        <v>60333354777</v>
      </c>
      <c r="E12" s="84">
        <f>SUM(E9:E11)</f>
        <v>8413827314</v>
      </c>
      <c r="F12" s="92">
        <f t="shared" si="0"/>
        <v>68747182091</v>
      </c>
      <c r="G12" s="83">
        <f>SUM(G9:G11)</f>
        <v>60640509717</v>
      </c>
      <c r="H12" s="84">
        <f>SUM(H9:H11)</f>
        <v>7643132855</v>
      </c>
      <c r="I12" s="85">
        <f t="shared" si="1"/>
        <v>68283642572</v>
      </c>
      <c r="J12" s="83">
        <f>SUM(J9:J11)</f>
        <v>14597293801</v>
      </c>
      <c r="K12" s="84">
        <f>SUM(K9:K11)</f>
        <v>610802781</v>
      </c>
      <c r="L12" s="84">
        <f t="shared" si="2"/>
        <v>15208096582</v>
      </c>
      <c r="M12" s="46">
        <f t="shared" si="3"/>
        <v>0.22121774477780318</v>
      </c>
      <c r="N12" s="113">
        <f>SUM(N9:N11)</f>
        <v>14307357636</v>
      </c>
      <c r="O12" s="114">
        <f>SUM(O9:O11)</f>
        <v>1503392207</v>
      </c>
      <c r="P12" s="115">
        <f t="shared" si="4"/>
        <v>15810749843</v>
      </c>
      <c r="Q12" s="46">
        <f t="shared" si="5"/>
        <v>0.22998396970033563</v>
      </c>
      <c r="R12" s="113">
        <f>SUM(R9:R11)</f>
        <v>0</v>
      </c>
      <c r="S12" s="115">
        <f>SUM(S9:S11)</f>
        <v>0</v>
      </c>
      <c r="T12" s="115">
        <f t="shared" si="6"/>
        <v>0</v>
      </c>
      <c r="U12" s="46">
        <f t="shared" si="7"/>
        <v>0</v>
      </c>
      <c r="V12" s="113">
        <f>SUM(V9:V11)</f>
        <v>0</v>
      </c>
      <c r="W12" s="115">
        <f>SUM(W9:W11)</f>
        <v>0</v>
      </c>
      <c r="X12" s="115">
        <f t="shared" si="8"/>
        <v>0</v>
      </c>
      <c r="Y12" s="46">
        <f t="shared" si="9"/>
        <v>0</v>
      </c>
      <c r="Z12" s="83">
        <f t="shared" si="10"/>
        <v>28904651437</v>
      </c>
      <c r="AA12" s="84">
        <f t="shared" si="11"/>
        <v>2114194988</v>
      </c>
      <c r="AB12" s="84">
        <f t="shared" si="12"/>
        <v>31018846425</v>
      </c>
      <c r="AC12" s="46">
        <f t="shared" si="13"/>
        <v>0.45120171447813884</v>
      </c>
      <c r="AD12" s="83">
        <f>SUM(AD9:AD11)</f>
        <v>12892585601</v>
      </c>
      <c r="AE12" s="84">
        <f>SUM(AE9:AE11)</f>
        <v>1885719904</v>
      </c>
      <c r="AF12" s="84">
        <f t="shared" si="14"/>
        <v>14778305505</v>
      </c>
      <c r="AG12" s="46">
        <f t="shared" si="15"/>
        <v>0.4587634184089323</v>
      </c>
      <c r="AH12" s="46">
        <f t="shared" si="16"/>
        <v>0.06986215961300091</v>
      </c>
      <c r="AI12" s="65">
        <f>SUM(AI9:AI11)</f>
        <v>61879243224</v>
      </c>
      <c r="AJ12" s="65">
        <f>SUM(AJ9:AJ11)</f>
        <v>64007952070</v>
      </c>
      <c r="AK12" s="65">
        <f>SUM(AK9:AK11)</f>
        <v>28387933150</v>
      </c>
      <c r="AL12" s="65"/>
    </row>
    <row r="13" spans="1:38" s="15" customFormat="1" ht="12.75">
      <c r="A13" s="31" t="s">
        <v>96</v>
      </c>
      <c r="B13" s="62" t="s">
        <v>60</v>
      </c>
      <c r="C13" s="41" t="s">
        <v>61</v>
      </c>
      <c r="D13" s="79">
        <v>3182885750</v>
      </c>
      <c r="E13" s="80">
        <v>337147600</v>
      </c>
      <c r="F13" s="81">
        <f t="shared" si="0"/>
        <v>3520033350</v>
      </c>
      <c r="G13" s="79">
        <v>3182885750</v>
      </c>
      <c r="H13" s="80">
        <v>337147600</v>
      </c>
      <c r="I13" s="82">
        <f t="shared" si="1"/>
        <v>3520033350</v>
      </c>
      <c r="J13" s="79">
        <v>563017708</v>
      </c>
      <c r="K13" s="80">
        <v>37867314</v>
      </c>
      <c r="L13" s="80">
        <f t="shared" si="2"/>
        <v>600885022</v>
      </c>
      <c r="M13" s="42">
        <f t="shared" si="3"/>
        <v>0.17070435483232</v>
      </c>
      <c r="N13" s="107">
        <v>654362488</v>
      </c>
      <c r="O13" s="108">
        <v>63302123</v>
      </c>
      <c r="P13" s="109">
        <f t="shared" si="4"/>
        <v>717664611</v>
      </c>
      <c r="Q13" s="42">
        <f t="shared" si="5"/>
        <v>0.203880060113635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1217380196</v>
      </c>
      <c r="AA13" s="80">
        <f t="shared" si="11"/>
        <v>101169437</v>
      </c>
      <c r="AB13" s="80">
        <f t="shared" si="12"/>
        <v>1318549633</v>
      </c>
      <c r="AC13" s="42">
        <f t="shared" si="13"/>
        <v>0.374584414945955</v>
      </c>
      <c r="AD13" s="79">
        <v>456006504</v>
      </c>
      <c r="AE13" s="80">
        <v>113039943</v>
      </c>
      <c r="AF13" s="80">
        <f t="shared" si="14"/>
        <v>569046447</v>
      </c>
      <c r="AG13" s="42">
        <f t="shared" si="15"/>
        <v>0.3843487141109188</v>
      </c>
      <c r="AH13" s="42">
        <f t="shared" si="16"/>
        <v>0.2611705332376848</v>
      </c>
      <c r="AI13" s="14">
        <v>3205785017</v>
      </c>
      <c r="AJ13" s="14">
        <v>3125132645</v>
      </c>
      <c r="AK13" s="14">
        <v>1232139349</v>
      </c>
      <c r="AL13" s="14"/>
    </row>
    <row r="14" spans="1:38" s="15" customFormat="1" ht="12.75">
      <c r="A14" s="31" t="s">
        <v>96</v>
      </c>
      <c r="B14" s="62" t="s">
        <v>243</v>
      </c>
      <c r="C14" s="41" t="s">
        <v>244</v>
      </c>
      <c r="D14" s="79">
        <v>478425428</v>
      </c>
      <c r="E14" s="80">
        <v>40235000</v>
      </c>
      <c r="F14" s="81">
        <f t="shared" si="0"/>
        <v>518660428</v>
      </c>
      <c r="G14" s="79">
        <v>478425428</v>
      </c>
      <c r="H14" s="80">
        <v>189981390</v>
      </c>
      <c r="I14" s="82">
        <f t="shared" si="1"/>
        <v>668406818</v>
      </c>
      <c r="J14" s="79">
        <v>92701720</v>
      </c>
      <c r="K14" s="80">
        <v>1304191</v>
      </c>
      <c r="L14" s="80">
        <f t="shared" si="2"/>
        <v>94005911</v>
      </c>
      <c r="M14" s="42">
        <f t="shared" si="3"/>
        <v>0.18124750978688506</v>
      </c>
      <c r="N14" s="107">
        <v>97233036</v>
      </c>
      <c r="O14" s="108">
        <v>12901219</v>
      </c>
      <c r="P14" s="109">
        <f t="shared" si="4"/>
        <v>110134255</v>
      </c>
      <c r="Q14" s="42">
        <f t="shared" si="5"/>
        <v>0.21234366274035466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189934756</v>
      </c>
      <c r="AA14" s="80">
        <f t="shared" si="11"/>
        <v>14205410</v>
      </c>
      <c r="AB14" s="80">
        <f t="shared" si="12"/>
        <v>204140166</v>
      </c>
      <c r="AC14" s="42">
        <f t="shared" si="13"/>
        <v>0.39359117252723974</v>
      </c>
      <c r="AD14" s="79">
        <v>86047437</v>
      </c>
      <c r="AE14" s="80">
        <v>10735156</v>
      </c>
      <c r="AF14" s="80">
        <f t="shared" si="14"/>
        <v>96782593</v>
      </c>
      <c r="AG14" s="42">
        <f t="shared" si="15"/>
        <v>0.3216145427927939</v>
      </c>
      <c r="AH14" s="42">
        <f t="shared" si="16"/>
        <v>0.13795520027036257</v>
      </c>
      <c r="AI14" s="14">
        <v>558789946</v>
      </c>
      <c r="AJ14" s="14">
        <v>576790989</v>
      </c>
      <c r="AK14" s="14">
        <v>179714973</v>
      </c>
      <c r="AL14" s="14"/>
    </row>
    <row r="15" spans="1:38" s="15" customFormat="1" ht="12.75">
      <c r="A15" s="31" t="s">
        <v>96</v>
      </c>
      <c r="B15" s="62" t="s">
        <v>245</v>
      </c>
      <c r="C15" s="41" t="s">
        <v>246</v>
      </c>
      <c r="D15" s="79">
        <v>353180126</v>
      </c>
      <c r="E15" s="80">
        <v>70890200</v>
      </c>
      <c r="F15" s="81">
        <f t="shared" si="0"/>
        <v>424070326</v>
      </c>
      <c r="G15" s="79">
        <v>353180126</v>
      </c>
      <c r="H15" s="80">
        <v>70890200</v>
      </c>
      <c r="I15" s="82">
        <f t="shared" si="1"/>
        <v>424070326</v>
      </c>
      <c r="J15" s="79">
        <v>94354975</v>
      </c>
      <c r="K15" s="80">
        <v>4960003</v>
      </c>
      <c r="L15" s="80">
        <f t="shared" si="2"/>
        <v>99314978</v>
      </c>
      <c r="M15" s="42">
        <f t="shared" si="3"/>
        <v>0.2341945944126258</v>
      </c>
      <c r="N15" s="107">
        <v>68248683</v>
      </c>
      <c r="O15" s="108">
        <v>21387276</v>
      </c>
      <c r="P15" s="109">
        <f t="shared" si="4"/>
        <v>89635959</v>
      </c>
      <c r="Q15" s="42">
        <f t="shared" si="5"/>
        <v>0.2113705050892903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162603658</v>
      </c>
      <c r="AA15" s="80">
        <f t="shared" si="11"/>
        <v>26347279</v>
      </c>
      <c r="AB15" s="80">
        <f t="shared" si="12"/>
        <v>188950937</v>
      </c>
      <c r="AC15" s="42">
        <f t="shared" si="13"/>
        <v>0.4455650995019161</v>
      </c>
      <c r="AD15" s="79">
        <v>63080953</v>
      </c>
      <c r="AE15" s="80">
        <v>13456553</v>
      </c>
      <c r="AF15" s="80">
        <f t="shared" si="14"/>
        <v>76537506</v>
      </c>
      <c r="AG15" s="42">
        <f t="shared" si="15"/>
        <v>0.44318570900161713</v>
      </c>
      <c r="AH15" s="42">
        <f t="shared" si="16"/>
        <v>0.17113770338949896</v>
      </c>
      <c r="AI15" s="14">
        <v>356287382</v>
      </c>
      <c r="AJ15" s="14">
        <v>341876469</v>
      </c>
      <c r="AK15" s="14">
        <v>157901476</v>
      </c>
      <c r="AL15" s="14"/>
    </row>
    <row r="16" spans="1:38" s="15" customFormat="1" ht="12.75">
      <c r="A16" s="31" t="s">
        <v>115</v>
      </c>
      <c r="B16" s="62" t="s">
        <v>247</v>
      </c>
      <c r="C16" s="41" t="s">
        <v>248</v>
      </c>
      <c r="D16" s="79">
        <v>325263238</v>
      </c>
      <c r="E16" s="80">
        <v>0</v>
      </c>
      <c r="F16" s="81">
        <f t="shared" si="0"/>
        <v>325263238</v>
      </c>
      <c r="G16" s="79">
        <v>325263238</v>
      </c>
      <c r="H16" s="80">
        <v>0</v>
      </c>
      <c r="I16" s="82">
        <f t="shared" si="1"/>
        <v>325263238</v>
      </c>
      <c r="J16" s="79">
        <v>81539775</v>
      </c>
      <c r="K16" s="80">
        <v>2067394</v>
      </c>
      <c r="L16" s="80">
        <f t="shared" si="2"/>
        <v>83607169</v>
      </c>
      <c r="M16" s="42">
        <f t="shared" si="3"/>
        <v>0.25704463103205044</v>
      </c>
      <c r="N16" s="107">
        <v>61390992</v>
      </c>
      <c r="O16" s="108">
        <v>8890908</v>
      </c>
      <c r="P16" s="109">
        <f t="shared" si="4"/>
        <v>70281900</v>
      </c>
      <c r="Q16" s="42">
        <f t="shared" si="5"/>
        <v>0.21607698561987507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142930767</v>
      </c>
      <c r="AA16" s="80">
        <f t="shared" si="11"/>
        <v>10958302</v>
      </c>
      <c r="AB16" s="80">
        <f t="shared" si="12"/>
        <v>153889069</v>
      </c>
      <c r="AC16" s="42">
        <f t="shared" si="13"/>
        <v>0.4731216166519255</v>
      </c>
      <c r="AD16" s="79">
        <v>71267313</v>
      </c>
      <c r="AE16" s="80">
        <v>0</v>
      </c>
      <c r="AF16" s="80">
        <f t="shared" si="14"/>
        <v>71267313</v>
      </c>
      <c r="AG16" s="42">
        <f t="shared" si="15"/>
        <v>0</v>
      </c>
      <c r="AH16" s="42">
        <f t="shared" si="16"/>
        <v>-0.013826998079750852</v>
      </c>
      <c r="AI16" s="14">
        <v>0</v>
      </c>
      <c r="AJ16" s="14">
        <v>330963001</v>
      </c>
      <c r="AK16" s="14">
        <v>142671051</v>
      </c>
      <c r="AL16" s="14"/>
    </row>
    <row r="17" spans="1:38" s="59" customFormat="1" ht="12.75">
      <c r="A17" s="63"/>
      <c r="B17" s="64" t="s">
        <v>249</v>
      </c>
      <c r="C17" s="34"/>
      <c r="D17" s="83">
        <f>SUM(D13:D16)</f>
        <v>4339754542</v>
      </c>
      <c r="E17" s="84">
        <f>SUM(E13:E16)</f>
        <v>448272800</v>
      </c>
      <c r="F17" s="92">
        <f t="shared" si="0"/>
        <v>4788027342</v>
      </c>
      <c r="G17" s="83">
        <f>SUM(G13:G16)</f>
        <v>4339754542</v>
      </c>
      <c r="H17" s="84">
        <f>SUM(H13:H16)</f>
        <v>598019190</v>
      </c>
      <c r="I17" s="85">
        <f t="shared" si="1"/>
        <v>4937773732</v>
      </c>
      <c r="J17" s="83">
        <f>SUM(J13:J16)</f>
        <v>831614178</v>
      </c>
      <c r="K17" s="84">
        <f>SUM(K13:K16)</f>
        <v>46198902</v>
      </c>
      <c r="L17" s="84">
        <f t="shared" si="2"/>
        <v>877813080</v>
      </c>
      <c r="M17" s="46">
        <f t="shared" si="3"/>
        <v>0.1833350182234611</v>
      </c>
      <c r="N17" s="113">
        <f>SUM(N13:N16)</f>
        <v>881235199</v>
      </c>
      <c r="O17" s="114">
        <f>SUM(O13:O16)</f>
        <v>106481526</v>
      </c>
      <c r="P17" s="115">
        <f t="shared" si="4"/>
        <v>987716725</v>
      </c>
      <c r="Q17" s="46">
        <f t="shared" si="5"/>
        <v>0.20628886479738068</v>
      </c>
      <c r="R17" s="113">
        <f>SUM(R13:R16)</f>
        <v>0</v>
      </c>
      <c r="S17" s="115">
        <f>SUM(S13:S16)</f>
        <v>0</v>
      </c>
      <c r="T17" s="115">
        <f t="shared" si="6"/>
        <v>0</v>
      </c>
      <c r="U17" s="46">
        <f t="shared" si="7"/>
        <v>0</v>
      </c>
      <c r="V17" s="113">
        <f>SUM(V13:V16)</f>
        <v>0</v>
      </c>
      <c r="W17" s="115">
        <f>SUM(W13:W16)</f>
        <v>0</v>
      </c>
      <c r="X17" s="115">
        <f t="shared" si="8"/>
        <v>0</v>
      </c>
      <c r="Y17" s="46">
        <f t="shared" si="9"/>
        <v>0</v>
      </c>
      <c r="Z17" s="83">
        <f t="shared" si="10"/>
        <v>1712849377</v>
      </c>
      <c r="AA17" s="84">
        <f t="shared" si="11"/>
        <v>152680428</v>
      </c>
      <c r="AB17" s="84">
        <f t="shared" si="12"/>
        <v>1865529805</v>
      </c>
      <c r="AC17" s="46">
        <f t="shared" si="13"/>
        <v>0.3896238830208418</v>
      </c>
      <c r="AD17" s="83">
        <f>SUM(AD13:AD16)</f>
        <v>676402207</v>
      </c>
      <c r="AE17" s="84">
        <f>SUM(AE13:AE16)</f>
        <v>137231652</v>
      </c>
      <c r="AF17" s="84">
        <f t="shared" si="14"/>
        <v>813633859</v>
      </c>
      <c r="AG17" s="46">
        <f t="shared" si="15"/>
        <v>0.4155506070416919</v>
      </c>
      <c r="AH17" s="46">
        <f t="shared" si="16"/>
        <v>0.2139572537135528</v>
      </c>
      <c r="AI17" s="65">
        <f>SUM(AI13:AI16)</f>
        <v>4120862345</v>
      </c>
      <c r="AJ17" s="65">
        <f>SUM(AJ13:AJ16)</f>
        <v>4374763104</v>
      </c>
      <c r="AK17" s="65">
        <f>SUM(AK13:AK16)</f>
        <v>1712426849</v>
      </c>
      <c r="AL17" s="65"/>
    </row>
    <row r="18" spans="1:38" s="15" customFormat="1" ht="12.75">
      <c r="A18" s="31" t="s">
        <v>96</v>
      </c>
      <c r="B18" s="62" t="s">
        <v>250</v>
      </c>
      <c r="C18" s="41" t="s">
        <v>251</v>
      </c>
      <c r="D18" s="79">
        <v>122595087</v>
      </c>
      <c r="E18" s="80">
        <v>16915000</v>
      </c>
      <c r="F18" s="81">
        <f t="shared" si="0"/>
        <v>139510087</v>
      </c>
      <c r="G18" s="79">
        <v>122595087</v>
      </c>
      <c r="H18" s="80">
        <v>16915000</v>
      </c>
      <c r="I18" s="82">
        <f t="shared" si="1"/>
        <v>139510087</v>
      </c>
      <c r="J18" s="79">
        <v>24616008</v>
      </c>
      <c r="K18" s="80">
        <v>6115893</v>
      </c>
      <c r="L18" s="80">
        <f t="shared" si="2"/>
        <v>30731901</v>
      </c>
      <c r="M18" s="42">
        <f t="shared" si="3"/>
        <v>0.22028443721062263</v>
      </c>
      <c r="N18" s="107">
        <v>23436385</v>
      </c>
      <c r="O18" s="108">
        <v>3928891</v>
      </c>
      <c r="P18" s="109">
        <f t="shared" si="4"/>
        <v>27365276</v>
      </c>
      <c r="Q18" s="42">
        <f t="shared" si="5"/>
        <v>0.19615266959155434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48052393</v>
      </c>
      <c r="AA18" s="80">
        <f t="shared" si="11"/>
        <v>10044784</v>
      </c>
      <c r="AB18" s="80">
        <f t="shared" si="12"/>
        <v>58097177</v>
      </c>
      <c r="AC18" s="42">
        <f t="shared" si="13"/>
        <v>0.41643710680217694</v>
      </c>
      <c r="AD18" s="79">
        <v>32828112</v>
      </c>
      <c r="AE18" s="80">
        <v>5293177</v>
      </c>
      <c r="AF18" s="80">
        <f t="shared" si="14"/>
        <v>38121289</v>
      </c>
      <c r="AG18" s="42">
        <f t="shared" si="15"/>
        <v>0.30830093443339074</v>
      </c>
      <c r="AH18" s="42">
        <f t="shared" si="16"/>
        <v>-0.28215239521412827</v>
      </c>
      <c r="AI18" s="14">
        <v>253622037</v>
      </c>
      <c r="AJ18" s="14">
        <v>150200036</v>
      </c>
      <c r="AK18" s="14">
        <v>78191911</v>
      </c>
      <c r="AL18" s="14"/>
    </row>
    <row r="19" spans="1:38" s="15" customFormat="1" ht="12.75">
      <c r="A19" s="31" t="s">
        <v>96</v>
      </c>
      <c r="B19" s="62" t="s">
        <v>252</v>
      </c>
      <c r="C19" s="41" t="s">
        <v>253</v>
      </c>
      <c r="D19" s="79">
        <v>475674538</v>
      </c>
      <c r="E19" s="80">
        <v>61068000</v>
      </c>
      <c r="F19" s="81">
        <f t="shared" si="0"/>
        <v>536742538</v>
      </c>
      <c r="G19" s="79">
        <v>475674538</v>
      </c>
      <c r="H19" s="80">
        <v>61068000</v>
      </c>
      <c r="I19" s="82">
        <f t="shared" si="1"/>
        <v>536742538</v>
      </c>
      <c r="J19" s="79">
        <v>94191751</v>
      </c>
      <c r="K19" s="80">
        <v>591936</v>
      </c>
      <c r="L19" s="80">
        <f t="shared" si="2"/>
        <v>94783687</v>
      </c>
      <c r="M19" s="42">
        <f t="shared" si="3"/>
        <v>0.1765906003149689</v>
      </c>
      <c r="N19" s="107">
        <v>108567533</v>
      </c>
      <c r="O19" s="108">
        <v>16264019</v>
      </c>
      <c r="P19" s="109">
        <f t="shared" si="4"/>
        <v>124831552</v>
      </c>
      <c r="Q19" s="42">
        <f t="shared" si="5"/>
        <v>0.23257249642471975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202759284</v>
      </c>
      <c r="AA19" s="80">
        <f t="shared" si="11"/>
        <v>16855955</v>
      </c>
      <c r="AB19" s="80">
        <f t="shared" si="12"/>
        <v>219615239</v>
      </c>
      <c r="AC19" s="42">
        <f t="shared" si="13"/>
        <v>0.40916309673968865</v>
      </c>
      <c r="AD19" s="79">
        <v>77805954</v>
      </c>
      <c r="AE19" s="80">
        <v>-3581918</v>
      </c>
      <c r="AF19" s="80">
        <f t="shared" si="14"/>
        <v>74224036</v>
      </c>
      <c r="AG19" s="42">
        <f t="shared" si="15"/>
        <v>0.30672891370128125</v>
      </c>
      <c r="AH19" s="42">
        <f t="shared" si="16"/>
        <v>0.6818211286705023</v>
      </c>
      <c r="AI19" s="14">
        <v>450422956</v>
      </c>
      <c r="AJ19" s="14">
        <v>450422956</v>
      </c>
      <c r="AK19" s="14">
        <v>138157744</v>
      </c>
      <c r="AL19" s="14"/>
    </row>
    <row r="20" spans="1:38" s="15" customFormat="1" ht="12.75">
      <c r="A20" s="31" t="s">
        <v>115</v>
      </c>
      <c r="B20" s="62" t="s">
        <v>254</v>
      </c>
      <c r="C20" s="41" t="s">
        <v>255</v>
      </c>
      <c r="D20" s="79">
        <v>52958515</v>
      </c>
      <c r="E20" s="80">
        <v>260000</v>
      </c>
      <c r="F20" s="81">
        <f t="shared" si="0"/>
        <v>53218515</v>
      </c>
      <c r="G20" s="79">
        <v>52958515</v>
      </c>
      <c r="H20" s="80">
        <v>260000</v>
      </c>
      <c r="I20" s="82">
        <f t="shared" si="1"/>
        <v>53218515</v>
      </c>
      <c r="J20" s="79">
        <v>15331588</v>
      </c>
      <c r="K20" s="80">
        <v>0</v>
      </c>
      <c r="L20" s="80">
        <f t="shared" si="2"/>
        <v>15331588</v>
      </c>
      <c r="M20" s="42">
        <f t="shared" si="3"/>
        <v>0.28808748233579984</v>
      </c>
      <c r="N20" s="107">
        <v>10506459</v>
      </c>
      <c r="O20" s="108">
        <v>0</v>
      </c>
      <c r="P20" s="109">
        <f t="shared" si="4"/>
        <v>10506459</v>
      </c>
      <c r="Q20" s="42">
        <f t="shared" si="5"/>
        <v>0.19742112308094278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25838047</v>
      </c>
      <c r="AA20" s="80">
        <f t="shared" si="11"/>
        <v>0</v>
      </c>
      <c r="AB20" s="80">
        <f t="shared" si="12"/>
        <v>25838047</v>
      </c>
      <c r="AC20" s="42">
        <f t="shared" si="13"/>
        <v>0.4855086054167427</v>
      </c>
      <c r="AD20" s="79">
        <v>9617660</v>
      </c>
      <c r="AE20" s="80">
        <v>982412</v>
      </c>
      <c r="AF20" s="80">
        <f t="shared" si="14"/>
        <v>10600072</v>
      </c>
      <c r="AG20" s="42">
        <f t="shared" si="15"/>
        <v>0.44042367414153316</v>
      </c>
      <c r="AH20" s="42">
        <f t="shared" si="16"/>
        <v>-0.008831355107776662</v>
      </c>
      <c r="AI20" s="14">
        <v>44118246</v>
      </c>
      <c r="AJ20" s="14">
        <v>44118246</v>
      </c>
      <c r="AK20" s="14">
        <v>19430720</v>
      </c>
      <c r="AL20" s="14"/>
    </row>
    <row r="21" spans="1:38" s="59" customFormat="1" ht="12.75">
      <c r="A21" s="63"/>
      <c r="B21" s="64" t="s">
        <v>256</v>
      </c>
      <c r="C21" s="34"/>
      <c r="D21" s="83">
        <f>SUM(D18:D20)</f>
        <v>651228140</v>
      </c>
      <c r="E21" s="84">
        <f>SUM(E18:E20)</f>
        <v>78243000</v>
      </c>
      <c r="F21" s="85">
        <f t="shared" si="0"/>
        <v>729471140</v>
      </c>
      <c r="G21" s="83">
        <f>SUM(G18:G20)</f>
        <v>651228140</v>
      </c>
      <c r="H21" s="84">
        <f>SUM(H18:H20)</f>
        <v>78243000</v>
      </c>
      <c r="I21" s="85">
        <f t="shared" si="1"/>
        <v>729471140</v>
      </c>
      <c r="J21" s="83">
        <f>SUM(J18:J20)</f>
        <v>134139347</v>
      </c>
      <c r="K21" s="84">
        <f>SUM(K18:K20)</f>
        <v>6707829</v>
      </c>
      <c r="L21" s="84">
        <f t="shared" si="2"/>
        <v>140847176</v>
      </c>
      <c r="M21" s="46">
        <f t="shared" si="3"/>
        <v>0.19308121771616626</v>
      </c>
      <c r="N21" s="113">
        <f>SUM(N18:N20)</f>
        <v>142510377</v>
      </c>
      <c r="O21" s="114">
        <f>SUM(O18:O20)</f>
        <v>20192910</v>
      </c>
      <c r="P21" s="115">
        <f t="shared" si="4"/>
        <v>162703287</v>
      </c>
      <c r="Q21" s="46">
        <f t="shared" si="5"/>
        <v>0.22304280194004658</v>
      </c>
      <c r="R21" s="113">
        <f>SUM(R18:R20)</f>
        <v>0</v>
      </c>
      <c r="S21" s="115">
        <f>SUM(S18:S20)</f>
        <v>0</v>
      </c>
      <c r="T21" s="115">
        <f t="shared" si="6"/>
        <v>0</v>
      </c>
      <c r="U21" s="46">
        <f t="shared" si="7"/>
        <v>0</v>
      </c>
      <c r="V21" s="113">
        <f>SUM(V18:V20)</f>
        <v>0</v>
      </c>
      <c r="W21" s="115">
        <f>SUM(W18:W20)</f>
        <v>0</v>
      </c>
      <c r="X21" s="115">
        <f t="shared" si="8"/>
        <v>0</v>
      </c>
      <c r="Y21" s="46">
        <f t="shared" si="9"/>
        <v>0</v>
      </c>
      <c r="Z21" s="83">
        <f t="shared" si="10"/>
        <v>276649724</v>
      </c>
      <c r="AA21" s="84">
        <f t="shared" si="11"/>
        <v>26900739</v>
      </c>
      <c r="AB21" s="84">
        <f t="shared" si="12"/>
        <v>303550463</v>
      </c>
      <c r="AC21" s="46">
        <f t="shared" si="13"/>
        <v>0.4161240196562129</v>
      </c>
      <c r="AD21" s="83">
        <f>SUM(AD18:AD20)</f>
        <v>120251726</v>
      </c>
      <c r="AE21" s="84">
        <f>SUM(AE18:AE20)</f>
        <v>2693671</v>
      </c>
      <c r="AF21" s="84">
        <f t="shared" si="14"/>
        <v>122945397</v>
      </c>
      <c r="AG21" s="46">
        <f t="shared" si="15"/>
        <v>0.3151456296023654</v>
      </c>
      <c r="AH21" s="46">
        <f t="shared" si="16"/>
        <v>0.3233784344118227</v>
      </c>
      <c r="AI21" s="65">
        <f>SUM(AI18:AI20)</f>
        <v>748163239</v>
      </c>
      <c r="AJ21" s="65">
        <f>SUM(AJ18:AJ20)</f>
        <v>644741238</v>
      </c>
      <c r="AK21" s="65">
        <f>SUM(AK18:AK20)</f>
        <v>235780375</v>
      </c>
      <c r="AL21" s="65"/>
    </row>
    <row r="22" spans="1:38" s="15" customFormat="1" ht="12.75">
      <c r="A22" s="31" t="s">
        <v>96</v>
      </c>
      <c r="B22" s="62" t="s">
        <v>74</v>
      </c>
      <c r="C22" s="41" t="s">
        <v>75</v>
      </c>
      <c r="D22" s="79">
        <v>1257831977</v>
      </c>
      <c r="E22" s="80">
        <v>214330391</v>
      </c>
      <c r="F22" s="81">
        <f t="shared" si="0"/>
        <v>1472162368</v>
      </c>
      <c r="G22" s="79">
        <v>1257831977</v>
      </c>
      <c r="H22" s="80">
        <v>214330391</v>
      </c>
      <c r="I22" s="82">
        <f t="shared" si="1"/>
        <v>1472162368</v>
      </c>
      <c r="J22" s="79">
        <v>248984044</v>
      </c>
      <c r="K22" s="80">
        <v>11029924</v>
      </c>
      <c r="L22" s="80">
        <f t="shared" si="2"/>
        <v>260013968</v>
      </c>
      <c r="M22" s="42">
        <f t="shared" si="3"/>
        <v>0.1766204419103858</v>
      </c>
      <c r="N22" s="107">
        <v>312710258</v>
      </c>
      <c r="O22" s="108">
        <v>32176185</v>
      </c>
      <c r="P22" s="109">
        <f t="shared" si="4"/>
        <v>344886443</v>
      </c>
      <c r="Q22" s="42">
        <f t="shared" si="5"/>
        <v>0.23427201407718637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561694302</v>
      </c>
      <c r="AA22" s="80">
        <f t="shared" si="11"/>
        <v>43206109</v>
      </c>
      <c r="AB22" s="80">
        <f t="shared" si="12"/>
        <v>604900411</v>
      </c>
      <c r="AC22" s="42">
        <f t="shared" si="13"/>
        <v>0.4108924559875722</v>
      </c>
      <c r="AD22" s="79">
        <v>240672372</v>
      </c>
      <c r="AE22" s="80">
        <v>31462627</v>
      </c>
      <c r="AF22" s="80">
        <f t="shared" si="14"/>
        <v>272134999</v>
      </c>
      <c r="AG22" s="42">
        <f t="shared" si="15"/>
        <v>0.3376469014493202</v>
      </c>
      <c r="AH22" s="42">
        <f t="shared" si="16"/>
        <v>0.26733586002291454</v>
      </c>
      <c r="AI22" s="14">
        <v>1435693800</v>
      </c>
      <c r="AJ22" s="14">
        <v>1269462987</v>
      </c>
      <c r="AK22" s="14">
        <v>484757563</v>
      </c>
      <c r="AL22" s="14"/>
    </row>
    <row r="23" spans="1:38" s="15" customFormat="1" ht="12.75">
      <c r="A23" s="31" t="s">
        <v>96</v>
      </c>
      <c r="B23" s="62" t="s">
        <v>257</v>
      </c>
      <c r="C23" s="41" t="s">
        <v>258</v>
      </c>
      <c r="D23" s="79">
        <v>601712219</v>
      </c>
      <c r="E23" s="80">
        <v>103156183</v>
      </c>
      <c r="F23" s="81">
        <f t="shared" si="0"/>
        <v>704868402</v>
      </c>
      <c r="G23" s="79">
        <v>601712219</v>
      </c>
      <c r="H23" s="80">
        <v>103156183</v>
      </c>
      <c r="I23" s="82">
        <f t="shared" si="1"/>
        <v>704868402</v>
      </c>
      <c r="J23" s="79">
        <v>118489524</v>
      </c>
      <c r="K23" s="80">
        <v>10717013</v>
      </c>
      <c r="L23" s="80">
        <f t="shared" si="2"/>
        <v>129206537</v>
      </c>
      <c r="M23" s="42">
        <f t="shared" si="3"/>
        <v>0.18330590026931012</v>
      </c>
      <c r="N23" s="107">
        <v>141149219</v>
      </c>
      <c r="O23" s="108">
        <v>16672040</v>
      </c>
      <c r="P23" s="109">
        <f t="shared" si="4"/>
        <v>157821259</v>
      </c>
      <c r="Q23" s="42">
        <f t="shared" si="5"/>
        <v>0.22390173619954665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259638743</v>
      </c>
      <c r="AA23" s="80">
        <f t="shared" si="11"/>
        <v>27389053</v>
      </c>
      <c r="AB23" s="80">
        <f t="shared" si="12"/>
        <v>287027796</v>
      </c>
      <c r="AC23" s="42">
        <f t="shared" si="13"/>
        <v>0.40720763646885677</v>
      </c>
      <c r="AD23" s="79">
        <v>138012197</v>
      </c>
      <c r="AE23" s="80">
        <v>3755907</v>
      </c>
      <c r="AF23" s="80">
        <f t="shared" si="14"/>
        <v>141768104</v>
      </c>
      <c r="AG23" s="42">
        <f t="shared" si="15"/>
        <v>0</v>
      </c>
      <c r="AH23" s="42">
        <f t="shared" si="16"/>
        <v>0.11323530855713493</v>
      </c>
      <c r="AI23" s="14">
        <v>0</v>
      </c>
      <c r="AJ23" s="14">
        <v>619837957</v>
      </c>
      <c r="AK23" s="14">
        <v>243837163</v>
      </c>
      <c r="AL23" s="14"/>
    </row>
    <row r="24" spans="1:38" s="15" customFormat="1" ht="12.75">
      <c r="A24" s="31" t="s">
        <v>96</v>
      </c>
      <c r="B24" s="62" t="s">
        <v>259</v>
      </c>
      <c r="C24" s="41" t="s">
        <v>260</v>
      </c>
      <c r="D24" s="79">
        <v>218469037</v>
      </c>
      <c r="E24" s="80">
        <v>0</v>
      </c>
      <c r="F24" s="81">
        <f t="shared" si="0"/>
        <v>218469037</v>
      </c>
      <c r="G24" s="79">
        <v>218469037</v>
      </c>
      <c r="H24" s="80">
        <v>0</v>
      </c>
      <c r="I24" s="82">
        <f t="shared" si="1"/>
        <v>218469037</v>
      </c>
      <c r="J24" s="79">
        <v>76072607</v>
      </c>
      <c r="K24" s="80">
        <v>9244815</v>
      </c>
      <c r="L24" s="80">
        <f t="shared" si="2"/>
        <v>85317422</v>
      </c>
      <c r="M24" s="42">
        <f t="shared" si="3"/>
        <v>0.39052409060602944</v>
      </c>
      <c r="N24" s="107">
        <v>63776671</v>
      </c>
      <c r="O24" s="108">
        <v>3527424</v>
      </c>
      <c r="P24" s="109">
        <f t="shared" si="4"/>
        <v>67304095</v>
      </c>
      <c r="Q24" s="42">
        <f t="shared" si="5"/>
        <v>0.30807155066097536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139849278</v>
      </c>
      <c r="AA24" s="80">
        <f t="shared" si="11"/>
        <v>12772239</v>
      </c>
      <c r="AB24" s="80">
        <f t="shared" si="12"/>
        <v>152621517</v>
      </c>
      <c r="AC24" s="42">
        <f t="shared" si="13"/>
        <v>0.6985956412670048</v>
      </c>
      <c r="AD24" s="79">
        <v>60329531</v>
      </c>
      <c r="AE24" s="80">
        <v>6843509</v>
      </c>
      <c r="AF24" s="80">
        <f t="shared" si="14"/>
        <v>67173040</v>
      </c>
      <c r="AG24" s="42">
        <f t="shared" si="15"/>
        <v>0.40744125912370416</v>
      </c>
      <c r="AH24" s="42">
        <f t="shared" si="16"/>
        <v>0.0019510059392875423</v>
      </c>
      <c r="AI24" s="14">
        <v>295293305</v>
      </c>
      <c r="AJ24" s="14">
        <v>285412078</v>
      </c>
      <c r="AK24" s="14">
        <v>120314676</v>
      </c>
      <c r="AL24" s="14"/>
    </row>
    <row r="25" spans="1:38" s="15" customFormat="1" ht="12.75">
      <c r="A25" s="31" t="s">
        <v>96</v>
      </c>
      <c r="B25" s="62" t="s">
        <v>261</v>
      </c>
      <c r="C25" s="41" t="s">
        <v>262</v>
      </c>
      <c r="D25" s="79">
        <v>1110217434</v>
      </c>
      <c r="E25" s="80">
        <v>0</v>
      </c>
      <c r="F25" s="81">
        <f t="shared" si="0"/>
        <v>1110217434</v>
      </c>
      <c r="G25" s="79">
        <v>1110217434</v>
      </c>
      <c r="H25" s="80">
        <v>0</v>
      </c>
      <c r="I25" s="82">
        <f t="shared" si="1"/>
        <v>1110217434</v>
      </c>
      <c r="J25" s="79">
        <v>99477547</v>
      </c>
      <c r="K25" s="80">
        <v>11195283</v>
      </c>
      <c r="L25" s="80">
        <f t="shared" si="2"/>
        <v>110672830</v>
      </c>
      <c r="M25" s="42">
        <f t="shared" si="3"/>
        <v>0.09968572516579667</v>
      </c>
      <c r="N25" s="107">
        <v>140287473</v>
      </c>
      <c r="O25" s="108">
        <v>162404</v>
      </c>
      <c r="P25" s="109">
        <f t="shared" si="4"/>
        <v>140449877</v>
      </c>
      <c r="Q25" s="42">
        <f t="shared" si="5"/>
        <v>0.1265066397795371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239765020</v>
      </c>
      <c r="AA25" s="80">
        <f t="shared" si="11"/>
        <v>11357687</v>
      </c>
      <c r="AB25" s="80">
        <f t="shared" si="12"/>
        <v>251122707</v>
      </c>
      <c r="AC25" s="42">
        <f t="shared" si="13"/>
        <v>0.22619236494533376</v>
      </c>
      <c r="AD25" s="79">
        <v>138239601</v>
      </c>
      <c r="AE25" s="80">
        <v>12575733</v>
      </c>
      <c r="AF25" s="80">
        <f t="shared" si="14"/>
        <v>150815334</v>
      </c>
      <c r="AG25" s="42">
        <f t="shared" si="15"/>
        <v>0.3108976847050849</v>
      </c>
      <c r="AH25" s="42">
        <f t="shared" si="16"/>
        <v>-0.06872946354380649</v>
      </c>
      <c r="AI25" s="14">
        <v>919977488</v>
      </c>
      <c r="AJ25" s="14">
        <v>919977488</v>
      </c>
      <c r="AK25" s="14">
        <v>286018871</v>
      </c>
      <c r="AL25" s="14"/>
    </row>
    <row r="26" spans="1:38" s="15" customFormat="1" ht="12.75">
      <c r="A26" s="31" t="s">
        <v>115</v>
      </c>
      <c r="B26" s="62" t="s">
        <v>263</v>
      </c>
      <c r="C26" s="41" t="s">
        <v>264</v>
      </c>
      <c r="D26" s="79">
        <v>238096690</v>
      </c>
      <c r="E26" s="80">
        <v>29828000</v>
      </c>
      <c r="F26" s="81">
        <f t="shared" si="0"/>
        <v>267924690</v>
      </c>
      <c r="G26" s="79">
        <v>238096690</v>
      </c>
      <c r="H26" s="80">
        <v>29828000</v>
      </c>
      <c r="I26" s="82">
        <f t="shared" si="1"/>
        <v>267924690</v>
      </c>
      <c r="J26" s="79">
        <v>51061723</v>
      </c>
      <c r="K26" s="80">
        <v>13319</v>
      </c>
      <c r="L26" s="80">
        <f t="shared" si="2"/>
        <v>51075042</v>
      </c>
      <c r="M26" s="42">
        <f t="shared" si="3"/>
        <v>0.1906320839635944</v>
      </c>
      <c r="N26" s="107">
        <v>50913156</v>
      </c>
      <c r="O26" s="108">
        <v>1919583</v>
      </c>
      <c r="P26" s="109">
        <f t="shared" si="4"/>
        <v>52832739</v>
      </c>
      <c r="Q26" s="42">
        <f t="shared" si="5"/>
        <v>0.19719249838452738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101974879</v>
      </c>
      <c r="AA26" s="80">
        <f t="shared" si="11"/>
        <v>1932902</v>
      </c>
      <c r="AB26" s="80">
        <f t="shared" si="12"/>
        <v>103907781</v>
      </c>
      <c r="AC26" s="42">
        <f t="shared" si="13"/>
        <v>0.3878245823481218</v>
      </c>
      <c r="AD26" s="79">
        <v>50906100</v>
      </c>
      <c r="AE26" s="80">
        <v>2044927</v>
      </c>
      <c r="AF26" s="80">
        <f t="shared" si="14"/>
        <v>52951027</v>
      </c>
      <c r="AG26" s="42">
        <f t="shared" si="15"/>
        <v>0.4116849231852648</v>
      </c>
      <c r="AH26" s="42">
        <f t="shared" si="16"/>
        <v>-0.0022339132345818857</v>
      </c>
      <c r="AI26" s="14">
        <v>235153450</v>
      </c>
      <c r="AJ26" s="14">
        <v>243396500</v>
      </c>
      <c r="AK26" s="14">
        <v>96809130</v>
      </c>
      <c r="AL26" s="14"/>
    </row>
    <row r="27" spans="1:38" s="59" customFormat="1" ht="12.75">
      <c r="A27" s="63"/>
      <c r="B27" s="64" t="s">
        <v>265</v>
      </c>
      <c r="C27" s="34"/>
      <c r="D27" s="83">
        <f>SUM(D22:D26)</f>
        <v>3426327357</v>
      </c>
      <c r="E27" s="84">
        <f>SUM(E22:E26)</f>
        <v>347314574</v>
      </c>
      <c r="F27" s="92">
        <f t="shared" si="0"/>
        <v>3773641931</v>
      </c>
      <c r="G27" s="83">
        <f>SUM(G22:G26)</f>
        <v>3426327357</v>
      </c>
      <c r="H27" s="84">
        <f>SUM(H22:H26)</f>
        <v>347314574</v>
      </c>
      <c r="I27" s="85">
        <f t="shared" si="1"/>
        <v>3773641931</v>
      </c>
      <c r="J27" s="83">
        <f>SUM(J22:J26)</f>
        <v>594085445</v>
      </c>
      <c r="K27" s="84">
        <f>SUM(K22:K26)</f>
        <v>42200354</v>
      </c>
      <c r="L27" s="84">
        <f t="shared" si="2"/>
        <v>636285799</v>
      </c>
      <c r="M27" s="46">
        <f t="shared" si="3"/>
        <v>0.16861318870054712</v>
      </c>
      <c r="N27" s="113">
        <f>SUM(N22:N26)</f>
        <v>708836777</v>
      </c>
      <c r="O27" s="114">
        <f>SUM(O22:O26)</f>
        <v>54457636</v>
      </c>
      <c r="P27" s="115">
        <f t="shared" si="4"/>
        <v>763294413</v>
      </c>
      <c r="Q27" s="46">
        <f t="shared" si="5"/>
        <v>0.2022699627989691</v>
      </c>
      <c r="R27" s="113">
        <f>SUM(R22:R26)</f>
        <v>0</v>
      </c>
      <c r="S27" s="115">
        <f>SUM(S22:S26)</f>
        <v>0</v>
      </c>
      <c r="T27" s="115">
        <f t="shared" si="6"/>
        <v>0</v>
      </c>
      <c r="U27" s="46">
        <f t="shared" si="7"/>
        <v>0</v>
      </c>
      <c r="V27" s="113">
        <f>SUM(V22:V26)</f>
        <v>0</v>
      </c>
      <c r="W27" s="115">
        <f>SUM(W22:W26)</f>
        <v>0</v>
      </c>
      <c r="X27" s="115">
        <f t="shared" si="8"/>
        <v>0</v>
      </c>
      <c r="Y27" s="46">
        <f t="shared" si="9"/>
        <v>0</v>
      </c>
      <c r="Z27" s="83">
        <f t="shared" si="10"/>
        <v>1302922222</v>
      </c>
      <c r="AA27" s="84">
        <f t="shared" si="11"/>
        <v>96657990</v>
      </c>
      <c r="AB27" s="84">
        <f t="shared" si="12"/>
        <v>1399580212</v>
      </c>
      <c r="AC27" s="46">
        <f t="shared" si="13"/>
        <v>0.37088315149951623</v>
      </c>
      <c r="AD27" s="83">
        <f>SUM(AD22:AD26)</f>
        <v>628159801</v>
      </c>
      <c r="AE27" s="84">
        <f>SUM(AE22:AE26)</f>
        <v>56682703</v>
      </c>
      <c r="AF27" s="84">
        <f t="shared" si="14"/>
        <v>684842504</v>
      </c>
      <c r="AG27" s="46">
        <f t="shared" si="15"/>
        <v>0.4267799808075972</v>
      </c>
      <c r="AH27" s="46">
        <f t="shared" si="16"/>
        <v>0.11455467285073762</v>
      </c>
      <c r="AI27" s="65">
        <f>SUM(AI22:AI26)</f>
        <v>2886118043</v>
      </c>
      <c r="AJ27" s="65">
        <f>SUM(AJ22:AJ26)</f>
        <v>3338087010</v>
      </c>
      <c r="AK27" s="65">
        <f>SUM(AK22:AK26)</f>
        <v>1231737403</v>
      </c>
      <c r="AL27" s="65"/>
    </row>
    <row r="28" spans="1:38" s="59" customFormat="1" ht="12.75">
      <c r="A28" s="63"/>
      <c r="B28" s="64" t="s">
        <v>266</v>
      </c>
      <c r="C28" s="34"/>
      <c r="D28" s="83">
        <f>SUM(D9:D11,D13:D16,D18:D20,D22:D26)</f>
        <v>68750664816</v>
      </c>
      <c r="E28" s="84">
        <f>SUM(E9:E11,E13:E16,E18:E20,E22:E26)</f>
        <v>9287657688</v>
      </c>
      <c r="F28" s="92">
        <f t="shared" si="0"/>
        <v>78038322504</v>
      </c>
      <c r="G28" s="83">
        <f>SUM(G9:G11,G13:G16,G18:G20,G22:G26)</f>
        <v>69057819756</v>
      </c>
      <c r="H28" s="84">
        <f>SUM(H9:H11,H13:H16,H18:H20,H22:H26)</f>
        <v>8666709619</v>
      </c>
      <c r="I28" s="85">
        <f t="shared" si="1"/>
        <v>77724529375</v>
      </c>
      <c r="J28" s="83">
        <f>SUM(J9:J11,J13:J16,J18:J20,J22:J26)</f>
        <v>16157132771</v>
      </c>
      <c r="K28" s="84">
        <f>SUM(K9:K11,K13:K16,K18:K20,K22:K26)</f>
        <v>705909866</v>
      </c>
      <c r="L28" s="84">
        <f t="shared" si="2"/>
        <v>16863042637</v>
      </c>
      <c r="M28" s="46">
        <f t="shared" si="3"/>
        <v>0.21608668787230342</v>
      </c>
      <c r="N28" s="113">
        <f>SUM(N9:N11,N13:N16,N18:N20,N22:N26)</f>
        <v>16039939989</v>
      </c>
      <c r="O28" s="114">
        <f>SUM(O9:O11,O13:O16,O18:O20,O22:O26)</f>
        <v>1684524279</v>
      </c>
      <c r="P28" s="115">
        <f t="shared" si="4"/>
        <v>17724464268</v>
      </c>
      <c r="Q28" s="46">
        <f t="shared" si="5"/>
        <v>0.22712513159276967</v>
      </c>
      <c r="R28" s="113">
        <f>SUM(R9:R11,R13:R16,R18:R20,R22:R26)</f>
        <v>0</v>
      </c>
      <c r="S28" s="115">
        <f>SUM(S9:S11,S13:S16,S18:S20,S22:S26)</f>
        <v>0</v>
      </c>
      <c r="T28" s="115">
        <f t="shared" si="6"/>
        <v>0</v>
      </c>
      <c r="U28" s="46">
        <f t="shared" si="7"/>
        <v>0</v>
      </c>
      <c r="V28" s="113">
        <f>SUM(V9:V11,V13:V16,V18:V20,V22:V26)</f>
        <v>0</v>
      </c>
      <c r="W28" s="115">
        <f>SUM(W9:W11,W13:W16,W18:W20,W22:W26)</f>
        <v>0</v>
      </c>
      <c r="X28" s="115">
        <f t="shared" si="8"/>
        <v>0</v>
      </c>
      <c r="Y28" s="46">
        <f t="shared" si="9"/>
        <v>0</v>
      </c>
      <c r="Z28" s="83">
        <f t="shared" si="10"/>
        <v>32197072760</v>
      </c>
      <c r="AA28" s="84">
        <f t="shared" si="11"/>
        <v>2390434145</v>
      </c>
      <c r="AB28" s="84">
        <f t="shared" si="12"/>
        <v>34587506905</v>
      </c>
      <c r="AC28" s="46">
        <f t="shared" si="13"/>
        <v>0.4432118194650731</v>
      </c>
      <c r="AD28" s="83">
        <f>SUM(AD9:AD11,AD13:AD16,AD18:AD20,AD22:AD26)</f>
        <v>14317399335</v>
      </c>
      <c r="AE28" s="84">
        <f>SUM(AE9:AE11,AE13:AE16,AE18:AE20,AE22:AE26)</f>
        <v>2082327930</v>
      </c>
      <c r="AF28" s="84">
        <f t="shared" si="14"/>
        <v>16399727265</v>
      </c>
      <c r="AG28" s="46">
        <f t="shared" si="15"/>
        <v>0.4533374846043706</v>
      </c>
      <c r="AH28" s="46">
        <f t="shared" si="16"/>
        <v>0.08077798987713836</v>
      </c>
      <c r="AI28" s="65">
        <f>SUM(AI9:AI11,AI13:AI16,AI18:AI20,AI22:AI26)</f>
        <v>69634386851</v>
      </c>
      <c r="AJ28" s="65">
        <f>SUM(AJ9:AJ11,AJ13:AJ16,AJ18:AJ20,AJ22:AJ26)</f>
        <v>72365543422</v>
      </c>
      <c r="AK28" s="65">
        <f>SUM(AK9:AK11,AK13:AK16,AK18:AK20,AK22:AK26)</f>
        <v>31567877777</v>
      </c>
      <c r="AL28" s="65"/>
    </row>
    <row r="29" spans="1:38" s="15" customFormat="1" ht="12.75">
      <c r="A29" s="66"/>
      <c r="B29" s="67"/>
      <c r="C29" s="68"/>
      <c r="D29" s="95"/>
      <c r="E29" s="95"/>
      <c r="F29" s="96"/>
      <c r="G29" s="97"/>
      <c r="H29" s="95"/>
      <c r="I29" s="98"/>
      <c r="J29" s="97"/>
      <c r="K29" s="99"/>
      <c r="L29" s="95"/>
      <c r="M29" s="72"/>
      <c r="N29" s="97"/>
      <c r="O29" s="99"/>
      <c r="P29" s="95"/>
      <c r="Q29" s="72"/>
      <c r="R29" s="97"/>
      <c r="S29" s="99"/>
      <c r="T29" s="95"/>
      <c r="U29" s="72"/>
      <c r="V29" s="97"/>
      <c r="W29" s="99"/>
      <c r="X29" s="95"/>
      <c r="Y29" s="72"/>
      <c r="Z29" s="97"/>
      <c r="AA29" s="99"/>
      <c r="AB29" s="95"/>
      <c r="AC29" s="72"/>
      <c r="AD29" s="97"/>
      <c r="AE29" s="95"/>
      <c r="AF29" s="95"/>
      <c r="AG29" s="72"/>
      <c r="AH29" s="72"/>
      <c r="AI29" s="14"/>
      <c r="AJ29" s="14"/>
      <c r="AK29" s="14"/>
      <c r="AL29" s="14"/>
    </row>
    <row r="30" spans="1:38" s="15" customFormat="1" ht="12.75">
      <c r="A30" s="14"/>
      <c r="B30" s="120" t="s">
        <v>667</v>
      </c>
      <c r="C30" s="14"/>
      <c r="D30" s="90"/>
      <c r="E30" s="90"/>
      <c r="F30" s="90"/>
      <c r="G30" s="90"/>
      <c r="H30" s="90"/>
      <c r="I30" s="90"/>
      <c r="J30" s="90"/>
      <c r="K30" s="90"/>
      <c r="L30" s="90"/>
      <c r="M30" s="14"/>
      <c r="N30" s="90"/>
      <c r="O30" s="90"/>
      <c r="P30" s="90"/>
      <c r="Q30" s="14"/>
      <c r="R30" s="90"/>
      <c r="S30" s="90"/>
      <c r="T30" s="90"/>
      <c r="U30" s="14"/>
      <c r="V30" s="90"/>
      <c r="W30" s="90"/>
      <c r="X30" s="90"/>
      <c r="Y30" s="14"/>
      <c r="Z30" s="90"/>
      <c r="AA30" s="90"/>
      <c r="AB30" s="90"/>
      <c r="AC30" s="14"/>
      <c r="AD30" s="90"/>
      <c r="AE30" s="90"/>
      <c r="AF30" s="90"/>
      <c r="AG30" s="14"/>
      <c r="AH30" s="14"/>
      <c r="AI30" s="14"/>
      <c r="AJ30" s="14"/>
      <c r="AK30" s="14"/>
      <c r="AL30" s="14"/>
    </row>
    <row r="31" spans="1:38" ht="12.75">
      <c r="A31" s="2"/>
      <c r="B31" s="2"/>
      <c r="C31" s="2"/>
      <c r="D31" s="91"/>
      <c r="E31" s="91"/>
      <c r="F31" s="91"/>
      <c r="G31" s="91"/>
      <c r="H31" s="91"/>
      <c r="I31" s="91"/>
      <c r="J31" s="91"/>
      <c r="K31" s="91"/>
      <c r="L31" s="91"/>
      <c r="M31" s="2"/>
      <c r="N31" s="91"/>
      <c r="O31" s="91"/>
      <c r="P31" s="91"/>
      <c r="Q31" s="2"/>
      <c r="R31" s="91"/>
      <c r="S31" s="91"/>
      <c r="T31" s="91"/>
      <c r="U31" s="2"/>
      <c r="V31" s="91"/>
      <c r="W31" s="91"/>
      <c r="X31" s="91"/>
      <c r="Y31" s="2"/>
      <c r="Z31" s="91"/>
      <c r="AA31" s="91"/>
      <c r="AB31" s="91"/>
      <c r="AC31" s="2"/>
      <c r="AD31" s="91"/>
      <c r="AE31" s="91"/>
      <c r="AF31" s="91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1"/>
      <c r="E32" s="91"/>
      <c r="F32" s="91"/>
      <c r="G32" s="91"/>
      <c r="H32" s="91"/>
      <c r="I32" s="91"/>
      <c r="J32" s="91"/>
      <c r="K32" s="91"/>
      <c r="L32" s="91"/>
      <c r="M32" s="2"/>
      <c r="N32" s="91"/>
      <c r="O32" s="91"/>
      <c r="P32" s="91"/>
      <c r="Q32" s="2"/>
      <c r="R32" s="91"/>
      <c r="S32" s="91"/>
      <c r="T32" s="91"/>
      <c r="U32" s="2"/>
      <c r="V32" s="91"/>
      <c r="W32" s="91"/>
      <c r="X32" s="91"/>
      <c r="Y32" s="2"/>
      <c r="Z32" s="91"/>
      <c r="AA32" s="91"/>
      <c r="AB32" s="91"/>
      <c r="AC32" s="2"/>
      <c r="AD32" s="91"/>
      <c r="AE32" s="91"/>
      <c r="AF32" s="91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1"/>
      <c r="E33" s="91"/>
      <c r="F33" s="91"/>
      <c r="G33" s="91"/>
      <c r="H33" s="91"/>
      <c r="I33" s="91"/>
      <c r="J33" s="91"/>
      <c r="K33" s="91"/>
      <c r="L33" s="91"/>
      <c r="M33" s="2"/>
      <c r="N33" s="91"/>
      <c r="O33" s="91"/>
      <c r="P33" s="91"/>
      <c r="Q33" s="2"/>
      <c r="R33" s="91"/>
      <c r="S33" s="91"/>
      <c r="T33" s="91"/>
      <c r="U33" s="2"/>
      <c r="V33" s="91"/>
      <c r="W33" s="91"/>
      <c r="X33" s="91"/>
      <c r="Y33" s="2"/>
      <c r="Z33" s="91"/>
      <c r="AA33" s="91"/>
      <c r="AB33" s="91"/>
      <c r="AC33" s="2"/>
      <c r="AD33" s="91"/>
      <c r="AE33" s="91"/>
      <c r="AF33" s="91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1"/>
      <c r="E34" s="91"/>
      <c r="F34" s="91"/>
      <c r="G34" s="91"/>
      <c r="H34" s="91"/>
      <c r="I34" s="91"/>
      <c r="J34" s="91"/>
      <c r="K34" s="91"/>
      <c r="L34" s="91"/>
      <c r="M34" s="2"/>
      <c r="N34" s="91"/>
      <c r="O34" s="91"/>
      <c r="P34" s="91"/>
      <c r="Q34" s="2"/>
      <c r="R34" s="91"/>
      <c r="S34" s="91"/>
      <c r="T34" s="91"/>
      <c r="U34" s="2"/>
      <c r="V34" s="91"/>
      <c r="W34" s="91"/>
      <c r="X34" s="91"/>
      <c r="Y34" s="2"/>
      <c r="Z34" s="91"/>
      <c r="AA34" s="91"/>
      <c r="AB34" s="91"/>
      <c r="AC34" s="2"/>
      <c r="AD34" s="91"/>
      <c r="AE34" s="91"/>
      <c r="AF34" s="91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1"/>
      <c r="E35" s="91"/>
      <c r="F35" s="91"/>
      <c r="G35" s="91"/>
      <c r="H35" s="91"/>
      <c r="I35" s="91"/>
      <c r="J35" s="91"/>
      <c r="K35" s="91"/>
      <c r="L35" s="91"/>
      <c r="M35" s="2"/>
      <c r="N35" s="91"/>
      <c r="O35" s="91"/>
      <c r="P35" s="91"/>
      <c r="Q35" s="2"/>
      <c r="R35" s="91"/>
      <c r="S35" s="91"/>
      <c r="T35" s="91"/>
      <c r="U35" s="2"/>
      <c r="V35" s="91"/>
      <c r="W35" s="91"/>
      <c r="X35" s="91"/>
      <c r="Y35" s="2"/>
      <c r="Z35" s="91"/>
      <c r="AA35" s="91"/>
      <c r="AB35" s="91"/>
      <c r="AC35" s="2"/>
      <c r="AD35" s="91"/>
      <c r="AE35" s="91"/>
      <c r="AF35" s="91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1"/>
      <c r="E36" s="91"/>
      <c r="F36" s="91"/>
      <c r="G36" s="91"/>
      <c r="H36" s="91"/>
      <c r="I36" s="91"/>
      <c r="J36" s="91"/>
      <c r="K36" s="91"/>
      <c r="L36" s="91"/>
      <c r="M36" s="2"/>
      <c r="N36" s="91"/>
      <c r="O36" s="91"/>
      <c r="P36" s="91"/>
      <c r="Q36" s="2"/>
      <c r="R36" s="91"/>
      <c r="S36" s="91"/>
      <c r="T36" s="91"/>
      <c r="U36" s="2"/>
      <c r="V36" s="91"/>
      <c r="W36" s="91"/>
      <c r="X36" s="91"/>
      <c r="Y36" s="2"/>
      <c r="Z36" s="91"/>
      <c r="AA36" s="91"/>
      <c r="AB36" s="91"/>
      <c r="AC36" s="2"/>
      <c r="AD36" s="91"/>
      <c r="AE36" s="91"/>
      <c r="AF36" s="91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1"/>
      <c r="E37" s="91"/>
      <c r="F37" s="91"/>
      <c r="G37" s="91"/>
      <c r="H37" s="91"/>
      <c r="I37" s="91"/>
      <c r="J37" s="91"/>
      <c r="K37" s="91"/>
      <c r="L37" s="91"/>
      <c r="M37" s="2"/>
      <c r="N37" s="91"/>
      <c r="O37" s="91"/>
      <c r="P37" s="91"/>
      <c r="Q37" s="2"/>
      <c r="R37" s="91"/>
      <c r="S37" s="91"/>
      <c r="T37" s="91"/>
      <c r="U37" s="2"/>
      <c r="V37" s="91"/>
      <c r="W37" s="91"/>
      <c r="X37" s="91"/>
      <c r="Y37" s="2"/>
      <c r="Z37" s="91"/>
      <c r="AA37" s="91"/>
      <c r="AB37" s="91"/>
      <c r="AC37" s="2"/>
      <c r="AD37" s="91"/>
      <c r="AE37" s="91"/>
      <c r="AF37" s="91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1"/>
      <c r="E38" s="91"/>
      <c r="F38" s="91"/>
      <c r="G38" s="91"/>
      <c r="H38" s="91"/>
      <c r="I38" s="91"/>
      <c r="J38" s="91"/>
      <c r="K38" s="91"/>
      <c r="L38" s="91"/>
      <c r="M38" s="2"/>
      <c r="N38" s="91"/>
      <c r="O38" s="91"/>
      <c r="P38" s="91"/>
      <c r="Q38" s="2"/>
      <c r="R38" s="91"/>
      <c r="S38" s="91"/>
      <c r="T38" s="91"/>
      <c r="U38" s="2"/>
      <c r="V38" s="91"/>
      <c r="W38" s="91"/>
      <c r="X38" s="91"/>
      <c r="Y38" s="2"/>
      <c r="Z38" s="91"/>
      <c r="AA38" s="91"/>
      <c r="AB38" s="91"/>
      <c r="AC38" s="2"/>
      <c r="AD38" s="91"/>
      <c r="AE38" s="91"/>
      <c r="AF38" s="91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1"/>
      <c r="E39" s="91"/>
      <c r="F39" s="91"/>
      <c r="G39" s="91"/>
      <c r="H39" s="91"/>
      <c r="I39" s="91"/>
      <c r="J39" s="91"/>
      <c r="K39" s="91"/>
      <c r="L39" s="91"/>
      <c r="M39" s="2"/>
      <c r="N39" s="91"/>
      <c r="O39" s="91"/>
      <c r="P39" s="91"/>
      <c r="Q39" s="2"/>
      <c r="R39" s="91"/>
      <c r="S39" s="91"/>
      <c r="T39" s="91"/>
      <c r="U39" s="2"/>
      <c r="V39" s="91"/>
      <c r="W39" s="91"/>
      <c r="X39" s="91"/>
      <c r="Y39" s="2"/>
      <c r="Z39" s="91"/>
      <c r="AA39" s="91"/>
      <c r="AB39" s="91"/>
      <c r="AC39" s="2"/>
      <c r="AD39" s="91"/>
      <c r="AE39" s="91"/>
      <c r="AF39" s="91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91"/>
      <c r="O40" s="91"/>
      <c r="P40" s="91"/>
      <c r="Q40" s="2"/>
      <c r="R40" s="91"/>
      <c r="S40" s="91"/>
      <c r="T40" s="91"/>
      <c r="U40" s="2"/>
      <c r="V40" s="91"/>
      <c r="W40" s="91"/>
      <c r="X40" s="91"/>
      <c r="Y40" s="2"/>
      <c r="Z40" s="91"/>
      <c r="AA40" s="91"/>
      <c r="AB40" s="91"/>
      <c r="AC40" s="2"/>
      <c r="AD40" s="91"/>
      <c r="AE40" s="91"/>
      <c r="AF40" s="91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1"/>
      <c r="E41" s="91"/>
      <c r="F41" s="91"/>
      <c r="G41" s="91"/>
      <c r="H41" s="91"/>
      <c r="I41" s="91"/>
      <c r="J41" s="91"/>
      <c r="K41" s="91"/>
      <c r="L41" s="91"/>
      <c r="M41" s="2"/>
      <c r="N41" s="91"/>
      <c r="O41" s="91"/>
      <c r="P41" s="91"/>
      <c r="Q41" s="2"/>
      <c r="R41" s="91"/>
      <c r="S41" s="91"/>
      <c r="T41" s="91"/>
      <c r="U41" s="2"/>
      <c r="V41" s="91"/>
      <c r="W41" s="91"/>
      <c r="X41" s="91"/>
      <c r="Y41" s="2"/>
      <c r="Z41" s="91"/>
      <c r="AA41" s="91"/>
      <c r="AB41" s="91"/>
      <c r="AC41" s="2"/>
      <c r="AD41" s="91"/>
      <c r="AE41" s="91"/>
      <c r="AF41" s="91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28125" style="3" customWidth="1"/>
    <col min="14" max="16" width="12.140625" style="3" customWidth="1"/>
    <col min="17" max="17" width="8.421875" style="3" customWidth="1"/>
    <col min="18" max="25" width="12.140625" style="3" hidden="1" customWidth="1"/>
    <col min="26" max="28" width="12.140625" style="3" customWidth="1"/>
    <col min="29" max="29" width="9.28125" style="3" customWidth="1"/>
    <col min="30" max="32" width="12.140625" style="3" customWidth="1"/>
    <col min="33" max="33" width="7.8515625" style="3" customWidth="1"/>
    <col min="34" max="34" width="9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2.5" customHeight="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668</v>
      </c>
      <c r="AD5" s="19" t="s">
        <v>11</v>
      </c>
      <c r="AE5" s="20" t="s">
        <v>12</v>
      </c>
      <c r="AF5" s="20" t="s">
        <v>13</v>
      </c>
      <c r="AG5" s="24" t="s">
        <v>668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26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94</v>
      </c>
      <c r="B9" s="62" t="s">
        <v>43</v>
      </c>
      <c r="C9" s="41" t="s">
        <v>44</v>
      </c>
      <c r="D9" s="79">
        <v>20521587991</v>
      </c>
      <c r="E9" s="80">
        <v>5370572000</v>
      </c>
      <c r="F9" s="81">
        <f>$D9+$E9</f>
        <v>25892159991</v>
      </c>
      <c r="G9" s="79">
        <v>20521587991</v>
      </c>
      <c r="H9" s="80">
        <v>5370572000</v>
      </c>
      <c r="I9" s="82">
        <f>$G9+$H9</f>
        <v>25892159991</v>
      </c>
      <c r="J9" s="79">
        <v>4486292143</v>
      </c>
      <c r="K9" s="80">
        <v>768717000</v>
      </c>
      <c r="L9" s="80">
        <f>$J9+$K9</f>
        <v>5255009143</v>
      </c>
      <c r="M9" s="42">
        <f>IF($F9=0,0,$L9/$F9)</f>
        <v>0.20295754177429068</v>
      </c>
      <c r="N9" s="107">
        <v>4843405211</v>
      </c>
      <c r="O9" s="108">
        <v>1250232000</v>
      </c>
      <c r="P9" s="109">
        <f>$N9+$O9</f>
        <v>6093637211</v>
      </c>
      <c r="Q9" s="42">
        <f>IF($F9=0,0,$P9/$F9)</f>
        <v>0.23534680818897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9329697354</v>
      </c>
      <c r="AA9" s="80">
        <f>$K9+$O9</f>
        <v>2018949000</v>
      </c>
      <c r="AB9" s="80">
        <f>$Z9+$AA9</f>
        <v>11348646354</v>
      </c>
      <c r="AC9" s="42">
        <f>IF($F9=0,0,$AB9/$F9)</f>
        <v>0.4383043499632607</v>
      </c>
      <c r="AD9" s="79">
        <v>4350137873</v>
      </c>
      <c r="AE9" s="80">
        <v>1953978000</v>
      </c>
      <c r="AF9" s="80">
        <f>$AD9+$AE9</f>
        <v>6304115873</v>
      </c>
      <c r="AG9" s="42">
        <f>IF($AI9=0,0,$AK9/$AI9)</f>
        <v>0.4935662420968332</v>
      </c>
      <c r="AH9" s="42">
        <f>IF($AF9=0,0,$P9/$AF9-1)</f>
        <v>-0.03338749893564974</v>
      </c>
      <c r="AI9" s="14">
        <v>23494120120</v>
      </c>
      <c r="AJ9" s="14">
        <v>23963227080</v>
      </c>
      <c r="AK9" s="14">
        <v>11595904579</v>
      </c>
      <c r="AL9" s="14"/>
    </row>
    <row r="10" spans="1:38" s="59" customFormat="1" ht="12.75">
      <c r="A10" s="63"/>
      <c r="B10" s="64" t="s">
        <v>95</v>
      </c>
      <c r="C10" s="34"/>
      <c r="D10" s="83">
        <f>D9</f>
        <v>20521587991</v>
      </c>
      <c r="E10" s="84">
        <f>E9</f>
        <v>5370572000</v>
      </c>
      <c r="F10" s="85">
        <f aca="true" t="shared" si="0" ref="F10:F41">$D10+$E10</f>
        <v>25892159991</v>
      </c>
      <c r="G10" s="83">
        <f>G9</f>
        <v>20521587991</v>
      </c>
      <c r="H10" s="84">
        <f>H9</f>
        <v>5370572000</v>
      </c>
      <c r="I10" s="85">
        <f aca="true" t="shared" si="1" ref="I10:I41">$G10+$H10</f>
        <v>25892159991</v>
      </c>
      <c r="J10" s="83">
        <f>J9</f>
        <v>4486292143</v>
      </c>
      <c r="K10" s="84">
        <f>K9</f>
        <v>768717000</v>
      </c>
      <c r="L10" s="84">
        <f aca="true" t="shared" si="2" ref="L10:L41">$J10+$K10</f>
        <v>5255009143</v>
      </c>
      <c r="M10" s="46">
        <f aca="true" t="shared" si="3" ref="M10:M41">IF($F10=0,0,$L10/$F10)</f>
        <v>0.20295754177429068</v>
      </c>
      <c r="N10" s="113">
        <f>N9</f>
        <v>4843405211</v>
      </c>
      <c r="O10" s="114">
        <f>O9</f>
        <v>1250232000</v>
      </c>
      <c r="P10" s="115">
        <f aca="true" t="shared" si="4" ref="P10:P41">$N10+$O10</f>
        <v>6093637211</v>
      </c>
      <c r="Q10" s="46">
        <f aca="true" t="shared" si="5" ref="Q10:Q41">IF($F10=0,0,$P10/$F10)</f>
        <v>0.23534680818897</v>
      </c>
      <c r="R10" s="113">
        <f>R9</f>
        <v>0</v>
      </c>
      <c r="S10" s="115">
        <f>S9</f>
        <v>0</v>
      </c>
      <c r="T10" s="115">
        <f aca="true" t="shared" si="6" ref="T10:T41">$R10+$S10</f>
        <v>0</v>
      </c>
      <c r="U10" s="46">
        <f aca="true" t="shared" si="7" ref="U10:U41">IF($I10=0,0,$T10/$I10)</f>
        <v>0</v>
      </c>
      <c r="V10" s="113">
        <f>V9</f>
        <v>0</v>
      </c>
      <c r="W10" s="115">
        <f>W9</f>
        <v>0</v>
      </c>
      <c r="X10" s="115">
        <f aca="true" t="shared" si="8" ref="X10:X41">$V10+$W10</f>
        <v>0</v>
      </c>
      <c r="Y10" s="46">
        <f aca="true" t="shared" si="9" ref="Y10:Y41">IF($I10=0,0,$X10/$I10)</f>
        <v>0</v>
      </c>
      <c r="Z10" s="83">
        <f aca="true" t="shared" si="10" ref="Z10:Z41">$J10+$N10</f>
        <v>9329697354</v>
      </c>
      <c r="AA10" s="84">
        <f aca="true" t="shared" si="11" ref="AA10:AA41">$K10+$O10</f>
        <v>2018949000</v>
      </c>
      <c r="AB10" s="84">
        <f aca="true" t="shared" si="12" ref="AB10:AB41">$Z10+$AA10</f>
        <v>11348646354</v>
      </c>
      <c r="AC10" s="46">
        <f aca="true" t="shared" si="13" ref="AC10:AC41">IF($F10=0,0,$AB10/$F10)</f>
        <v>0.4383043499632607</v>
      </c>
      <c r="AD10" s="83">
        <f>AD9</f>
        <v>4350137873</v>
      </c>
      <c r="AE10" s="84">
        <f>AE9</f>
        <v>1953978000</v>
      </c>
      <c r="AF10" s="84">
        <f aca="true" t="shared" si="14" ref="AF10:AF41">$AD10+$AE10</f>
        <v>6304115873</v>
      </c>
      <c r="AG10" s="46">
        <f aca="true" t="shared" si="15" ref="AG10:AG41">IF($AI10=0,0,$AK10/$AI10)</f>
        <v>0.4935662420968332</v>
      </c>
      <c r="AH10" s="46">
        <f aca="true" t="shared" si="16" ref="AH10:AH41">IF($AF10=0,0,$P10/$AF10-1)</f>
        <v>-0.03338749893564974</v>
      </c>
      <c r="AI10" s="65">
        <f>AI9</f>
        <v>23494120120</v>
      </c>
      <c r="AJ10" s="65">
        <f>AJ9</f>
        <v>23963227080</v>
      </c>
      <c r="AK10" s="65">
        <f>AK9</f>
        <v>11595904579</v>
      </c>
      <c r="AL10" s="65"/>
    </row>
    <row r="11" spans="1:38" s="15" customFormat="1" ht="12.75">
      <c r="A11" s="31" t="s">
        <v>96</v>
      </c>
      <c r="B11" s="62" t="s">
        <v>267</v>
      </c>
      <c r="C11" s="41" t="s">
        <v>268</v>
      </c>
      <c r="D11" s="79">
        <v>39318508</v>
      </c>
      <c r="E11" s="80">
        <v>12147000</v>
      </c>
      <c r="F11" s="81">
        <f t="shared" si="0"/>
        <v>51465508</v>
      </c>
      <c r="G11" s="79">
        <v>39318508</v>
      </c>
      <c r="H11" s="80">
        <v>12147000</v>
      </c>
      <c r="I11" s="82">
        <f t="shared" si="1"/>
        <v>51465508</v>
      </c>
      <c r="J11" s="79">
        <v>8770906</v>
      </c>
      <c r="K11" s="80">
        <v>3668748</v>
      </c>
      <c r="L11" s="80">
        <f t="shared" si="2"/>
        <v>12439654</v>
      </c>
      <c r="M11" s="42">
        <f t="shared" si="3"/>
        <v>0.24170856333527302</v>
      </c>
      <c r="N11" s="107">
        <v>7994832</v>
      </c>
      <c r="O11" s="108">
        <v>1223776</v>
      </c>
      <c r="P11" s="109">
        <f t="shared" si="4"/>
        <v>9218608</v>
      </c>
      <c r="Q11" s="42">
        <f t="shared" si="5"/>
        <v>0.17912206365474911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16765738</v>
      </c>
      <c r="AA11" s="80">
        <f t="shared" si="11"/>
        <v>4892524</v>
      </c>
      <c r="AB11" s="80">
        <f t="shared" si="12"/>
        <v>21658262</v>
      </c>
      <c r="AC11" s="42">
        <f t="shared" si="13"/>
        <v>0.4208306269900221</v>
      </c>
      <c r="AD11" s="79">
        <v>7080295</v>
      </c>
      <c r="AE11" s="80">
        <v>2259038</v>
      </c>
      <c r="AF11" s="80">
        <f t="shared" si="14"/>
        <v>9339333</v>
      </c>
      <c r="AG11" s="42">
        <f t="shared" si="15"/>
        <v>0.24376638074257947</v>
      </c>
      <c r="AH11" s="42">
        <f t="shared" si="16"/>
        <v>-0.012926511989667766</v>
      </c>
      <c r="AI11" s="14">
        <v>87095029</v>
      </c>
      <c r="AJ11" s="14">
        <v>87095029</v>
      </c>
      <c r="AK11" s="14">
        <v>21230840</v>
      </c>
      <c r="AL11" s="14"/>
    </row>
    <row r="12" spans="1:38" s="15" customFormat="1" ht="12.75">
      <c r="A12" s="31" t="s">
        <v>96</v>
      </c>
      <c r="B12" s="62" t="s">
        <v>269</v>
      </c>
      <c r="C12" s="41" t="s">
        <v>270</v>
      </c>
      <c r="D12" s="79">
        <v>226613924</v>
      </c>
      <c r="E12" s="80">
        <v>264355465</v>
      </c>
      <c r="F12" s="81">
        <f t="shared" si="0"/>
        <v>490969389</v>
      </c>
      <c r="G12" s="79">
        <v>226613924</v>
      </c>
      <c r="H12" s="80">
        <v>264355465</v>
      </c>
      <c r="I12" s="82">
        <f t="shared" si="1"/>
        <v>490969389</v>
      </c>
      <c r="J12" s="79">
        <v>19814444</v>
      </c>
      <c r="K12" s="80">
        <v>67643630</v>
      </c>
      <c r="L12" s="80">
        <f t="shared" si="2"/>
        <v>87458074</v>
      </c>
      <c r="M12" s="42">
        <f t="shared" si="3"/>
        <v>0.17813345589250168</v>
      </c>
      <c r="N12" s="107">
        <v>25896327</v>
      </c>
      <c r="O12" s="108">
        <v>119273451</v>
      </c>
      <c r="P12" s="109">
        <f t="shared" si="4"/>
        <v>145169778</v>
      </c>
      <c r="Q12" s="42">
        <f t="shared" si="5"/>
        <v>0.29567989624705504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45710771</v>
      </c>
      <c r="AA12" s="80">
        <f t="shared" si="11"/>
        <v>186917081</v>
      </c>
      <c r="AB12" s="80">
        <f t="shared" si="12"/>
        <v>232627852</v>
      </c>
      <c r="AC12" s="42">
        <f t="shared" si="13"/>
        <v>0.4738133521395567</v>
      </c>
      <c r="AD12" s="79">
        <v>25306073</v>
      </c>
      <c r="AE12" s="80">
        <v>70331152</v>
      </c>
      <c r="AF12" s="80">
        <f t="shared" si="14"/>
        <v>95637225</v>
      </c>
      <c r="AG12" s="42">
        <f t="shared" si="15"/>
        <v>0.3899048821847965</v>
      </c>
      <c r="AH12" s="42">
        <f t="shared" si="16"/>
        <v>0.5179212696729751</v>
      </c>
      <c r="AI12" s="14">
        <v>382292002</v>
      </c>
      <c r="AJ12" s="14">
        <v>218863697</v>
      </c>
      <c r="AK12" s="14">
        <v>149057518</v>
      </c>
      <c r="AL12" s="14"/>
    </row>
    <row r="13" spans="1:38" s="15" customFormat="1" ht="12.75">
      <c r="A13" s="31" t="s">
        <v>96</v>
      </c>
      <c r="B13" s="62" t="s">
        <v>271</v>
      </c>
      <c r="C13" s="41" t="s">
        <v>272</v>
      </c>
      <c r="D13" s="79">
        <v>53168590</v>
      </c>
      <c r="E13" s="80">
        <v>33660409</v>
      </c>
      <c r="F13" s="81">
        <f t="shared" si="0"/>
        <v>86828999</v>
      </c>
      <c r="G13" s="79">
        <v>53168590</v>
      </c>
      <c r="H13" s="80">
        <v>33660409</v>
      </c>
      <c r="I13" s="82">
        <f t="shared" si="1"/>
        <v>86828999</v>
      </c>
      <c r="J13" s="79">
        <v>10865479</v>
      </c>
      <c r="K13" s="80">
        <v>7054182</v>
      </c>
      <c r="L13" s="80">
        <f t="shared" si="2"/>
        <v>17919661</v>
      </c>
      <c r="M13" s="42">
        <f t="shared" si="3"/>
        <v>0.20637875832243557</v>
      </c>
      <c r="N13" s="107">
        <v>11579746</v>
      </c>
      <c r="O13" s="108">
        <v>8702560</v>
      </c>
      <c r="P13" s="109">
        <f t="shared" si="4"/>
        <v>20282306</v>
      </c>
      <c r="Q13" s="42">
        <f t="shared" si="5"/>
        <v>0.2335890800722003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22445225</v>
      </c>
      <c r="AA13" s="80">
        <f t="shared" si="11"/>
        <v>15756742</v>
      </c>
      <c r="AB13" s="80">
        <f t="shared" si="12"/>
        <v>38201967</v>
      </c>
      <c r="AC13" s="42">
        <f t="shared" si="13"/>
        <v>0.4399678383946359</v>
      </c>
      <c r="AD13" s="79">
        <v>10873777</v>
      </c>
      <c r="AE13" s="80">
        <v>9559924</v>
      </c>
      <c r="AF13" s="80">
        <f t="shared" si="14"/>
        <v>20433701</v>
      </c>
      <c r="AG13" s="42">
        <f t="shared" si="15"/>
        <v>0.3818483077271327</v>
      </c>
      <c r="AH13" s="42">
        <f t="shared" si="16"/>
        <v>-0.007409083650582904</v>
      </c>
      <c r="AI13" s="14">
        <v>94008480</v>
      </c>
      <c r="AJ13" s="14">
        <v>99123271</v>
      </c>
      <c r="AK13" s="14">
        <v>35896979</v>
      </c>
      <c r="AL13" s="14"/>
    </row>
    <row r="14" spans="1:38" s="15" customFormat="1" ht="12.75">
      <c r="A14" s="31" t="s">
        <v>96</v>
      </c>
      <c r="B14" s="62" t="s">
        <v>273</v>
      </c>
      <c r="C14" s="41" t="s">
        <v>274</v>
      </c>
      <c r="D14" s="79">
        <v>66520942</v>
      </c>
      <c r="E14" s="80">
        <v>42278000</v>
      </c>
      <c r="F14" s="81">
        <f t="shared" si="0"/>
        <v>108798942</v>
      </c>
      <c r="G14" s="79">
        <v>66520942</v>
      </c>
      <c r="H14" s="80">
        <v>42278000</v>
      </c>
      <c r="I14" s="82">
        <f t="shared" si="1"/>
        <v>108798942</v>
      </c>
      <c r="J14" s="79">
        <v>15549905</v>
      </c>
      <c r="K14" s="80">
        <v>2549144</v>
      </c>
      <c r="L14" s="80">
        <f t="shared" si="2"/>
        <v>18099049</v>
      </c>
      <c r="M14" s="42">
        <f t="shared" si="3"/>
        <v>0.16635317097109273</v>
      </c>
      <c r="N14" s="107">
        <v>15393814</v>
      </c>
      <c r="O14" s="108">
        <v>8483048</v>
      </c>
      <c r="P14" s="109">
        <f t="shared" si="4"/>
        <v>23876862</v>
      </c>
      <c r="Q14" s="42">
        <f t="shared" si="5"/>
        <v>0.21945858627926731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30943719</v>
      </c>
      <c r="AA14" s="80">
        <f t="shared" si="11"/>
        <v>11032192</v>
      </c>
      <c r="AB14" s="80">
        <f t="shared" si="12"/>
        <v>41975911</v>
      </c>
      <c r="AC14" s="42">
        <f t="shared" si="13"/>
        <v>0.38581175725036004</v>
      </c>
      <c r="AD14" s="79">
        <v>12542120</v>
      </c>
      <c r="AE14" s="80">
        <v>3605068</v>
      </c>
      <c r="AF14" s="80">
        <f t="shared" si="14"/>
        <v>16147188</v>
      </c>
      <c r="AG14" s="42">
        <f t="shared" si="15"/>
        <v>0.5609721252812367</v>
      </c>
      <c r="AH14" s="42">
        <f t="shared" si="16"/>
        <v>0.47870093541983905</v>
      </c>
      <c r="AI14" s="14">
        <v>57152469</v>
      </c>
      <c r="AJ14" s="14">
        <v>107651088</v>
      </c>
      <c r="AK14" s="14">
        <v>32060942</v>
      </c>
      <c r="AL14" s="14"/>
    </row>
    <row r="15" spans="1:38" s="15" customFormat="1" ht="12.75">
      <c r="A15" s="31" t="s">
        <v>96</v>
      </c>
      <c r="B15" s="62" t="s">
        <v>275</v>
      </c>
      <c r="C15" s="41" t="s">
        <v>276</v>
      </c>
      <c r="D15" s="79">
        <v>17244907</v>
      </c>
      <c r="E15" s="80">
        <v>9605000</v>
      </c>
      <c r="F15" s="81">
        <f t="shared" si="0"/>
        <v>26849907</v>
      </c>
      <c r="G15" s="79">
        <v>17244907</v>
      </c>
      <c r="H15" s="80">
        <v>9605000</v>
      </c>
      <c r="I15" s="82">
        <f t="shared" si="1"/>
        <v>26849907</v>
      </c>
      <c r="J15" s="79">
        <v>3619309</v>
      </c>
      <c r="K15" s="80">
        <v>229867</v>
      </c>
      <c r="L15" s="80">
        <f t="shared" si="2"/>
        <v>3849176</v>
      </c>
      <c r="M15" s="42">
        <f t="shared" si="3"/>
        <v>0.14335900679283545</v>
      </c>
      <c r="N15" s="107">
        <v>3317457</v>
      </c>
      <c r="O15" s="108">
        <v>1714467</v>
      </c>
      <c r="P15" s="109">
        <f t="shared" si="4"/>
        <v>5031924</v>
      </c>
      <c r="Q15" s="42">
        <f t="shared" si="5"/>
        <v>0.18740936421120566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6936766</v>
      </c>
      <c r="AA15" s="80">
        <f t="shared" si="11"/>
        <v>1944334</v>
      </c>
      <c r="AB15" s="80">
        <f t="shared" si="12"/>
        <v>8881100</v>
      </c>
      <c r="AC15" s="42">
        <f t="shared" si="13"/>
        <v>0.3307683710040411</v>
      </c>
      <c r="AD15" s="79">
        <v>5647212</v>
      </c>
      <c r="AE15" s="80">
        <v>3324388</v>
      </c>
      <c r="AF15" s="80">
        <f t="shared" si="14"/>
        <v>8971600</v>
      </c>
      <c r="AG15" s="42">
        <f t="shared" si="15"/>
        <v>0.5854423464975498</v>
      </c>
      <c r="AH15" s="42">
        <f t="shared" si="16"/>
        <v>-0.43912746890186816</v>
      </c>
      <c r="AI15" s="14">
        <v>27752000</v>
      </c>
      <c r="AJ15" s="14">
        <v>27752000</v>
      </c>
      <c r="AK15" s="14">
        <v>16247196</v>
      </c>
      <c r="AL15" s="14"/>
    </row>
    <row r="16" spans="1:38" s="15" customFormat="1" ht="12.75">
      <c r="A16" s="31" t="s">
        <v>96</v>
      </c>
      <c r="B16" s="62" t="s">
        <v>277</v>
      </c>
      <c r="C16" s="41" t="s">
        <v>278</v>
      </c>
      <c r="D16" s="79">
        <v>457152086</v>
      </c>
      <c r="E16" s="80">
        <v>243521524</v>
      </c>
      <c r="F16" s="81">
        <f t="shared" si="0"/>
        <v>700673610</v>
      </c>
      <c r="G16" s="79">
        <v>457152086</v>
      </c>
      <c r="H16" s="80">
        <v>243521524</v>
      </c>
      <c r="I16" s="82">
        <f t="shared" si="1"/>
        <v>700673610</v>
      </c>
      <c r="J16" s="79">
        <v>86987374</v>
      </c>
      <c r="K16" s="80">
        <v>8199118</v>
      </c>
      <c r="L16" s="80">
        <f t="shared" si="2"/>
        <v>95186492</v>
      </c>
      <c r="M16" s="42">
        <f t="shared" si="3"/>
        <v>0.135849974426752</v>
      </c>
      <c r="N16" s="107">
        <v>100071751</v>
      </c>
      <c r="O16" s="108">
        <v>24308611</v>
      </c>
      <c r="P16" s="109">
        <f t="shared" si="4"/>
        <v>124380362</v>
      </c>
      <c r="Q16" s="42">
        <f t="shared" si="5"/>
        <v>0.17751540835111515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187059125</v>
      </c>
      <c r="AA16" s="80">
        <f t="shared" si="11"/>
        <v>32507729</v>
      </c>
      <c r="AB16" s="80">
        <f t="shared" si="12"/>
        <v>219566854</v>
      </c>
      <c r="AC16" s="42">
        <f t="shared" si="13"/>
        <v>0.31336538277786713</v>
      </c>
      <c r="AD16" s="79">
        <v>118598109</v>
      </c>
      <c r="AE16" s="80">
        <v>30608994</v>
      </c>
      <c r="AF16" s="80">
        <f t="shared" si="14"/>
        <v>149207103</v>
      </c>
      <c r="AG16" s="42">
        <f t="shared" si="15"/>
        <v>0.9461944597186493</v>
      </c>
      <c r="AH16" s="42">
        <f t="shared" si="16"/>
        <v>-0.16639114694157686</v>
      </c>
      <c r="AI16" s="14">
        <v>265471175</v>
      </c>
      <c r="AJ16" s="14">
        <v>667103892</v>
      </c>
      <c r="AK16" s="14">
        <v>251187355</v>
      </c>
      <c r="AL16" s="14"/>
    </row>
    <row r="17" spans="1:38" s="15" customFormat="1" ht="12.75">
      <c r="A17" s="31" t="s">
        <v>115</v>
      </c>
      <c r="B17" s="62" t="s">
        <v>279</v>
      </c>
      <c r="C17" s="41" t="s">
        <v>280</v>
      </c>
      <c r="D17" s="79">
        <v>632920055</v>
      </c>
      <c r="E17" s="80">
        <v>399513800</v>
      </c>
      <c r="F17" s="81">
        <f t="shared" si="0"/>
        <v>1032433855</v>
      </c>
      <c r="G17" s="79">
        <v>632920055</v>
      </c>
      <c r="H17" s="80">
        <v>399513800</v>
      </c>
      <c r="I17" s="82">
        <f t="shared" si="1"/>
        <v>1032433855</v>
      </c>
      <c r="J17" s="79">
        <v>125446109</v>
      </c>
      <c r="K17" s="80">
        <v>55833748</v>
      </c>
      <c r="L17" s="80">
        <f t="shared" si="2"/>
        <v>181279857</v>
      </c>
      <c r="M17" s="42">
        <f t="shared" si="3"/>
        <v>0.17558495987135175</v>
      </c>
      <c r="N17" s="107">
        <v>133761510</v>
      </c>
      <c r="O17" s="108">
        <v>72067063</v>
      </c>
      <c r="P17" s="109">
        <f t="shared" si="4"/>
        <v>205828573</v>
      </c>
      <c r="Q17" s="42">
        <f t="shared" si="5"/>
        <v>0.19936247925539016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259207619</v>
      </c>
      <c r="AA17" s="80">
        <f t="shared" si="11"/>
        <v>127900811</v>
      </c>
      <c r="AB17" s="80">
        <f t="shared" si="12"/>
        <v>387108430</v>
      </c>
      <c r="AC17" s="42">
        <f t="shared" si="13"/>
        <v>0.37494743912674194</v>
      </c>
      <c r="AD17" s="79">
        <v>149455580</v>
      </c>
      <c r="AE17" s="80">
        <v>99238870</v>
      </c>
      <c r="AF17" s="80">
        <f t="shared" si="14"/>
        <v>248694450</v>
      </c>
      <c r="AG17" s="42">
        <f t="shared" si="15"/>
        <v>0.4498112452713687</v>
      </c>
      <c r="AH17" s="42">
        <f t="shared" si="16"/>
        <v>-0.17236362532416782</v>
      </c>
      <c r="AI17" s="14">
        <v>1093401217</v>
      </c>
      <c r="AJ17" s="14">
        <v>1097068897</v>
      </c>
      <c r="AK17" s="14">
        <v>491824163</v>
      </c>
      <c r="AL17" s="14"/>
    </row>
    <row r="18" spans="1:38" s="59" customFormat="1" ht="12.75">
      <c r="A18" s="63"/>
      <c r="B18" s="64" t="s">
        <v>281</v>
      </c>
      <c r="C18" s="34"/>
      <c r="D18" s="83">
        <f>SUM(D11:D17)</f>
        <v>1492939012</v>
      </c>
      <c r="E18" s="84">
        <f>SUM(E11:E17)</f>
        <v>1005081198</v>
      </c>
      <c r="F18" s="92">
        <f t="shared" si="0"/>
        <v>2498020210</v>
      </c>
      <c r="G18" s="83">
        <f>SUM(G11:G17)</f>
        <v>1492939012</v>
      </c>
      <c r="H18" s="84">
        <f>SUM(H11:H17)</f>
        <v>1005081198</v>
      </c>
      <c r="I18" s="85">
        <f t="shared" si="1"/>
        <v>2498020210</v>
      </c>
      <c r="J18" s="83">
        <f>SUM(J11:J17)</f>
        <v>271053526</v>
      </c>
      <c r="K18" s="84">
        <f>SUM(K11:K17)</f>
        <v>145178437</v>
      </c>
      <c r="L18" s="84">
        <f t="shared" si="2"/>
        <v>416231963</v>
      </c>
      <c r="M18" s="46">
        <f t="shared" si="3"/>
        <v>0.16662473799601485</v>
      </c>
      <c r="N18" s="113">
        <f>SUM(N11:N17)</f>
        <v>298015437</v>
      </c>
      <c r="O18" s="114">
        <f>SUM(O11:O17)</f>
        <v>235772976</v>
      </c>
      <c r="P18" s="115">
        <f t="shared" si="4"/>
        <v>533788413</v>
      </c>
      <c r="Q18" s="46">
        <f t="shared" si="5"/>
        <v>0.213684585442165</v>
      </c>
      <c r="R18" s="113">
        <f>SUM(R11:R17)</f>
        <v>0</v>
      </c>
      <c r="S18" s="115">
        <f>SUM(S11:S17)</f>
        <v>0</v>
      </c>
      <c r="T18" s="115">
        <f t="shared" si="6"/>
        <v>0</v>
      </c>
      <c r="U18" s="46">
        <f t="shared" si="7"/>
        <v>0</v>
      </c>
      <c r="V18" s="113">
        <f>SUM(V11:V17)</f>
        <v>0</v>
      </c>
      <c r="W18" s="115">
        <f>SUM(W11:W17)</f>
        <v>0</v>
      </c>
      <c r="X18" s="115">
        <f t="shared" si="8"/>
        <v>0</v>
      </c>
      <c r="Y18" s="46">
        <f t="shared" si="9"/>
        <v>0</v>
      </c>
      <c r="Z18" s="83">
        <f t="shared" si="10"/>
        <v>569068963</v>
      </c>
      <c r="AA18" s="84">
        <f t="shared" si="11"/>
        <v>380951413</v>
      </c>
      <c r="AB18" s="84">
        <f t="shared" si="12"/>
        <v>950020376</v>
      </c>
      <c r="AC18" s="46">
        <f t="shared" si="13"/>
        <v>0.38030932343817986</v>
      </c>
      <c r="AD18" s="83">
        <f>SUM(AD11:AD17)</f>
        <v>329503166</v>
      </c>
      <c r="AE18" s="84">
        <f>SUM(AE11:AE17)</f>
        <v>218927434</v>
      </c>
      <c r="AF18" s="84">
        <f t="shared" si="14"/>
        <v>548430600</v>
      </c>
      <c r="AG18" s="46">
        <f t="shared" si="15"/>
        <v>0.4969702686800434</v>
      </c>
      <c r="AH18" s="46">
        <f t="shared" si="16"/>
        <v>-0.02669834068339727</v>
      </c>
      <c r="AI18" s="65">
        <f>SUM(AI11:AI17)</f>
        <v>2007172372</v>
      </c>
      <c r="AJ18" s="65">
        <f>SUM(AJ11:AJ17)</f>
        <v>2304657874</v>
      </c>
      <c r="AK18" s="65">
        <f>SUM(AK11:AK17)</f>
        <v>997504993</v>
      </c>
      <c r="AL18" s="65"/>
    </row>
    <row r="19" spans="1:38" s="15" customFormat="1" ht="12.75">
      <c r="A19" s="31" t="s">
        <v>96</v>
      </c>
      <c r="B19" s="62" t="s">
        <v>282</v>
      </c>
      <c r="C19" s="41" t="s">
        <v>283</v>
      </c>
      <c r="D19" s="79">
        <v>79299443</v>
      </c>
      <c r="E19" s="80">
        <v>24230000</v>
      </c>
      <c r="F19" s="81">
        <f t="shared" si="0"/>
        <v>103529443</v>
      </c>
      <c r="G19" s="79">
        <v>79299443</v>
      </c>
      <c r="H19" s="80">
        <v>24230000</v>
      </c>
      <c r="I19" s="82">
        <f t="shared" si="1"/>
        <v>103529443</v>
      </c>
      <c r="J19" s="79">
        <v>17116188</v>
      </c>
      <c r="K19" s="80">
        <v>2876503</v>
      </c>
      <c r="L19" s="80">
        <f t="shared" si="2"/>
        <v>19992691</v>
      </c>
      <c r="M19" s="42">
        <f t="shared" si="3"/>
        <v>0.1931111616238484</v>
      </c>
      <c r="N19" s="107">
        <v>20248188</v>
      </c>
      <c r="O19" s="108">
        <v>2067110</v>
      </c>
      <c r="P19" s="109">
        <f t="shared" si="4"/>
        <v>22315298</v>
      </c>
      <c r="Q19" s="42">
        <f t="shared" si="5"/>
        <v>0.21554542701441945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37364376</v>
      </c>
      <c r="AA19" s="80">
        <f t="shared" si="11"/>
        <v>4943613</v>
      </c>
      <c r="AB19" s="80">
        <f t="shared" si="12"/>
        <v>42307989</v>
      </c>
      <c r="AC19" s="42">
        <f t="shared" si="13"/>
        <v>0.40865658863826787</v>
      </c>
      <c r="AD19" s="79">
        <v>17295836</v>
      </c>
      <c r="AE19" s="80">
        <v>5188919</v>
      </c>
      <c r="AF19" s="80">
        <f t="shared" si="14"/>
        <v>22484755</v>
      </c>
      <c r="AG19" s="42">
        <f t="shared" si="15"/>
        <v>0.2900650314106649</v>
      </c>
      <c r="AH19" s="42">
        <f t="shared" si="16"/>
        <v>-0.007536528639071283</v>
      </c>
      <c r="AI19" s="14">
        <v>146528576</v>
      </c>
      <c r="AJ19" s="14">
        <v>108040076</v>
      </c>
      <c r="AK19" s="14">
        <v>42502816</v>
      </c>
      <c r="AL19" s="14"/>
    </row>
    <row r="20" spans="1:38" s="15" customFormat="1" ht="12.75">
      <c r="A20" s="31" t="s">
        <v>96</v>
      </c>
      <c r="B20" s="62" t="s">
        <v>284</v>
      </c>
      <c r="C20" s="41" t="s">
        <v>285</v>
      </c>
      <c r="D20" s="79">
        <v>225753134</v>
      </c>
      <c r="E20" s="80">
        <v>26837000</v>
      </c>
      <c r="F20" s="82">
        <f t="shared" si="0"/>
        <v>252590134</v>
      </c>
      <c r="G20" s="79">
        <v>225753134</v>
      </c>
      <c r="H20" s="80">
        <v>26837000</v>
      </c>
      <c r="I20" s="82">
        <f t="shared" si="1"/>
        <v>252590134</v>
      </c>
      <c r="J20" s="79">
        <v>39837271</v>
      </c>
      <c r="K20" s="80">
        <v>3361031</v>
      </c>
      <c r="L20" s="80">
        <f t="shared" si="2"/>
        <v>43198302</v>
      </c>
      <c r="M20" s="42">
        <f t="shared" si="3"/>
        <v>0.171021335298868</v>
      </c>
      <c r="N20" s="107">
        <v>40008294</v>
      </c>
      <c r="O20" s="108">
        <v>4443619</v>
      </c>
      <c r="P20" s="109">
        <f t="shared" si="4"/>
        <v>44451913</v>
      </c>
      <c r="Q20" s="42">
        <f t="shared" si="5"/>
        <v>0.1759843597058308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79845565</v>
      </c>
      <c r="AA20" s="80">
        <f t="shared" si="11"/>
        <v>7804650</v>
      </c>
      <c r="AB20" s="80">
        <f t="shared" si="12"/>
        <v>87650215</v>
      </c>
      <c r="AC20" s="42">
        <f t="shared" si="13"/>
        <v>0.3470056950046988</v>
      </c>
      <c r="AD20" s="79">
        <v>42269462</v>
      </c>
      <c r="AE20" s="80">
        <v>8122400</v>
      </c>
      <c r="AF20" s="80">
        <f t="shared" si="14"/>
        <v>50391862</v>
      </c>
      <c r="AG20" s="42">
        <f t="shared" si="15"/>
        <v>0.35473430284523894</v>
      </c>
      <c r="AH20" s="42">
        <f t="shared" si="16"/>
        <v>-0.1178751640493062</v>
      </c>
      <c r="AI20" s="14">
        <v>251783671</v>
      </c>
      <c r="AJ20" s="14">
        <v>251783671</v>
      </c>
      <c r="AK20" s="14">
        <v>89316305</v>
      </c>
      <c r="AL20" s="14"/>
    </row>
    <row r="21" spans="1:38" s="15" customFormat="1" ht="12.75">
      <c r="A21" s="31" t="s">
        <v>96</v>
      </c>
      <c r="B21" s="62" t="s">
        <v>286</v>
      </c>
      <c r="C21" s="41" t="s">
        <v>287</v>
      </c>
      <c r="D21" s="79">
        <v>77792000</v>
      </c>
      <c r="E21" s="80">
        <v>9579000</v>
      </c>
      <c r="F21" s="81">
        <f t="shared" si="0"/>
        <v>87371000</v>
      </c>
      <c r="G21" s="79">
        <v>77792000</v>
      </c>
      <c r="H21" s="80">
        <v>9579000</v>
      </c>
      <c r="I21" s="82">
        <f t="shared" si="1"/>
        <v>87371000</v>
      </c>
      <c r="J21" s="79">
        <v>18138407</v>
      </c>
      <c r="K21" s="80">
        <v>848306</v>
      </c>
      <c r="L21" s="80">
        <f t="shared" si="2"/>
        <v>18986713</v>
      </c>
      <c r="M21" s="42">
        <f t="shared" si="3"/>
        <v>0.21731138478442505</v>
      </c>
      <c r="N21" s="107">
        <v>9906800</v>
      </c>
      <c r="O21" s="108">
        <v>1861</v>
      </c>
      <c r="P21" s="109">
        <f t="shared" si="4"/>
        <v>9908661</v>
      </c>
      <c r="Q21" s="42">
        <f t="shared" si="5"/>
        <v>0.11340903732359707</v>
      </c>
      <c r="R21" s="107">
        <v>0</v>
      </c>
      <c r="S21" s="109">
        <v>0</v>
      </c>
      <c r="T21" s="109">
        <f t="shared" si="6"/>
        <v>0</v>
      </c>
      <c r="U21" s="42">
        <f t="shared" si="7"/>
        <v>0</v>
      </c>
      <c r="V21" s="107">
        <v>0</v>
      </c>
      <c r="W21" s="109">
        <v>0</v>
      </c>
      <c r="X21" s="109">
        <f t="shared" si="8"/>
        <v>0</v>
      </c>
      <c r="Y21" s="42">
        <f t="shared" si="9"/>
        <v>0</v>
      </c>
      <c r="Z21" s="79">
        <f t="shared" si="10"/>
        <v>28045207</v>
      </c>
      <c r="AA21" s="80">
        <f t="shared" si="11"/>
        <v>850167</v>
      </c>
      <c r="AB21" s="80">
        <f t="shared" si="12"/>
        <v>28895374</v>
      </c>
      <c r="AC21" s="42">
        <f t="shared" si="13"/>
        <v>0.3307204221080221</v>
      </c>
      <c r="AD21" s="79">
        <v>13917355</v>
      </c>
      <c r="AE21" s="80">
        <v>2688242</v>
      </c>
      <c r="AF21" s="80">
        <f t="shared" si="14"/>
        <v>16605597</v>
      </c>
      <c r="AG21" s="42">
        <f t="shared" si="15"/>
        <v>0.4169587583028307</v>
      </c>
      <c r="AH21" s="42">
        <f t="shared" si="16"/>
        <v>-0.4032939014478071</v>
      </c>
      <c r="AI21" s="14">
        <v>78549265</v>
      </c>
      <c r="AJ21" s="14">
        <v>78549265</v>
      </c>
      <c r="AK21" s="14">
        <v>32751804</v>
      </c>
      <c r="AL21" s="14"/>
    </row>
    <row r="22" spans="1:38" s="15" customFormat="1" ht="12.75">
      <c r="A22" s="31" t="s">
        <v>96</v>
      </c>
      <c r="B22" s="62" t="s">
        <v>288</v>
      </c>
      <c r="C22" s="41" t="s">
        <v>289</v>
      </c>
      <c r="D22" s="79">
        <v>25156383</v>
      </c>
      <c r="E22" s="80">
        <v>7007200</v>
      </c>
      <c r="F22" s="81">
        <f t="shared" si="0"/>
        <v>32163583</v>
      </c>
      <c r="G22" s="79">
        <v>25156383</v>
      </c>
      <c r="H22" s="80">
        <v>7007200</v>
      </c>
      <c r="I22" s="82">
        <f t="shared" si="1"/>
        <v>32163583</v>
      </c>
      <c r="J22" s="79">
        <v>14441061</v>
      </c>
      <c r="K22" s="80">
        <v>1998287</v>
      </c>
      <c r="L22" s="80">
        <f t="shared" si="2"/>
        <v>16439348</v>
      </c>
      <c r="M22" s="42">
        <f t="shared" si="3"/>
        <v>0.5111168118303238</v>
      </c>
      <c r="N22" s="107">
        <v>12171283</v>
      </c>
      <c r="O22" s="108">
        <v>2681591</v>
      </c>
      <c r="P22" s="109">
        <f t="shared" si="4"/>
        <v>14852874</v>
      </c>
      <c r="Q22" s="42">
        <f t="shared" si="5"/>
        <v>0.46179164802627864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26612344</v>
      </c>
      <c r="AA22" s="80">
        <f t="shared" si="11"/>
        <v>4679878</v>
      </c>
      <c r="AB22" s="80">
        <f t="shared" si="12"/>
        <v>31292222</v>
      </c>
      <c r="AC22" s="42">
        <f t="shared" si="13"/>
        <v>0.9729084598566025</v>
      </c>
      <c r="AD22" s="79">
        <v>5317463</v>
      </c>
      <c r="AE22" s="80">
        <v>2519347</v>
      </c>
      <c r="AF22" s="80">
        <f t="shared" si="14"/>
        <v>7836810</v>
      </c>
      <c r="AG22" s="42">
        <f t="shared" si="15"/>
        <v>2.668839133445735</v>
      </c>
      <c r="AH22" s="42">
        <f t="shared" si="16"/>
        <v>0.8952703970110287</v>
      </c>
      <c r="AI22" s="14">
        <v>32406326</v>
      </c>
      <c r="AJ22" s="14">
        <v>33237519</v>
      </c>
      <c r="AK22" s="14">
        <v>86487271</v>
      </c>
      <c r="AL22" s="14"/>
    </row>
    <row r="23" spans="1:38" s="15" customFormat="1" ht="12.75">
      <c r="A23" s="31" t="s">
        <v>96</v>
      </c>
      <c r="B23" s="62" t="s">
        <v>76</v>
      </c>
      <c r="C23" s="41" t="s">
        <v>77</v>
      </c>
      <c r="D23" s="79">
        <v>2388296301</v>
      </c>
      <c r="E23" s="80">
        <v>295937266</v>
      </c>
      <c r="F23" s="81">
        <f t="shared" si="0"/>
        <v>2684233567</v>
      </c>
      <c r="G23" s="79">
        <v>2388296301</v>
      </c>
      <c r="H23" s="80">
        <v>295937266</v>
      </c>
      <c r="I23" s="82">
        <f t="shared" si="1"/>
        <v>2684233567</v>
      </c>
      <c r="J23" s="79">
        <v>504050655</v>
      </c>
      <c r="K23" s="80">
        <v>3577735</v>
      </c>
      <c r="L23" s="80">
        <f t="shared" si="2"/>
        <v>507628390</v>
      </c>
      <c r="M23" s="42">
        <f t="shared" si="3"/>
        <v>0.18911483569864768</v>
      </c>
      <c r="N23" s="107">
        <v>192785145</v>
      </c>
      <c r="O23" s="108">
        <v>1866279</v>
      </c>
      <c r="P23" s="109">
        <f t="shared" si="4"/>
        <v>194651424</v>
      </c>
      <c r="Q23" s="42">
        <f t="shared" si="5"/>
        <v>0.07251657470983411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696835800</v>
      </c>
      <c r="AA23" s="80">
        <f t="shared" si="11"/>
        <v>5444014</v>
      </c>
      <c r="AB23" s="80">
        <f t="shared" si="12"/>
        <v>702279814</v>
      </c>
      <c r="AC23" s="42">
        <f t="shared" si="13"/>
        <v>0.2616314104084818</v>
      </c>
      <c r="AD23" s="79">
        <v>639919635</v>
      </c>
      <c r="AE23" s="80">
        <v>80864340</v>
      </c>
      <c r="AF23" s="80">
        <f t="shared" si="14"/>
        <v>720783975</v>
      </c>
      <c r="AG23" s="42">
        <f t="shared" si="15"/>
        <v>0.5329871090359358</v>
      </c>
      <c r="AH23" s="42">
        <f t="shared" si="16"/>
        <v>-0.7299448506745727</v>
      </c>
      <c r="AI23" s="14">
        <v>2604192350</v>
      </c>
      <c r="AJ23" s="14">
        <v>3016581636</v>
      </c>
      <c r="AK23" s="14">
        <v>1388000952</v>
      </c>
      <c r="AL23" s="14"/>
    </row>
    <row r="24" spans="1:38" s="15" customFormat="1" ht="12.75">
      <c r="A24" s="31" t="s">
        <v>96</v>
      </c>
      <c r="B24" s="62" t="s">
        <v>290</v>
      </c>
      <c r="C24" s="41" t="s">
        <v>291</v>
      </c>
      <c r="D24" s="79">
        <v>37851368</v>
      </c>
      <c r="E24" s="80">
        <v>11048</v>
      </c>
      <c r="F24" s="81">
        <f t="shared" si="0"/>
        <v>37862416</v>
      </c>
      <c r="G24" s="79">
        <v>37851368</v>
      </c>
      <c r="H24" s="80">
        <v>11048</v>
      </c>
      <c r="I24" s="82">
        <f t="shared" si="1"/>
        <v>37862416</v>
      </c>
      <c r="J24" s="79">
        <v>4474271</v>
      </c>
      <c r="K24" s="80">
        <v>593294</v>
      </c>
      <c r="L24" s="80">
        <f t="shared" si="2"/>
        <v>5067565</v>
      </c>
      <c r="M24" s="42">
        <f t="shared" si="3"/>
        <v>0.1338415646798662</v>
      </c>
      <c r="N24" s="107">
        <v>6734978</v>
      </c>
      <c r="O24" s="108">
        <v>1035841</v>
      </c>
      <c r="P24" s="109">
        <f t="shared" si="4"/>
        <v>7770819</v>
      </c>
      <c r="Q24" s="42">
        <f t="shared" si="5"/>
        <v>0.20523832921808266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11209249</v>
      </c>
      <c r="AA24" s="80">
        <f t="shared" si="11"/>
        <v>1629135</v>
      </c>
      <c r="AB24" s="80">
        <f t="shared" si="12"/>
        <v>12838384</v>
      </c>
      <c r="AC24" s="42">
        <f t="shared" si="13"/>
        <v>0.33907989389794885</v>
      </c>
      <c r="AD24" s="79">
        <v>6418617</v>
      </c>
      <c r="AE24" s="80">
        <v>2035689</v>
      </c>
      <c r="AF24" s="80">
        <f t="shared" si="14"/>
        <v>8454306</v>
      </c>
      <c r="AG24" s="42">
        <f t="shared" si="15"/>
        <v>0.3867142853006275</v>
      </c>
      <c r="AH24" s="42">
        <f t="shared" si="16"/>
        <v>-0.0808448381215442</v>
      </c>
      <c r="AI24" s="14">
        <v>44895590</v>
      </c>
      <c r="AJ24" s="14">
        <v>42124701</v>
      </c>
      <c r="AK24" s="14">
        <v>17361766</v>
      </c>
      <c r="AL24" s="14"/>
    </row>
    <row r="25" spans="1:38" s="15" customFormat="1" ht="12.75">
      <c r="A25" s="31" t="s">
        <v>96</v>
      </c>
      <c r="B25" s="62" t="s">
        <v>292</v>
      </c>
      <c r="C25" s="41" t="s">
        <v>293</v>
      </c>
      <c r="D25" s="79">
        <v>37874903</v>
      </c>
      <c r="E25" s="80">
        <v>24735600</v>
      </c>
      <c r="F25" s="81">
        <f t="shared" si="0"/>
        <v>62610503</v>
      </c>
      <c r="G25" s="79">
        <v>37874903</v>
      </c>
      <c r="H25" s="80">
        <v>24735600</v>
      </c>
      <c r="I25" s="82">
        <f t="shared" si="1"/>
        <v>62610503</v>
      </c>
      <c r="J25" s="79">
        <v>8597133</v>
      </c>
      <c r="K25" s="80">
        <v>5077209</v>
      </c>
      <c r="L25" s="80">
        <f t="shared" si="2"/>
        <v>13674342</v>
      </c>
      <c r="M25" s="42">
        <f t="shared" si="3"/>
        <v>0.2184033244390322</v>
      </c>
      <c r="N25" s="107">
        <v>9106150</v>
      </c>
      <c r="O25" s="108">
        <v>9014062</v>
      </c>
      <c r="P25" s="109">
        <f t="shared" si="4"/>
        <v>18120212</v>
      </c>
      <c r="Q25" s="42">
        <f t="shared" si="5"/>
        <v>0.28941169822577534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17703283</v>
      </c>
      <c r="AA25" s="80">
        <f t="shared" si="11"/>
        <v>14091271</v>
      </c>
      <c r="AB25" s="80">
        <f t="shared" si="12"/>
        <v>31794554</v>
      </c>
      <c r="AC25" s="42">
        <f t="shared" si="13"/>
        <v>0.5078150226648075</v>
      </c>
      <c r="AD25" s="79">
        <v>7774171</v>
      </c>
      <c r="AE25" s="80">
        <v>3524853</v>
      </c>
      <c r="AF25" s="80">
        <f t="shared" si="14"/>
        <v>11299024</v>
      </c>
      <c r="AG25" s="42">
        <f t="shared" si="15"/>
        <v>0.2722053309266366</v>
      </c>
      <c r="AH25" s="42">
        <f t="shared" si="16"/>
        <v>0.60369709808564</v>
      </c>
      <c r="AI25" s="14">
        <v>65383117</v>
      </c>
      <c r="AJ25" s="14">
        <v>59805940</v>
      </c>
      <c r="AK25" s="14">
        <v>17797633</v>
      </c>
      <c r="AL25" s="14"/>
    </row>
    <row r="26" spans="1:38" s="15" customFormat="1" ht="12.75">
      <c r="A26" s="31" t="s">
        <v>115</v>
      </c>
      <c r="B26" s="62" t="s">
        <v>294</v>
      </c>
      <c r="C26" s="41" t="s">
        <v>295</v>
      </c>
      <c r="D26" s="79">
        <v>345893697</v>
      </c>
      <c r="E26" s="80">
        <v>96054989</v>
      </c>
      <c r="F26" s="81">
        <f t="shared" si="0"/>
        <v>441948686</v>
      </c>
      <c r="G26" s="79">
        <v>374057106</v>
      </c>
      <c r="H26" s="80">
        <v>96054989</v>
      </c>
      <c r="I26" s="82">
        <f t="shared" si="1"/>
        <v>470112095</v>
      </c>
      <c r="J26" s="79">
        <v>47087506</v>
      </c>
      <c r="K26" s="80">
        <v>10471527</v>
      </c>
      <c r="L26" s="80">
        <f t="shared" si="2"/>
        <v>57559033</v>
      </c>
      <c r="M26" s="42">
        <f t="shared" si="3"/>
        <v>0.13023917668124937</v>
      </c>
      <c r="N26" s="107">
        <v>96338850</v>
      </c>
      <c r="O26" s="108">
        <v>13316269</v>
      </c>
      <c r="P26" s="109">
        <f t="shared" si="4"/>
        <v>109655119</v>
      </c>
      <c r="Q26" s="42">
        <f t="shared" si="5"/>
        <v>0.24811730970957113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143426356</v>
      </c>
      <c r="AA26" s="80">
        <f t="shared" si="11"/>
        <v>23787796</v>
      </c>
      <c r="AB26" s="80">
        <f t="shared" si="12"/>
        <v>167214152</v>
      </c>
      <c r="AC26" s="42">
        <f t="shared" si="13"/>
        <v>0.3783564863908205</v>
      </c>
      <c r="AD26" s="79">
        <v>51764164</v>
      </c>
      <c r="AE26" s="80">
        <v>13316269</v>
      </c>
      <c r="AF26" s="80">
        <f t="shared" si="14"/>
        <v>65080433</v>
      </c>
      <c r="AG26" s="42">
        <f t="shared" si="15"/>
        <v>0.32744490628320755</v>
      </c>
      <c r="AH26" s="42">
        <f t="shared" si="16"/>
        <v>0.6849168627996067</v>
      </c>
      <c r="AI26" s="14">
        <v>422013323</v>
      </c>
      <c r="AJ26" s="14">
        <v>423021274</v>
      </c>
      <c r="AK26" s="14">
        <v>138186113</v>
      </c>
      <c r="AL26" s="14"/>
    </row>
    <row r="27" spans="1:38" s="59" customFormat="1" ht="12.75">
      <c r="A27" s="63"/>
      <c r="B27" s="64" t="s">
        <v>296</v>
      </c>
      <c r="C27" s="34"/>
      <c r="D27" s="83">
        <f>SUM(D19:D26)</f>
        <v>3217917229</v>
      </c>
      <c r="E27" s="84">
        <f>SUM(E19:E26)</f>
        <v>484392103</v>
      </c>
      <c r="F27" s="92">
        <f t="shared" si="0"/>
        <v>3702309332</v>
      </c>
      <c r="G27" s="83">
        <f>SUM(G19:G26)</f>
        <v>3246080638</v>
      </c>
      <c r="H27" s="84">
        <f>SUM(H19:H26)</f>
        <v>484392103</v>
      </c>
      <c r="I27" s="85">
        <f t="shared" si="1"/>
        <v>3730472741</v>
      </c>
      <c r="J27" s="83">
        <f>SUM(J19:J26)</f>
        <v>653742492</v>
      </c>
      <c r="K27" s="84">
        <f>SUM(K19:K26)</f>
        <v>28803892</v>
      </c>
      <c r="L27" s="84">
        <f t="shared" si="2"/>
        <v>682546384</v>
      </c>
      <c r="M27" s="46">
        <f t="shared" si="3"/>
        <v>0.18435693044354187</v>
      </c>
      <c r="N27" s="113">
        <f>SUM(N19:N26)</f>
        <v>387299688</v>
      </c>
      <c r="O27" s="114">
        <f>SUM(O19:O26)</f>
        <v>34426632</v>
      </c>
      <c r="P27" s="115">
        <f t="shared" si="4"/>
        <v>421726320</v>
      </c>
      <c r="Q27" s="46">
        <f t="shared" si="5"/>
        <v>0.11390899089790048</v>
      </c>
      <c r="R27" s="113">
        <f>SUM(R19:R26)</f>
        <v>0</v>
      </c>
      <c r="S27" s="115">
        <f>SUM(S19:S26)</f>
        <v>0</v>
      </c>
      <c r="T27" s="115">
        <f t="shared" si="6"/>
        <v>0</v>
      </c>
      <c r="U27" s="46">
        <f t="shared" si="7"/>
        <v>0</v>
      </c>
      <c r="V27" s="113">
        <f>SUM(V19:V26)</f>
        <v>0</v>
      </c>
      <c r="W27" s="115">
        <f>SUM(W19:W26)</f>
        <v>0</v>
      </c>
      <c r="X27" s="115">
        <f t="shared" si="8"/>
        <v>0</v>
      </c>
      <c r="Y27" s="46">
        <f t="shared" si="9"/>
        <v>0</v>
      </c>
      <c r="Z27" s="83">
        <f t="shared" si="10"/>
        <v>1041042180</v>
      </c>
      <c r="AA27" s="84">
        <f t="shared" si="11"/>
        <v>63230524</v>
      </c>
      <c r="AB27" s="84">
        <f t="shared" si="12"/>
        <v>1104272704</v>
      </c>
      <c r="AC27" s="46">
        <f t="shared" si="13"/>
        <v>0.29826592134144236</v>
      </c>
      <c r="AD27" s="83">
        <f>SUM(AD19:AD26)</f>
        <v>784676703</v>
      </c>
      <c r="AE27" s="84">
        <f>SUM(AE19:AE26)</f>
        <v>118260059</v>
      </c>
      <c r="AF27" s="84">
        <f t="shared" si="14"/>
        <v>902936762</v>
      </c>
      <c r="AG27" s="46">
        <f t="shared" si="15"/>
        <v>0.4971277672277617</v>
      </c>
      <c r="AH27" s="46">
        <f t="shared" si="16"/>
        <v>-0.5329392513979844</v>
      </c>
      <c r="AI27" s="65">
        <f>SUM(AI19:AI26)</f>
        <v>3645752218</v>
      </c>
      <c r="AJ27" s="65">
        <f>SUM(AJ19:AJ26)</f>
        <v>4013144082</v>
      </c>
      <c r="AK27" s="65">
        <f>SUM(AK19:AK26)</f>
        <v>1812404660</v>
      </c>
      <c r="AL27" s="65"/>
    </row>
    <row r="28" spans="1:38" s="15" customFormat="1" ht="12.75">
      <c r="A28" s="31" t="s">
        <v>96</v>
      </c>
      <c r="B28" s="62" t="s">
        <v>297</v>
      </c>
      <c r="C28" s="41" t="s">
        <v>298</v>
      </c>
      <c r="D28" s="79">
        <v>473783129</v>
      </c>
      <c r="E28" s="80">
        <v>68358917</v>
      </c>
      <c r="F28" s="81">
        <f t="shared" si="0"/>
        <v>542142046</v>
      </c>
      <c r="G28" s="79">
        <v>473783129</v>
      </c>
      <c r="H28" s="80">
        <v>68358917</v>
      </c>
      <c r="I28" s="82">
        <f t="shared" si="1"/>
        <v>542142046</v>
      </c>
      <c r="J28" s="79">
        <v>88778335</v>
      </c>
      <c r="K28" s="80">
        <v>14806848</v>
      </c>
      <c r="L28" s="80">
        <f t="shared" si="2"/>
        <v>103585183</v>
      </c>
      <c r="M28" s="42">
        <f t="shared" si="3"/>
        <v>0.19106649957195904</v>
      </c>
      <c r="N28" s="107">
        <v>82543294</v>
      </c>
      <c r="O28" s="108">
        <v>13139304</v>
      </c>
      <c r="P28" s="109">
        <f t="shared" si="4"/>
        <v>95682598</v>
      </c>
      <c r="Q28" s="42">
        <f t="shared" si="5"/>
        <v>0.1764899046402315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171321629</v>
      </c>
      <c r="AA28" s="80">
        <f t="shared" si="11"/>
        <v>27946152</v>
      </c>
      <c r="AB28" s="80">
        <f t="shared" si="12"/>
        <v>199267781</v>
      </c>
      <c r="AC28" s="42">
        <f t="shared" si="13"/>
        <v>0.36755640421219055</v>
      </c>
      <c r="AD28" s="79">
        <v>77438955</v>
      </c>
      <c r="AE28" s="80">
        <v>12545627</v>
      </c>
      <c r="AF28" s="80">
        <f t="shared" si="14"/>
        <v>89984582</v>
      </c>
      <c r="AG28" s="42">
        <f t="shared" si="15"/>
        <v>0.36973396496935035</v>
      </c>
      <c r="AH28" s="42">
        <f t="shared" si="16"/>
        <v>0.0633221366744805</v>
      </c>
      <c r="AI28" s="14">
        <v>467758211</v>
      </c>
      <c r="AJ28" s="14">
        <v>450031306</v>
      </c>
      <c r="AK28" s="14">
        <v>172946098</v>
      </c>
      <c r="AL28" s="14"/>
    </row>
    <row r="29" spans="1:38" s="15" customFormat="1" ht="12.75">
      <c r="A29" s="31" t="s">
        <v>96</v>
      </c>
      <c r="B29" s="62" t="s">
        <v>299</v>
      </c>
      <c r="C29" s="41" t="s">
        <v>300</v>
      </c>
      <c r="D29" s="79">
        <v>60262762</v>
      </c>
      <c r="E29" s="80">
        <v>13944000</v>
      </c>
      <c r="F29" s="81">
        <f t="shared" si="0"/>
        <v>74206762</v>
      </c>
      <c r="G29" s="79">
        <v>60262762</v>
      </c>
      <c r="H29" s="80">
        <v>13944000</v>
      </c>
      <c r="I29" s="82">
        <f t="shared" si="1"/>
        <v>74206762</v>
      </c>
      <c r="J29" s="79">
        <v>33496641</v>
      </c>
      <c r="K29" s="80">
        <v>5015725</v>
      </c>
      <c r="L29" s="80">
        <f t="shared" si="2"/>
        <v>38512366</v>
      </c>
      <c r="M29" s="42">
        <f t="shared" si="3"/>
        <v>0.5189872858217423</v>
      </c>
      <c r="N29" s="107">
        <v>23579770</v>
      </c>
      <c r="O29" s="108">
        <v>8701699</v>
      </c>
      <c r="P29" s="109">
        <f t="shared" si="4"/>
        <v>32281469</v>
      </c>
      <c r="Q29" s="42">
        <f t="shared" si="5"/>
        <v>0.43502058478174804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57076411</v>
      </c>
      <c r="AA29" s="80">
        <f t="shared" si="11"/>
        <v>13717424</v>
      </c>
      <c r="AB29" s="80">
        <f t="shared" si="12"/>
        <v>70793835</v>
      </c>
      <c r="AC29" s="42">
        <f t="shared" si="13"/>
        <v>0.9540078706034902</v>
      </c>
      <c r="AD29" s="79">
        <v>13347565</v>
      </c>
      <c r="AE29" s="80">
        <v>2078088</v>
      </c>
      <c r="AF29" s="80">
        <f t="shared" si="14"/>
        <v>15425653</v>
      </c>
      <c r="AG29" s="42">
        <f t="shared" si="15"/>
        <v>1.0360863615418312</v>
      </c>
      <c r="AH29" s="42">
        <f t="shared" si="16"/>
        <v>1.0927132874050778</v>
      </c>
      <c r="AI29" s="14">
        <v>49075826</v>
      </c>
      <c r="AJ29" s="14">
        <v>61478756</v>
      </c>
      <c r="AK29" s="14">
        <v>50846794</v>
      </c>
      <c r="AL29" s="14"/>
    </row>
    <row r="30" spans="1:38" s="15" customFormat="1" ht="12.75">
      <c r="A30" s="31" t="s">
        <v>96</v>
      </c>
      <c r="B30" s="62" t="s">
        <v>301</v>
      </c>
      <c r="C30" s="41" t="s">
        <v>302</v>
      </c>
      <c r="D30" s="79">
        <v>200867000</v>
      </c>
      <c r="E30" s="80">
        <v>34659341</v>
      </c>
      <c r="F30" s="82">
        <f t="shared" si="0"/>
        <v>235526341</v>
      </c>
      <c r="G30" s="79">
        <v>200867000</v>
      </c>
      <c r="H30" s="80">
        <v>34659341</v>
      </c>
      <c r="I30" s="82">
        <f t="shared" si="1"/>
        <v>235526341</v>
      </c>
      <c r="J30" s="79">
        <v>67288784</v>
      </c>
      <c r="K30" s="80">
        <v>550438</v>
      </c>
      <c r="L30" s="80">
        <f t="shared" si="2"/>
        <v>67839222</v>
      </c>
      <c r="M30" s="42">
        <f t="shared" si="3"/>
        <v>0.2880324201189879</v>
      </c>
      <c r="N30" s="107">
        <v>20885149</v>
      </c>
      <c r="O30" s="108">
        <v>11390991</v>
      </c>
      <c r="P30" s="109">
        <f t="shared" si="4"/>
        <v>32276140</v>
      </c>
      <c r="Q30" s="42">
        <f t="shared" si="5"/>
        <v>0.13703834510807433</v>
      </c>
      <c r="R30" s="107">
        <v>0</v>
      </c>
      <c r="S30" s="109">
        <v>0</v>
      </c>
      <c r="T30" s="109">
        <f t="shared" si="6"/>
        <v>0</v>
      </c>
      <c r="U30" s="42">
        <f t="shared" si="7"/>
        <v>0</v>
      </c>
      <c r="V30" s="107">
        <v>0</v>
      </c>
      <c r="W30" s="109">
        <v>0</v>
      </c>
      <c r="X30" s="109">
        <f t="shared" si="8"/>
        <v>0</v>
      </c>
      <c r="Y30" s="42">
        <f t="shared" si="9"/>
        <v>0</v>
      </c>
      <c r="Z30" s="79">
        <f t="shared" si="10"/>
        <v>88173933</v>
      </c>
      <c r="AA30" s="80">
        <f t="shared" si="11"/>
        <v>11941429</v>
      </c>
      <c r="AB30" s="80">
        <f t="shared" si="12"/>
        <v>100115362</v>
      </c>
      <c r="AC30" s="42">
        <f t="shared" si="13"/>
        <v>0.4250707652270622</v>
      </c>
      <c r="AD30" s="79">
        <v>36286534</v>
      </c>
      <c r="AE30" s="80">
        <v>12482213</v>
      </c>
      <c r="AF30" s="80">
        <f t="shared" si="14"/>
        <v>48768747</v>
      </c>
      <c r="AG30" s="42">
        <f t="shared" si="15"/>
        <v>0.5374581061290449</v>
      </c>
      <c r="AH30" s="42">
        <f t="shared" si="16"/>
        <v>-0.3381798388217766</v>
      </c>
      <c r="AI30" s="14">
        <v>191575756</v>
      </c>
      <c r="AJ30" s="14">
        <v>184877500</v>
      </c>
      <c r="AK30" s="14">
        <v>102963943</v>
      </c>
      <c r="AL30" s="14"/>
    </row>
    <row r="31" spans="1:38" s="15" customFormat="1" ht="12.75">
      <c r="A31" s="31" t="s">
        <v>96</v>
      </c>
      <c r="B31" s="62" t="s">
        <v>303</v>
      </c>
      <c r="C31" s="41" t="s">
        <v>304</v>
      </c>
      <c r="D31" s="79">
        <v>52911873</v>
      </c>
      <c r="E31" s="80">
        <v>21246000</v>
      </c>
      <c r="F31" s="81">
        <f t="shared" si="0"/>
        <v>74157873</v>
      </c>
      <c r="G31" s="79">
        <v>52911873</v>
      </c>
      <c r="H31" s="80">
        <v>21246000</v>
      </c>
      <c r="I31" s="82">
        <f t="shared" si="1"/>
        <v>74157873</v>
      </c>
      <c r="J31" s="79">
        <v>12969880</v>
      </c>
      <c r="K31" s="80">
        <v>624517</v>
      </c>
      <c r="L31" s="80">
        <f t="shared" si="2"/>
        <v>13594397</v>
      </c>
      <c r="M31" s="42">
        <f t="shared" si="3"/>
        <v>0.183316975663528</v>
      </c>
      <c r="N31" s="107">
        <v>8624244</v>
      </c>
      <c r="O31" s="108">
        <v>458469</v>
      </c>
      <c r="P31" s="109">
        <f t="shared" si="4"/>
        <v>9082713</v>
      </c>
      <c r="Q31" s="42">
        <f t="shared" si="5"/>
        <v>0.1224780678377871</v>
      </c>
      <c r="R31" s="107">
        <v>0</v>
      </c>
      <c r="S31" s="109">
        <v>0</v>
      </c>
      <c r="T31" s="109">
        <f t="shared" si="6"/>
        <v>0</v>
      </c>
      <c r="U31" s="42">
        <f t="shared" si="7"/>
        <v>0</v>
      </c>
      <c r="V31" s="107">
        <v>0</v>
      </c>
      <c r="W31" s="109">
        <v>0</v>
      </c>
      <c r="X31" s="109">
        <f t="shared" si="8"/>
        <v>0</v>
      </c>
      <c r="Y31" s="42">
        <f t="shared" si="9"/>
        <v>0</v>
      </c>
      <c r="Z31" s="79">
        <f t="shared" si="10"/>
        <v>21594124</v>
      </c>
      <c r="AA31" s="80">
        <f t="shared" si="11"/>
        <v>1082986</v>
      </c>
      <c r="AB31" s="80">
        <f t="shared" si="12"/>
        <v>22677110</v>
      </c>
      <c r="AC31" s="42">
        <f t="shared" si="13"/>
        <v>0.3057950435013151</v>
      </c>
      <c r="AD31" s="79">
        <v>11302741</v>
      </c>
      <c r="AE31" s="80">
        <v>4174775</v>
      </c>
      <c r="AF31" s="80">
        <f t="shared" si="14"/>
        <v>15477516</v>
      </c>
      <c r="AG31" s="42">
        <f t="shared" si="15"/>
        <v>0.6937812445951088</v>
      </c>
      <c r="AH31" s="42">
        <f t="shared" si="16"/>
        <v>-0.4131672679259385</v>
      </c>
      <c r="AI31" s="14">
        <v>57818000</v>
      </c>
      <c r="AJ31" s="14">
        <v>54166305</v>
      </c>
      <c r="AK31" s="14">
        <v>40113044</v>
      </c>
      <c r="AL31" s="14"/>
    </row>
    <row r="32" spans="1:38" s="15" customFormat="1" ht="12.75">
      <c r="A32" s="31" t="s">
        <v>96</v>
      </c>
      <c r="B32" s="62" t="s">
        <v>305</v>
      </c>
      <c r="C32" s="41" t="s">
        <v>306</v>
      </c>
      <c r="D32" s="79">
        <v>69308658</v>
      </c>
      <c r="E32" s="80">
        <v>153578712</v>
      </c>
      <c r="F32" s="81">
        <f t="shared" si="0"/>
        <v>222887370</v>
      </c>
      <c r="G32" s="79">
        <v>69308658</v>
      </c>
      <c r="H32" s="80">
        <v>153578712</v>
      </c>
      <c r="I32" s="82">
        <f t="shared" si="1"/>
        <v>222887370</v>
      </c>
      <c r="J32" s="79">
        <v>17744411</v>
      </c>
      <c r="K32" s="80">
        <v>0</v>
      </c>
      <c r="L32" s="80">
        <f t="shared" si="2"/>
        <v>17744411</v>
      </c>
      <c r="M32" s="42">
        <f t="shared" si="3"/>
        <v>0.07961155896810124</v>
      </c>
      <c r="N32" s="107">
        <v>17211640</v>
      </c>
      <c r="O32" s="108">
        <v>4000000</v>
      </c>
      <c r="P32" s="109">
        <f t="shared" si="4"/>
        <v>21211640</v>
      </c>
      <c r="Q32" s="42">
        <f t="shared" si="5"/>
        <v>0.09516752788639392</v>
      </c>
      <c r="R32" s="107">
        <v>0</v>
      </c>
      <c r="S32" s="109">
        <v>0</v>
      </c>
      <c r="T32" s="109">
        <f t="shared" si="6"/>
        <v>0</v>
      </c>
      <c r="U32" s="42">
        <f t="shared" si="7"/>
        <v>0</v>
      </c>
      <c r="V32" s="107">
        <v>0</v>
      </c>
      <c r="W32" s="109">
        <v>0</v>
      </c>
      <c r="X32" s="109">
        <f t="shared" si="8"/>
        <v>0</v>
      </c>
      <c r="Y32" s="42">
        <f t="shared" si="9"/>
        <v>0</v>
      </c>
      <c r="Z32" s="79">
        <f t="shared" si="10"/>
        <v>34956051</v>
      </c>
      <c r="AA32" s="80">
        <f t="shared" si="11"/>
        <v>4000000</v>
      </c>
      <c r="AB32" s="80">
        <f t="shared" si="12"/>
        <v>38956051</v>
      </c>
      <c r="AC32" s="42">
        <f t="shared" si="13"/>
        <v>0.17477908685449517</v>
      </c>
      <c r="AD32" s="79">
        <v>11196929</v>
      </c>
      <c r="AE32" s="80">
        <v>2393000</v>
      </c>
      <c r="AF32" s="80">
        <f t="shared" si="14"/>
        <v>13589929</v>
      </c>
      <c r="AG32" s="42">
        <f t="shared" si="15"/>
        <v>0.3242426537471153</v>
      </c>
      <c r="AH32" s="42">
        <f t="shared" si="16"/>
        <v>0.5608352332083559</v>
      </c>
      <c r="AI32" s="14">
        <v>74112171</v>
      </c>
      <c r="AJ32" s="14">
        <v>74112171</v>
      </c>
      <c r="AK32" s="14">
        <v>24030327</v>
      </c>
      <c r="AL32" s="14"/>
    </row>
    <row r="33" spans="1:38" s="15" customFormat="1" ht="12.75">
      <c r="A33" s="31" t="s">
        <v>115</v>
      </c>
      <c r="B33" s="62" t="s">
        <v>307</v>
      </c>
      <c r="C33" s="41" t="s">
        <v>308</v>
      </c>
      <c r="D33" s="79">
        <v>471810322</v>
      </c>
      <c r="E33" s="80">
        <v>148976266</v>
      </c>
      <c r="F33" s="81">
        <f t="shared" si="0"/>
        <v>620786588</v>
      </c>
      <c r="G33" s="79">
        <v>471810322</v>
      </c>
      <c r="H33" s="80">
        <v>148976266</v>
      </c>
      <c r="I33" s="82">
        <f t="shared" si="1"/>
        <v>620786588</v>
      </c>
      <c r="J33" s="79">
        <v>46542919</v>
      </c>
      <c r="K33" s="80">
        <v>23195927</v>
      </c>
      <c r="L33" s="80">
        <f t="shared" si="2"/>
        <v>69738846</v>
      </c>
      <c r="M33" s="42">
        <f t="shared" si="3"/>
        <v>0.11233948565911994</v>
      </c>
      <c r="N33" s="107">
        <v>63926570</v>
      </c>
      <c r="O33" s="108">
        <v>9181398</v>
      </c>
      <c r="P33" s="109">
        <f t="shared" si="4"/>
        <v>73107968</v>
      </c>
      <c r="Q33" s="42">
        <f t="shared" si="5"/>
        <v>0.11776666798735672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110469489</v>
      </c>
      <c r="AA33" s="80">
        <f t="shared" si="11"/>
        <v>32377325</v>
      </c>
      <c r="AB33" s="80">
        <f t="shared" si="12"/>
        <v>142846814</v>
      </c>
      <c r="AC33" s="42">
        <f t="shared" si="13"/>
        <v>0.23010615364647666</v>
      </c>
      <c r="AD33" s="79">
        <v>59222028</v>
      </c>
      <c r="AE33" s="80">
        <v>23026380</v>
      </c>
      <c r="AF33" s="80">
        <f t="shared" si="14"/>
        <v>82248408</v>
      </c>
      <c r="AG33" s="42">
        <f t="shared" si="15"/>
        <v>0.38167896238197857</v>
      </c>
      <c r="AH33" s="42">
        <f t="shared" si="16"/>
        <v>-0.11113212063630462</v>
      </c>
      <c r="AI33" s="14">
        <v>364111255</v>
      </c>
      <c r="AJ33" s="14">
        <v>405805137</v>
      </c>
      <c r="AK33" s="14">
        <v>138973606</v>
      </c>
      <c r="AL33" s="14"/>
    </row>
    <row r="34" spans="1:38" s="59" customFormat="1" ht="12.75">
      <c r="A34" s="63"/>
      <c r="B34" s="64" t="s">
        <v>309</v>
      </c>
      <c r="C34" s="34"/>
      <c r="D34" s="83">
        <f>SUM(D28:D33)</f>
        <v>1328943744</v>
      </c>
      <c r="E34" s="84">
        <f>SUM(E28:E33)</f>
        <v>440763236</v>
      </c>
      <c r="F34" s="92">
        <f t="shared" si="0"/>
        <v>1769706980</v>
      </c>
      <c r="G34" s="83">
        <f>SUM(G28:G33)</f>
        <v>1328943744</v>
      </c>
      <c r="H34" s="84">
        <f>SUM(H28:H33)</f>
        <v>440763236</v>
      </c>
      <c r="I34" s="85">
        <f t="shared" si="1"/>
        <v>1769706980</v>
      </c>
      <c r="J34" s="83">
        <f>SUM(J28:J33)</f>
        <v>266820970</v>
      </c>
      <c r="K34" s="84">
        <f>SUM(K28:K33)</f>
        <v>44193455</v>
      </c>
      <c r="L34" s="84">
        <f t="shared" si="2"/>
        <v>311014425</v>
      </c>
      <c r="M34" s="46">
        <f t="shared" si="3"/>
        <v>0.17574345838880062</v>
      </c>
      <c r="N34" s="113">
        <f>SUM(N28:N33)</f>
        <v>216770667</v>
      </c>
      <c r="O34" s="114">
        <f>SUM(O28:O33)</f>
        <v>46871861</v>
      </c>
      <c r="P34" s="115">
        <f t="shared" si="4"/>
        <v>263642528</v>
      </c>
      <c r="Q34" s="46">
        <f t="shared" si="5"/>
        <v>0.14897524334791287</v>
      </c>
      <c r="R34" s="113">
        <f>SUM(R28:R33)</f>
        <v>0</v>
      </c>
      <c r="S34" s="115">
        <f>SUM(S28:S33)</f>
        <v>0</v>
      </c>
      <c r="T34" s="115">
        <f t="shared" si="6"/>
        <v>0</v>
      </c>
      <c r="U34" s="46">
        <f t="shared" si="7"/>
        <v>0</v>
      </c>
      <c r="V34" s="113">
        <f>SUM(V28:V33)</f>
        <v>0</v>
      </c>
      <c r="W34" s="115">
        <f>SUM(W28:W33)</f>
        <v>0</v>
      </c>
      <c r="X34" s="115">
        <f t="shared" si="8"/>
        <v>0</v>
      </c>
      <c r="Y34" s="46">
        <f t="shared" si="9"/>
        <v>0</v>
      </c>
      <c r="Z34" s="83">
        <f t="shared" si="10"/>
        <v>483591637</v>
      </c>
      <c r="AA34" s="84">
        <f t="shared" si="11"/>
        <v>91065316</v>
      </c>
      <c r="AB34" s="84">
        <f t="shared" si="12"/>
        <v>574656953</v>
      </c>
      <c r="AC34" s="46">
        <f t="shared" si="13"/>
        <v>0.3247187017367135</v>
      </c>
      <c r="AD34" s="83">
        <f>SUM(AD28:AD33)</f>
        <v>208794752</v>
      </c>
      <c r="AE34" s="84">
        <f>SUM(AE28:AE33)</f>
        <v>56700083</v>
      </c>
      <c r="AF34" s="84">
        <f t="shared" si="14"/>
        <v>265494835</v>
      </c>
      <c r="AG34" s="46">
        <f t="shared" si="15"/>
        <v>0.43992965729233074</v>
      </c>
      <c r="AH34" s="46">
        <f t="shared" si="16"/>
        <v>-0.006976809925511307</v>
      </c>
      <c r="AI34" s="65">
        <f>SUM(AI28:AI33)</f>
        <v>1204451219</v>
      </c>
      <c r="AJ34" s="65">
        <f>SUM(AJ28:AJ33)</f>
        <v>1230471175</v>
      </c>
      <c r="AK34" s="65">
        <f>SUM(AK28:AK33)</f>
        <v>529873812</v>
      </c>
      <c r="AL34" s="65"/>
    </row>
    <row r="35" spans="1:38" s="15" customFormat="1" ht="12.75">
      <c r="A35" s="31" t="s">
        <v>96</v>
      </c>
      <c r="B35" s="62" t="s">
        <v>310</v>
      </c>
      <c r="C35" s="41" t="s">
        <v>311</v>
      </c>
      <c r="D35" s="79">
        <v>155569000</v>
      </c>
      <c r="E35" s="80">
        <v>22060000</v>
      </c>
      <c r="F35" s="81">
        <f t="shared" si="0"/>
        <v>177629000</v>
      </c>
      <c r="G35" s="79">
        <v>155569000</v>
      </c>
      <c r="H35" s="80">
        <v>22060000</v>
      </c>
      <c r="I35" s="82">
        <f t="shared" si="1"/>
        <v>177629000</v>
      </c>
      <c r="J35" s="79">
        <v>34621517</v>
      </c>
      <c r="K35" s="80">
        <v>1376184</v>
      </c>
      <c r="L35" s="80">
        <f t="shared" si="2"/>
        <v>35997701</v>
      </c>
      <c r="M35" s="42">
        <f t="shared" si="3"/>
        <v>0.20265666642271252</v>
      </c>
      <c r="N35" s="107">
        <v>32942468</v>
      </c>
      <c r="O35" s="108">
        <v>4324551</v>
      </c>
      <c r="P35" s="109">
        <f t="shared" si="4"/>
        <v>37267019</v>
      </c>
      <c r="Q35" s="42">
        <f t="shared" si="5"/>
        <v>0.20980256039272865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67563985</v>
      </c>
      <c r="AA35" s="80">
        <f t="shared" si="11"/>
        <v>5700735</v>
      </c>
      <c r="AB35" s="80">
        <f t="shared" si="12"/>
        <v>73264720</v>
      </c>
      <c r="AC35" s="42">
        <f t="shared" si="13"/>
        <v>0.41245922681544117</v>
      </c>
      <c r="AD35" s="79">
        <v>26635810</v>
      </c>
      <c r="AE35" s="80">
        <v>1921940</v>
      </c>
      <c r="AF35" s="80">
        <f t="shared" si="14"/>
        <v>28557750</v>
      </c>
      <c r="AG35" s="42">
        <f t="shared" si="15"/>
        <v>0.40397600649756454</v>
      </c>
      <c r="AH35" s="42">
        <f t="shared" si="16"/>
        <v>0.304970419588378</v>
      </c>
      <c r="AI35" s="14">
        <v>144917067</v>
      </c>
      <c r="AJ35" s="14">
        <v>144917067</v>
      </c>
      <c r="AK35" s="14">
        <v>58543018</v>
      </c>
      <c r="AL35" s="14"/>
    </row>
    <row r="36" spans="1:38" s="15" customFormat="1" ht="12.75">
      <c r="A36" s="31" t="s">
        <v>96</v>
      </c>
      <c r="B36" s="62" t="s">
        <v>312</v>
      </c>
      <c r="C36" s="41" t="s">
        <v>313</v>
      </c>
      <c r="D36" s="79">
        <v>64431780</v>
      </c>
      <c r="E36" s="80">
        <v>17500000</v>
      </c>
      <c r="F36" s="81">
        <f t="shared" si="0"/>
        <v>81931780</v>
      </c>
      <c r="G36" s="79">
        <v>64431780</v>
      </c>
      <c r="H36" s="80">
        <v>9000000</v>
      </c>
      <c r="I36" s="82">
        <f t="shared" si="1"/>
        <v>73431780</v>
      </c>
      <c r="J36" s="79">
        <v>17489719</v>
      </c>
      <c r="K36" s="80">
        <v>2259950</v>
      </c>
      <c r="L36" s="80">
        <f t="shared" si="2"/>
        <v>19749669</v>
      </c>
      <c r="M36" s="42">
        <f t="shared" si="3"/>
        <v>0.24105016392906392</v>
      </c>
      <c r="N36" s="107">
        <v>13071137</v>
      </c>
      <c r="O36" s="108">
        <v>1118567</v>
      </c>
      <c r="P36" s="109">
        <f t="shared" si="4"/>
        <v>14189704</v>
      </c>
      <c r="Q36" s="42">
        <f t="shared" si="5"/>
        <v>0.17318925574423014</v>
      </c>
      <c r="R36" s="107">
        <v>0</v>
      </c>
      <c r="S36" s="109">
        <v>0</v>
      </c>
      <c r="T36" s="109">
        <f t="shared" si="6"/>
        <v>0</v>
      </c>
      <c r="U36" s="42">
        <f t="shared" si="7"/>
        <v>0</v>
      </c>
      <c r="V36" s="107">
        <v>0</v>
      </c>
      <c r="W36" s="109">
        <v>0</v>
      </c>
      <c r="X36" s="109">
        <f t="shared" si="8"/>
        <v>0</v>
      </c>
      <c r="Y36" s="42">
        <f t="shared" si="9"/>
        <v>0</v>
      </c>
      <c r="Z36" s="79">
        <f t="shared" si="10"/>
        <v>30560856</v>
      </c>
      <c r="AA36" s="80">
        <f t="shared" si="11"/>
        <v>3378517</v>
      </c>
      <c r="AB36" s="80">
        <f t="shared" si="12"/>
        <v>33939373</v>
      </c>
      <c r="AC36" s="42">
        <f t="shared" si="13"/>
        <v>0.41423941967329403</v>
      </c>
      <c r="AD36" s="79">
        <v>0</v>
      </c>
      <c r="AE36" s="80">
        <v>4466248</v>
      </c>
      <c r="AF36" s="80">
        <f t="shared" si="14"/>
        <v>4466248</v>
      </c>
      <c r="AG36" s="42">
        <f t="shared" si="15"/>
        <v>0.33091669338737095</v>
      </c>
      <c r="AH36" s="42">
        <f t="shared" si="16"/>
        <v>2.177097196573052</v>
      </c>
      <c r="AI36" s="14">
        <v>63402770</v>
      </c>
      <c r="AJ36" s="14">
        <v>63402770</v>
      </c>
      <c r="AK36" s="14">
        <v>20981035</v>
      </c>
      <c r="AL36" s="14"/>
    </row>
    <row r="37" spans="1:38" s="15" customFormat="1" ht="12.75">
      <c r="A37" s="31" t="s">
        <v>96</v>
      </c>
      <c r="B37" s="62" t="s">
        <v>314</v>
      </c>
      <c r="C37" s="41" t="s">
        <v>315</v>
      </c>
      <c r="D37" s="79">
        <v>52140313</v>
      </c>
      <c r="E37" s="80">
        <v>21377000</v>
      </c>
      <c r="F37" s="81">
        <f t="shared" si="0"/>
        <v>73517313</v>
      </c>
      <c r="G37" s="79">
        <v>52140313</v>
      </c>
      <c r="H37" s="80">
        <v>21377000</v>
      </c>
      <c r="I37" s="82">
        <f t="shared" si="1"/>
        <v>73517313</v>
      </c>
      <c r="J37" s="79">
        <v>5602452</v>
      </c>
      <c r="K37" s="80">
        <v>8131512</v>
      </c>
      <c r="L37" s="80">
        <f t="shared" si="2"/>
        <v>13733964</v>
      </c>
      <c r="M37" s="42">
        <f t="shared" si="3"/>
        <v>0.1868126491510918</v>
      </c>
      <c r="N37" s="107">
        <v>5602452</v>
      </c>
      <c r="O37" s="108">
        <v>6053406</v>
      </c>
      <c r="P37" s="109">
        <f t="shared" si="4"/>
        <v>11655858</v>
      </c>
      <c r="Q37" s="42">
        <f t="shared" si="5"/>
        <v>0.15854575642610877</v>
      </c>
      <c r="R37" s="107">
        <v>0</v>
      </c>
      <c r="S37" s="109">
        <v>0</v>
      </c>
      <c r="T37" s="109">
        <f t="shared" si="6"/>
        <v>0</v>
      </c>
      <c r="U37" s="42">
        <f t="shared" si="7"/>
        <v>0</v>
      </c>
      <c r="V37" s="107">
        <v>0</v>
      </c>
      <c r="W37" s="109">
        <v>0</v>
      </c>
      <c r="X37" s="109">
        <f t="shared" si="8"/>
        <v>0</v>
      </c>
      <c r="Y37" s="42">
        <f t="shared" si="9"/>
        <v>0</v>
      </c>
      <c r="Z37" s="79">
        <f t="shared" si="10"/>
        <v>11204904</v>
      </c>
      <c r="AA37" s="80">
        <f t="shared" si="11"/>
        <v>14184918</v>
      </c>
      <c r="AB37" s="80">
        <f t="shared" si="12"/>
        <v>25389822</v>
      </c>
      <c r="AC37" s="42">
        <f t="shared" si="13"/>
        <v>0.34535840557720054</v>
      </c>
      <c r="AD37" s="79">
        <v>5602452</v>
      </c>
      <c r="AE37" s="80">
        <v>5594195</v>
      </c>
      <c r="AF37" s="80">
        <f t="shared" si="14"/>
        <v>11196647</v>
      </c>
      <c r="AG37" s="42">
        <f t="shared" si="15"/>
        <v>0.2838953963757322</v>
      </c>
      <c r="AH37" s="42">
        <f t="shared" si="16"/>
        <v>0.041013260487715586</v>
      </c>
      <c r="AI37" s="14">
        <v>59173552</v>
      </c>
      <c r="AJ37" s="14">
        <v>59173552</v>
      </c>
      <c r="AK37" s="14">
        <v>16799099</v>
      </c>
      <c r="AL37" s="14"/>
    </row>
    <row r="38" spans="1:38" s="15" customFormat="1" ht="12.75">
      <c r="A38" s="31" t="s">
        <v>96</v>
      </c>
      <c r="B38" s="62" t="s">
        <v>316</v>
      </c>
      <c r="C38" s="41" t="s">
        <v>317</v>
      </c>
      <c r="D38" s="79">
        <v>133075000</v>
      </c>
      <c r="E38" s="80">
        <v>34450000</v>
      </c>
      <c r="F38" s="81">
        <f t="shared" si="0"/>
        <v>167525000</v>
      </c>
      <c r="G38" s="79">
        <v>133075000</v>
      </c>
      <c r="H38" s="80">
        <v>34450000</v>
      </c>
      <c r="I38" s="82">
        <f t="shared" si="1"/>
        <v>167525000</v>
      </c>
      <c r="J38" s="79">
        <v>21377223</v>
      </c>
      <c r="K38" s="80">
        <v>1399965</v>
      </c>
      <c r="L38" s="80">
        <f t="shared" si="2"/>
        <v>22777188</v>
      </c>
      <c r="M38" s="42">
        <f t="shared" si="3"/>
        <v>0.1359629189673183</v>
      </c>
      <c r="N38" s="107">
        <v>29665710</v>
      </c>
      <c r="O38" s="108">
        <v>5128286</v>
      </c>
      <c r="P38" s="109">
        <f t="shared" si="4"/>
        <v>34793996</v>
      </c>
      <c r="Q38" s="42">
        <f t="shared" si="5"/>
        <v>0.20769435009700044</v>
      </c>
      <c r="R38" s="107">
        <v>0</v>
      </c>
      <c r="S38" s="109">
        <v>0</v>
      </c>
      <c r="T38" s="109">
        <f t="shared" si="6"/>
        <v>0</v>
      </c>
      <c r="U38" s="42">
        <f t="shared" si="7"/>
        <v>0</v>
      </c>
      <c r="V38" s="107">
        <v>0</v>
      </c>
      <c r="W38" s="109">
        <v>0</v>
      </c>
      <c r="X38" s="109">
        <f t="shared" si="8"/>
        <v>0</v>
      </c>
      <c r="Y38" s="42">
        <f t="shared" si="9"/>
        <v>0</v>
      </c>
      <c r="Z38" s="79">
        <f t="shared" si="10"/>
        <v>51042933</v>
      </c>
      <c r="AA38" s="80">
        <f t="shared" si="11"/>
        <v>6528251</v>
      </c>
      <c r="AB38" s="80">
        <f t="shared" si="12"/>
        <v>57571184</v>
      </c>
      <c r="AC38" s="42">
        <f t="shared" si="13"/>
        <v>0.34365726906431876</v>
      </c>
      <c r="AD38" s="79">
        <v>23479845</v>
      </c>
      <c r="AE38" s="80">
        <v>29783242</v>
      </c>
      <c r="AF38" s="80">
        <f t="shared" si="14"/>
        <v>53263087</v>
      </c>
      <c r="AG38" s="42">
        <f t="shared" si="15"/>
        <v>0.4745646280079815</v>
      </c>
      <c r="AH38" s="42">
        <f t="shared" si="16"/>
        <v>-0.346752170034756</v>
      </c>
      <c r="AI38" s="14">
        <v>167145226</v>
      </c>
      <c r="AJ38" s="14">
        <v>179690747</v>
      </c>
      <c r="AK38" s="14">
        <v>79321212</v>
      </c>
      <c r="AL38" s="14"/>
    </row>
    <row r="39" spans="1:38" s="15" customFormat="1" ht="12.75">
      <c r="A39" s="31" t="s">
        <v>115</v>
      </c>
      <c r="B39" s="62" t="s">
        <v>318</v>
      </c>
      <c r="C39" s="41" t="s">
        <v>319</v>
      </c>
      <c r="D39" s="79">
        <v>146866000</v>
      </c>
      <c r="E39" s="80">
        <v>187077000</v>
      </c>
      <c r="F39" s="81">
        <f t="shared" si="0"/>
        <v>333943000</v>
      </c>
      <c r="G39" s="79">
        <v>146866000</v>
      </c>
      <c r="H39" s="80">
        <v>187077000</v>
      </c>
      <c r="I39" s="82">
        <f t="shared" si="1"/>
        <v>333943000</v>
      </c>
      <c r="J39" s="79">
        <v>27757828</v>
      </c>
      <c r="K39" s="80">
        <v>25533082</v>
      </c>
      <c r="L39" s="80">
        <f t="shared" si="2"/>
        <v>53290910</v>
      </c>
      <c r="M39" s="42">
        <f t="shared" si="3"/>
        <v>0.15958085661325436</v>
      </c>
      <c r="N39" s="107">
        <v>94539322</v>
      </c>
      <c r="O39" s="108">
        <v>63126339</v>
      </c>
      <c r="P39" s="109">
        <f t="shared" si="4"/>
        <v>157665661</v>
      </c>
      <c r="Q39" s="42">
        <f t="shared" si="5"/>
        <v>0.47213345091827047</v>
      </c>
      <c r="R39" s="107">
        <v>0</v>
      </c>
      <c r="S39" s="109">
        <v>0</v>
      </c>
      <c r="T39" s="109">
        <f t="shared" si="6"/>
        <v>0</v>
      </c>
      <c r="U39" s="42">
        <f t="shared" si="7"/>
        <v>0</v>
      </c>
      <c r="V39" s="107">
        <v>0</v>
      </c>
      <c r="W39" s="109">
        <v>0</v>
      </c>
      <c r="X39" s="109">
        <f t="shared" si="8"/>
        <v>0</v>
      </c>
      <c r="Y39" s="42">
        <f t="shared" si="9"/>
        <v>0</v>
      </c>
      <c r="Z39" s="79">
        <f t="shared" si="10"/>
        <v>122297150</v>
      </c>
      <c r="AA39" s="80">
        <f t="shared" si="11"/>
        <v>88659421</v>
      </c>
      <c r="AB39" s="80">
        <f t="shared" si="12"/>
        <v>210956571</v>
      </c>
      <c r="AC39" s="42">
        <f t="shared" si="13"/>
        <v>0.6317143075315248</v>
      </c>
      <c r="AD39" s="79">
        <v>19768843</v>
      </c>
      <c r="AE39" s="80">
        <v>79585035</v>
      </c>
      <c r="AF39" s="80">
        <f t="shared" si="14"/>
        <v>99353878</v>
      </c>
      <c r="AG39" s="42">
        <f t="shared" si="15"/>
        <v>0.4989663849616168</v>
      </c>
      <c r="AH39" s="42">
        <f t="shared" si="16"/>
        <v>0.5869099845302466</v>
      </c>
      <c r="AI39" s="14">
        <v>335859084</v>
      </c>
      <c r="AJ39" s="14">
        <v>511374021</v>
      </c>
      <c r="AK39" s="14">
        <v>167582393</v>
      </c>
      <c r="AL39" s="14"/>
    </row>
    <row r="40" spans="1:38" s="59" customFormat="1" ht="12.75">
      <c r="A40" s="63"/>
      <c r="B40" s="64" t="s">
        <v>320</v>
      </c>
      <c r="C40" s="34"/>
      <c r="D40" s="83">
        <f>SUM(D35:D39)</f>
        <v>552082093</v>
      </c>
      <c r="E40" s="84">
        <f>SUM(E35:E39)</f>
        <v>282464000</v>
      </c>
      <c r="F40" s="85">
        <f t="shared" si="0"/>
        <v>834546093</v>
      </c>
      <c r="G40" s="83">
        <f>SUM(G35:G39)</f>
        <v>552082093</v>
      </c>
      <c r="H40" s="84">
        <f>SUM(H35:H39)</f>
        <v>273964000</v>
      </c>
      <c r="I40" s="85">
        <f t="shared" si="1"/>
        <v>826046093</v>
      </c>
      <c r="J40" s="83">
        <f>SUM(J35:J39)</f>
        <v>106848739</v>
      </c>
      <c r="K40" s="84">
        <f>SUM(K35:K39)</f>
        <v>38700693</v>
      </c>
      <c r="L40" s="84">
        <f t="shared" si="2"/>
        <v>145549432</v>
      </c>
      <c r="M40" s="46">
        <f t="shared" si="3"/>
        <v>0.17440550404685676</v>
      </c>
      <c r="N40" s="113">
        <f>SUM(N35:N39)</f>
        <v>175821089</v>
      </c>
      <c r="O40" s="114">
        <f>SUM(O35:O39)</f>
        <v>79751149</v>
      </c>
      <c r="P40" s="115">
        <f t="shared" si="4"/>
        <v>255572238</v>
      </c>
      <c r="Q40" s="46">
        <f t="shared" si="5"/>
        <v>0.30624100950646954</v>
      </c>
      <c r="R40" s="113">
        <f>SUM(R35:R39)</f>
        <v>0</v>
      </c>
      <c r="S40" s="115">
        <f>SUM(S35:S39)</f>
        <v>0</v>
      </c>
      <c r="T40" s="115">
        <f t="shared" si="6"/>
        <v>0</v>
      </c>
      <c r="U40" s="46">
        <f t="shared" si="7"/>
        <v>0</v>
      </c>
      <c r="V40" s="113">
        <f>SUM(V35:V39)</f>
        <v>0</v>
      </c>
      <c r="W40" s="115">
        <f>SUM(W35:W39)</f>
        <v>0</v>
      </c>
      <c r="X40" s="115">
        <f t="shared" si="8"/>
        <v>0</v>
      </c>
      <c r="Y40" s="46">
        <f t="shared" si="9"/>
        <v>0</v>
      </c>
      <c r="Z40" s="83">
        <f t="shared" si="10"/>
        <v>282669828</v>
      </c>
      <c r="AA40" s="84">
        <f t="shared" si="11"/>
        <v>118451842</v>
      </c>
      <c r="AB40" s="84">
        <f t="shared" si="12"/>
        <v>401121670</v>
      </c>
      <c r="AC40" s="46">
        <f t="shared" si="13"/>
        <v>0.48064651355332627</v>
      </c>
      <c r="AD40" s="83">
        <f>SUM(AD35:AD39)</f>
        <v>75486950</v>
      </c>
      <c r="AE40" s="84">
        <f>SUM(AE35:AE39)</f>
        <v>121350660</v>
      </c>
      <c r="AF40" s="84">
        <f t="shared" si="14"/>
        <v>196837610</v>
      </c>
      <c r="AG40" s="46">
        <f t="shared" si="15"/>
        <v>0.44546110578326337</v>
      </c>
      <c r="AH40" s="46">
        <f t="shared" si="16"/>
        <v>0.2983912881283206</v>
      </c>
      <c r="AI40" s="65">
        <f>SUM(AI35:AI39)</f>
        <v>770497699</v>
      </c>
      <c r="AJ40" s="65">
        <f>SUM(AJ35:AJ39)</f>
        <v>958558157</v>
      </c>
      <c r="AK40" s="65">
        <f>SUM(AK35:AK39)</f>
        <v>343226757</v>
      </c>
      <c r="AL40" s="65"/>
    </row>
    <row r="41" spans="1:38" s="15" customFormat="1" ht="12.75">
      <c r="A41" s="31" t="s">
        <v>96</v>
      </c>
      <c r="B41" s="62" t="s">
        <v>78</v>
      </c>
      <c r="C41" s="41" t="s">
        <v>79</v>
      </c>
      <c r="D41" s="79">
        <v>1005337000</v>
      </c>
      <c r="E41" s="80">
        <v>229804000</v>
      </c>
      <c r="F41" s="81">
        <f t="shared" si="0"/>
        <v>1235141000</v>
      </c>
      <c r="G41" s="79">
        <v>1005337000</v>
      </c>
      <c r="H41" s="80">
        <v>229804000</v>
      </c>
      <c r="I41" s="82">
        <f t="shared" si="1"/>
        <v>1235141000</v>
      </c>
      <c r="J41" s="79">
        <v>195185397</v>
      </c>
      <c r="K41" s="80">
        <v>12010755</v>
      </c>
      <c r="L41" s="80">
        <f t="shared" si="2"/>
        <v>207196152</v>
      </c>
      <c r="M41" s="42">
        <f t="shared" si="3"/>
        <v>0.16775101142298735</v>
      </c>
      <c r="N41" s="107">
        <v>238918271</v>
      </c>
      <c r="O41" s="108">
        <v>27293437</v>
      </c>
      <c r="P41" s="109">
        <f t="shared" si="4"/>
        <v>266211708</v>
      </c>
      <c r="Q41" s="42">
        <f t="shared" si="5"/>
        <v>0.2155314316341211</v>
      </c>
      <c r="R41" s="107">
        <v>0</v>
      </c>
      <c r="S41" s="109">
        <v>0</v>
      </c>
      <c r="T41" s="109">
        <f t="shared" si="6"/>
        <v>0</v>
      </c>
      <c r="U41" s="42">
        <f t="shared" si="7"/>
        <v>0</v>
      </c>
      <c r="V41" s="107">
        <v>0</v>
      </c>
      <c r="W41" s="109">
        <v>0</v>
      </c>
      <c r="X41" s="109">
        <f t="shared" si="8"/>
        <v>0</v>
      </c>
      <c r="Y41" s="42">
        <f t="shared" si="9"/>
        <v>0</v>
      </c>
      <c r="Z41" s="79">
        <f t="shared" si="10"/>
        <v>434103668</v>
      </c>
      <c r="AA41" s="80">
        <f t="shared" si="11"/>
        <v>39304192</v>
      </c>
      <c r="AB41" s="80">
        <f t="shared" si="12"/>
        <v>473407860</v>
      </c>
      <c r="AC41" s="42">
        <f t="shared" si="13"/>
        <v>0.38328244305710846</v>
      </c>
      <c r="AD41" s="79">
        <v>247970089</v>
      </c>
      <c r="AE41" s="80">
        <v>26963657</v>
      </c>
      <c r="AF41" s="80">
        <f t="shared" si="14"/>
        <v>274933746</v>
      </c>
      <c r="AG41" s="42">
        <f t="shared" si="15"/>
        <v>0.509554556851972</v>
      </c>
      <c r="AH41" s="42">
        <f t="shared" si="16"/>
        <v>-0.031724144914535124</v>
      </c>
      <c r="AI41" s="14">
        <v>1054905597</v>
      </c>
      <c r="AJ41" s="14">
        <v>1090809428</v>
      </c>
      <c r="AK41" s="14">
        <v>537531954</v>
      </c>
      <c r="AL41" s="14"/>
    </row>
    <row r="42" spans="1:38" s="15" customFormat="1" ht="12.75">
      <c r="A42" s="31" t="s">
        <v>96</v>
      </c>
      <c r="B42" s="62" t="s">
        <v>321</v>
      </c>
      <c r="C42" s="41" t="s">
        <v>322</v>
      </c>
      <c r="D42" s="79">
        <v>32033579</v>
      </c>
      <c r="E42" s="80">
        <v>7370000</v>
      </c>
      <c r="F42" s="81">
        <f aca="true" t="shared" si="17" ref="F42:F73">$D42+$E42</f>
        <v>39403579</v>
      </c>
      <c r="G42" s="79">
        <v>32033579</v>
      </c>
      <c r="H42" s="80">
        <v>7370000</v>
      </c>
      <c r="I42" s="82">
        <f aca="true" t="shared" si="18" ref="I42:I73">$G42+$H42</f>
        <v>39403579</v>
      </c>
      <c r="J42" s="79">
        <v>5872773</v>
      </c>
      <c r="K42" s="80">
        <v>0</v>
      </c>
      <c r="L42" s="80">
        <f aca="true" t="shared" si="19" ref="L42:L73">$J42+$K42</f>
        <v>5872773</v>
      </c>
      <c r="M42" s="42">
        <f aca="true" t="shared" si="20" ref="M42:M73">IF($F42=0,0,$L42/$F42)</f>
        <v>0.14904161370722188</v>
      </c>
      <c r="N42" s="107">
        <v>7297288</v>
      </c>
      <c r="O42" s="108">
        <v>1033083</v>
      </c>
      <c r="P42" s="109">
        <f aca="true" t="shared" si="21" ref="P42:P73">$N42+$O42</f>
        <v>8330371</v>
      </c>
      <c r="Q42" s="42">
        <f aca="true" t="shared" si="22" ref="Q42:Q73">IF($F42=0,0,$P42/$F42)</f>
        <v>0.2114115319321628</v>
      </c>
      <c r="R42" s="107">
        <v>0</v>
      </c>
      <c r="S42" s="109">
        <v>0</v>
      </c>
      <c r="T42" s="109">
        <f aca="true" t="shared" si="23" ref="T42:T73">$R42+$S42</f>
        <v>0</v>
      </c>
      <c r="U42" s="42">
        <f aca="true" t="shared" si="24" ref="U42:U73">IF($I42=0,0,$T42/$I42)</f>
        <v>0</v>
      </c>
      <c r="V42" s="107">
        <v>0</v>
      </c>
      <c r="W42" s="109">
        <v>0</v>
      </c>
      <c r="X42" s="109">
        <f aca="true" t="shared" si="25" ref="X42:X73">$V42+$W42</f>
        <v>0</v>
      </c>
      <c r="Y42" s="42">
        <f aca="true" t="shared" si="26" ref="Y42:Y73">IF($I42=0,0,$X42/$I42)</f>
        <v>0</v>
      </c>
      <c r="Z42" s="79">
        <f aca="true" t="shared" si="27" ref="Z42:Z73">$J42+$N42</f>
        <v>13170061</v>
      </c>
      <c r="AA42" s="80">
        <f aca="true" t="shared" si="28" ref="AA42:AA73">$K42+$O42</f>
        <v>1033083</v>
      </c>
      <c r="AB42" s="80">
        <f aca="true" t="shared" si="29" ref="AB42:AB73">$Z42+$AA42</f>
        <v>14203144</v>
      </c>
      <c r="AC42" s="42">
        <f aca="true" t="shared" si="30" ref="AC42:AC73">IF($F42=0,0,$AB42/$F42)</f>
        <v>0.3604531456393847</v>
      </c>
      <c r="AD42" s="79">
        <v>8720881</v>
      </c>
      <c r="AE42" s="80">
        <v>0</v>
      </c>
      <c r="AF42" s="80">
        <f aca="true" t="shared" si="31" ref="AF42:AF73">$AD42+$AE42</f>
        <v>8720881</v>
      </c>
      <c r="AG42" s="42">
        <f aca="true" t="shared" si="32" ref="AG42:AG73">IF($AI42=0,0,$AK42/$AI42)</f>
        <v>0.6330405719063812</v>
      </c>
      <c r="AH42" s="42">
        <f aca="true" t="shared" si="33" ref="AH42:AH73">IF($AF42=0,0,$P42/$AF42-1)</f>
        <v>-0.044778732790872855</v>
      </c>
      <c r="AI42" s="14">
        <v>22024304</v>
      </c>
      <c r="AJ42" s="14">
        <v>22024304</v>
      </c>
      <c r="AK42" s="14">
        <v>13942278</v>
      </c>
      <c r="AL42" s="14"/>
    </row>
    <row r="43" spans="1:38" s="15" customFormat="1" ht="12.75">
      <c r="A43" s="31" t="s">
        <v>96</v>
      </c>
      <c r="B43" s="62" t="s">
        <v>323</v>
      </c>
      <c r="C43" s="41" t="s">
        <v>324</v>
      </c>
      <c r="D43" s="79">
        <v>54626280</v>
      </c>
      <c r="E43" s="80">
        <v>20037750</v>
      </c>
      <c r="F43" s="81">
        <f t="shared" si="17"/>
        <v>74664030</v>
      </c>
      <c r="G43" s="79">
        <v>54626280</v>
      </c>
      <c r="H43" s="80">
        <v>20037750</v>
      </c>
      <c r="I43" s="82">
        <f t="shared" si="18"/>
        <v>74664030</v>
      </c>
      <c r="J43" s="79">
        <v>7576346</v>
      </c>
      <c r="K43" s="80">
        <v>985244</v>
      </c>
      <c r="L43" s="80">
        <f t="shared" si="19"/>
        <v>8561590</v>
      </c>
      <c r="M43" s="42">
        <f t="shared" si="20"/>
        <v>0.11466820100656233</v>
      </c>
      <c r="N43" s="107">
        <v>9323545</v>
      </c>
      <c r="O43" s="108">
        <v>459390</v>
      </c>
      <c r="P43" s="109">
        <f t="shared" si="21"/>
        <v>9782935</v>
      </c>
      <c r="Q43" s="42">
        <f t="shared" si="22"/>
        <v>0.13102607775122774</v>
      </c>
      <c r="R43" s="107">
        <v>0</v>
      </c>
      <c r="S43" s="109">
        <v>0</v>
      </c>
      <c r="T43" s="109">
        <f t="shared" si="23"/>
        <v>0</v>
      </c>
      <c r="U43" s="42">
        <f t="shared" si="24"/>
        <v>0</v>
      </c>
      <c r="V43" s="107">
        <v>0</v>
      </c>
      <c r="W43" s="109">
        <v>0</v>
      </c>
      <c r="X43" s="109">
        <f t="shared" si="25"/>
        <v>0</v>
      </c>
      <c r="Y43" s="42">
        <f t="shared" si="26"/>
        <v>0</v>
      </c>
      <c r="Z43" s="79">
        <f t="shared" si="27"/>
        <v>16899891</v>
      </c>
      <c r="AA43" s="80">
        <f t="shared" si="28"/>
        <v>1444634</v>
      </c>
      <c r="AB43" s="80">
        <f t="shared" si="29"/>
        <v>18344525</v>
      </c>
      <c r="AC43" s="42">
        <f t="shared" si="30"/>
        <v>0.24569427875779007</v>
      </c>
      <c r="AD43" s="79">
        <v>5212694</v>
      </c>
      <c r="AE43" s="80">
        <v>2325224</v>
      </c>
      <c r="AF43" s="80">
        <f t="shared" si="31"/>
        <v>7537918</v>
      </c>
      <c r="AG43" s="42">
        <f t="shared" si="32"/>
        <v>0.30483134502660386</v>
      </c>
      <c r="AH43" s="42">
        <f t="shared" si="33"/>
        <v>0.2978298516911433</v>
      </c>
      <c r="AI43" s="14">
        <v>54488491</v>
      </c>
      <c r="AJ43" s="14">
        <v>54488491</v>
      </c>
      <c r="AK43" s="14">
        <v>16609800</v>
      </c>
      <c r="AL43" s="14"/>
    </row>
    <row r="44" spans="1:38" s="15" customFormat="1" ht="12.75">
      <c r="A44" s="31" t="s">
        <v>115</v>
      </c>
      <c r="B44" s="62" t="s">
        <v>325</v>
      </c>
      <c r="C44" s="41" t="s">
        <v>326</v>
      </c>
      <c r="D44" s="79">
        <v>131140855</v>
      </c>
      <c r="E44" s="80">
        <v>62373100</v>
      </c>
      <c r="F44" s="81">
        <f t="shared" si="17"/>
        <v>193513955</v>
      </c>
      <c r="G44" s="79">
        <v>131140855</v>
      </c>
      <c r="H44" s="80">
        <v>62373100</v>
      </c>
      <c r="I44" s="82">
        <f t="shared" si="18"/>
        <v>193513955</v>
      </c>
      <c r="J44" s="79">
        <v>36109719</v>
      </c>
      <c r="K44" s="80">
        <v>1195203</v>
      </c>
      <c r="L44" s="80">
        <f t="shared" si="19"/>
        <v>37304922</v>
      </c>
      <c r="M44" s="42">
        <f t="shared" si="20"/>
        <v>0.19277639175944702</v>
      </c>
      <c r="N44" s="107">
        <v>52614214</v>
      </c>
      <c r="O44" s="108">
        <v>95830</v>
      </c>
      <c r="P44" s="109">
        <f t="shared" si="21"/>
        <v>52710044</v>
      </c>
      <c r="Q44" s="42">
        <f t="shared" si="22"/>
        <v>0.2723836841637597</v>
      </c>
      <c r="R44" s="107">
        <v>0</v>
      </c>
      <c r="S44" s="109">
        <v>0</v>
      </c>
      <c r="T44" s="109">
        <f t="shared" si="23"/>
        <v>0</v>
      </c>
      <c r="U44" s="42">
        <f t="shared" si="24"/>
        <v>0</v>
      </c>
      <c r="V44" s="107">
        <v>0</v>
      </c>
      <c r="W44" s="109">
        <v>0</v>
      </c>
      <c r="X44" s="109">
        <f t="shared" si="25"/>
        <v>0</v>
      </c>
      <c r="Y44" s="42">
        <f t="shared" si="26"/>
        <v>0</v>
      </c>
      <c r="Z44" s="79">
        <f t="shared" si="27"/>
        <v>88723933</v>
      </c>
      <c r="AA44" s="80">
        <f t="shared" si="28"/>
        <v>1291033</v>
      </c>
      <c r="AB44" s="80">
        <f t="shared" si="29"/>
        <v>90014966</v>
      </c>
      <c r="AC44" s="42">
        <f t="shared" si="30"/>
        <v>0.4651600759232067</v>
      </c>
      <c r="AD44" s="79">
        <v>33862862</v>
      </c>
      <c r="AE44" s="80">
        <v>7997014</v>
      </c>
      <c r="AF44" s="80">
        <f t="shared" si="31"/>
        <v>41859876</v>
      </c>
      <c r="AG44" s="42">
        <f t="shared" si="32"/>
        <v>0.3873599121297644</v>
      </c>
      <c r="AH44" s="42">
        <f t="shared" si="33"/>
        <v>0.2592021056154108</v>
      </c>
      <c r="AI44" s="14">
        <v>195435461</v>
      </c>
      <c r="AJ44" s="14">
        <v>206710422</v>
      </c>
      <c r="AK44" s="14">
        <v>75703863</v>
      </c>
      <c r="AL44" s="14"/>
    </row>
    <row r="45" spans="1:38" s="59" customFormat="1" ht="12.75">
      <c r="A45" s="63"/>
      <c r="B45" s="64" t="s">
        <v>327</v>
      </c>
      <c r="C45" s="34"/>
      <c r="D45" s="83">
        <f>SUM(D41:D44)</f>
        <v>1223137714</v>
      </c>
      <c r="E45" s="84">
        <f>SUM(E41:E44)</f>
        <v>319584850</v>
      </c>
      <c r="F45" s="92">
        <f t="shared" si="17"/>
        <v>1542722564</v>
      </c>
      <c r="G45" s="83">
        <f>SUM(G41:G44)</f>
        <v>1223137714</v>
      </c>
      <c r="H45" s="84">
        <f>SUM(H41:H44)</f>
        <v>319584850</v>
      </c>
      <c r="I45" s="85">
        <f t="shared" si="18"/>
        <v>1542722564</v>
      </c>
      <c r="J45" s="83">
        <f>SUM(J41:J44)</f>
        <v>244744235</v>
      </c>
      <c r="K45" s="84">
        <f>SUM(K41:K44)</f>
        <v>14191202</v>
      </c>
      <c r="L45" s="84">
        <f t="shared" si="19"/>
        <v>258935437</v>
      </c>
      <c r="M45" s="46">
        <f t="shared" si="20"/>
        <v>0.1678431644434028</v>
      </c>
      <c r="N45" s="113">
        <f>SUM(N41:N44)</f>
        <v>308153318</v>
      </c>
      <c r="O45" s="114">
        <f>SUM(O41:O44)</f>
        <v>28881740</v>
      </c>
      <c r="P45" s="115">
        <f t="shared" si="21"/>
        <v>337035058</v>
      </c>
      <c r="Q45" s="46">
        <f t="shared" si="22"/>
        <v>0.21846770499429863</v>
      </c>
      <c r="R45" s="113">
        <f>SUM(R41:R44)</f>
        <v>0</v>
      </c>
      <c r="S45" s="115">
        <f>SUM(S41:S44)</f>
        <v>0</v>
      </c>
      <c r="T45" s="115">
        <f t="shared" si="23"/>
        <v>0</v>
      </c>
      <c r="U45" s="46">
        <f t="shared" si="24"/>
        <v>0</v>
      </c>
      <c r="V45" s="113">
        <f>SUM(V41:V44)</f>
        <v>0</v>
      </c>
      <c r="W45" s="115">
        <f>SUM(W41:W44)</f>
        <v>0</v>
      </c>
      <c r="X45" s="115">
        <f t="shared" si="25"/>
        <v>0</v>
      </c>
      <c r="Y45" s="46">
        <f t="shared" si="26"/>
        <v>0</v>
      </c>
      <c r="Z45" s="83">
        <f t="shared" si="27"/>
        <v>552897553</v>
      </c>
      <c r="AA45" s="84">
        <f t="shared" si="28"/>
        <v>43072942</v>
      </c>
      <c r="AB45" s="84">
        <f t="shared" si="29"/>
        <v>595970495</v>
      </c>
      <c r="AC45" s="46">
        <f t="shared" si="30"/>
        <v>0.38631086943770143</v>
      </c>
      <c r="AD45" s="83">
        <f>SUM(AD41:AD44)</f>
        <v>295766526</v>
      </c>
      <c r="AE45" s="84">
        <f>SUM(AE41:AE44)</f>
        <v>37285895</v>
      </c>
      <c r="AF45" s="84">
        <f t="shared" si="31"/>
        <v>333052421</v>
      </c>
      <c r="AG45" s="46">
        <f t="shared" si="32"/>
        <v>0.48519879830352347</v>
      </c>
      <c r="AH45" s="46">
        <f t="shared" si="33"/>
        <v>0.011957988439303291</v>
      </c>
      <c r="AI45" s="65">
        <f>SUM(AI41:AI44)</f>
        <v>1326853853</v>
      </c>
      <c r="AJ45" s="65">
        <f>SUM(AJ41:AJ44)</f>
        <v>1374032645</v>
      </c>
      <c r="AK45" s="65">
        <f>SUM(AK41:AK44)</f>
        <v>643787895</v>
      </c>
      <c r="AL45" s="65"/>
    </row>
    <row r="46" spans="1:38" s="15" customFormat="1" ht="12.75">
      <c r="A46" s="31" t="s">
        <v>96</v>
      </c>
      <c r="B46" s="62" t="s">
        <v>328</v>
      </c>
      <c r="C46" s="41" t="s">
        <v>329</v>
      </c>
      <c r="D46" s="79">
        <v>51882533</v>
      </c>
      <c r="E46" s="80">
        <v>17528000</v>
      </c>
      <c r="F46" s="82">
        <f t="shared" si="17"/>
        <v>69410533</v>
      </c>
      <c r="G46" s="79">
        <v>51882533</v>
      </c>
      <c r="H46" s="80">
        <v>17528000</v>
      </c>
      <c r="I46" s="82">
        <f t="shared" si="18"/>
        <v>69410533</v>
      </c>
      <c r="J46" s="79">
        <v>18219252</v>
      </c>
      <c r="K46" s="80">
        <v>2701997</v>
      </c>
      <c r="L46" s="80">
        <f t="shared" si="19"/>
        <v>20921249</v>
      </c>
      <c r="M46" s="42">
        <f t="shared" si="20"/>
        <v>0.30141317312748483</v>
      </c>
      <c r="N46" s="107">
        <v>10747702</v>
      </c>
      <c r="O46" s="108">
        <v>89000</v>
      </c>
      <c r="P46" s="109">
        <f t="shared" si="21"/>
        <v>10836702</v>
      </c>
      <c r="Q46" s="42">
        <f t="shared" si="22"/>
        <v>0.1561247483865309</v>
      </c>
      <c r="R46" s="107">
        <v>0</v>
      </c>
      <c r="S46" s="109">
        <v>0</v>
      </c>
      <c r="T46" s="109">
        <f t="shared" si="23"/>
        <v>0</v>
      </c>
      <c r="U46" s="42">
        <f t="shared" si="24"/>
        <v>0</v>
      </c>
      <c r="V46" s="107">
        <v>0</v>
      </c>
      <c r="W46" s="109">
        <v>0</v>
      </c>
      <c r="X46" s="109">
        <f t="shared" si="25"/>
        <v>0</v>
      </c>
      <c r="Y46" s="42">
        <f t="shared" si="26"/>
        <v>0</v>
      </c>
      <c r="Z46" s="79">
        <f t="shared" si="27"/>
        <v>28966954</v>
      </c>
      <c r="AA46" s="80">
        <f t="shared" si="28"/>
        <v>2790997</v>
      </c>
      <c r="AB46" s="80">
        <f t="shared" si="29"/>
        <v>31757951</v>
      </c>
      <c r="AC46" s="42">
        <f t="shared" si="30"/>
        <v>0.45753792151401573</v>
      </c>
      <c r="AD46" s="79">
        <v>9188886</v>
      </c>
      <c r="AE46" s="80">
        <v>1005770</v>
      </c>
      <c r="AF46" s="80">
        <f t="shared" si="31"/>
        <v>10194656</v>
      </c>
      <c r="AG46" s="42">
        <f t="shared" si="32"/>
        <v>0.34787282670546377</v>
      </c>
      <c r="AH46" s="42">
        <f t="shared" si="33"/>
        <v>0.06297868216445957</v>
      </c>
      <c r="AI46" s="14">
        <v>60898729</v>
      </c>
      <c r="AJ46" s="14">
        <v>61128714</v>
      </c>
      <c r="AK46" s="14">
        <v>21185013</v>
      </c>
      <c r="AL46" s="14"/>
    </row>
    <row r="47" spans="1:38" s="15" customFormat="1" ht="12.75">
      <c r="A47" s="31" t="s">
        <v>96</v>
      </c>
      <c r="B47" s="62" t="s">
        <v>330</v>
      </c>
      <c r="C47" s="41" t="s">
        <v>331</v>
      </c>
      <c r="D47" s="79">
        <v>119223091</v>
      </c>
      <c r="E47" s="80">
        <v>23868000</v>
      </c>
      <c r="F47" s="81">
        <f t="shared" si="17"/>
        <v>143091091</v>
      </c>
      <c r="G47" s="79">
        <v>119223091</v>
      </c>
      <c r="H47" s="80">
        <v>23868000</v>
      </c>
      <c r="I47" s="82">
        <f t="shared" si="18"/>
        <v>143091091</v>
      </c>
      <c r="J47" s="79">
        <v>17589090</v>
      </c>
      <c r="K47" s="80">
        <v>2575056</v>
      </c>
      <c r="L47" s="80">
        <f t="shared" si="19"/>
        <v>20164146</v>
      </c>
      <c r="M47" s="42">
        <f t="shared" si="20"/>
        <v>0.1409182490613619</v>
      </c>
      <c r="N47" s="107">
        <v>17405667</v>
      </c>
      <c r="O47" s="108">
        <v>1978373</v>
      </c>
      <c r="P47" s="109">
        <f t="shared" si="21"/>
        <v>19384040</v>
      </c>
      <c r="Q47" s="42">
        <f t="shared" si="22"/>
        <v>0.13546643515353446</v>
      </c>
      <c r="R47" s="107">
        <v>0</v>
      </c>
      <c r="S47" s="109">
        <v>0</v>
      </c>
      <c r="T47" s="109">
        <f t="shared" si="23"/>
        <v>0</v>
      </c>
      <c r="U47" s="42">
        <f t="shared" si="24"/>
        <v>0</v>
      </c>
      <c r="V47" s="107">
        <v>0</v>
      </c>
      <c r="W47" s="109">
        <v>0</v>
      </c>
      <c r="X47" s="109">
        <f t="shared" si="25"/>
        <v>0</v>
      </c>
      <c r="Y47" s="42">
        <f t="shared" si="26"/>
        <v>0</v>
      </c>
      <c r="Z47" s="79">
        <f t="shared" si="27"/>
        <v>34994757</v>
      </c>
      <c r="AA47" s="80">
        <f t="shared" si="28"/>
        <v>4553429</v>
      </c>
      <c r="AB47" s="80">
        <f t="shared" si="29"/>
        <v>39548186</v>
      </c>
      <c r="AC47" s="42">
        <f t="shared" si="30"/>
        <v>0.27638468421489637</v>
      </c>
      <c r="AD47" s="79">
        <v>14134217</v>
      </c>
      <c r="AE47" s="80">
        <v>3797973</v>
      </c>
      <c r="AF47" s="80">
        <f t="shared" si="31"/>
        <v>17932190</v>
      </c>
      <c r="AG47" s="42">
        <f t="shared" si="32"/>
        <v>0.40248378898917125</v>
      </c>
      <c r="AH47" s="42">
        <f t="shared" si="33"/>
        <v>0.08096334022782492</v>
      </c>
      <c r="AI47" s="14">
        <v>88074551</v>
      </c>
      <c r="AJ47" s="14">
        <v>110177260</v>
      </c>
      <c r="AK47" s="14">
        <v>35448579</v>
      </c>
      <c r="AL47" s="14"/>
    </row>
    <row r="48" spans="1:38" s="15" customFormat="1" ht="12.75">
      <c r="A48" s="31" t="s">
        <v>96</v>
      </c>
      <c r="B48" s="62" t="s">
        <v>332</v>
      </c>
      <c r="C48" s="41" t="s">
        <v>333</v>
      </c>
      <c r="D48" s="79">
        <v>261210640</v>
      </c>
      <c r="E48" s="80">
        <v>39003000</v>
      </c>
      <c r="F48" s="81">
        <f t="shared" si="17"/>
        <v>300213640</v>
      </c>
      <c r="G48" s="79">
        <v>254218180</v>
      </c>
      <c r="H48" s="80">
        <v>37730000</v>
      </c>
      <c r="I48" s="82">
        <f t="shared" si="18"/>
        <v>291948180</v>
      </c>
      <c r="J48" s="79">
        <v>58607791</v>
      </c>
      <c r="K48" s="80">
        <v>6399669</v>
      </c>
      <c r="L48" s="80">
        <f t="shared" si="19"/>
        <v>65007460</v>
      </c>
      <c r="M48" s="42">
        <f t="shared" si="20"/>
        <v>0.2165373298828128</v>
      </c>
      <c r="N48" s="107">
        <v>56767026</v>
      </c>
      <c r="O48" s="108">
        <v>2185079</v>
      </c>
      <c r="P48" s="109">
        <f t="shared" si="21"/>
        <v>58952105</v>
      </c>
      <c r="Q48" s="42">
        <f t="shared" si="22"/>
        <v>0.19636717705431372</v>
      </c>
      <c r="R48" s="107">
        <v>0</v>
      </c>
      <c r="S48" s="109">
        <v>0</v>
      </c>
      <c r="T48" s="109">
        <f t="shared" si="23"/>
        <v>0</v>
      </c>
      <c r="U48" s="42">
        <f t="shared" si="24"/>
        <v>0</v>
      </c>
      <c r="V48" s="107">
        <v>0</v>
      </c>
      <c r="W48" s="109">
        <v>0</v>
      </c>
      <c r="X48" s="109">
        <f t="shared" si="25"/>
        <v>0</v>
      </c>
      <c r="Y48" s="42">
        <f t="shared" si="26"/>
        <v>0</v>
      </c>
      <c r="Z48" s="79">
        <f t="shared" si="27"/>
        <v>115374817</v>
      </c>
      <c r="AA48" s="80">
        <f t="shared" si="28"/>
        <v>8584748</v>
      </c>
      <c r="AB48" s="80">
        <f t="shared" si="29"/>
        <v>123959565</v>
      </c>
      <c r="AC48" s="42">
        <f t="shared" si="30"/>
        <v>0.4129045069371265</v>
      </c>
      <c r="AD48" s="79">
        <v>51182852</v>
      </c>
      <c r="AE48" s="80">
        <v>7027979</v>
      </c>
      <c r="AF48" s="80">
        <f t="shared" si="31"/>
        <v>58210831</v>
      </c>
      <c r="AG48" s="42">
        <f t="shared" si="32"/>
        <v>0.33069201541376075</v>
      </c>
      <c r="AH48" s="42">
        <f t="shared" si="33"/>
        <v>0.012734296818404767</v>
      </c>
      <c r="AI48" s="14">
        <v>325535090</v>
      </c>
      <c r="AJ48" s="14">
        <v>241889310</v>
      </c>
      <c r="AK48" s="14">
        <v>107651855</v>
      </c>
      <c r="AL48" s="14"/>
    </row>
    <row r="49" spans="1:38" s="15" customFormat="1" ht="12.75">
      <c r="A49" s="31" t="s">
        <v>96</v>
      </c>
      <c r="B49" s="62" t="s">
        <v>334</v>
      </c>
      <c r="C49" s="41" t="s">
        <v>335</v>
      </c>
      <c r="D49" s="79">
        <v>52618350</v>
      </c>
      <c r="E49" s="80">
        <v>38709500</v>
      </c>
      <c r="F49" s="81">
        <f t="shared" si="17"/>
        <v>91327850</v>
      </c>
      <c r="G49" s="79">
        <v>52618350</v>
      </c>
      <c r="H49" s="80">
        <v>38709500</v>
      </c>
      <c r="I49" s="82">
        <f t="shared" si="18"/>
        <v>91327850</v>
      </c>
      <c r="J49" s="79">
        <v>17459184</v>
      </c>
      <c r="K49" s="80">
        <v>6692466</v>
      </c>
      <c r="L49" s="80">
        <f t="shared" si="19"/>
        <v>24151650</v>
      </c>
      <c r="M49" s="42">
        <f t="shared" si="20"/>
        <v>0.26445000073909547</v>
      </c>
      <c r="N49" s="107">
        <v>17214764</v>
      </c>
      <c r="O49" s="108">
        <v>13270621</v>
      </c>
      <c r="P49" s="109">
        <f t="shared" si="21"/>
        <v>30485385</v>
      </c>
      <c r="Q49" s="42">
        <f t="shared" si="22"/>
        <v>0.33380162787145434</v>
      </c>
      <c r="R49" s="107">
        <v>0</v>
      </c>
      <c r="S49" s="109">
        <v>0</v>
      </c>
      <c r="T49" s="109">
        <f t="shared" si="23"/>
        <v>0</v>
      </c>
      <c r="U49" s="42">
        <f t="shared" si="24"/>
        <v>0</v>
      </c>
      <c r="V49" s="107">
        <v>0</v>
      </c>
      <c r="W49" s="109">
        <v>0</v>
      </c>
      <c r="X49" s="109">
        <f t="shared" si="25"/>
        <v>0</v>
      </c>
      <c r="Y49" s="42">
        <f t="shared" si="26"/>
        <v>0</v>
      </c>
      <c r="Z49" s="79">
        <f t="shared" si="27"/>
        <v>34673948</v>
      </c>
      <c r="AA49" s="80">
        <f t="shared" si="28"/>
        <v>19963087</v>
      </c>
      <c r="AB49" s="80">
        <f t="shared" si="29"/>
        <v>54637035</v>
      </c>
      <c r="AC49" s="42">
        <f t="shared" si="30"/>
        <v>0.5982516286105498</v>
      </c>
      <c r="AD49" s="79">
        <v>12063068</v>
      </c>
      <c r="AE49" s="80">
        <v>3540673</v>
      </c>
      <c r="AF49" s="80">
        <f t="shared" si="31"/>
        <v>15603741</v>
      </c>
      <c r="AG49" s="42">
        <f t="shared" si="32"/>
        <v>0.36766067657964213</v>
      </c>
      <c r="AH49" s="42">
        <f t="shared" si="33"/>
        <v>0.9537228283909609</v>
      </c>
      <c r="AI49" s="14">
        <v>78639759</v>
      </c>
      <c r="AJ49" s="14">
        <v>83767886</v>
      </c>
      <c r="AK49" s="14">
        <v>28912747</v>
      </c>
      <c r="AL49" s="14"/>
    </row>
    <row r="50" spans="1:38" s="15" customFormat="1" ht="12.75">
      <c r="A50" s="31" t="s">
        <v>96</v>
      </c>
      <c r="B50" s="62" t="s">
        <v>336</v>
      </c>
      <c r="C50" s="41" t="s">
        <v>337</v>
      </c>
      <c r="D50" s="79">
        <v>146782724</v>
      </c>
      <c r="E50" s="80">
        <v>29249400</v>
      </c>
      <c r="F50" s="81">
        <f t="shared" si="17"/>
        <v>176032124</v>
      </c>
      <c r="G50" s="79">
        <v>146782724</v>
      </c>
      <c r="H50" s="80">
        <v>29249400</v>
      </c>
      <c r="I50" s="82">
        <f t="shared" si="18"/>
        <v>176032124</v>
      </c>
      <c r="J50" s="79">
        <v>27566324</v>
      </c>
      <c r="K50" s="80">
        <v>8462240</v>
      </c>
      <c r="L50" s="80">
        <f t="shared" si="19"/>
        <v>36028564</v>
      </c>
      <c r="M50" s="42">
        <f t="shared" si="20"/>
        <v>0.20467039300167736</v>
      </c>
      <c r="N50" s="107">
        <v>29605894</v>
      </c>
      <c r="O50" s="108">
        <v>6565928</v>
      </c>
      <c r="P50" s="109">
        <f t="shared" si="21"/>
        <v>36171822</v>
      </c>
      <c r="Q50" s="42">
        <f t="shared" si="22"/>
        <v>0.20548421037060258</v>
      </c>
      <c r="R50" s="107">
        <v>0</v>
      </c>
      <c r="S50" s="109">
        <v>0</v>
      </c>
      <c r="T50" s="109">
        <f t="shared" si="23"/>
        <v>0</v>
      </c>
      <c r="U50" s="42">
        <f t="shared" si="24"/>
        <v>0</v>
      </c>
      <c r="V50" s="107">
        <v>0</v>
      </c>
      <c r="W50" s="109">
        <v>0</v>
      </c>
      <c r="X50" s="109">
        <f t="shared" si="25"/>
        <v>0</v>
      </c>
      <c r="Y50" s="42">
        <f t="shared" si="26"/>
        <v>0</v>
      </c>
      <c r="Z50" s="79">
        <f t="shared" si="27"/>
        <v>57172218</v>
      </c>
      <c r="AA50" s="80">
        <f t="shared" si="28"/>
        <v>15028168</v>
      </c>
      <c r="AB50" s="80">
        <f t="shared" si="29"/>
        <v>72200386</v>
      </c>
      <c r="AC50" s="42">
        <f t="shared" si="30"/>
        <v>0.41015460337227994</v>
      </c>
      <c r="AD50" s="79">
        <v>24248165</v>
      </c>
      <c r="AE50" s="80">
        <v>5129500</v>
      </c>
      <c r="AF50" s="80">
        <f t="shared" si="31"/>
        <v>29377665</v>
      </c>
      <c r="AG50" s="42">
        <f t="shared" si="32"/>
        <v>0.4473870863336023</v>
      </c>
      <c r="AH50" s="42">
        <f t="shared" si="33"/>
        <v>0.2312694695102555</v>
      </c>
      <c r="AI50" s="14">
        <v>126605733</v>
      </c>
      <c r="AJ50" s="14">
        <v>139023825</v>
      </c>
      <c r="AK50" s="14">
        <v>56641770</v>
      </c>
      <c r="AL50" s="14"/>
    </row>
    <row r="51" spans="1:38" s="15" customFormat="1" ht="12.75">
      <c r="A51" s="31" t="s">
        <v>115</v>
      </c>
      <c r="B51" s="62" t="s">
        <v>338</v>
      </c>
      <c r="C51" s="41" t="s">
        <v>339</v>
      </c>
      <c r="D51" s="79">
        <v>305807280</v>
      </c>
      <c r="E51" s="80">
        <v>223812000</v>
      </c>
      <c r="F51" s="81">
        <f t="shared" si="17"/>
        <v>529619280</v>
      </c>
      <c r="G51" s="79">
        <v>305807280</v>
      </c>
      <c r="H51" s="80">
        <v>223812000</v>
      </c>
      <c r="I51" s="82">
        <f t="shared" si="18"/>
        <v>529619280</v>
      </c>
      <c r="J51" s="79">
        <v>46259168</v>
      </c>
      <c r="K51" s="80">
        <v>25072252</v>
      </c>
      <c r="L51" s="80">
        <f t="shared" si="19"/>
        <v>71331420</v>
      </c>
      <c r="M51" s="42">
        <f t="shared" si="20"/>
        <v>0.13468433399932117</v>
      </c>
      <c r="N51" s="107">
        <v>50720231</v>
      </c>
      <c r="O51" s="108">
        <v>40148453</v>
      </c>
      <c r="P51" s="109">
        <f t="shared" si="21"/>
        <v>90868684</v>
      </c>
      <c r="Q51" s="42">
        <f t="shared" si="22"/>
        <v>0.17157359528150107</v>
      </c>
      <c r="R51" s="107">
        <v>0</v>
      </c>
      <c r="S51" s="109">
        <v>0</v>
      </c>
      <c r="T51" s="109">
        <f t="shared" si="23"/>
        <v>0</v>
      </c>
      <c r="U51" s="42">
        <f t="shared" si="24"/>
        <v>0</v>
      </c>
      <c r="V51" s="107">
        <v>0</v>
      </c>
      <c r="W51" s="109">
        <v>0</v>
      </c>
      <c r="X51" s="109">
        <f t="shared" si="25"/>
        <v>0</v>
      </c>
      <c r="Y51" s="42">
        <f t="shared" si="26"/>
        <v>0</v>
      </c>
      <c r="Z51" s="79">
        <f t="shared" si="27"/>
        <v>96979399</v>
      </c>
      <c r="AA51" s="80">
        <f t="shared" si="28"/>
        <v>65220705</v>
      </c>
      <c r="AB51" s="80">
        <f t="shared" si="29"/>
        <v>162200104</v>
      </c>
      <c r="AC51" s="42">
        <f t="shared" si="30"/>
        <v>0.30625792928082224</v>
      </c>
      <c r="AD51" s="79">
        <v>49886210</v>
      </c>
      <c r="AE51" s="80">
        <v>48499191</v>
      </c>
      <c r="AF51" s="80">
        <f t="shared" si="31"/>
        <v>98385401</v>
      </c>
      <c r="AG51" s="42">
        <f t="shared" si="32"/>
        <v>0.36314208410412335</v>
      </c>
      <c r="AH51" s="42">
        <f t="shared" si="33"/>
        <v>-0.07640073551156235</v>
      </c>
      <c r="AI51" s="14">
        <v>439432795</v>
      </c>
      <c r="AJ51" s="14">
        <v>454505795</v>
      </c>
      <c r="AK51" s="14">
        <v>159576541</v>
      </c>
      <c r="AL51" s="14"/>
    </row>
    <row r="52" spans="1:38" s="59" customFormat="1" ht="12.75">
      <c r="A52" s="63"/>
      <c r="B52" s="64" t="s">
        <v>340</v>
      </c>
      <c r="C52" s="34"/>
      <c r="D52" s="83">
        <f>SUM(D46:D51)</f>
        <v>937524618</v>
      </c>
      <c r="E52" s="84">
        <f>SUM(E46:E51)</f>
        <v>372169900</v>
      </c>
      <c r="F52" s="92">
        <f t="shared" si="17"/>
        <v>1309694518</v>
      </c>
      <c r="G52" s="83">
        <f>SUM(G46:G51)</f>
        <v>930532158</v>
      </c>
      <c r="H52" s="84">
        <f>SUM(H46:H51)</f>
        <v>370896900</v>
      </c>
      <c r="I52" s="85">
        <f t="shared" si="18"/>
        <v>1301429058</v>
      </c>
      <c r="J52" s="83">
        <f>SUM(J46:J51)</f>
        <v>185700809</v>
      </c>
      <c r="K52" s="84">
        <f>SUM(K46:K51)</f>
        <v>51903680</v>
      </c>
      <c r="L52" s="84">
        <f t="shared" si="19"/>
        <v>237604489</v>
      </c>
      <c r="M52" s="46">
        <f t="shared" si="20"/>
        <v>0.1814197782264826</v>
      </c>
      <c r="N52" s="113">
        <f>SUM(N46:N51)</f>
        <v>182461284</v>
      </c>
      <c r="O52" s="114">
        <f>SUM(O46:O51)</f>
        <v>64237454</v>
      </c>
      <c r="P52" s="115">
        <f t="shared" si="21"/>
        <v>246698738</v>
      </c>
      <c r="Q52" s="46">
        <f t="shared" si="22"/>
        <v>0.18836357227540904</v>
      </c>
      <c r="R52" s="113">
        <f>SUM(R46:R51)</f>
        <v>0</v>
      </c>
      <c r="S52" s="115">
        <f>SUM(S46:S51)</f>
        <v>0</v>
      </c>
      <c r="T52" s="115">
        <f t="shared" si="23"/>
        <v>0</v>
      </c>
      <c r="U52" s="46">
        <f t="shared" si="24"/>
        <v>0</v>
      </c>
      <c r="V52" s="113">
        <f>SUM(V46:V51)</f>
        <v>0</v>
      </c>
      <c r="W52" s="115">
        <f>SUM(W46:W51)</f>
        <v>0</v>
      </c>
      <c r="X52" s="115">
        <f t="shared" si="25"/>
        <v>0</v>
      </c>
      <c r="Y52" s="46">
        <f t="shared" si="26"/>
        <v>0</v>
      </c>
      <c r="Z52" s="83">
        <f t="shared" si="27"/>
        <v>368162093</v>
      </c>
      <c r="AA52" s="84">
        <f t="shared" si="28"/>
        <v>116141134</v>
      </c>
      <c r="AB52" s="84">
        <f t="shared" si="29"/>
        <v>484303227</v>
      </c>
      <c r="AC52" s="46">
        <f t="shared" si="30"/>
        <v>0.3697833505018916</v>
      </c>
      <c r="AD52" s="83">
        <f>SUM(AD46:AD51)</f>
        <v>160703398</v>
      </c>
      <c r="AE52" s="84">
        <f>SUM(AE46:AE51)</f>
        <v>69001086</v>
      </c>
      <c r="AF52" s="84">
        <f t="shared" si="31"/>
        <v>229704484</v>
      </c>
      <c r="AG52" s="46">
        <f t="shared" si="32"/>
        <v>0.36581610622257443</v>
      </c>
      <c r="AH52" s="46">
        <f t="shared" si="33"/>
        <v>0.07398311823986847</v>
      </c>
      <c r="AI52" s="65">
        <f>SUM(AI46:AI51)</f>
        <v>1119186657</v>
      </c>
      <c r="AJ52" s="65">
        <f>SUM(AJ46:AJ51)</f>
        <v>1090492790</v>
      </c>
      <c r="AK52" s="65">
        <f>SUM(AK46:AK51)</f>
        <v>409416505</v>
      </c>
      <c r="AL52" s="65"/>
    </row>
    <row r="53" spans="1:38" s="15" customFormat="1" ht="12.75">
      <c r="A53" s="31" t="s">
        <v>96</v>
      </c>
      <c r="B53" s="62" t="s">
        <v>341</v>
      </c>
      <c r="C53" s="41" t="s">
        <v>342</v>
      </c>
      <c r="D53" s="79">
        <v>31099760</v>
      </c>
      <c r="E53" s="80">
        <v>25388000</v>
      </c>
      <c r="F53" s="81">
        <f t="shared" si="17"/>
        <v>56487760</v>
      </c>
      <c r="G53" s="79">
        <v>31099760</v>
      </c>
      <c r="H53" s="80">
        <v>25388000</v>
      </c>
      <c r="I53" s="82">
        <f t="shared" si="18"/>
        <v>56487760</v>
      </c>
      <c r="J53" s="79">
        <v>4569643</v>
      </c>
      <c r="K53" s="80">
        <v>2337019</v>
      </c>
      <c r="L53" s="80">
        <f t="shared" si="19"/>
        <v>6906662</v>
      </c>
      <c r="M53" s="42">
        <f t="shared" si="20"/>
        <v>0.12226829316651962</v>
      </c>
      <c r="N53" s="107">
        <v>4616129</v>
      </c>
      <c r="O53" s="108">
        <v>2870126</v>
      </c>
      <c r="P53" s="109">
        <f t="shared" si="21"/>
        <v>7486255</v>
      </c>
      <c r="Q53" s="42">
        <f t="shared" si="22"/>
        <v>0.1325287991593223</v>
      </c>
      <c r="R53" s="107">
        <v>0</v>
      </c>
      <c r="S53" s="109">
        <v>0</v>
      </c>
      <c r="T53" s="109">
        <f t="shared" si="23"/>
        <v>0</v>
      </c>
      <c r="U53" s="42">
        <f t="shared" si="24"/>
        <v>0</v>
      </c>
      <c r="V53" s="107">
        <v>0</v>
      </c>
      <c r="W53" s="109">
        <v>0</v>
      </c>
      <c r="X53" s="109">
        <f t="shared" si="25"/>
        <v>0</v>
      </c>
      <c r="Y53" s="42">
        <f t="shared" si="26"/>
        <v>0</v>
      </c>
      <c r="Z53" s="79">
        <f t="shared" si="27"/>
        <v>9185772</v>
      </c>
      <c r="AA53" s="80">
        <f t="shared" si="28"/>
        <v>5207145</v>
      </c>
      <c r="AB53" s="80">
        <f t="shared" si="29"/>
        <v>14392917</v>
      </c>
      <c r="AC53" s="42">
        <f t="shared" si="30"/>
        <v>0.2547970923258419</v>
      </c>
      <c r="AD53" s="79">
        <v>2605416</v>
      </c>
      <c r="AE53" s="80">
        <v>6489592</v>
      </c>
      <c r="AF53" s="80">
        <f t="shared" si="31"/>
        <v>9095008</v>
      </c>
      <c r="AG53" s="42">
        <f t="shared" si="32"/>
        <v>0.42813467873723593</v>
      </c>
      <c r="AH53" s="42">
        <f t="shared" si="33"/>
        <v>-0.1768830769582611</v>
      </c>
      <c r="AI53" s="14">
        <v>48939752</v>
      </c>
      <c r="AJ53" s="14">
        <v>57723223</v>
      </c>
      <c r="AK53" s="14">
        <v>20952805</v>
      </c>
      <c r="AL53" s="14"/>
    </row>
    <row r="54" spans="1:38" s="15" customFormat="1" ht="12.75">
      <c r="A54" s="31" t="s">
        <v>96</v>
      </c>
      <c r="B54" s="62" t="s">
        <v>343</v>
      </c>
      <c r="C54" s="41" t="s">
        <v>344</v>
      </c>
      <c r="D54" s="79">
        <v>52150</v>
      </c>
      <c r="E54" s="80">
        <v>33294088</v>
      </c>
      <c r="F54" s="81">
        <f t="shared" si="17"/>
        <v>33346238</v>
      </c>
      <c r="G54" s="79">
        <v>52150</v>
      </c>
      <c r="H54" s="80">
        <v>33294088</v>
      </c>
      <c r="I54" s="82">
        <f t="shared" si="18"/>
        <v>33346238</v>
      </c>
      <c r="J54" s="79">
        <v>10696988</v>
      </c>
      <c r="K54" s="80">
        <v>7635433</v>
      </c>
      <c r="L54" s="80">
        <f t="shared" si="19"/>
        <v>18332421</v>
      </c>
      <c r="M54" s="42">
        <f t="shared" si="20"/>
        <v>0.5497597959925794</v>
      </c>
      <c r="N54" s="107">
        <v>6598524</v>
      </c>
      <c r="O54" s="108">
        <v>6128211</v>
      </c>
      <c r="P54" s="109">
        <f t="shared" si="21"/>
        <v>12726735</v>
      </c>
      <c r="Q54" s="42">
        <f t="shared" si="22"/>
        <v>0.38165429635570886</v>
      </c>
      <c r="R54" s="107">
        <v>0</v>
      </c>
      <c r="S54" s="109">
        <v>0</v>
      </c>
      <c r="T54" s="109">
        <f t="shared" si="23"/>
        <v>0</v>
      </c>
      <c r="U54" s="42">
        <f t="shared" si="24"/>
        <v>0</v>
      </c>
      <c r="V54" s="107">
        <v>0</v>
      </c>
      <c r="W54" s="109">
        <v>0</v>
      </c>
      <c r="X54" s="109">
        <f t="shared" si="25"/>
        <v>0</v>
      </c>
      <c r="Y54" s="42">
        <f t="shared" si="26"/>
        <v>0</v>
      </c>
      <c r="Z54" s="79">
        <f t="shared" si="27"/>
        <v>17295512</v>
      </c>
      <c r="AA54" s="80">
        <f t="shared" si="28"/>
        <v>13763644</v>
      </c>
      <c r="AB54" s="80">
        <f t="shared" si="29"/>
        <v>31059156</v>
      </c>
      <c r="AC54" s="42">
        <f t="shared" si="30"/>
        <v>0.9314140923482883</v>
      </c>
      <c r="AD54" s="79">
        <v>12246429</v>
      </c>
      <c r="AE54" s="80">
        <v>5816986</v>
      </c>
      <c r="AF54" s="80">
        <f t="shared" si="31"/>
        <v>18063415</v>
      </c>
      <c r="AG54" s="42">
        <f t="shared" si="32"/>
        <v>0.4452116986299588</v>
      </c>
      <c r="AH54" s="42">
        <f t="shared" si="33"/>
        <v>-0.2954413658768289</v>
      </c>
      <c r="AI54" s="14">
        <v>69342513</v>
      </c>
      <c r="AJ54" s="14">
        <v>65885855</v>
      </c>
      <c r="AK54" s="14">
        <v>30872098</v>
      </c>
      <c r="AL54" s="14"/>
    </row>
    <row r="55" spans="1:38" s="15" customFormat="1" ht="12.75">
      <c r="A55" s="31" t="s">
        <v>96</v>
      </c>
      <c r="B55" s="62" t="s">
        <v>345</v>
      </c>
      <c r="C55" s="41" t="s">
        <v>346</v>
      </c>
      <c r="D55" s="79">
        <v>19154210</v>
      </c>
      <c r="E55" s="80">
        <v>9464000</v>
      </c>
      <c r="F55" s="82">
        <f t="shared" si="17"/>
        <v>28618210</v>
      </c>
      <c r="G55" s="79">
        <v>19154210</v>
      </c>
      <c r="H55" s="80">
        <v>9464000</v>
      </c>
      <c r="I55" s="82">
        <f t="shared" si="18"/>
        <v>28618210</v>
      </c>
      <c r="J55" s="79">
        <v>1581491</v>
      </c>
      <c r="K55" s="80">
        <v>761860</v>
      </c>
      <c r="L55" s="80">
        <f t="shared" si="19"/>
        <v>2343351</v>
      </c>
      <c r="M55" s="42">
        <f t="shared" si="20"/>
        <v>0.08188321352034247</v>
      </c>
      <c r="N55" s="107">
        <v>1152208</v>
      </c>
      <c r="O55" s="108">
        <v>2106963</v>
      </c>
      <c r="P55" s="109">
        <f t="shared" si="21"/>
        <v>3259171</v>
      </c>
      <c r="Q55" s="42">
        <f t="shared" si="22"/>
        <v>0.11388451618742053</v>
      </c>
      <c r="R55" s="107">
        <v>0</v>
      </c>
      <c r="S55" s="109">
        <v>0</v>
      </c>
      <c r="T55" s="109">
        <f t="shared" si="23"/>
        <v>0</v>
      </c>
      <c r="U55" s="42">
        <f t="shared" si="24"/>
        <v>0</v>
      </c>
      <c r="V55" s="107">
        <v>0</v>
      </c>
      <c r="W55" s="109">
        <v>0</v>
      </c>
      <c r="X55" s="109">
        <f t="shared" si="25"/>
        <v>0</v>
      </c>
      <c r="Y55" s="42">
        <f t="shared" si="26"/>
        <v>0</v>
      </c>
      <c r="Z55" s="79">
        <f t="shared" si="27"/>
        <v>2733699</v>
      </c>
      <c r="AA55" s="80">
        <f t="shared" si="28"/>
        <v>2868823</v>
      </c>
      <c r="AB55" s="80">
        <f t="shared" si="29"/>
        <v>5602522</v>
      </c>
      <c r="AC55" s="42">
        <f t="shared" si="30"/>
        <v>0.195767729707763</v>
      </c>
      <c r="AD55" s="79">
        <v>2793252</v>
      </c>
      <c r="AE55" s="80">
        <v>3120803</v>
      </c>
      <c r="AF55" s="80">
        <f t="shared" si="31"/>
        <v>5914055</v>
      </c>
      <c r="AG55" s="42">
        <f t="shared" si="32"/>
        <v>0.34475704117557016</v>
      </c>
      <c r="AH55" s="42">
        <f t="shared" si="33"/>
        <v>-0.44891094181572544</v>
      </c>
      <c r="AI55" s="14">
        <v>26132000</v>
      </c>
      <c r="AJ55" s="14">
        <v>27109300</v>
      </c>
      <c r="AK55" s="14">
        <v>9009191</v>
      </c>
      <c r="AL55" s="14"/>
    </row>
    <row r="56" spans="1:38" s="15" customFormat="1" ht="12.75">
      <c r="A56" s="31" t="s">
        <v>96</v>
      </c>
      <c r="B56" s="62" t="s">
        <v>347</v>
      </c>
      <c r="C56" s="41" t="s">
        <v>348</v>
      </c>
      <c r="D56" s="79">
        <v>56034</v>
      </c>
      <c r="E56" s="80">
        <v>6484</v>
      </c>
      <c r="F56" s="81">
        <f t="shared" si="17"/>
        <v>62518</v>
      </c>
      <c r="G56" s="79">
        <v>56034</v>
      </c>
      <c r="H56" s="80">
        <v>6484</v>
      </c>
      <c r="I56" s="81">
        <f t="shared" si="18"/>
        <v>62518</v>
      </c>
      <c r="J56" s="79">
        <v>12683505</v>
      </c>
      <c r="K56" s="93">
        <v>3330852</v>
      </c>
      <c r="L56" s="80">
        <f t="shared" si="19"/>
        <v>16014357</v>
      </c>
      <c r="M56" s="42">
        <f t="shared" si="20"/>
        <v>256.1559390895422</v>
      </c>
      <c r="N56" s="107">
        <v>12848662</v>
      </c>
      <c r="O56" s="108">
        <v>8368187</v>
      </c>
      <c r="P56" s="109">
        <f t="shared" si="21"/>
        <v>21216849</v>
      </c>
      <c r="Q56" s="42">
        <f t="shared" si="22"/>
        <v>339.3718449086663</v>
      </c>
      <c r="R56" s="107">
        <v>0</v>
      </c>
      <c r="S56" s="109">
        <v>0</v>
      </c>
      <c r="T56" s="109">
        <f t="shared" si="23"/>
        <v>0</v>
      </c>
      <c r="U56" s="42">
        <f t="shared" si="24"/>
        <v>0</v>
      </c>
      <c r="V56" s="107">
        <v>0</v>
      </c>
      <c r="W56" s="109">
        <v>0</v>
      </c>
      <c r="X56" s="109">
        <f t="shared" si="25"/>
        <v>0</v>
      </c>
      <c r="Y56" s="42">
        <f t="shared" si="26"/>
        <v>0</v>
      </c>
      <c r="Z56" s="79">
        <f t="shared" si="27"/>
        <v>25532167</v>
      </c>
      <c r="AA56" s="80">
        <f t="shared" si="28"/>
        <v>11699039</v>
      </c>
      <c r="AB56" s="80">
        <f t="shared" si="29"/>
        <v>37231206</v>
      </c>
      <c r="AC56" s="42">
        <f t="shared" si="30"/>
        <v>595.5277839982085</v>
      </c>
      <c r="AD56" s="79">
        <v>10256851</v>
      </c>
      <c r="AE56" s="80">
        <v>4398544</v>
      </c>
      <c r="AF56" s="80">
        <f t="shared" si="31"/>
        <v>14655395</v>
      </c>
      <c r="AG56" s="42">
        <f t="shared" si="32"/>
        <v>0.38849947544292673</v>
      </c>
      <c r="AH56" s="42">
        <f t="shared" si="33"/>
        <v>0.44771594351431676</v>
      </c>
      <c r="AI56" s="14">
        <v>71671896</v>
      </c>
      <c r="AJ56" s="14">
        <v>91294262</v>
      </c>
      <c r="AK56" s="14">
        <v>27844494</v>
      </c>
      <c r="AL56" s="14"/>
    </row>
    <row r="57" spans="1:38" s="15" customFormat="1" ht="12.75">
      <c r="A57" s="31" t="s">
        <v>96</v>
      </c>
      <c r="B57" s="62" t="s">
        <v>349</v>
      </c>
      <c r="C57" s="41" t="s">
        <v>350</v>
      </c>
      <c r="D57" s="79">
        <v>48327398</v>
      </c>
      <c r="E57" s="80">
        <v>21336000</v>
      </c>
      <c r="F57" s="81">
        <f t="shared" si="17"/>
        <v>69663398</v>
      </c>
      <c r="G57" s="79">
        <v>48327398</v>
      </c>
      <c r="H57" s="80">
        <v>21336000</v>
      </c>
      <c r="I57" s="81">
        <f t="shared" si="18"/>
        <v>69663398</v>
      </c>
      <c r="J57" s="79">
        <v>13068584</v>
      </c>
      <c r="K57" s="93">
        <v>632992</v>
      </c>
      <c r="L57" s="80">
        <f t="shared" si="19"/>
        <v>13701576</v>
      </c>
      <c r="M57" s="42">
        <f t="shared" si="20"/>
        <v>0.19668256779550145</v>
      </c>
      <c r="N57" s="107">
        <v>12371600</v>
      </c>
      <c r="O57" s="108">
        <v>3024280</v>
      </c>
      <c r="P57" s="109">
        <f t="shared" si="21"/>
        <v>15395880</v>
      </c>
      <c r="Q57" s="42">
        <f t="shared" si="22"/>
        <v>0.22100386202809114</v>
      </c>
      <c r="R57" s="107">
        <v>0</v>
      </c>
      <c r="S57" s="109">
        <v>0</v>
      </c>
      <c r="T57" s="109">
        <f t="shared" si="23"/>
        <v>0</v>
      </c>
      <c r="U57" s="42">
        <f t="shared" si="24"/>
        <v>0</v>
      </c>
      <c r="V57" s="107">
        <v>0</v>
      </c>
      <c r="W57" s="109">
        <v>0</v>
      </c>
      <c r="X57" s="109">
        <f t="shared" si="25"/>
        <v>0</v>
      </c>
      <c r="Y57" s="42">
        <f t="shared" si="26"/>
        <v>0</v>
      </c>
      <c r="Z57" s="79">
        <f t="shared" si="27"/>
        <v>25440184</v>
      </c>
      <c r="AA57" s="80">
        <f t="shared" si="28"/>
        <v>3657272</v>
      </c>
      <c r="AB57" s="80">
        <f t="shared" si="29"/>
        <v>29097456</v>
      </c>
      <c r="AC57" s="42">
        <f t="shared" si="30"/>
        <v>0.4176864298235926</v>
      </c>
      <c r="AD57" s="79">
        <v>8545410</v>
      </c>
      <c r="AE57" s="80">
        <v>1140008</v>
      </c>
      <c r="AF57" s="80">
        <f t="shared" si="31"/>
        <v>9685418</v>
      </c>
      <c r="AG57" s="42">
        <f t="shared" si="32"/>
        <v>0.3319742283169801</v>
      </c>
      <c r="AH57" s="42">
        <f t="shared" si="33"/>
        <v>0.5895937583695408</v>
      </c>
      <c r="AI57" s="14">
        <v>55912530</v>
      </c>
      <c r="AJ57" s="14">
        <v>47449904</v>
      </c>
      <c r="AK57" s="14">
        <v>18561519</v>
      </c>
      <c r="AL57" s="14"/>
    </row>
    <row r="58" spans="1:38" s="15" customFormat="1" ht="12.75">
      <c r="A58" s="31" t="s">
        <v>115</v>
      </c>
      <c r="B58" s="62" t="s">
        <v>351</v>
      </c>
      <c r="C58" s="41" t="s">
        <v>352</v>
      </c>
      <c r="D58" s="79">
        <v>173659626</v>
      </c>
      <c r="E58" s="80">
        <v>188847500</v>
      </c>
      <c r="F58" s="81">
        <f t="shared" si="17"/>
        <v>362507126</v>
      </c>
      <c r="G58" s="79">
        <v>173659626</v>
      </c>
      <c r="H58" s="80">
        <v>188847500</v>
      </c>
      <c r="I58" s="81">
        <f t="shared" si="18"/>
        <v>362507126</v>
      </c>
      <c r="J58" s="79">
        <v>20152685</v>
      </c>
      <c r="K58" s="93">
        <v>9523576</v>
      </c>
      <c r="L58" s="80">
        <f t="shared" si="19"/>
        <v>29676261</v>
      </c>
      <c r="M58" s="42">
        <f t="shared" si="20"/>
        <v>0.08186393831055337</v>
      </c>
      <c r="N58" s="107">
        <v>27296747</v>
      </c>
      <c r="O58" s="108">
        <v>9398526</v>
      </c>
      <c r="P58" s="109">
        <f t="shared" si="21"/>
        <v>36695273</v>
      </c>
      <c r="Q58" s="42">
        <f t="shared" si="22"/>
        <v>0.10122634940974926</v>
      </c>
      <c r="R58" s="107">
        <v>0</v>
      </c>
      <c r="S58" s="109">
        <v>0</v>
      </c>
      <c r="T58" s="109">
        <f t="shared" si="23"/>
        <v>0</v>
      </c>
      <c r="U58" s="42">
        <f t="shared" si="24"/>
        <v>0</v>
      </c>
      <c r="V58" s="107">
        <v>0</v>
      </c>
      <c r="W58" s="109">
        <v>0</v>
      </c>
      <c r="X58" s="109">
        <f t="shared" si="25"/>
        <v>0</v>
      </c>
      <c r="Y58" s="42">
        <f t="shared" si="26"/>
        <v>0</v>
      </c>
      <c r="Z58" s="79">
        <f t="shared" si="27"/>
        <v>47449432</v>
      </c>
      <c r="AA58" s="80">
        <f t="shared" si="28"/>
        <v>18922102</v>
      </c>
      <c r="AB58" s="80">
        <f t="shared" si="29"/>
        <v>66371534</v>
      </c>
      <c r="AC58" s="42">
        <f t="shared" si="30"/>
        <v>0.18309028772030264</v>
      </c>
      <c r="AD58" s="79">
        <v>48685596</v>
      </c>
      <c r="AE58" s="80">
        <v>21048123</v>
      </c>
      <c r="AF58" s="80">
        <f t="shared" si="31"/>
        <v>69733719</v>
      </c>
      <c r="AG58" s="42">
        <f t="shared" si="32"/>
        <v>0.41496486391291265</v>
      </c>
      <c r="AH58" s="42">
        <f t="shared" si="33"/>
        <v>-0.47378006613988277</v>
      </c>
      <c r="AI58" s="14">
        <v>285737139</v>
      </c>
      <c r="AJ58" s="14">
        <v>323788170</v>
      </c>
      <c r="AK58" s="14">
        <v>118570873</v>
      </c>
      <c r="AL58" s="14"/>
    </row>
    <row r="59" spans="1:38" s="59" customFormat="1" ht="12.75">
      <c r="A59" s="63"/>
      <c r="B59" s="64" t="s">
        <v>353</v>
      </c>
      <c r="C59" s="34"/>
      <c r="D59" s="83">
        <f>SUM(D53:D58)</f>
        <v>272349178</v>
      </c>
      <c r="E59" s="84">
        <f>SUM(E53:E58)</f>
        <v>278336072</v>
      </c>
      <c r="F59" s="85">
        <f t="shared" si="17"/>
        <v>550685250</v>
      </c>
      <c r="G59" s="83">
        <f>SUM(G53:G58)</f>
        <v>272349178</v>
      </c>
      <c r="H59" s="84">
        <f>SUM(H53:H58)</f>
        <v>278336072</v>
      </c>
      <c r="I59" s="92">
        <f t="shared" si="18"/>
        <v>550685250</v>
      </c>
      <c r="J59" s="83">
        <f>SUM(J53:J58)</f>
        <v>62752896</v>
      </c>
      <c r="K59" s="94">
        <f>SUM(K53:K58)</f>
        <v>24221732</v>
      </c>
      <c r="L59" s="84">
        <f t="shared" si="19"/>
        <v>86974628</v>
      </c>
      <c r="M59" s="46">
        <f t="shared" si="20"/>
        <v>0.1579389097492624</v>
      </c>
      <c r="N59" s="113">
        <f>SUM(N53:N58)</f>
        <v>64883870</v>
      </c>
      <c r="O59" s="114">
        <f>SUM(O53:O58)</f>
        <v>31896293</v>
      </c>
      <c r="P59" s="115">
        <f t="shared" si="21"/>
        <v>96780163</v>
      </c>
      <c r="Q59" s="46">
        <f t="shared" si="22"/>
        <v>0.1757449704708815</v>
      </c>
      <c r="R59" s="113">
        <f>SUM(R53:R58)</f>
        <v>0</v>
      </c>
      <c r="S59" s="115">
        <f>SUM(S53:S58)</f>
        <v>0</v>
      </c>
      <c r="T59" s="115">
        <f t="shared" si="23"/>
        <v>0</v>
      </c>
      <c r="U59" s="46">
        <f t="shared" si="24"/>
        <v>0</v>
      </c>
      <c r="V59" s="113">
        <f>SUM(V53:V58)</f>
        <v>0</v>
      </c>
      <c r="W59" s="115">
        <f>SUM(W53:W58)</f>
        <v>0</v>
      </c>
      <c r="X59" s="115">
        <f t="shared" si="25"/>
        <v>0</v>
      </c>
      <c r="Y59" s="46">
        <f t="shared" si="26"/>
        <v>0</v>
      </c>
      <c r="Z59" s="83">
        <f t="shared" si="27"/>
        <v>127636766</v>
      </c>
      <c r="AA59" s="84">
        <f t="shared" si="28"/>
        <v>56118025</v>
      </c>
      <c r="AB59" s="84">
        <f t="shared" si="29"/>
        <v>183754791</v>
      </c>
      <c r="AC59" s="46">
        <f t="shared" si="30"/>
        <v>0.3336838802201439</v>
      </c>
      <c r="AD59" s="83">
        <f>SUM(AD53:AD58)</f>
        <v>85132954</v>
      </c>
      <c r="AE59" s="84">
        <f>SUM(AE53:AE58)</f>
        <v>42014056</v>
      </c>
      <c r="AF59" s="84">
        <f t="shared" si="31"/>
        <v>127147010</v>
      </c>
      <c r="AG59" s="46">
        <f t="shared" si="32"/>
        <v>0.4048708507753572</v>
      </c>
      <c r="AH59" s="46">
        <f t="shared" si="33"/>
        <v>-0.23883256869351466</v>
      </c>
      <c r="AI59" s="65">
        <f>SUM(AI53:AI58)</f>
        <v>557735830</v>
      </c>
      <c r="AJ59" s="65">
        <f>SUM(AJ53:AJ58)</f>
        <v>613250714</v>
      </c>
      <c r="AK59" s="65">
        <f>SUM(AK53:AK58)</f>
        <v>225810980</v>
      </c>
      <c r="AL59" s="65"/>
    </row>
    <row r="60" spans="1:38" s="15" customFormat="1" ht="12.75">
      <c r="A60" s="31" t="s">
        <v>96</v>
      </c>
      <c r="B60" s="62" t="s">
        <v>354</v>
      </c>
      <c r="C60" s="41" t="s">
        <v>355</v>
      </c>
      <c r="D60" s="79">
        <v>37460134</v>
      </c>
      <c r="E60" s="80">
        <v>15135000</v>
      </c>
      <c r="F60" s="81">
        <f t="shared" si="17"/>
        <v>52595134</v>
      </c>
      <c r="G60" s="79">
        <v>37460134</v>
      </c>
      <c r="H60" s="80">
        <v>15135000</v>
      </c>
      <c r="I60" s="81">
        <f t="shared" si="18"/>
        <v>52595134</v>
      </c>
      <c r="J60" s="79">
        <v>29222902</v>
      </c>
      <c r="K60" s="93">
        <v>1999279</v>
      </c>
      <c r="L60" s="80">
        <f t="shared" si="19"/>
        <v>31222181</v>
      </c>
      <c r="M60" s="42">
        <f t="shared" si="20"/>
        <v>0.5936325022006789</v>
      </c>
      <c r="N60" s="107">
        <v>15568396</v>
      </c>
      <c r="O60" s="108">
        <v>2539068</v>
      </c>
      <c r="P60" s="109">
        <f t="shared" si="21"/>
        <v>18107464</v>
      </c>
      <c r="Q60" s="42">
        <f t="shared" si="22"/>
        <v>0.34428021421145155</v>
      </c>
      <c r="R60" s="107">
        <v>0</v>
      </c>
      <c r="S60" s="109">
        <v>0</v>
      </c>
      <c r="T60" s="109">
        <f t="shared" si="23"/>
        <v>0</v>
      </c>
      <c r="U60" s="42">
        <f t="shared" si="24"/>
        <v>0</v>
      </c>
      <c r="V60" s="107">
        <v>0</v>
      </c>
      <c r="W60" s="109">
        <v>0</v>
      </c>
      <c r="X60" s="109">
        <f t="shared" si="25"/>
        <v>0</v>
      </c>
      <c r="Y60" s="42">
        <f t="shared" si="26"/>
        <v>0</v>
      </c>
      <c r="Z60" s="79">
        <f t="shared" si="27"/>
        <v>44791298</v>
      </c>
      <c r="AA60" s="80">
        <f t="shared" si="28"/>
        <v>4538347</v>
      </c>
      <c r="AB60" s="80">
        <f t="shared" si="29"/>
        <v>49329645</v>
      </c>
      <c r="AC60" s="42">
        <f t="shared" si="30"/>
        <v>0.9379127164121305</v>
      </c>
      <c r="AD60" s="79">
        <v>8708772</v>
      </c>
      <c r="AE60" s="80">
        <v>0</v>
      </c>
      <c r="AF60" s="80">
        <f t="shared" si="31"/>
        <v>8708772</v>
      </c>
      <c r="AG60" s="42">
        <f t="shared" si="32"/>
        <v>0.2612428022349204</v>
      </c>
      <c r="AH60" s="42">
        <f t="shared" si="33"/>
        <v>1.0792212725284345</v>
      </c>
      <c r="AI60" s="14">
        <v>52027087</v>
      </c>
      <c r="AJ60" s="14">
        <v>51755103</v>
      </c>
      <c r="AK60" s="14">
        <v>13591702</v>
      </c>
      <c r="AL60" s="14"/>
    </row>
    <row r="61" spans="1:38" s="15" customFormat="1" ht="12.75">
      <c r="A61" s="31" t="s">
        <v>96</v>
      </c>
      <c r="B61" s="62" t="s">
        <v>92</v>
      </c>
      <c r="C61" s="41" t="s">
        <v>93</v>
      </c>
      <c r="D61" s="79">
        <v>1614488900</v>
      </c>
      <c r="E61" s="80">
        <v>234827400</v>
      </c>
      <c r="F61" s="81">
        <f t="shared" si="17"/>
        <v>1849316300</v>
      </c>
      <c r="G61" s="79">
        <v>1719174102</v>
      </c>
      <c r="H61" s="80">
        <v>169441400</v>
      </c>
      <c r="I61" s="81">
        <f t="shared" si="18"/>
        <v>1888615502</v>
      </c>
      <c r="J61" s="79">
        <v>391807161</v>
      </c>
      <c r="K61" s="93">
        <v>6669937</v>
      </c>
      <c r="L61" s="80">
        <f t="shared" si="19"/>
        <v>398477098</v>
      </c>
      <c r="M61" s="42">
        <f t="shared" si="20"/>
        <v>0.21547265765191168</v>
      </c>
      <c r="N61" s="107">
        <v>381777025</v>
      </c>
      <c r="O61" s="108">
        <v>21294156</v>
      </c>
      <c r="P61" s="109">
        <f t="shared" si="21"/>
        <v>403071181</v>
      </c>
      <c r="Q61" s="42">
        <f t="shared" si="22"/>
        <v>0.2179568638420588</v>
      </c>
      <c r="R61" s="107">
        <v>0</v>
      </c>
      <c r="S61" s="109">
        <v>0</v>
      </c>
      <c r="T61" s="109">
        <f t="shared" si="23"/>
        <v>0</v>
      </c>
      <c r="U61" s="42">
        <f t="shared" si="24"/>
        <v>0</v>
      </c>
      <c r="V61" s="107">
        <v>0</v>
      </c>
      <c r="W61" s="109">
        <v>0</v>
      </c>
      <c r="X61" s="109">
        <f t="shared" si="25"/>
        <v>0</v>
      </c>
      <c r="Y61" s="42">
        <f t="shared" si="26"/>
        <v>0</v>
      </c>
      <c r="Z61" s="79">
        <f t="shared" si="27"/>
        <v>773584186</v>
      </c>
      <c r="AA61" s="80">
        <f t="shared" si="28"/>
        <v>27964093</v>
      </c>
      <c r="AB61" s="80">
        <f t="shared" si="29"/>
        <v>801548279</v>
      </c>
      <c r="AC61" s="42">
        <f t="shared" si="30"/>
        <v>0.4334295214939705</v>
      </c>
      <c r="AD61" s="79">
        <v>366313475</v>
      </c>
      <c r="AE61" s="80">
        <v>87251913</v>
      </c>
      <c r="AF61" s="80">
        <f t="shared" si="31"/>
        <v>453565388</v>
      </c>
      <c r="AG61" s="42">
        <f t="shared" si="32"/>
        <v>0.44097795615177926</v>
      </c>
      <c r="AH61" s="42">
        <f t="shared" si="33"/>
        <v>-0.1113272933427627</v>
      </c>
      <c r="AI61" s="14">
        <v>2002708400</v>
      </c>
      <c r="AJ61" s="14">
        <v>1729077298</v>
      </c>
      <c r="AK61" s="14">
        <v>883150257</v>
      </c>
      <c r="AL61" s="14"/>
    </row>
    <row r="62" spans="1:38" s="15" customFormat="1" ht="12.75">
      <c r="A62" s="31" t="s">
        <v>96</v>
      </c>
      <c r="B62" s="62" t="s">
        <v>356</v>
      </c>
      <c r="C62" s="41" t="s">
        <v>357</v>
      </c>
      <c r="D62" s="79">
        <v>16956342</v>
      </c>
      <c r="E62" s="80">
        <v>5831639</v>
      </c>
      <c r="F62" s="81">
        <f t="shared" si="17"/>
        <v>22787981</v>
      </c>
      <c r="G62" s="79">
        <v>16956342</v>
      </c>
      <c r="H62" s="80">
        <v>5831639</v>
      </c>
      <c r="I62" s="81">
        <f t="shared" si="18"/>
        <v>22787981</v>
      </c>
      <c r="J62" s="79">
        <v>8159696</v>
      </c>
      <c r="K62" s="93">
        <v>2832071</v>
      </c>
      <c r="L62" s="80">
        <f t="shared" si="19"/>
        <v>10991767</v>
      </c>
      <c r="M62" s="42">
        <f t="shared" si="20"/>
        <v>0.48234931387734614</v>
      </c>
      <c r="N62" s="107">
        <v>5350250</v>
      </c>
      <c r="O62" s="108">
        <v>2317994</v>
      </c>
      <c r="P62" s="109">
        <f t="shared" si="21"/>
        <v>7668244</v>
      </c>
      <c r="Q62" s="42">
        <f t="shared" si="22"/>
        <v>0.33650387895268125</v>
      </c>
      <c r="R62" s="107">
        <v>0</v>
      </c>
      <c r="S62" s="109">
        <v>0</v>
      </c>
      <c r="T62" s="109">
        <f t="shared" si="23"/>
        <v>0</v>
      </c>
      <c r="U62" s="42">
        <f t="shared" si="24"/>
        <v>0</v>
      </c>
      <c r="V62" s="107">
        <v>0</v>
      </c>
      <c r="W62" s="109">
        <v>0</v>
      </c>
      <c r="X62" s="109">
        <f t="shared" si="25"/>
        <v>0</v>
      </c>
      <c r="Y62" s="42">
        <f t="shared" si="26"/>
        <v>0</v>
      </c>
      <c r="Z62" s="79">
        <f t="shared" si="27"/>
        <v>13509946</v>
      </c>
      <c r="AA62" s="80">
        <f t="shared" si="28"/>
        <v>5150065</v>
      </c>
      <c r="AB62" s="80">
        <f t="shared" si="29"/>
        <v>18660011</v>
      </c>
      <c r="AC62" s="42">
        <f t="shared" si="30"/>
        <v>0.8188531928300273</v>
      </c>
      <c r="AD62" s="79">
        <v>2975094</v>
      </c>
      <c r="AE62" s="80">
        <v>2130244</v>
      </c>
      <c r="AF62" s="80">
        <f t="shared" si="31"/>
        <v>5105338</v>
      </c>
      <c r="AG62" s="42">
        <f t="shared" si="32"/>
        <v>0.5711831051282652</v>
      </c>
      <c r="AH62" s="42">
        <f t="shared" si="33"/>
        <v>0.5020051561718342</v>
      </c>
      <c r="AI62" s="14">
        <v>19086123</v>
      </c>
      <c r="AJ62" s="14">
        <v>27380308</v>
      </c>
      <c r="AK62" s="14">
        <v>10901671</v>
      </c>
      <c r="AL62" s="14"/>
    </row>
    <row r="63" spans="1:38" s="15" customFormat="1" ht="12.75">
      <c r="A63" s="31" t="s">
        <v>96</v>
      </c>
      <c r="B63" s="62" t="s">
        <v>358</v>
      </c>
      <c r="C63" s="41" t="s">
        <v>359</v>
      </c>
      <c r="D63" s="79">
        <v>153743380</v>
      </c>
      <c r="E63" s="80">
        <v>52641707</v>
      </c>
      <c r="F63" s="81">
        <f t="shared" si="17"/>
        <v>206385087</v>
      </c>
      <c r="G63" s="79">
        <v>157651793</v>
      </c>
      <c r="H63" s="80">
        <v>35434366</v>
      </c>
      <c r="I63" s="81">
        <f t="shared" si="18"/>
        <v>193086159</v>
      </c>
      <c r="J63" s="79">
        <v>37583018</v>
      </c>
      <c r="K63" s="93">
        <v>6308947</v>
      </c>
      <c r="L63" s="80">
        <f t="shared" si="19"/>
        <v>43891965</v>
      </c>
      <c r="M63" s="42">
        <f t="shared" si="20"/>
        <v>0.2126702352287692</v>
      </c>
      <c r="N63" s="107">
        <v>33899572</v>
      </c>
      <c r="O63" s="108">
        <v>6690649</v>
      </c>
      <c r="P63" s="109">
        <f t="shared" si="21"/>
        <v>40590221</v>
      </c>
      <c r="Q63" s="42">
        <f t="shared" si="22"/>
        <v>0.1966722576229551</v>
      </c>
      <c r="R63" s="107">
        <v>0</v>
      </c>
      <c r="S63" s="109">
        <v>0</v>
      </c>
      <c r="T63" s="109">
        <f t="shared" si="23"/>
        <v>0</v>
      </c>
      <c r="U63" s="42">
        <f t="shared" si="24"/>
        <v>0</v>
      </c>
      <c r="V63" s="107">
        <v>0</v>
      </c>
      <c r="W63" s="109">
        <v>0</v>
      </c>
      <c r="X63" s="109">
        <f t="shared" si="25"/>
        <v>0</v>
      </c>
      <c r="Y63" s="42">
        <f t="shared" si="26"/>
        <v>0</v>
      </c>
      <c r="Z63" s="79">
        <f t="shared" si="27"/>
        <v>71482590</v>
      </c>
      <c r="AA63" s="80">
        <f t="shared" si="28"/>
        <v>12999596</v>
      </c>
      <c r="AB63" s="80">
        <f t="shared" si="29"/>
        <v>84482186</v>
      </c>
      <c r="AC63" s="42">
        <f t="shared" si="30"/>
        <v>0.4093424928517243</v>
      </c>
      <c r="AD63" s="79">
        <v>31765538</v>
      </c>
      <c r="AE63" s="80">
        <v>7856392</v>
      </c>
      <c r="AF63" s="80">
        <f t="shared" si="31"/>
        <v>39621930</v>
      </c>
      <c r="AG63" s="42">
        <f t="shared" si="32"/>
        <v>0.4619935324754061</v>
      </c>
      <c r="AH63" s="42">
        <f t="shared" si="33"/>
        <v>0.02443825931750432</v>
      </c>
      <c r="AI63" s="14">
        <v>178755563</v>
      </c>
      <c r="AJ63" s="14">
        <v>199083185</v>
      </c>
      <c r="AK63" s="14">
        <v>82583914</v>
      </c>
      <c r="AL63" s="14"/>
    </row>
    <row r="64" spans="1:38" s="15" customFormat="1" ht="12.75">
      <c r="A64" s="31" t="s">
        <v>96</v>
      </c>
      <c r="B64" s="62" t="s">
        <v>360</v>
      </c>
      <c r="C64" s="41" t="s">
        <v>361</v>
      </c>
      <c r="D64" s="79">
        <v>57036610</v>
      </c>
      <c r="E64" s="80">
        <v>15663000</v>
      </c>
      <c r="F64" s="81">
        <f t="shared" si="17"/>
        <v>72699610</v>
      </c>
      <c r="G64" s="79">
        <v>57036610</v>
      </c>
      <c r="H64" s="80">
        <v>15663000</v>
      </c>
      <c r="I64" s="81">
        <f t="shared" si="18"/>
        <v>72699610</v>
      </c>
      <c r="J64" s="79">
        <v>8765468</v>
      </c>
      <c r="K64" s="93">
        <v>4410698</v>
      </c>
      <c r="L64" s="80">
        <f t="shared" si="19"/>
        <v>13176166</v>
      </c>
      <c r="M64" s="42">
        <f t="shared" si="20"/>
        <v>0.18124121986349032</v>
      </c>
      <c r="N64" s="107">
        <v>10462284</v>
      </c>
      <c r="O64" s="108">
        <v>6759861</v>
      </c>
      <c r="P64" s="109">
        <f t="shared" si="21"/>
        <v>17222145</v>
      </c>
      <c r="Q64" s="42">
        <f t="shared" si="22"/>
        <v>0.23689459957212974</v>
      </c>
      <c r="R64" s="107">
        <v>0</v>
      </c>
      <c r="S64" s="109">
        <v>0</v>
      </c>
      <c r="T64" s="109">
        <f t="shared" si="23"/>
        <v>0</v>
      </c>
      <c r="U64" s="42">
        <f t="shared" si="24"/>
        <v>0</v>
      </c>
      <c r="V64" s="107">
        <v>0</v>
      </c>
      <c r="W64" s="109">
        <v>0</v>
      </c>
      <c r="X64" s="109">
        <f t="shared" si="25"/>
        <v>0</v>
      </c>
      <c r="Y64" s="42">
        <f t="shared" si="26"/>
        <v>0</v>
      </c>
      <c r="Z64" s="79">
        <f t="shared" si="27"/>
        <v>19227752</v>
      </c>
      <c r="AA64" s="80">
        <f t="shared" si="28"/>
        <v>11170559</v>
      </c>
      <c r="AB64" s="80">
        <f t="shared" si="29"/>
        <v>30398311</v>
      </c>
      <c r="AC64" s="42">
        <f t="shared" si="30"/>
        <v>0.41813581943562006</v>
      </c>
      <c r="AD64" s="79">
        <v>10056418</v>
      </c>
      <c r="AE64" s="80">
        <v>2021800</v>
      </c>
      <c r="AF64" s="80">
        <f t="shared" si="31"/>
        <v>12078218</v>
      </c>
      <c r="AG64" s="42">
        <f t="shared" si="32"/>
        <v>0.38997297924346724</v>
      </c>
      <c r="AH64" s="42">
        <f t="shared" si="33"/>
        <v>0.42588459655223976</v>
      </c>
      <c r="AI64" s="14">
        <v>59446152</v>
      </c>
      <c r="AJ64" s="14">
        <v>52482152</v>
      </c>
      <c r="AK64" s="14">
        <v>23182393</v>
      </c>
      <c r="AL64" s="14"/>
    </row>
    <row r="65" spans="1:38" s="15" customFormat="1" ht="12.75">
      <c r="A65" s="31" t="s">
        <v>96</v>
      </c>
      <c r="B65" s="62" t="s">
        <v>362</v>
      </c>
      <c r="C65" s="41" t="s">
        <v>363</v>
      </c>
      <c r="D65" s="79">
        <v>61834693</v>
      </c>
      <c r="E65" s="80">
        <v>14872000</v>
      </c>
      <c r="F65" s="81">
        <f t="shared" si="17"/>
        <v>76706693</v>
      </c>
      <c r="G65" s="79">
        <v>61834693</v>
      </c>
      <c r="H65" s="80">
        <v>14872000</v>
      </c>
      <c r="I65" s="81">
        <f t="shared" si="18"/>
        <v>76706693</v>
      </c>
      <c r="J65" s="79">
        <v>13682232</v>
      </c>
      <c r="K65" s="93">
        <v>2507879</v>
      </c>
      <c r="L65" s="80">
        <f t="shared" si="19"/>
        <v>16190111</v>
      </c>
      <c r="M65" s="42">
        <f t="shared" si="20"/>
        <v>0.2110651674163557</v>
      </c>
      <c r="N65" s="107">
        <v>14541314</v>
      </c>
      <c r="O65" s="108">
        <v>5649139</v>
      </c>
      <c r="P65" s="109">
        <f t="shared" si="21"/>
        <v>20190453</v>
      </c>
      <c r="Q65" s="42">
        <f t="shared" si="22"/>
        <v>0.26321631412268026</v>
      </c>
      <c r="R65" s="107">
        <v>0</v>
      </c>
      <c r="S65" s="109">
        <v>0</v>
      </c>
      <c r="T65" s="109">
        <f t="shared" si="23"/>
        <v>0</v>
      </c>
      <c r="U65" s="42">
        <f t="shared" si="24"/>
        <v>0</v>
      </c>
      <c r="V65" s="107">
        <v>0</v>
      </c>
      <c r="W65" s="109">
        <v>0</v>
      </c>
      <c r="X65" s="109">
        <f t="shared" si="25"/>
        <v>0</v>
      </c>
      <c r="Y65" s="42">
        <f t="shared" si="26"/>
        <v>0</v>
      </c>
      <c r="Z65" s="79">
        <f t="shared" si="27"/>
        <v>28223546</v>
      </c>
      <c r="AA65" s="80">
        <f t="shared" si="28"/>
        <v>8157018</v>
      </c>
      <c r="AB65" s="80">
        <f t="shared" si="29"/>
        <v>36380564</v>
      </c>
      <c r="AC65" s="42">
        <f t="shared" si="30"/>
        <v>0.474281481539036</v>
      </c>
      <c r="AD65" s="79">
        <v>9182281</v>
      </c>
      <c r="AE65" s="80">
        <v>1663318</v>
      </c>
      <c r="AF65" s="80">
        <f t="shared" si="31"/>
        <v>10845599</v>
      </c>
      <c r="AG65" s="42">
        <f t="shared" si="32"/>
        <v>0.3023123960806962</v>
      </c>
      <c r="AH65" s="42">
        <f t="shared" si="33"/>
        <v>0.8616263610705135</v>
      </c>
      <c r="AI65" s="14">
        <v>59507712</v>
      </c>
      <c r="AJ65" s="14">
        <v>63739856</v>
      </c>
      <c r="AK65" s="14">
        <v>17989919</v>
      </c>
      <c r="AL65" s="14"/>
    </row>
    <row r="66" spans="1:38" s="15" customFormat="1" ht="12.75">
      <c r="A66" s="31" t="s">
        <v>115</v>
      </c>
      <c r="B66" s="62" t="s">
        <v>364</v>
      </c>
      <c r="C66" s="41" t="s">
        <v>365</v>
      </c>
      <c r="D66" s="79">
        <v>353423030</v>
      </c>
      <c r="E66" s="80">
        <v>148646279</v>
      </c>
      <c r="F66" s="81">
        <f t="shared" si="17"/>
        <v>502069309</v>
      </c>
      <c r="G66" s="79">
        <v>353423030</v>
      </c>
      <c r="H66" s="80">
        <v>148646279</v>
      </c>
      <c r="I66" s="81">
        <f t="shared" si="18"/>
        <v>502069309</v>
      </c>
      <c r="J66" s="79">
        <v>71975116</v>
      </c>
      <c r="K66" s="93">
        <v>15124616</v>
      </c>
      <c r="L66" s="80">
        <f t="shared" si="19"/>
        <v>87099732</v>
      </c>
      <c r="M66" s="42">
        <f t="shared" si="20"/>
        <v>0.17348149038124136</v>
      </c>
      <c r="N66" s="107">
        <v>85795049</v>
      </c>
      <c r="O66" s="108">
        <v>23893173</v>
      </c>
      <c r="P66" s="109">
        <f t="shared" si="21"/>
        <v>109688222</v>
      </c>
      <c r="Q66" s="42">
        <f t="shared" si="22"/>
        <v>0.2184722707278648</v>
      </c>
      <c r="R66" s="107">
        <v>0</v>
      </c>
      <c r="S66" s="109">
        <v>0</v>
      </c>
      <c r="T66" s="109">
        <f t="shared" si="23"/>
        <v>0</v>
      </c>
      <c r="U66" s="42">
        <f t="shared" si="24"/>
        <v>0</v>
      </c>
      <c r="V66" s="107">
        <v>0</v>
      </c>
      <c r="W66" s="109">
        <v>0</v>
      </c>
      <c r="X66" s="109">
        <f t="shared" si="25"/>
        <v>0</v>
      </c>
      <c r="Y66" s="42">
        <f t="shared" si="26"/>
        <v>0</v>
      </c>
      <c r="Z66" s="79">
        <f t="shared" si="27"/>
        <v>157770165</v>
      </c>
      <c r="AA66" s="80">
        <f t="shared" si="28"/>
        <v>39017789</v>
      </c>
      <c r="AB66" s="80">
        <f t="shared" si="29"/>
        <v>196787954</v>
      </c>
      <c r="AC66" s="42">
        <f t="shared" si="30"/>
        <v>0.3919537611091062</v>
      </c>
      <c r="AD66" s="79">
        <v>159379457</v>
      </c>
      <c r="AE66" s="80">
        <v>19009015</v>
      </c>
      <c r="AF66" s="80">
        <f t="shared" si="31"/>
        <v>178388472</v>
      </c>
      <c r="AG66" s="42">
        <f t="shared" si="32"/>
        <v>0.45700795879962874</v>
      </c>
      <c r="AH66" s="42">
        <f t="shared" si="33"/>
        <v>-0.3851159731891195</v>
      </c>
      <c r="AI66" s="14">
        <v>634116228</v>
      </c>
      <c r="AJ66" s="14">
        <v>621588902</v>
      </c>
      <c r="AK66" s="14">
        <v>289796163</v>
      </c>
      <c r="AL66" s="14"/>
    </row>
    <row r="67" spans="1:38" s="59" customFormat="1" ht="12.75">
      <c r="A67" s="63"/>
      <c r="B67" s="64" t="s">
        <v>366</v>
      </c>
      <c r="C67" s="34"/>
      <c r="D67" s="83">
        <f>SUM(D60:D66)</f>
        <v>2294943089</v>
      </c>
      <c r="E67" s="84">
        <f>SUM(E60:E66)</f>
        <v>487617025</v>
      </c>
      <c r="F67" s="92">
        <f t="shared" si="17"/>
        <v>2782560114</v>
      </c>
      <c r="G67" s="83">
        <f>SUM(G60:G66)</f>
        <v>2403536704</v>
      </c>
      <c r="H67" s="84">
        <f>SUM(H60:H66)</f>
        <v>405023684</v>
      </c>
      <c r="I67" s="92">
        <f t="shared" si="18"/>
        <v>2808560388</v>
      </c>
      <c r="J67" s="83">
        <f>SUM(J60:J66)</f>
        <v>561195593</v>
      </c>
      <c r="K67" s="94">
        <f>SUM(K60:K66)</f>
        <v>39853427</v>
      </c>
      <c r="L67" s="84">
        <f t="shared" si="19"/>
        <v>601049020</v>
      </c>
      <c r="M67" s="46">
        <f t="shared" si="20"/>
        <v>0.21600576281386313</v>
      </c>
      <c r="N67" s="113">
        <f>SUM(N60:N66)</f>
        <v>547393890</v>
      </c>
      <c r="O67" s="114">
        <f>SUM(O60:O66)</f>
        <v>69144040</v>
      </c>
      <c r="P67" s="115">
        <f t="shared" si="21"/>
        <v>616537930</v>
      </c>
      <c r="Q67" s="46">
        <f t="shared" si="22"/>
        <v>0.22157218702948747</v>
      </c>
      <c r="R67" s="113">
        <f>SUM(R60:R66)</f>
        <v>0</v>
      </c>
      <c r="S67" s="115">
        <f>SUM(S60:S66)</f>
        <v>0</v>
      </c>
      <c r="T67" s="115">
        <f t="shared" si="23"/>
        <v>0</v>
      </c>
      <c r="U67" s="46">
        <f t="shared" si="24"/>
        <v>0</v>
      </c>
      <c r="V67" s="113">
        <f>SUM(V60:V66)</f>
        <v>0</v>
      </c>
      <c r="W67" s="115">
        <f>SUM(W60:W66)</f>
        <v>0</v>
      </c>
      <c r="X67" s="115">
        <f t="shared" si="25"/>
        <v>0</v>
      </c>
      <c r="Y67" s="46">
        <f t="shared" si="26"/>
        <v>0</v>
      </c>
      <c r="Z67" s="83">
        <f t="shared" si="27"/>
        <v>1108589483</v>
      </c>
      <c r="AA67" s="84">
        <f t="shared" si="28"/>
        <v>108997467</v>
      </c>
      <c r="AB67" s="84">
        <f t="shared" si="29"/>
        <v>1217586950</v>
      </c>
      <c r="AC67" s="46">
        <f t="shared" si="30"/>
        <v>0.43757794984335063</v>
      </c>
      <c r="AD67" s="83">
        <f>SUM(AD60:AD66)</f>
        <v>588381035</v>
      </c>
      <c r="AE67" s="84">
        <f>SUM(AE60:AE66)</f>
        <v>119932682</v>
      </c>
      <c r="AF67" s="84">
        <f t="shared" si="31"/>
        <v>708313717</v>
      </c>
      <c r="AG67" s="46">
        <f t="shared" si="32"/>
        <v>0.4395712146215534</v>
      </c>
      <c r="AH67" s="46">
        <f t="shared" si="33"/>
        <v>-0.1295694051905535</v>
      </c>
      <c r="AI67" s="65">
        <f>SUM(AI60:AI66)</f>
        <v>3005647265</v>
      </c>
      <c r="AJ67" s="65">
        <f>SUM(AJ60:AJ66)</f>
        <v>2745106804</v>
      </c>
      <c r="AK67" s="65">
        <f>SUM(AK60:AK66)</f>
        <v>1321196019</v>
      </c>
      <c r="AL67" s="65"/>
    </row>
    <row r="68" spans="1:38" s="15" customFormat="1" ht="12.75">
      <c r="A68" s="31" t="s">
        <v>96</v>
      </c>
      <c r="B68" s="62" t="s">
        <v>367</v>
      </c>
      <c r="C68" s="41" t="s">
        <v>368</v>
      </c>
      <c r="D68" s="79">
        <v>91669000</v>
      </c>
      <c r="E68" s="80">
        <v>78353000</v>
      </c>
      <c r="F68" s="81">
        <f t="shared" si="17"/>
        <v>170022000</v>
      </c>
      <c r="G68" s="79">
        <v>91669000</v>
      </c>
      <c r="H68" s="80">
        <v>78353000</v>
      </c>
      <c r="I68" s="81">
        <f t="shared" si="18"/>
        <v>170022000</v>
      </c>
      <c r="J68" s="79">
        <v>17455015</v>
      </c>
      <c r="K68" s="93">
        <v>6909462</v>
      </c>
      <c r="L68" s="80">
        <f t="shared" si="19"/>
        <v>24364477</v>
      </c>
      <c r="M68" s="42">
        <f t="shared" si="20"/>
        <v>0.14330190798837797</v>
      </c>
      <c r="N68" s="107">
        <v>33693580</v>
      </c>
      <c r="O68" s="108">
        <v>15524383</v>
      </c>
      <c r="P68" s="109">
        <f t="shared" si="21"/>
        <v>49217963</v>
      </c>
      <c r="Q68" s="42">
        <f t="shared" si="22"/>
        <v>0.2894799672983496</v>
      </c>
      <c r="R68" s="107">
        <v>0</v>
      </c>
      <c r="S68" s="109">
        <v>0</v>
      </c>
      <c r="T68" s="109">
        <f t="shared" si="23"/>
        <v>0</v>
      </c>
      <c r="U68" s="42">
        <f t="shared" si="24"/>
        <v>0</v>
      </c>
      <c r="V68" s="107">
        <v>0</v>
      </c>
      <c r="W68" s="109">
        <v>0</v>
      </c>
      <c r="X68" s="109">
        <f t="shared" si="25"/>
        <v>0</v>
      </c>
      <c r="Y68" s="42">
        <f t="shared" si="26"/>
        <v>0</v>
      </c>
      <c r="Z68" s="79">
        <f t="shared" si="27"/>
        <v>51148595</v>
      </c>
      <c r="AA68" s="80">
        <f t="shared" si="28"/>
        <v>22433845</v>
      </c>
      <c r="AB68" s="80">
        <f t="shared" si="29"/>
        <v>73582440</v>
      </c>
      <c r="AC68" s="42">
        <f t="shared" si="30"/>
        <v>0.4327818752867276</v>
      </c>
      <c r="AD68" s="79">
        <v>14828605</v>
      </c>
      <c r="AE68" s="80">
        <v>20930644</v>
      </c>
      <c r="AF68" s="80">
        <f t="shared" si="31"/>
        <v>35759249</v>
      </c>
      <c r="AG68" s="42">
        <f t="shared" si="32"/>
        <v>0.3349379343602879</v>
      </c>
      <c r="AH68" s="42">
        <f t="shared" si="33"/>
        <v>0.3763701525163461</v>
      </c>
      <c r="AI68" s="14">
        <v>156946179</v>
      </c>
      <c r="AJ68" s="14">
        <v>96854120</v>
      </c>
      <c r="AK68" s="14">
        <v>52567229</v>
      </c>
      <c r="AL68" s="14"/>
    </row>
    <row r="69" spans="1:38" s="15" customFormat="1" ht="12.75">
      <c r="A69" s="31" t="s">
        <v>96</v>
      </c>
      <c r="B69" s="62" t="s">
        <v>369</v>
      </c>
      <c r="C69" s="41" t="s">
        <v>370</v>
      </c>
      <c r="D69" s="79">
        <v>682121466</v>
      </c>
      <c r="E69" s="80">
        <v>276071575</v>
      </c>
      <c r="F69" s="81">
        <f t="shared" si="17"/>
        <v>958193041</v>
      </c>
      <c r="G69" s="79">
        <v>682121466</v>
      </c>
      <c r="H69" s="80">
        <v>276071575</v>
      </c>
      <c r="I69" s="81">
        <f t="shared" si="18"/>
        <v>958193041</v>
      </c>
      <c r="J69" s="79">
        <v>159973301</v>
      </c>
      <c r="K69" s="93">
        <v>9995859</v>
      </c>
      <c r="L69" s="80">
        <f t="shared" si="19"/>
        <v>169969160</v>
      </c>
      <c r="M69" s="42">
        <f t="shared" si="20"/>
        <v>0.17738509123653717</v>
      </c>
      <c r="N69" s="107">
        <v>158265404</v>
      </c>
      <c r="O69" s="108">
        <v>19107455</v>
      </c>
      <c r="P69" s="109">
        <f t="shared" si="21"/>
        <v>177372859</v>
      </c>
      <c r="Q69" s="42">
        <f t="shared" si="22"/>
        <v>0.18511182132452994</v>
      </c>
      <c r="R69" s="107">
        <v>0</v>
      </c>
      <c r="S69" s="109">
        <v>0</v>
      </c>
      <c r="T69" s="109">
        <f t="shared" si="23"/>
        <v>0</v>
      </c>
      <c r="U69" s="42">
        <f t="shared" si="24"/>
        <v>0</v>
      </c>
      <c r="V69" s="107">
        <v>0</v>
      </c>
      <c r="W69" s="109">
        <v>0</v>
      </c>
      <c r="X69" s="109">
        <f t="shared" si="25"/>
        <v>0</v>
      </c>
      <c r="Y69" s="42">
        <f t="shared" si="26"/>
        <v>0</v>
      </c>
      <c r="Z69" s="79">
        <f t="shared" si="27"/>
        <v>318238705</v>
      </c>
      <c r="AA69" s="80">
        <f t="shared" si="28"/>
        <v>29103314</v>
      </c>
      <c r="AB69" s="80">
        <f t="shared" si="29"/>
        <v>347342019</v>
      </c>
      <c r="AC69" s="42">
        <f t="shared" si="30"/>
        <v>0.36249691256106714</v>
      </c>
      <c r="AD69" s="79">
        <v>178394073</v>
      </c>
      <c r="AE69" s="80">
        <v>16505398</v>
      </c>
      <c r="AF69" s="80">
        <f t="shared" si="31"/>
        <v>194899471</v>
      </c>
      <c r="AG69" s="42">
        <f t="shared" si="32"/>
        <v>0.38188153114160234</v>
      </c>
      <c r="AH69" s="42">
        <f t="shared" si="33"/>
        <v>-0.089926421606347</v>
      </c>
      <c r="AI69" s="14">
        <v>980154832</v>
      </c>
      <c r="AJ69" s="14">
        <v>895752524</v>
      </c>
      <c r="AK69" s="14">
        <v>374303028</v>
      </c>
      <c r="AL69" s="14"/>
    </row>
    <row r="70" spans="1:38" s="15" customFormat="1" ht="12.75">
      <c r="A70" s="31" t="s">
        <v>96</v>
      </c>
      <c r="B70" s="62" t="s">
        <v>371</v>
      </c>
      <c r="C70" s="41" t="s">
        <v>372</v>
      </c>
      <c r="D70" s="79">
        <v>90839697</v>
      </c>
      <c r="E70" s="80">
        <v>42314108</v>
      </c>
      <c r="F70" s="81">
        <f t="shared" si="17"/>
        <v>133153805</v>
      </c>
      <c r="G70" s="79">
        <v>90839697</v>
      </c>
      <c r="H70" s="80">
        <v>42314108</v>
      </c>
      <c r="I70" s="81">
        <f t="shared" si="18"/>
        <v>133153805</v>
      </c>
      <c r="J70" s="79">
        <v>11332894</v>
      </c>
      <c r="K70" s="93">
        <v>4711924</v>
      </c>
      <c r="L70" s="80">
        <f t="shared" si="19"/>
        <v>16044818</v>
      </c>
      <c r="M70" s="42">
        <f t="shared" si="20"/>
        <v>0.12049838155207056</v>
      </c>
      <c r="N70" s="107">
        <v>12004460</v>
      </c>
      <c r="O70" s="108">
        <v>10233595</v>
      </c>
      <c r="P70" s="109">
        <f t="shared" si="21"/>
        <v>22238055</v>
      </c>
      <c r="Q70" s="42">
        <f t="shared" si="22"/>
        <v>0.16701028558665673</v>
      </c>
      <c r="R70" s="107">
        <v>0</v>
      </c>
      <c r="S70" s="109">
        <v>0</v>
      </c>
      <c r="T70" s="109">
        <f t="shared" si="23"/>
        <v>0</v>
      </c>
      <c r="U70" s="42">
        <f t="shared" si="24"/>
        <v>0</v>
      </c>
      <c r="V70" s="107">
        <v>0</v>
      </c>
      <c r="W70" s="109">
        <v>0</v>
      </c>
      <c r="X70" s="109">
        <f t="shared" si="25"/>
        <v>0</v>
      </c>
      <c r="Y70" s="42">
        <f t="shared" si="26"/>
        <v>0</v>
      </c>
      <c r="Z70" s="79">
        <f t="shared" si="27"/>
        <v>23337354</v>
      </c>
      <c r="AA70" s="80">
        <f t="shared" si="28"/>
        <v>14945519</v>
      </c>
      <c r="AB70" s="80">
        <f t="shared" si="29"/>
        <v>38282873</v>
      </c>
      <c r="AC70" s="42">
        <f t="shared" si="30"/>
        <v>0.2875086671387273</v>
      </c>
      <c r="AD70" s="79">
        <v>10384136</v>
      </c>
      <c r="AE70" s="80">
        <v>2849716</v>
      </c>
      <c r="AF70" s="80">
        <f t="shared" si="31"/>
        <v>13233852</v>
      </c>
      <c r="AG70" s="42">
        <f t="shared" si="32"/>
        <v>0.31693948513662573</v>
      </c>
      <c r="AH70" s="42">
        <f t="shared" si="33"/>
        <v>0.6803916954791394</v>
      </c>
      <c r="AI70" s="14">
        <v>73497712</v>
      </c>
      <c r="AJ70" s="14">
        <v>75237710</v>
      </c>
      <c r="AK70" s="14">
        <v>23294327</v>
      </c>
      <c r="AL70" s="14"/>
    </row>
    <row r="71" spans="1:38" s="15" customFormat="1" ht="12.75">
      <c r="A71" s="31" t="s">
        <v>96</v>
      </c>
      <c r="B71" s="62" t="s">
        <v>373</v>
      </c>
      <c r="C71" s="41" t="s">
        <v>374</v>
      </c>
      <c r="D71" s="79">
        <v>31340000</v>
      </c>
      <c r="E71" s="80">
        <v>20343000</v>
      </c>
      <c r="F71" s="81">
        <f t="shared" si="17"/>
        <v>51683000</v>
      </c>
      <c r="G71" s="79">
        <v>31340000</v>
      </c>
      <c r="H71" s="80">
        <v>20343000</v>
      </c>
      <c r="I71" s="81">
        <f t="shared" si="18"/>
        <v>51683000</v>
      </c>
      <c r="J71" s="79">
        <v>9622428</v>
      </c>
      <c r="K71" s="93">
        <v>5000032</v>
      </c>
      <c r="L71" s="80">
        <f t="shared" si="19"/>
        <v>14622460</v>
      </c>
      <c r="M71" s="42">
        <f t="shared" si="20"/>
        <v>0.28292591374339726</v>
      </c>
      <c r="N71" s="107">
        <v>8748192</v>
      </c>
      <c r="O71" s="108">
        <v>1924416</v>
      </c>
      <c r="P71" s="109">
        <f t="shared" si="21"/>
        <v>10672608</v>
      </c>
      <c r="Q71" s="42">
        <f t="shared" si="22"/>
        <v>0.20650132538745816</v>
      </c>
      <c r="R71" s="107">
        <v>0</v>
      </c>
      <c r="S71" s="109">
        <v>0</v>
      </c>
      <c r="T71" s="109">
        <f t="shared" si="23"/>
        <v>0</v>
      </c>
      <c r="U71" s="42">
        <f t="shared" si="24"/>
        <v>0</v>
      </c>
      <c r="V71" s="107">
        <v>0</v>
      </c>
      <c r="W71" s="109">
        <v>0</v>
      </c>
      <c r="X71" s="109">
        <f t="shared" si="25"/>
        <v>0</v>
      </c>
      <c r="Y71" s="42">
        <f t="shared" si="26"/>
        <v>0</v>
      </c>
      <c r="Z71" s="79">
        <f t="shared" si="27"/>
        <v>18370620</v>
      </c>
      <c r="AA71" s="80">
        <f t="shared" si="28"/>
        <v>6924448</v>
      </c>
      <c r="AB71" s="80">
        <f t="shared" si="29"/>
        <v>25295068</v>
      </c>
      <c r="AC71" s="42">
        <f t="shared" si="30"/>
        <v>0.4894272391308554</v>
      </c>
      <c r="AD71" s="79">
        <v>2189758</v>
      </c>
      <c r="AE71" s="80">
        <v>6506091</v>
      </c>
      <c r="AF71" s="80">
        <f t="shared" si="31"/>
        <v>8695849</v>
      </c>
      <c r="AG71" s="42">
        <f t="shared" si="32"/>
        <v>0.32150770558532205</v>
      </c>
      <c r="AH71" s="42">
        <f t="shared" si="33"/>
        <v>0.22732213956337088</v>
      </c>
      <c r="AI71" s="14">
        <v>52217383</v>
      </c>
      <c r="AJ71" s="14">
        <v>57125579</v>
      </c>
      <c r="AK71" s="14">
        <v>16788291</v>
      </c>
      <c r="AL71" s="14"/>
    </row>
    <row r="72" spans="1:38" s="15" customFormat="1" ht="12.75">
      <c r="A72" s="31" t="s">
        <v>115</v>
      </c>
      <c r="B72" s="62" t="s">
        <v>375</v>
      </c>
      <c r="C72" s="41" t="s">
        <v>376</v>
      </c>
      <c r="D72" s="79">
        <v>320543433</v>
      </c>
      <c r="E72" s="80">
        <v>258946200</v>
      </c>
      <c r="F72" s="81">
        <f t="shared" si="17"/>
        <v>579489633</v>
      </c>
      <c r="G72" s="79">
        <v>320543433</v>
      </c>
      <c r="H72" s="80">
        <v>258946200</v>
      </c>
      <c r="I72" s="81">
        <f t="shared" si="18"/>
        <v>579489633</v>
      </c>
      <c r="J72" s="79">
        <v>71533623</v>
      </c>
      <c r="K72" s="93">
        <v>14739301</v>
      </c>
      <c r="L72" s="80">
        <f t="shared" si="19"/>
        <v>86272924</v>
      </c>
      <c r="M72" s="42">
        <f t="shared" si="20"/>
        <v>0.14887742435247328</v>
      </c>
      <c r="N72" s="107">
        <v>96756594</v>
      </c>
      <c r="O72" s="108">
        <v>43571403</v>
      </c>
      <c r="P72" s="109">
        <f t="shared" si="21"/>
        <v>140327997</v>
      </c>
      <c r="Q72" s="42">
        <f t="shared" si="22"/>
        <v>0.24215790759452638</v>
      </c>
      <c r="R72" s="107">
        <v>0</v>
      </c>
      <c r="S72" s="109">
        <v>0</v>
      </c>
      <c r="T72" s="109">
        <f t="shared" si="23"/>
        <v>0</v>
      </c>
      <c r="U72" s="42">
        <f t="shared" si="24"/>
        <v>0</v>
      </c>
      <c r="V72" s="107">
        <v>0</v>
      </c>
      <c r="W72" s="109">
        <v>0</v>
      </c>
      <c r="X72" s="109">
        <f t="shared" si="25"/>
        <v>0</v>
      </c>
      <c r="Y72" s="42">
        <f t="shared" si="26"/>
        <v>0</v>
      </c>
      <c r="Z72" s="79">
        <f t="shared" si="27"/>
        <v>168290217</v>
      </c>
      <c r="AA72" s="80">
        <f t="shared" si="28"/>
        <v>58310704</v>
      </c>
      <c r="AB72" s="80">
        <f t="shared" si="29"/>
        <v>226600921</v>
      </c>
      <c r="AC72" s="42">
        <f t="shared" si="30"/>
        <v>0.39103533194699963</v>
      </c>
      <c r="AD72" s="79">
        <v>73359552</v>
      </c>
      <c r="AE72" s="80">
        <v>39551956</v>
      </c>
      <c r="AF72" s="80">
        <f t="shared" si="31"/>
        <v>112911508</v>
      </c>
      <c r="AG72" s="42">
        <f t="shared" si="32"/>
        <v>0.5143039888732646</v>
      </c>
      <c r="AH72" s="42">
        <f t="shared" si="33"/>
        <v>0.24281394771558618</v>
      </c>
      <c r="AI72" s="14">
        <v>393833395</v>
      </c>
      <c r="AJ72" s="14">
        <v>503332380</v>
      </c>
      <c r="AK72" s="14">
        <v>202550086</v>
      </c>
      <c r="AL72" s="14"/>
    </row>
    <row r="73" spans="1:38" s="59" customFormat="1" ht="12.75">
      <c r="A73" s="63"/>
      <c r="B73" s="64" t="s">
        <v>377</v>
      </c>
      <c r="C73" s="34"/>
      <c r="D73" s="83">
        <f>SUM(D68:D72)</f>
        <v>1216513596</v>
      </c>
      <c r="E73" s="84">
        <f>SUM(E68:E72)</f>
        <v>676027883</v>
      </c>
      <c r="F73" s="92">
        <f t="shared" si="17"/>
        <v>1892541479</v>
      </c>
      <c r="G73" s="83">
        <f>SUM(G68:G72)</f>
        <v>1216513596</v>
      </c>
      <c r="H73" s="84">
        <f>SUM(H68:H72)</f>
        <v>676027883</v>
      </c>
      <c r="I73" s="92">
        <f t="shared" si="18"/>
        <v>1892541479</v>
      </c>
      <c r="J73" s="83">
        <f>SUM(J68:J72)</f>
        <v>269917261</v>
      </c>
      <c r="K73" s="94">
        <f>SUM(K68:K72)</f>
        <v>41356578</v>
      </c>
      <c r="L73" s="84">
        <f t="shared" si="19"/>
        <v>311273839</v>
      </c>
      <c r="M73" s="46">
        <f t="shared" si="20"/>
        <v>0.16447398509039496</v>
      </c>
      <c r="N73" s="113">
        <f>SUM(N68:N72)</f>
        <v>309468230</v>
      </c>
      <c r="O73" s="114">
        <f>SUM(O68:O72)</f>
        <v>90361252</v>
      </c>
      <c r="P73" s="115">
        <f t="shared" si="21"/>
        <v>399829482</v>
      </c>
      <c r="Q73" s="46">
        <f t="shared" si="22"/>
        <v>0.2112659016653447</v>
      </c>
      <c r="R73" s="113">
        <f>SUM(R68:R72)</f>
        <v>0</v>
      </c>
      <c r="S73" s="115">
        <f>SUM(S68:S72)</f>
        <v>0</v>
      </c>
      <c r="T73" s="115">
        <f t="shared" si="23"/>
        <v>0</v>
      </c>
      <c r="U73" s="46">
        <f t="shared" si="24"/>
        <v>0</v>
      </c>
      <c r="V73" s="113">
        <f>SUM(V68:V72)</f>
        <v>0</v>
      </c>
      <c r="W73" s="115">
        <f>SUM(W68:W72)</f>
        <v>0</v>
      </c>
      <c r="X73" s="115">
        <f t="shared" si="25"/>
        <v>0</v>
      </c>
      <c r="Y73" s="46">
        <f t="shared" si="26"/>
        <v>0</v>
      </c>
      <c r="Z73" s="83">
        <f t="shared" si="27"/>
        <v>579385491</v>
      </c>
      <c r="AA73" s="84">
        <f t="shared" si="28"/>
        <v>131717830</v>
      </c>
      <c r="AB73" s="84">
        <f t="shared" si="29"/>
        <v>711103321</v>
      </c>
      <c r="AC73" s="46">
        <f t="shared" si="30"/>
        <v>0.37573988675573966</v>
      </c>
      <c r="AD73" s="83">
        <f>SUM(AD68:AD72)</f>
        <v>279156124</v>
      </c>
      <c r="AE73" s="84">
        <f>SUM(AE68:AE72)</f>
        <v>86343805</v>
      </c>
      <c r="AF73" s="84">
        <f t="shared" si="31"/>
        <v>365499929</v>
      </c>
      <c r="AG73" s="46">
        <f t="shared" si="32"/>
        <v>0.4041307232434316</v>
      </c>
      <c r="AH73" s="46">
        <f t="shared" si="33"/>
        <v>0.09392492385408913</v>
      </c>
      <c r="AI73" s="65">
        <f>SUM(AI68:AI72)</f>
        <v>1656649501</v>
      </c>
      <c r="AJ73" s="65">
        <f>SUM(AJ68:AJ72)</f>
        <v>1628302313</v>
      </c>
      <c r="AK73" s="65">
        <f>SUM(AK68:AK72)</f>
        <v>669502961</v>
      </c>
      <c r="AL73" s="65"/>
    </row>
    <row r="74" spans="1:38" s="15" customFormat="1" ht="12.75">
      <c r="A74" s="31" t="s">
        <v>96</v>
      </c>
      <c r="B74" s="62" t="s">
        <v>378</v>
      </c>
      <c r="C74" s="41" t="s">
        <v>379</v>
      </c>
      <c r="D74" s="79">
        <v>49189000</v>
      </c>
      <c r="E74" s="80">
        <v>30894000</v>
      </c>
      <c r="F74" s="81">
        <f aca="true" t="shared" si="34" ref="F74:F81">$D74+$E74</f>
        <v>80083000</v>
      </c>
      <c r="G74" s="79">
        <v>49189000</v>
      </c>
      <c r="H74" s="80">
        <v>30894000</v>
      </c>
      <c r="I74" s="81">
        <f aca="true" t="shared" si="35" ref="I74:I81">$G74+$H74</f>
        <v>80083000</v>
      </c>
      <c r="J74" s="79">
        <v>8022878</v>
      </c>
      <c r="K74" s="93">
        <v>3032945</v>
      </c>
      <c r="L74" s="80">
        <f aca="true" t="shared" si="36" ref="L74:L81">$J74+$K74</f>
        <v>11055823</v>
      </c>
      <c r="M74" s="42">
        <f aca="true" t="shared" si="37" ref="M74:M81">IF($F74=0,0,$L74/$F74)</f>
        <v>0.13805455589825555</v>
      </c>
      <c r="N74" s="107">
        <v>10824607</v>
      </c>
      <c r="O74" s="108">
        <v>25155635</v>
      </c>
      <c r="P74" s="109">
        <f aca="true" t="shared" si="38" ref="P74:P81">$N74+$O74</f>
        <v>35980242</v>
      </c>
      <c r="Q74" s="42">
        <f aca="true" t="shared" si="39" ref="Q74:Q81">IF($F74=0,0,$P74/$F74)</f>
        <v>0.4492868898517788</v>
      </c>
      <c r="R74" s="107">
        <v>0</v>
      </c>
      <c r="S74" s="109">
        <v>0</v>
      </c>
      <c r="T74" s="109">
        <f aca="true" t="shared" si="40" ref="T74:T81">$R74+$S74</f>
        <v>0</v>
      </c>
      <c r="U74" s="42">
        <f aca="true" t="shared" si="41" ref="U74:U81">IF($I74=0,0,$T74/$I74)</f>
        <v>0</v>
      </c>
      <c r="V74" s="107">
        <v>0</v>
      </c>
      <c r="W74" s="109">
        <v>0</v>
      </c>
      <c r="X74" s="109">
        <f aca="true" t="shared" si="42" ref="X74:X81">$V74+$W74</f>
        <v>0</v>
      </c>
      <c r="Y74" s="42">
        <f aca="true" t="shared" si="43" ref="Y74:Y81">IF($I74=0,0,$X74/$I74)</f>
        <v>0</v>
      </c>
      <c r="Z74" s="79">
        <f aca="true" t="shared" si="44" ref="Z74:Z81">$J74+$N74</f>
        <v>18847485</v>
      </c>
      <c r="AA74" s="80">
        <f aca="true" t="shared" si="45" ref="AA74:AA81">$K74+$O74</f>
        <v>28188580</v>
      </c>
      <c r="AB74" s="80">
        <f aca="true" t="shared" si="46" ref="AB74:AB81">$Z74+$AA74</f>
        <v>47036065</v>
      </c>
      <c r="AC74" s="42">
        <f aca="true" t="shared" si="47" ref="AC74:AC81">IF($F74=0,0,$AB74/$F74)</f>
        <v>0.5873414457500343</v>
      </c>
      <c r="AD74" s="79">
        <v>8608617</v>
      </c>
      <c r="AE74" s="80">
        <v>4158537</v>
      </c>
      <c r="AF74" s="80">
        <f aca="true" t="shared" si="48" ref="AF74:AF81">$AD74+$AE74</f>
        <v>12767154</v>
      </c>
      <c r="AG74" s="42">
        <f aca="true" t="shared" si="49" ref="AG74:AG81">IF($AI74=0,0,$AK74/$AI74)</f>
        <v>0.4018919433443786</v>
      </c>
      <c r="AH74" s="42">
        <f aca="true" t="shared" si="50" ref="AH74:AH81">IF($AF74=0,0,$P74/$AF74-1)</f>
        <v>1.818188141225523</v>
      </c>
      <c r="AI74" s="14">
        <v>64803949</v>
      </c>
      <c r="AJ74" s="14">
        <v>57848764</v>
      </c>
      <c r="AK74" s="14">
        <v>26044185</v>
      </c>
      <c r="AL74" s="14"/>
    </row>
    <row r="75" spans="1:38" s="15" customFormat="1" ht="12.75">
      <c r="A75" s="31" t="s">
        <v>96</v>
      </c>
      <c r="B75" s="62" t="s">
        <v>380</v>
      </c>
      <c r="C75" s="41" t="s">
        <v>381</v>
      </c>
      <c r="D75" s="79">
        <v>25046185</v>
      </c>
      <c r="E75" s="80">
        <v>15196600</v>
      </c>
      <c r="F75" s="81">
        <f t="shared" si="34"/>
        <v>40242785</v>
      </c>
      <c r="G75" s="79">
        <v>25046185</v>
      </c>
      <c r="H75" s="80">
        <v>15196600</v>
      </c>
      <c r="I75" s="81">
        <f t="shared" si="35"/>
        <v>40242785</v>
      </c>
      <c r="J75" s="79">
        <v>5845127</v>
      </c>
      <c r="K75" s="93">
        <v>1559635</v>
      </c>
      <c r="L75" s="80">
        <f t="shared" si="36"/>
        <v>7404762</v>
      </c>
      <c r="M75" s="42">
        <f t="shared" si="37"/>
        <v>0.18400222549209752</v>
      </c>
      <c r="N75" s="107">
        <v>6570305</v>
      </c>
      <c r="O75" s="108">
        <v>6156186</v>
      </c>
      <c r="P75" s="109">
        <f t="shared" si="38"/>
        <v>12726491</v>
      </c>
      <c r="Q75" s="42">
        <f t="shared" si="39"/>
        <v>0.31624279979628644</v>
      </c>
      <c r="R75" s="107">
        <v>0</v>
      </c>
      <c r="S75" s="109">
        <v>0</v>
      </c>
      <c r="T75" s="109">
        <f t="shared" si="40"/>
        <v>0</v>
      </c>
      <c r="U75" s="42">
        <f t="shared" si="41"/>
        <v>0</v>
      </c>
      <c r="V75" s="107">
        <v>0</v>
      </c>
      <c r="W75" s="109">
        <v>0</v>
      </c>
      <c r="X75" s="109">
        <f t="shared" si="42"/>
        <v>0</v>
      </c>
      <c r="Y75" s="42">
        <f t="shared" si="43"/>
        <v>0</v>
      </c>
      <c r="Z75" s="79">
        <f t="shared" si="44"/>
        <v>12415432</v>
      </c>
      <c r="AA75" s="80">
        <f t="shared" si="45"/>
        <v>7715821</v>
      </c>
      <c r="AB75" s="80">
        <f t="shared" si="46"/>
        <v>20131253</v>
      </c>
      <c r="AC75" s="42">
        <f t="shared" si="47"/>
        <v>0.500245025288384</v>
      </c>
      <c r="AD75" s="79">
        <v>5504470</v>
      </c>
      <c r="AE75" s="80">
        <v>2988597</v>
      </c>
      <c r="AF75" s="80">
        <f t="shared" si="48"/>
        <v>8493067</v>
      </c>
      <c r="AG75" s="42">
        <f t="shared" si="49"/>
        <v>0.33372753818998807</v>
      </c>
      <c r="AH75" s="42">
        <f t="shared" si="50"/>
        <v>0.4984564468877968</v>
      </c>
      <c r="AI75" s="14">
        <v>43982208</v>
      </c>
      <c r="AJ75" s="14">
        <v>29434691</v>
      </c>
      <c r="AK75" s="14">
        <v>14678074</v>
      </c>
      <c r="AL75" s="14"/>
    </row>
    <row r="76" spans="1:38" s="15" customFormat="1" ht="12.75">
      <c r="A76" s="31" t="s">
        <v>96</v>
      </c>
      <c r="B76" s="62" t="s">
        <v>382</v>
      </c>
      <c r="C76" s="41" t="s">
        <v>383</v>
      </c>
      <c r="D76" s="79">
        <v>296719489</v>
      </c>
      <c r="E76" s="80">
        <v>100355000</v>
      </c>
      <c r="F76" s="81">
        <f t="shared" si="34"/>
        <v>397074489</v>
      </c>
      <c r="G76" s="79">
        <v>296719489</v>
      </c>
      <c r="H76" s="80">
        <v>100355000</v>
      </c>
      <c r="I76" s="81">
        <f t="shared" si="35"/>
        <v>397074489</v>
      </c>
      <c r="J76" s="79">
        <v>51371243</v>
      </c>
      <c r="K76" s="93">
        <v>3448708</v>
      </c>
      <c r="L76" s="80">
        <f t="shared" si="36"/>
        <v>54819951</v>
      </c>
      <c r="M76" s="42">
        <f t="shared" si="37"/>
        <v>0.1380596148044152</v>
      </c>
      <c r="N76" s="107">
        <v>50936314</v>
      </c>
      <c r="O76" s="108">
        <v>7864913</v>
      </c>
      <c r="P76" s="109">
        <f t="shared" si="38"/>
        <v>58801227</v>
      </c>
      <c r="Q76" s="42">
        <f t="shared" si="39"/>
        <v>0.14808613655358754</v>
      </c>
      <c r="R76" s="107">
        <v>0</v>
      </c>
      <c r="S76" s="109">
        <v>0</v>
      </c>
      <c r="T76" s="109">
        <f t="shared" si="40"/>
        <v>0</v>
      </c>
      <c r="U76" s="42">
        <f t="shared" si="41"/>
        <v>0</v>
      </c>
      <c r="V76" s="107">
        <v>0</v>
      </c>
      <c r="W76" s="109">
        <v>0</v>
      </c>
      <c r="X76" s="109">
        <f t="shared" si="42"/>
        <v>0</v>
      </c>
      <c r="Y76" s="42">
        <f t="shared" si="43"/>
        <v>0</v>
      </c>
      <c r="Z76" s="79">
        <f t="shared" si="44"/>
        <v>102307557</v>
      </c>
      <c r="AA76" s="80">
        <f t="shared" si="45"/>
        <v>11313621</v>
      </c>
      <c r="AB76" s="80">
        <f t="shared" si="46"/>
        <v>113621178</v>
      </c>
      <c r="AC76" s="42">
        <f t="shared" si="47"/>
        <v>0.28614575135800274</v>
      </c>
      <c r="AD76" s="79">
        <v>33839234</v>
      </c>
      <c r="AE76" s="80">
        <v>10107126</v>
      </c>
      <c r="AF76" s="80">
        <f t="shared" si="48"/>
        <v>43946360</v>
      </c>
      <c r="AG76" s="42">
        <f t="shared" si="49"/>
        <v>0.41565733449851583</v>
      </c>
      <c r="AH76" s="42">
        <f t="shared" si="50"/>
        <v>0.33802269402972174</v>
      </c>
      <c r="AI76" s="14">
        <v>283704918</v>
      </c>
      <c r="AJ76" s="14">
        <v>270483541</v>
      </c>
      <c r="AK76" s="14">
        <v>117924030</v>
      </c>
      <c r="AL76" s="14"/>
    </row>
    <row r="77" spans="1:38" s="15" customFormat="1" ht="12.75">
      <c r="A77" s="31" t="s">
        <v>96</v>
      </c>
      <c r="B77" s="62" t="s">
        <v>384</v>
      </c>
      <c r="C77" s="41" t="s">
        <v>385</v>
      </c>
      <c r="D77" s="79">
        <v>71990383</v>
      </c>
      <c r="E77" s="80">
        <v>24015000</v>
      </c>
      <c r="F77" s="81">
        <f t="shared" si="34"/>
        <v>96005383</v>
      </c>
      <c r="G77" s="79">
        <v>71990383</v>
      </c>
      <c r="H77" s="80">
        <v>24015000</v>
      </c>
      <c r="I77" s="81">
        <f t="shared" si="35"/>
        <v>96005383</v>
      </c>
      <c r="J77" s="79">
        <v>7636138</v>
      </c>
      <c r="K77" s="93">
        <v>0</v>
      </c>
      <c r="L77" s="80">
        <f t="shared" si="36"/>
        <v>7636138</v>
      </c>
      <c r="M77" s="42">
        <f t="shared" si="37"/>
        <v>0.0795386442028985</v>
      </c>
      <c r="N77" s="107">
        <v>9072048</v>
      </c>
      <c r="O77" s="108">
        <v>0</v>
      </c>
      <c r="P77" s="109">
        <f t="shared" si="38"/>
        <v>9072048</v>
      </c>
      <c r="Q77" s="42">
        <f t="shared" si="39"/>
        <v>0.0944952013784477</v>
      </c>
      <c r="R77" s="107">
        <v>0</v>
      </c>
      <c r="S77" s="109">
        <v>0</v>
      </c>
      <c r="T77" s="109">
        <f t="shared" si="40"/>
        <v>0</v>
      </c>
      <c r="U77" s="42">
        <f t="shared" si="41"/>
        <v>0</v>
      </c>
      <c r="V77" s="107">
        <v>0</v>
      </c>
      <c r="W77" s="109">
        <v>0</v>
      </c>
      <c r="X77" s="109">
        <f t="shared" si="42"/>
        <v>0</v>
      </c>
      <c r="Y77" s="42">
        <f t="shared" si="43"/>
        <v>0</v>
      </c>
      <c r="Z77" s="79">
        <f t="shared" si="44"/>
        <v>16708186</v>
      </c>
      <c r="AA77" s="80">
        <f t="shared" si="45"/>
        <v>0</v>
      </c>
      <c r="AB77" s="80">
        <f t="shared" si="46"/>
        <v>16708186</v>
      </c>
      <c r="AC77" s="42">
        <f t="shared" si="47"/>
        <v>0.1740338455813462</v>
      </c>
      <c r="AD77" s="79">
        <v>7726040</v>
      </c>
      <c r="AE77" s="80">
        <v>4979689</v>
      </c>
      <c r="AF77" s="80">
        <f t="shared" si="48"/>
        <v>12705729</v>
      </c>
      <c r="AG77" s="42">
        <f t="shared" si="49"/>
        <v>0.5240496851008968</v>
      </c>
      <c r="AH77" s="42">
        <f t="shared" si="50"/>
        <v>-0.28598760448928195</v>
      </c>
      <c r="AI77" s="14">
        <v>41387860</v>
      </c>
      <c r="AJ77" s="14">
        <v>72062269</v>
      </c>
      <c r="AK77" s="14">
        <v>21689295</v>
      </c>
      <c r="AL77" s="14"/>
    </row>
    <row r="78" spans="1:38" s="15" customFormat="1" ht="12.75">
      <c r="A78" s="31" t="s">
        <v>96</v>
      </c>
      <c r="B78" s="62" t="s">
        <v>386</v>
      </c>
      <c r="C78" s="41" t="s">
        <v>387</v>
      </c>
      <c r="D78" s="79">
        <v>85131000</v>
      </c>
      <c r="E78" s="80">
        <v>31678517</v>
      </c>
      <c r="F78" s="81">
        <f t="shared" si="34"/>
        <v>116809517</v>
      </c>
      <c r="G78" s="79">
        <v>85131000</v>
      </c>
      <c r="H78" s="80">
        <v>31678517</v>
      </c>
      <c r="I78" s="81">
        <f t="shared" si="35"/>
        <v>116809517</v>
      </c>
      <c r="J78" s="79">
        <v>19784512</v>
      </c>
      <c r="K78" s="93">
        <v>7347898</v>
      </c>
      <c r="L78" s="80">
        <f t="shared" si="36"/>
        <v>27132410</v>
      </c>
      <c r="M78" s="42">
        <f t="shared" si="37"/>
        <v>0.23227910445002525</v>
      </c>
      <c r="N78" s="107">
        <v>23159118</v>
      </c>
      <c r="O78" s="108">
        <v>8220624</v>
      </c>
      <c r="P78" s="109">
        <f t="shared" si="38"/>
        <v>31379742</v>
      </c>
      <c r="Q78" s="42">
        <f t="shared" si="39"/>
        <v>0.2686402855342686</v>
      </c>
      <c r="R78" s="107">
        <v>0</v>
      </c>
      <c r="S78" s="109">
        <v>0</v>
      </c>
      <c r="T78" s="109">
        <f t="shared" si="40"/>
        <v>0</v>
      </c>
      <c r="U78" s="42">
        <f t="shared" si="41"/>
        <v>0</v>
      </c>
      <c r="V78" s="107">
        <v>0</v>
      </c>
      <c r="W78" s="109">
        <v>0</v>
      </c>
      <c r="X78" s="109">
        <f t="shared" si="42"/>
        <v>0</v>
      </c>
      <c r="Y78" s="42">
        <f t="shared" si="43"/>
        <v>0</v>
      </c>
      <c r="Z78" s="79">
        <f t="shared" si="44"/>
        <v>42943630</v>
      </c>
      <c r="AA78" s="80">
        <f t="shared" si="45"/>
        <v>15568522</v>
      </c>
      <c r="AB78" s="80">
        <f t="shared" si="46"/>
        <v>58512152</v>
      </c>
      <c r="AC78" s="42">
        <f t="shared" si="47"/>
        <v>0.5009193899842939</v>
      </c>
      <c r="AD78" s="79">
        <v>21351365</v>
      </c>
      <c r="AE78" s="80">
        <v>10442673</v>
      </c>
      <c r="AF78" s="80">
        <f t="shared" si="48"/>
        <v>31794038</v>
      </c>
      <c r="AG78" s="42">
        <f t="shared" si="49"/>
        <v>0.4782812550934949</v>
      </c>
      <c r="AH78" s="42">
        <f t="shared" si="50"/>
        <v>-0.013030619136833121</v>
      </c>
      <c r="AI78" s="14">
        <v>127061578</v>
      </c>
      <c r="AJ78" s="14">
        <v>153153759</v>
      </c>
      <c r="AK78" s="14">
        <v>60771171</v>
      </c>
      <c r="AL78" s="14"/>
    </row>
    <row r="79" spans="1:38" s="15" customFormat="1" ht="12.75">
      <c r="A79" s="31" t="s">
        <v>115</v>
      </c>
      <c r="B79" s="62" t="s">
        <v>388</v>
      </c>
      <c r="C79" s="41" t="s">
        <v>389</v>
      </c>
      <c r="D79" s="79">
        <v>259872696</v>
      </c>
      <c r="E79" s="80">
        <v>228315890</v>
      </c>
      <c r="F79" s="81">
        <f t="shared" si="34"/>
        <v>488188586</v>
      </c>
      <c r="G79" s="79">
        <v>259872696</v>
      </c>
      <c r="H79" s="80">
        <v>228315890</v>
      </c>
      <c r="I79" s="81">
        <f t="shared" si="35"/>
        <v>488188586</v>
      </c>
      <c r="J79" s="79">
        <v>37161054</v>
      </c>
      <c r="K79" s="93">
        <v>15804802</v>
      </c>
      <c r="L79" s="80">
        <f t="shared" si="36"/>
        <v>52965856</v>
      </c>
      <c r="M79" s="42">
        <f t="shared" si="37"/>
        <v>0.1084946627572321</v>
      </c>
      <c r="N79" s="107">
        <v>65155555</v>
      </c>
      <c r="O79" s="108">
        <v>48905693</v>
      </c>
      <c r="P79" s="109">
        <f t="shared" si="38"/>
        <v>114061248</v>
      </c>
      <c r="Q79" s="42">
        <f t="shared" si="39"/>
        <v>0.23364177547567652</v>
      </c>
      <c r="R79" s="107">
        <v>0</v>
      </c>
      <c r="S79" s="109">
        <v>0</v>
      </c>
      <c r="T79" s="109">
        <f t="shared" si="40"/>
        <v>0</v>
      </c>
      <c r="U79" s="42">
        <f t="shared" si="41"/>
        <v>0</v>
      </c>
      <c r="V79" s="107">
        <v>0</v>
      </c>
      <c r="W79" s="109">
        <v>0</v>
      </c>
      <c r="X79" s="109">
        <f t="shared" si="42"/>
        <v>0</v>
      </c>
      <c r="Y79" s="42">
        <f t="shared" si="43"/>
        <v>0</v>
      </c>
      <c r="Z79" s="79">
        <f t="shared" si="44"/>
        <v>102316609</v>
      </c>
      <c r="AA79" s="80">
        <f t="shared" si="45"/>
        <v>64710495</v>
      </c>
      <c r="AB79" s="80">
        <f t="shared" si="46"/>
        <v>167027104</v>
      </c>
      <c r="AC79" s="42">
        <f t="shared" si="47"/>
        <v>0.3421364382329086</v>
      </c>
      <c r="AD79" s="79">
        <v>34791618</v>
      </c>
      <c r="AE79" s="80">
        <v>41445388</v>
      </c>
      <c r="AF79" s="80">
        <f t="shared" si="48"/>
        <v>76237006</v>
      </c>
      <c r="AG79" s="42">
        <f t="shared" si="49"/>
        <v>0.36291852023791654</v>
      </c>
      <c r="AH79" s="42">
        <f t="shared" si="50"/>
        <v>0.49614018158058304</v>
      </c>
      <c r="AI79" s="14">
        <v>398537418</v>
      </c>
      <c r="AJ79" s="14">
        <v>528608216</v>
      </c>
      <c r="AK79" s="14">
        <v>144636610</v>
      </c>
      <c r="AL79" s="14"/>
    </row>
    <row r="80" spans="1:38" s="59" customFormat="1" ht="12.75">
      <c r="A80" s="63"/>
      <c r="B80" s="64" t="s">
        <v>390</v>
      </c>
      <c r="C80" s="34"/>
      <c r="D80" s="83">
        <f>SUM(D74:D79)</f>
        <v>787948753</v>
      </c>
      <c r="E80" s="84">
        <f>SUM(E74:E79)</f>
        <v>430455007</v>
      </c>
      <c r="F80" s="85">
        <f t="shared" si="34"/>
        <v>1218403760</v>
      </c>
      <c r="G80" s="83">
        <f>SUM(G74:G79)</f>
        <v>787948753</v>
      </c>
      <c r="H80" s="84">
        <f>SUM(H74:H79)</f>
        <v>430455007</v>
      </c>
      <c r="I80" s="92">
        <f t="shared" si="35"/>
        <v>1218403760</v>
      </c>
      <c r="J80" s="83">
        <f>SUM(J74:J79)</f>
        <v>129820952</v>
      </c>
      <c r="K80" s="94">
        <f>SUM(K74:K79)</f>
        <v>31193988</v>
      </c>
      <c r="L80" s="84">
        <f t="shared" si="36"/>
        <v>161014940</v>
      </c>
      <c r="M80" s="46">
        <f t="shared" si="37"/>
        <v>0.1321523663058952</v>
      </c>
      <c r="N80" s="113">
        <f>SUM(N74:N79)</f>
        <v>165717947</v>
      </c>
      <c r="O80" s="114">
        <f>SUM(O74:O79)</f>
        <v>96303051</v>
      </c>
      <c r="P80" s="115">
        <f t="shared" si="38"/>
        <v>262020998</v>
      </c>
      <c r="Q80" s="46">
        <f t="shared" si="39"/>
        <v>0.21505268335678807</v>
      </c>
      <c r="R80" s="113">
        <f>SUM(R74:R79)</f>
        <v>0</v>
      </c>
      <c r="S80" s="115">
        <f>SUM(S74:S79)</f>
        <v>0</v>
      </c>
      <c r="T80" s="115">
        <f t="shared" si="40"/>
        <v>0</v>
      </c>
      <c r="U80" s="46">
        <f t="shared" si="41"/>
        <v>0</v>
      </c>
      <c r="V80" s="113">
        <f>SUM(V74:V79)</f>
        <v>0</v>
      </c>
      <c r="W80" s="115">
        <f>SUM(W74:W79)</f>
        <v>0</v>
      </c>
      <c r="X80" s="115">
        <f t="shared" si="42"/>
        <v>0</v>
      </c>
      <c r="Y80" s="46">
        <f t="shared" si="43"/>
        <v>0</v>
      </c>
      <c r="Z80" s="83">
        <f t="shared" si="44"/>
        <v>295538899</v>
      </c>
      <c r="AA80" s="84">
        <f t="shared" si="45"/>
        <v>127497039</v>
      </c>
      <c r="AB80" s="84">
        <f t="shared" si="46"/>
        <v>423035938</v>
      </c>
      <c r="AC80" s="46">
        <f t="shared" si="47"/>
        <v>0.34720504966268323</v>
      </c>
      <c r="AD80" s="83">
        <f>SUM(AD74:AD79)</f>
        <v>111821344</v>
      </c>
      <c r="AE80" s="84">
        <f>SUM(AE74:AE79)</f>
        <v>74122010</v>
      </c>
      <c r="AF80" s="84">
        <f t="shared" si="48"/>
        <v>185943354</v>
      </c>
      <c r="AG80" s="46">
        <f t="shared" si="49"/>
        <v>0.4020346404403125</v>
      </c>
      <c r="AH80" s="46">
        <f t="shared" si="50"/>
        <v>0.4091441956027102</v>
      </c>
      <c r="AI80" s="65">
        <f>SUM(AI74:AI79)</f>
        <v>959477931</v>
      </c>
      <c r="AJ80" s="65">
        <f>SUM(AJ74:AJ79)</f>
        <v>1111591240</v>
      </c>
      <c r="AK80" s="65">
        <f>SUM(AK74:AK79)</f>
        <v>385743365</v>
      </c>
      <c r="AL80" s="65"/>
    </row>
    <row r="81" spans="1:38" s="59" customFormat="1" ht="12.75">
      <c r="A81" s="63"/>
      <c r="B81" s="64" t="s">
        <v>391</v>
      </c>
      <c r="C81" s="34"/>
      <c r="D81" s="83">
        <f>SUM(D9,D11:D17,D19:D26,D28:D33,D35:D39,D41:D44,D46:D51,D53:D58,D60:D66,D68:D72,D74:D79)</f>
        <v>33845887017</v>
      </c>
      <c r="E81" s="84">
        <f>SUM(E9,E11:E17,E19:E26,E28:E33,E35:E39,E41:E44,E46:E51,E53:E58,E60:E66,E68:E72,E74:E79)</f>
        <v>10147463274</v>
      </c>
      <c r="F81" s="85">
        <f t="shared" si="34"/>
        <v>43993350291</v>
      </c>
      <c r="G81" s="83">
        <f>SUM(G9,G11:G17,G19:G26,G28:G33,G35:G39,G41:G44,G46:G51,G53:G58,G60:G66,G68:G72,G74:G79)</f>
        <v>33975651581</v>
      </c>
      <c r="H81" s="84">
        <f>SUM(H9,H11:H17,H19:H26,H28:H33,H35:H39,H41:H44,H46:H51,H53:H58,H60:H66,H68:H72,H74:H79)</f>
        <v>10055096933</v>
      </c>
      <c r="I81" s="92">
        <f t="shared" si="35"/>
        <v>44030748514</v>
      </c>
      <c r="J81" s="83">
        <f>SUM(J9,J11:J17,J19:J26,J28:J33,J35:J39,J41:J44,J46:J51,J53:J58,J60:J66,J68:J72,J74:J79)</f>
        <v>7238889616</v>
      </c>
      <c r="K81" s="94">
        <f>SUM(K9,K11:K17,K19:K26,K28:K33,K35:K39,K41:K44,K46:K51,K53:K58,K60:K66,K68:K72,K74:K79)</f>
        <v>1228314084</v>
      </c>
      <c r="L81" s="84">
        <f t="shared" si="36"/>
        <v>8467203700</v>
      </c>
      <c r="M81" s="46">
        <f t="shared" si="37"/>
        <v>0.1924655349954602</v>
      </c>
      <c r="N81" s="113">
        <f>SUM(N9,N11:N17,N19:N26,N28:N33,N35:N39,N41:N44,N46:N51,N53:N58,N60:N66,N68:N72,N74:N79)</f>
        <v>7499390631</v>
      </c>
      <c r="O81" s="114">
        <f>SUM(O9,O11:O17,O19:O26,O28:O33,O35:O39,O41:O44,O46:O51,O53:O58,O60:O66,O68:O72,O74:O79)</f>
        <v>2027878448</v>
      </c>
      <c r="P81" s="115">
        <f t="shared" si="38"/>
        <v>9527269079</v>
      </c>
      <c r="Q81" s="46">
        <f t="shared" si="39"/>
        <v>0.2165615716007211</v>
      </c>
      <c r="R81" s="113">
        <f>SUM(R9,R11:R17,R19:R26,R28:R33,R35:R39,R41:R44,R46:R51,R53:R58,R60:R66,R68:R72,R74:R79)</f>
        <v>0</v>
      </c>
      <c r="S81" s="115">
        <f>SUM(S9,S11:S17,S19:S26,S28:S33,S35:S39,S41:S44,S46:S51,S53:S58,S60:S66,S68:S72,S74:S79)</f>
        <v>0</v>
      </c>
      <c r="T81" s="115">
        <f t="shared" si="40"/>
        <v>0</v>
      </c>
      <c r="U81" s="46">
        <f t="shared" si="41"/>
        <v>0</v>
      </c>
      <c r="V81" s="113">
        <f>SUM(V9,V11:V17,V19:V26,V28:V33,V35:V39,V41:V44,V46:V51,V53:V58,V60:V66,V68:V72,V74:V79)</f>
        <v>0</v>
      </c>
      <c r="W81" s="115">
        <f>SUM(W9,W11:W17,W19:W26,W28:W33,W35:W39,W41:W44,W46:W51,W53:W58,W60:W66,W68:W72,W74:W79)</f>
        <v>0</v>
      </c>
      <c r="X81" s="115">
        <f t="shared" si="42"/>
        <v>0</v>
      </c>
      <c r="Y81" s="46">
        <f t="shared" si="43"/>
        <v>0</v>
      </c>
      <c r="Z81" s="83">
        <f t="shared" si="44"/>
        <v>14738280247</v>
      </c>
      <c r="AA81" s="84">
        <f t="shared" si="45"/>
        <v>3256192532</v>
      </c>
      <c r="AB81" s="84">
        <f t="shared" si="46"/>
        <v>17994472779</v>
      </c>
      <c r="AC81" s="46">
        <f t="shared" si="47"/>
        <v>0.4090271065961813</v>
      </c>
      <c r="AD81" s="83">
        <f>SUM(AD9,AD11:AD17,AD19:AD26,AD28:AD33,AD35:AD39,AD41:AD44,AD46:AD51,AD53:AD58,AD60:AD66,AD68:AD72,AD74:AD79)</f>
        <v>7269560825</v>
      </c>
      <c r="AE81" s="84">
        <f>SUM(AE9,AE11:AE17,AE19:AE26,AE28:AE33,AE35:AE39,AE41:AE44,AE46:AE51,AE53:AE58,AE60:AE66,AE68:AE72,AE74:AE79)</f>
        <v>2897915770</v>
      </c>
      <c r="AF81" s="84">
        <f t="shared" si="48"/>
        <v>10167476595</v>
      </c>
      <c r="AG81" s="46">
        <f t="shared" si="49"/>
        <v>0.4763658405967603</v>
      </c>
      <c r="AH81" s="46">
        <f t="shared" si="50"/>
        <v>-0.06296621487329812</v>
      </c>
      <c r="AI81" s="65">
        <f>SUM(AI9,AI11:AI17,AI19:AI26,AI28:AI33,AI35:AI39,AI41:AI44,AI46:AI51,AI53:AI58,AI60:AI66,AI68:AI72,AI74:AI79)</f>
        <v>39747544665</v>
      </c>
      <c r="AJ81" s="65">
        <f>SUM(AJ9,AJ11:AJ17,AJ19:AJ26,AJ28:AJ33,AJ35:AJ39,AJ41:AJ44,AJ46:AJ51,AJ53:AJ58,AJ60:AJ66,AJ68:AJ72,AJ74:AJ79)</f>
        <v>41032834874</v>
      </c>
      <c r="AK81" s="65">
        <f>SUM(AK9,AK11:AK17,AK19:AK26,AK28:AK33,AK35:AK39,AK41:AK44,AK46:AK51,AK53:AK58,AK60:AK66,AK68:AK72,AK74:AK79)</f>
        <v>18934372526</v>
      </c>
      <c r="AL81" s="65"/>
    </row>
    <row r="82" spans="1:38" s="15" customFormat="1" ht="12.75">
      <c r="A82" s="66"/>
      <c r="B82" s="67"/>
      <c r="C82" s="68"/>
      <c r="D82" s="69"/>
      <c r="E82" s="69"/>
      <c r="F82" s="70"/>
      <c r="G82" s="71"/>
      <c r="H82" s="69"/>
      <c r="I82" s="72"/>
      <c r="J82" s="71"/>
      <c r="K82" s="73"/>
      <c r="L82" s="69"/>
      <c r="M82" s="72"/>
      <c r="N82" s="71"/>
      <c r="O82" s="73"/>
      <c r="P82" s="69"/>
      <c r="Q82" s="72"/>
      <c r="R82" s="71"/>
      <c r="S82" s="73"/>
      <c r="T82" s="69"/>
      <c r="U82" s="72"/>
      <c r="V82" s="71"/>
      <c r="W82" s="73"/>
      <c r="X82" s="69"/>
      <c r="Y82" s="72"/>
      <c r="Z82" s="71"/>
      <c r="AA82" s="73"/>
      <c r="AB82" s="69"/>
      <c r="AC82" s="72"/>
      <c r="AD82" s="71"/>
      <c r="AE82" s="69"/>
      <c r="AF82" s="69"/>
      <c r="AG82" s="72"/>
      <c r="AH82" s="72"/>
      <c r="AI82" s="14"/>
      <c r="AJ82" s="14"/>
      <c r="AK82" s="14"/>
      <c r="AL82" s="14"/>
    </row>
    <row r="83" spans="1:38" s="15" customFormat="1" ht="12.75">
      <c r="A83" s="14"/>
      <c r="B83" s="120" t="s">
        <v>667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s="15" customFormat="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2.5" customHeight="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668</v>
      </c>
      <c r="AD5" s="19" t="s">
        <v>11</v>
      </c>
      <c r="AE5" s="20" t="s">
        <v>12</v>
      </c>
      <c r="AF5" s="20" t="s">
        <v>13</v>
      </c>
      <c r="AG5" s="24" t="s">
        <v>668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28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2" t="s">
        <v>392</v>
      </c>
      <c r="C9" s="41" t="s">
        <v>393</v>
      </c>
      <c r="D9" s="79">
        <v>135271001</v>
      </c>
      <c r="E9" s="80">
        <v>68326000</v>
      </c>
      <c r="F9" s="81">
        <f>$D9+$E9</f>
        <v>203597001</v>
      </c>
      <c r="G9" s="79">
        <v>135271001</v>
      </c>
      <c r="H9" s="80">
        <v>68326000</v>
      </c>
      <c r="I9" s="82">
        <f>$G9+$H9</f>
        <v>203597001</v>
      </c>
      <c r="J9" s="79">
        <v>24516080</v>
      </c>
      <c r="K9" s="80">
        <v>147478</v>
      </c>
      <c r="L9" s="80">
        <f>$J9+$K9</f>
        <v>24663558</v>
      </c>
      <c r="M9" s="42">
        <f>IF($F9=0,0,$L9/$F9)</f>
        <v>0.12113910263344203</v>
      </c>
      <c r="N9" s="107">
        <v>24339234</v>
      </c>
      <c r="O9" s="108">
        <v>2568231</v>
      </c>
      <c r="P9" s="109">
        <f>$N9+$O9</f>
        <v>26907465</v>
      </c>
      <c r="Q9" s="42">
        <f>IF($F9=0,0,$P9/$F9)</f>
        <v>0.1321604191998879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48855314</v>
      </c>
      <c r="AA9" s="80">
        <f>$K9+$O9</f>
        <v>2715709</v>
      </c>
      <c r="AB9" s="80">
        <f>$Z9+$AA9</f>
        <v>51571023</v>
      </c>
      <c r="AC9" s="42">
        <f>IF($F9=0,0,$AB9/$F9)</f>
        <v>0.25329952183332993</v>
      </c>
      <c r="AD9" s="79">
        <v>29141375</v>
      </c>
      <c r="AE9" s="80">
        <v>19723656</v>
      </c>
      <c r="AF9" s="80">
        <f>$AD9+$AE9</f>
        <v>48865031</v>
      </c>
      <c r="AG9" s="42">
        <f>IF($AI9=0,0,$AK9/$AI9)</f>
        <v>0.6314663999294402</v>
      </c>
      <c r="AH9" s="42">
        <f>IF($AF9=0,0,$P9/$AF9-1)</f>
        <v>-0.44935131628178027</v>
      </c>
      <c r="AI9" s="14">
        <v>124717000</v>
      </c>
      <c r="AJ9" s="14">
        <v>124717000</v>
      </c>
      <c r="AK9" s="14">
        <v>78754595</v>
      </c>
      <c r="AL9" s="14"/>
    </row>
    <row r="10" spans="1:38" s="15" customFormat="1" ht="12.75">
      <c r="A10" s="31" t="s">
        <v>96</v>
      </c>
      <c r="B10" s="62" t="s">
        <v>394</v>
      </c>
      <c r="C10" s="41" t="s">
        <v>395</v>
      </c>
      <c r="D10" s="79">
        <v>130496848</v>
      </c>
      <c r="E10" s="80">
        <v>71181174</v>
      </c>
      <c r="F10" s="82">
        <f aca="true" t="shared" si="0" ref="F10:F44">$D10+$E10</f>
        <v>201678022</v>
      </c>
      <c r="G10" s="79">
        <v>130496848</v>
      </c>
      <c r="H10" s="80">
        <v>71181174</v>
      </c>
      <c r="I10" s="82">
        <f aca="true" t="shared" si="1" ref="I10:I44">$G10+$H10</f>
        <v>201678022</v>
      </c>
      <c r="J10" s="79">
        <v>24250803</v>
      </c>
      <c r="K10" s="80">
        <v>7507204</v>
      </c>
      <c r="L10" s="80">
        <f aca="true" t="shared" si="2" ref="L10:L44">$J10+$K10</f>
        <v>31758007</v>
      </c>
      <c r="M10" s="42">
        <f aca="true" t="shared" si="3" ref="M10:M44">IF($F10=0,0,$L10/$F10)</f>
        <v>0.15746885399342125</v>
      </c>
      <c r="N10" s="107">
        <v>36800343</v>
      </c>
      <c r="O10" s="108">
        <v>5044357</v>
      </c>
      <c r="P10" s="109">
        <f aca="true" t="shared" si="4" ref="P10:P44">$N10+$O10</f>
        <v>41844700</v>
      </c>
      <c r="Q10" s="42">
        <f aca="true" t="shared" si="5" ref="Q10:Q44">IF($F10=0,0,$P10/$F10)</f>
        <v>0.20748269734616895</v>
      </c>
      <c r="R10" s="107">
        <v>0</v>
      </c>
      <c r="S10" s="109">
        <v>0</v>
      </c>
      <c r="T10" s="109">
        <f aca="true" t="shared" si="6" ref="T10:T44">$R10+$S10</f>
        <v>0</v>
      </c>
      <c r="U10" s="42">
        <f aca="true" t="shared" si="7" ref="U10:U44">IF($I10=0,0,$T10/$I10)</f>
        <v>0</v>
      </c>
      <c r="V10" s="107">
        <v>0</v>
      </c>
      <c r="W10" s="109">
        <v>0</v>
      </c>
      <c r="X10" s="109">
        <f aca="true" t="shared" si="8" ref="X10:X44">$V10+$W10</f>
        <v>0</v>
      </c>
      <c r="Y10" s="42">
        <f aca="true" t="shared" si="9" ref="Y10:Y44">IF($I10=0,0,$X10/$I10)</f>
        <v>0</v>
      </c>
      <c r="Z10" s="79">
        <f aca="true" t="shared" si="10" ref="Z10:Z44">$J10+$N10</f>
        <v>61051146</v>
      </c>
      <c r="AA10" s="80">
        <f aca="true" t="shared" si="11" ref="AA10:AA44">$K10+$O10</f>
        <v>12551561</v>
      </c>
      <c r="AB10" s="80">
        <f aca="true" t="shared" si="12" ref="AB10:AB44">$Z10+$AA10</f>
        <v>73602707</v>
      </c>
      <c r="AC10" s="42">
        <f aca="true" t="shared" si="13" ref="AC10:AC44">IF($F10=0,0,$AB10/$F10)</f>
        <v>0.3649515513395902</v>
      </c>
      <c r="AD10" s="79">
        <v>18724299</v>
      </c>
      <c r="AE10" s="80">
        <v>18242301</v>
      </c>
      <c r="AF10" s="80">
        <f aca="true" t="shared" si="14" ref="AF10:AF44">$AD10+$AE10</f>
        <v>36966600</v>
      </c>
      <c r="AG10" s="42">
        <f aca="true" t="shared" si="15" ref="AG10:AG44">IF($AI10=0,0,$AK10/$AI10)</f>
        <v>0.37796304717075274</v>
      </c>
      <c r="AH10" s="42">
        <f aca="true" t="shared" si="16" ref="AH10:AH44">IF($AF10=0,0,$P10/$AF10-1)</f>
        <v>0.13195966088306732</v>
      </c>
      <c r="AI10" s="14">
        <v>172259070</v>
      </c>
      <c r="AJ10" s="14">
        <v>160209</v>
      </c>
      <c r="AK10" s="14">
        <v>65107563</v>
      </c>
      <c r="AL10" s="14"/>
    </row>
    <row r="11" spans="1:38" s="15" customFormat="1" ht="12.75">
      <c r="A11" s="31" t="s">
        <v>96</v>
      </c>
      <c r="B11" s="62" t="s">
        <v>396</v>
      </c>
      <c r="C11" s="41" t="s">
        <v>397</v>
      </c>
      <c r="D11" s="79">
        <v>583503722</v>
      </c>
      <c r="E11" s="80">
        <v>124553000</v>
      </c>
      <c r="F11" s="81">
        <f t="shared" si="0"/>
        <v>708056722</v>
      </c>
      <c r="G11" s="79">
        <v>583503722</v>
      </c>
      <c r="H11" s="80">
        <v>124553000</v>
      </c>
      <c r="I11" s="82">
        <f t="shared" si="1"/>
        <v>708056722</v>
      </c>
      <c r="J11" s="79">
        <v>129288502</v>
      </c>
      <c r="K11" s="80">
        <v>6817005</v>
      </c>
      <c r="L11" s="80">
        <f t="shared" si="2"/>
        <v>136105507</v>
      </c>
      <c r="M11" s="42">
        <f t="shared" si="3"/>
        <v>0.19222401648211454</v>
      </c>
      <c r="N11" s="107">
        <v>153284679</v>
      </c>
      <c r="O11" s="108">
        <v>24627022</v>
      </c>
      <c r="P11" s="109">
        <f t="shared" si="4"/>
        <v>177911701</v>
      </c>
      <c r="Q11" s="42">
        <f t="shared" si="5"/>
        <v>0.25126758276860195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282573181</v>
      </c>
      <c r="AA11" s="80">
        <f t="shared" si="11"/>
        <v>31444027</v>
      </c>
      <c r="AB11" s="80">
        <f t="shared" si="12"/>
        <v>314017208</v>
      </c>
      <c r="AC11" s="42">
        <f t="shared" si="13"/>
        <v>0.4434915992507165</v>
      </c>
      <c r="AD11" s="79">
        <v>121262422</v>
      </c>
      <c r="AE11" s="80">
        <v>35099095</v>
      </c>
      <c r="AF11" s="80">
        <f t="shared" si="14"/>
        <v>156361517</v>
      </c>
      <c r="AG11" s="42">
        <f t="shared" si="15"/>
        <v>0.4218061885107515</v>
      </c>
      <c r="AH11" s="42">
        <f t="shared" si="16"/>
        <v>0.1378228122460592</v>
      </c>
      <c r="AI11" s="14">
        <v>650101965</v>
      </c>
      <c r="AJ11" s="14">
        <v>650101965</v>
      </c>
      <c r="AK11" s="14">
        <v>274217032</v>
      </c>
      <c r="AL11" s="14"/>
    </row>
    <row r="12" spans="1:38" s="15" customFormat="1" ht="12.75">
      <c r="A12" s="31" t="s">
        <v>96</v>
      </c>
      <c r="B12" s="62" t="s">
        <v>398</v>
      </c>
      <c r="C12" s="41" t="s">
        <v>399</v>
      </c>
      <c r="D12" s="79">
        <v>339033000</v>
      </c>
      <c r="E12" s="80">
        <v>80496000</v>
      </c>
      <c r="F12" s="81">
        <f t="shared" si="0"/>
        <v>419529000</v>
      </c>
      <c r="G12" s="79">
        <v>339033000</v>
      </c>
      <c r="H12" s="80">
        <v>80496000</v>
      </c>
      <c r="I12" s="82">
        <f t="shared" si="1"/>
        <v>419529000</v>
      </c>
      <c r="J12" s="79">
        <v>74652958</v>
      </c>
      <c r="K12" s="80">
        <v>4655935</v>
      </c>
      <c r="L12" s="80">
        <f t="shared" si="2"/>
        <v>79308893</v>
      </c>
      <c r="M12" s="42">
        <f t="shared" si="3"/>
        <v>0.18904269549900007</v>
      </c>
      <c r="N12" s="107">
        <v>64944814</v>
      </c>
      <c r="O12" s="108">
        <v>2778783</v>
      </c>
      <c r="P12" s="109">
        <f t="shared" si="4"/>
        <v>67723597</v>
      </c>
      <c r="Q12" s="42">
        <f t="shared" si="5"/>
        <v>0.16142768914663824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139597772</v>
      </c>
      <c r="AA12" s="80">
        <f t="shared" si="11"/>
        <v>7434718</v>
      </c>
      <c r="AB12" s="80">
        <f t="shared" si="12"/>
        <v>147032490</v>
      </c>
      <c r="AC12" s="42">
        <f t="shared" si="13"/>
        <v>0.35047038464563834</v>
      </c>
      <c r="AD12" s="79">
        <v>50686855</v>
      </c>
      <c r="AE12" s="80">
        <v>8574826</v>
      </c>
      <c r="AF12" s="80">
        <f t="shared" si="14"/>
        <v>59261681</v>
      </c>
      <c r="AG12" s="42">
        <f t="shared" si="15"/>
        <v>0.41832469887056456</v>
      </c>
      <c r="AH12" s="42">
        <f t="shared" si="16"/>
        <v>0.14278899715990168</v>
      </c>
      <c r="AI12" s="14">
        <v>343623000</v>
      </c>
      <c r="AJ12" s="14">
        <v>311090624</v>
      </c>
      <c r="AK12" s="14">
        <v>143745988</v>
      </c>
      <c r="AL12" s="14"/>
    </row>
    <row r="13" spans="1:38" s="15" customFormat="1" ht="12.75">
      <c r="A13" s="31" t="s">
        <v>96</v>
      </c>
      <c r="B13" s="62" t="s">
        <v>400</v>
      </c>
      <c r="C13" s="41" t="s">
        <v>401</v>
      </c>
      <c r="D13" s="79">
        <v>59676887</v>
      </c>
      <c r="E13" s="80">
        <v>25415109</v>
      </c>
      <c r="F13" s="81">
        <f t="shared" si="0"/>
        <v>85091996</v>
      </c>
      <c r="G13" s="79">
        <v>59676887</v>
      </c>
      <c r="H13" s="80">
        <v>25415109</v>
      </c>
      <c r="I13" s="82">
        <f t="shared" si="1"/>
        <v>85091996</v>
      </c>
      <c r="J13" s="79">
        <v>12576631</v>
      </c>
      <c r="K13" s="80">
        <v>4238166</v>
      </c>
      <c r="L13" s="80">
        <f t="shared" si="2"/>
        <v>16814797</v>
      </c>
      <c r="M13" s="42">
        <f t="shared" si="3"/>
        <v>0.19760726966611525</v>
      </c>
      <c r="N13" s="107">
        <v>15718194</v>
      </c>
      <c r="O13" s="108">
        <v>2904711</v>
      </c>
      <c r="P13" s="109">
        <f t="shared" si="4"/>
        <v>18622905</v>
      </c>
      <c r="Q13" s="42">
        <f t="shared" si="5"/>
        <v>0.2188561307223302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28294825</v>
      </c>
      <c r="AA13" s="80">
        <f t="shared" si="11"/>
        <v>7142877</v>
      </c>
      <c r="AB13" s="80">
        <f t="shared" si="12"/>
        <v>35437702</v>
      </c>
      <c r="AC13" s="42">
        <f t="shared" si="13"/>
        <v>0.4164634003884455</v>
      </c>
      <c r="AD13" s="79">
        <v>11321388</v>
      </c>
      <c r="AE13" s="80">
        <v>6041255</v>
      </c>
      <c r="AF13" s="80">
        <f t="shared" si="14"/>
        <v>17362643</v>
      </c>
      <c r="AG13" s="42">
        <f t="shared" si="15"/>
        <v>0.6711637797592669</v>
      </c>
      <c r="AH13" s="42">
        <f t="shared" si="16"/>
        <v>0.07258468655952899</v>
      </c>
      <c r="AI13" s="14">
        <v>83964014</v>
      </c>
      <c r="AJ13" s="14">
        <v>83964014</v>
      </c>
      <c r="AK13" s="14">
        <v>56353605</v>
      </c>
      <c r="AL13" s="14"/>
    </row>
    <row r="14" spans="1:38" s="15" customFormat="1" ht="12.75">
      <c r="A14" s="31" t="s">
        <v>115</v>
      </c>
      <c r="B14" s="62" t="s">
        <v>402</v>
      </c>
      <c r="C14" s="41" t="s">
        <v>403</v>
      </c>
      <c r="D14" s="79">
        <v>388537977</v>
      </c>
      <c r="E14" s="80">
        <v>372577865</v>
      </c>
      <c r="F14" s="81">
        <f t="shared" si="0"/>
        <v>761115842</v>
      </c>
      <c r="G14" s="79">
        <v>388537977</v>
      </c>
      <c r="H14" s="80">
        <v>372577865</v>
      </c>
      <c r="I14" s="82">
        <f t="shared" si="1"/>
        <v>761115842</v>
      </c>
      <c r="J14" s="79">
        <v>76896658</v>
      </c>
      <c r="K14" s="80">
        <v>54317470</v>
      </c>
      <c r="L14" s="80">
        <f t="shared" si="2"/>
        <v>131214128</v>
      </c>
      <c r="M14" s="42">
        <f t="shared" si="3"/>
        <v>0.17239705279974976</v>
      </c>
      <c r="N14" s="107">
        <v>130773534</v>
      </c>
      <c r="O14" s="108">
        <v>162989836</v>
      </c>
      <c r="P14" s="109">
        <f t="shared" si="4"/>
        <v>293763370</v>
      </c>
      <c r="Q14" s="42">
        <f t="shared" si="5"/>
        <v>0.38596407247032444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207670192</v>
      </c>
      <c r="AA14" s="80">
        <f t="shared" si="11"/>
        <v>217307306</v>
      </c>
      <c r="AB14" s="80">
        <f t="shared" si="12"/>
        <v>424977498</v>
      </c>
      <c r="AC14" s="42">
        <f t="shared" si="13"/>
        <v>0.5583611252700742</v>
      </c>
      <c r="AD14" s="79">
        <v>99941527</v>
      </c>
      <c r="AE14" s="80">
        <v>58749830</v>
      </c>
      <c r="AF14" s="80">
        <f t="shared" si="14"/>
        <v>158691357</v>
      </c>
      <c r="AG14" s="42">
        <f t="shared" si="15"/>
        <v>0.35906091033255827</v>
      </c>
      <c r="AH14" s="42">
        <f t="shared" si="16"/>
        <v>0.8511617491556267</v>
      </c>
      <c r="AI14" s="14">
        <v>664784484</v>
      </c>
      <c r="AJ14" s="14">
        <v>715481901</v>
      </c>
      <c r="AK14" s="14">
        <v>238698122</v>
      </c>
      <c r="AL14" s="14"/>
    </row>
    <row r="15" spans="1:38" s="59" customFormat="1" ht="12.75">
      <c r="A15" s="63"/>
      <c r="B15" s="64" t="s">
        <v>404</v>
      </c>
      <c r="C15" s="34"/>
      <c r="D15" s="83">
        <f>SUM(D9:D14)</f>
        <v>1636519435</v>
      </c>
      <c r="E15" s="84">
        <f>SUM(E9:E14)</f>
        <v>742549148</v>
      </c>
      <c r="F15" s="92">
        <f t="shared" si="0"/>
        <v>2379068583</v>
      </c>
      <c r="G15" s="83">
        <f>SUM(G9:G14)</f>
        <v>1636519435</v>
      </c>
      <c r="H15" s="84">
        <f>SUM(H9:H14)</f>
        <v>742549148</v>
      </c>
      <c r="I15" s="85">
        <f t="shared" si="1"/>
        <v>2379068583</v>
      </c>
      <c r="J15" s="83">
        <f>SUM(J9:J14)</f>
        <v>342181632</v>
      </c>
      <c r="K15" s="84">
        <f>SUM(K9:K14)</f>
        <v>77683258</v>
      </c>
      <c r="L15" s="84">
        <f t="shared" si="2"/>
        <v>419864890</v>
      </c>
      <c r="M15" s="46">
        <f t="shared" si="3"/>
        <v>0.1764828862018561</v>
      </c>
      <c r="N15" s="113">
        <f>SUM(N9:N14)</f>
        <v>425860798</v>
      </c>
      <c r="O15" s="114">
        <f>SUM(O9:O14)</f>
        <v>200912940</v>
      </c>
      <c r="P15" s="115">
        <f t="shared" si="4"/>
        <v>626773738</v>
      </c>
      <c r="Q15" s="46">
        <f t="shared" si="5"/>
        <v>0.26345341301999786</v>
      </c>
      <c r="R15" s="113">
        <f>SUM(R9:R14)</f>
        <v>0</v>
      </c>
      <c r="S15" s="115">
        <f>SUM(S9:S14)</f>
        <v>0</v>
      </c>
      <c r="T15" s="115">
        <f t="shared" si="6"/>
        <v>0</v>
      </c>
      <c r="U15" s="46">
        <f t="shared" si="7"/>
        <v>0</v>
      </c>
      <c r="V15" s="113">
        <f>SUM(V9:V14)</f>
        <v>0</v>
      </c>
      <c r="W15" s="115">
        <f>SUM(W9:W14)</f>
        <v>0</v>
      </c>
      <c r="X15" s="115">
        <f t="shared" si="8"/>
        <v>0</v>
      </c>
      <c r="Y15" s="46">
        <f t="shared" si="9"/>
        <v>0</v>
      </c>
      <c r="Z15" s="83">
        <f t="shared" si="10"/>
        <v>768042430</v>
      </c>
      <c r="AA15" s="84">
        <f t="shared" si="11"/>
        <v>278596198</v>
      </c>
      <c r="AB15" s="84">
        <f t="shared" si="12"/>
        <v>1046638628</v>
      </c>
      <c r="AC15" s="46">
        <f t="shared" si="13"/>
        <v>0.4399362992218539</v>
      </c>
      <c r="AD15" s="83">
        <f>SUM(AD9:AD14)</f>
        <v>331077866</v>
      </c>
      <c r="AE15" s="84">
        <f>SUM(AE9:AE14)</f>
        <v>146430963</v>
      </c>
      <c r="AF15" s="84">
        <f t="shared" si="14"/>
        <v>477508829</v>
      </c>
      <c r="AG15" s="46">
        <f t="shared" si="15"/>
        <v>0.4201510707350266</v>
      </c>
      <c r="AH15" s="46">
        <f t="shared" si="16"/>
        <v>0.3125908882409376</v>
      </c>
      <c r="AI15" s="65">
        <f>SUM(AI9:AI14)</f>
        <v>2039449533</v>
      </c>
      <c r="AJ15" s="65">
        <f>SUM(AJ9:AJ14)</f>
        <v>1885515713</v>
      </c>
      <c r="AK15" s="65">
        <f>SUM(AK9:AK14)</f>
        <v>856876905</v>
      </c>
      <c r="AL15" s="65"/>
    </row>
    <row r="16" spans="1:38" s="15" customFormat="1" ht="12.75">
      <c r="A16" s="31" t="s">
        <v>96</v>
      </c>
      <c r="B16" s="62" t="s">
        <v>405</v>
      </c>
      <c r="C16" s="41" t="s">
        <v>406</v>
      </c>
      <c r="D16" s="79">
        <v>139419281</v>
      </c>
      <c r="E16" s="80">
        <v>17310000</v>
      </c>
      <c r="F16" s="81">
        <f t="shared" si="0"/>
        <v>156729281</v>
      </c>
      <c r="G16" s="79">
        <v>139419281</v>
      </c>
      <c r="H16" s="80">
        <v>17310000</v>
      </c>
      <c r="I16" s="82">
        <f t="shared" si="1"/>
        <v>156729281</v>
      </c>
      <c r="J16" s="79">
        <v>43871019</v>
      </c>
      <c r="K16" s="80">
        <v>1027104</v>
      </c>
      <c r="L16" s="80">
        <f t="shared" si="2"/>
        <v>44898123</v>
      </c>
      <c r="M16" s="42">
        <f t="shared" si="3"/>
        <v>0.2864692718139886</v>
      </c>
      <c r="N16" s="107">
        <v>55243544</v>
      </c>
      <c r="O16" s="108">
        <v>6888642</v>
      </c>
      <c r="P16" s="109">
        <f t="shared" si="4"/>
        <v>62132186</v>
      </c>
      <c r="Q16" s="42">
        <f t="shared" si="5"/>
        <v>0.39642998170839566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99114563</v>
      </c>
      <c r="AA16" s="80">
        <f t="shared" si="11"/>
        <v>7915746</v>
      </c>
      <c r="AB16" s="80">
        <f t="shared" si="12"/>
        <v>107030309</v>
      </c>
      <c r="AC16" s="42">
        <f t="shared" si="13"/>
        <v>0.6828992535223842</v>
      </c>
      <c r="AD16" s="79">
        <v>24971676</v>
      </c>
      <c r="AE16" s="80">
        <v>4216223</v>
      </c>
      <c r="AF16" s="80">
        <f t="shared" si="14"/>
        <v>29187899</v>
      </c>
      <c r="AG16" s="42">
        <f t="shared" si="15"/>
        <v>0.4416617784079455</v>
      </c>
      <c r="AH16" s="42">
        <f t="shared" si="16"/>
        <v>1.1286967588862766</v>
      </c>
      <c r="AI16" s="14">
        <v>132777342</v>
      </c>
      <c r="AJ16" s="14">
        <v>106019198</v>
      </c>
      <c r="AK16" s="14">
        <v>58642677</v>
      </c>
      <c r="AL16" s="14"/>
    </row>
    <row r="17" spans="1:38" s="15" customFormat="1" ht="12.75">
      <c r="A17" s="31" t="s">
        <v>96</v>
      </c>
      <c r="B17" s="62" t="s">
        <v>407</v>
      </c>
      <c r="C17" s="41" t="s">
        <v>408</v>
      </c>
      <c r="D17" s="79">
        <v>65896334</v>
      </c>
      <c r="E17" s="80">
        <v>13451</v>
      </c>
      <c r="F17" s="81">
        <f t="shared" si="0"/>
        <v>65909785</v>
      </c>
      <c r="G17" s="79">
        <v>65896334</v>
      </c>
      <c r="H17" s="80">
        <v>13451</v>
      </c>
      <c r="I17" s="82">
        <f t="shared" si="1"/>
        <v>65909785</v>
      </c>
      <c r="J17" s="79">
        <v>20822387</v>
      </c>
      <c r="K17" s="80">
        <v>5325805</v>
      </c>
      <c r="L17" s="80">
        <f t="shared" si="2"/>
        <v>26148192</v>
      </c>
      <c r="M17" s="42">
        <f t="shared" si="3"/>
        <v>0.39672701101968394</v>
      </c>
      <c r="N17" s="107">
        <v>16923827</v>
      </c>
      <c r="O17" s="108">
        <v>2908432</v>
      </c>
      <c r="P17" s="109">
        <f t="shared" si="4"/>
        <v>19832259</v>
      </c>
      <c r="Q17" s="42">
        <f t="shared" si="5"/>
        <v>0.30090007121097423</v>
      </c>
      <c r="R17" s="107">
        <v>0</v>
      </c>
      <c r="S17" s="109">
        <v>0</v>
      </c>
      <c r="T17" s="109">
        <f t="shared" si="6"/>
        <v>0</v>
      </c>
      <c r="U17" s="42">
        <f t="shared" si="7"/>
        <v>0</v>
      </c>
      <c r="V17" s="107">
        <v>0</v>
      </c>
      <c r="W17" s="109">
        <v>0</v>
      </c>
      <c r="X17" s="109">
        <f t="shared" si="8"/>
        <v>0</v>
      </c>
      <c r="Y17" s="42">
        <f t="shared" si="9"/>
        <v>0</v>
      </c>
      <c r="Z17" s="79">
        <f t="shared" si="10"/>
        <v>37746214</v>
      </c>
      <c r="AA17" s="80">
        <f t="shared" si="11"/>
        <v>8234237</v>
      </c>
      <c r="AB17" s="80">
        <f t="shared" si="12"/>
        <v>45980451</v>
      </c>
      <c r="AC17" s="42">
        <f t="shared" si="13"/>
        <v>0.6976270822306582</v>
      </c>
      <c r="AD17" s="79">
        <v>12325105</v>
      </c>
      <c r="AE17" s="80">
        <v>2132331</v>
      </c>
      <c r="AF17" s="80">
        <f t="shared" si="14"/>
        <v>14457436</v>
      </c>
      <c r="AG17" s="42">
        <f t="shared" si="15"/>
        <v>0</v>
      </c>
      <c r="AH17" s="42">
        <f t="shared" si="16"/>
        <v>0.37176875623035777</v>
      </c>
      <c r="AI17" s="14">
        <v>0</v>
      </c>
      <c r="AJ17" s="14">
        <v>65758811</v>
      </c>
      <c r="AK17" s="14">
        <v>31885585</v>
      </c>
      <c r="AL17" s="14"/>
    </row>
    <row r="18" spans="1:38" s="15" customFormat="1" ht="12.75">
      <c r="A18" s="31" t="s">
        <v>96</v>
      </c>
      <c r="B18" s="62" t="s">
        <v>409</v>
      </c>
      <c r="C18" s="41" t="s">
        <v>410</v>
      </c>
      <c r="D18" s="79">
        <v>371239499</v>
      </c>
      <c r="E18" s="80">
        <v>101244000</v>
      </c>
      <c r="F18" s="81">
        <f t="shared" si="0"/>
        <v>472483499</v>
      </c>
      <c r="G18" s="79">
        <v>371239499</v>
      </c>
      <c r="H18" s="80">
        <v>101244000</v>
      </c>
      <c r="I18" s="82">
        <f t="shared" si="1"/>
        <v>472483499</v>
      </c>
      <c r="J18" s="79">
        <v>55995099</v>
      </c>
      <c r="K18" s="80">
        <v>24330619</v>
      </c>
      <c r="L18" s="80">
        <f t="shared" si="2"/>
        <v>80325718</v>
      </c>
      <c r="M18" s="42">
        <f t="shared" si="3"/>
        <v>0.1700074567048531</v>
      </c>
      <c r="N18" s="107">
        <v>80202029</v>
      </c>
      <c r="O18" s="108">
        <v>16360762</v>
      </c>
      <c r="P18" s="109">
        <f t="shared" si="4"/>
        <v>96562791</v>
      </c>
      <c r="Q18" s="42">
        <f t="shared" si="5"/>
        <v>0.20437283249970176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136197128</v>
      </c>
      <c r="AA18" s="80">
        <f t="shared" si="11"/>
        <v>40691381</v>
      </c>
      <c r="AB18" s="80">
        <f t="shared" si="12"/>
        <v>176888509</v>
      </c>
      <c r="AC18" s="42">
        <f t="shared" si="13"/>
        <v>0.37438028920455485</v>
      </c>
      <c r="AD18" s="79">
        <v>46795650</v>
      </c>
      <c r="AE18" s="80">
        <v>18974815</v>
      </c>
      <c r="AF18" s="80">
        <f t="shared" si="14"/>
        <v>65770465</v>
      </c>
      <c r="AG18" s="42">
        <f t="shared" si="15"/>
        <v>0.3132026075885454</v>
      </c>
      <c r="AH18" s="42">
        <f t="shared" si="16"/>
        <v>0.4681786269870527</v>
      </c>
      <c r="AI18" s="14">
        <v>372875545</v>
      </c>
      <c r="AJ18" s="14">
        <v>416799625</v>
      </c>
      <c r="AK18" s="14">
        <v>116785593</v>
      </c>
      <c r="AL18" s="14"/>
    </row>
    <row r="19" spans="1:38" s="15" customFormat="1" ht="12.75">
      <c r="A19" s="31" t="s">
        <v>96</v>
      </c>
      <c r="B19" s="62" t="s">
        <v>411</v>
      </c>
      <c r="C19" s="41" t="s">
        <v>412</v>
      </c>
      <c r="D19" s="79">
        <v>608326000</v>
      </c>
      <c r="E19" s="80">
        <v>165519000</v>
      </c>
      <c r="F19" s="81">
        <f t="shared" si="0"/>
        <v>773845000</v>
      </c>
      <c r="G19" s="79">
        <v>608326000</v>
      </c>
      <c r="H19" s="80">
        <v>165519000</v>
      </c>
      <c r="I19" s="82">
        <f t="shared" si="1"/>
        <v>773845000</v>
      </c>
      <c r="J19" s="79">
        <v>83752425</v>
      </c>
      <c r="K19" s="80">
        <v>22574857</v>
      </c>
      <c r="L19" s="80">
        <f t="shared" si="2"/>
        <v>106327282</v>
      </c>
      <c r="M19" s="42">
        <f t="shared" si="3"/>
        <v>0.1374012651112303</v>
      </c>
      <c r="N19" s="107">
        <v>101954747</v>
      </c>
      <c r="O19" s="108">
        <v>32924799</v>
      </c>
      <c r="P19" s="109">
        <f t="shared" si="4"/>
        <v>134879546</v>
      </c>
      <c r="Q19" s="42">
        <f t="shared" si="5"/>
        <v>0.17429788394316692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185707172</v>
      </c>
      <c r="AA19" s="80">
        <f t="shared" si="11"/>
        <v>55499656</v>
      </c>
      <c r="AB19" s="80">
        <f t="shared" si="12"/>
        <v>241206828</v>
      </c>
      <c r="AC19" s="42">
        <f t="shared" si="13"/>
        <v>0.3116991490543972</v>
      </c>
      <c r="AD19" s="79">
        <v>75937044</v>
      </c>
      <c r="AE19" s="80">
        <v>12669999</v>
      </c>
      <c r="AF19" s="80">
        <f t="shared" si="14"/>
        <v>88607043</v>
      </c>
      <c r="AG19" s="42">
        <f t="shared" si="15"/>
        <v>0.6468591231318931</v>
      </c>
      <c r="AH19" s="42">
        <f t="shared" si="16"/>
        <v>0.5222215010605873</v>
      </c>
      <c r="AI19" s="14">
        <v>290120781</v>
      </c>
      <c r="AJ19" s="14">
        <v>290120781</v>
      </c>
      <c r="AK19" s="14">
        <v>187667274</v>
      </c>
      <c r="AL19" s="14"/>
    </row>
    <row r="20" spans="1:38" s="15" customFormat="1" ht="12.75">
      <c r="A20" s="31" t="s">
        <v>115</v>
      </c>
      <c r="B20" s="62" t="s">
        <v>413</v>
      </c>
      <c r="C20" s="41" t="s">
        <v>414</v>
      </c>
      <c r="D20" s="79">
        <v>442365790</v>
      </c>
      <c r="E20" s="80">
        <v>0</v>
      </c>
      <c r="F20" s="81">
        <f t="shared" si="0"/>
        <v>442365790</v>
      </c>
      <c r="G20" s="79">
        <v>442365790</v>
      </c>
      <c r="H20" s="80">
        <v>0</v>
      </c>
      <c r="I20" s="82">
        <f t="shared" si="1"/>
        <v>442365790</v>
      </c>
      <c r="J20" s="79">
        <v>309924343</v>
      </c>
      <c r="K20" s="80">
        <v>158201520</v>
      </c>
      <c r="L20" s="80">
        <f t="shared" si="2"/>
        <v>468125863</v>
      </c>
      <c r="M20" s="42">
        <f t="shared" si="3"/>
        <v>1.0582325161265296</v>
      </c>
      <c r="N20" s="107">
        <v>406749158</v>
      </c>
      <c r="O20" s="108">
        <v>305639857</v>
      </c>
      <c r="P20" s="109">
        <f t="shared" si="4"/>
        <v>712389015</v>
      </c>
      <c r="Q20" s="42">
        <f t="shared" si="5"/>
        <v>1.610407113533802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716673501</v>
      </c>
      <c r="AA20" s="80">
        <f t="shared" si="11"/>
        <v>463841377</v>
      </c>
      <c r="AB20" s="80">
        <f t="shared" si="12"/>
        <v>1180514878</v>
      </c>
      <c r="AC20" s="42">
        <f t="shared" si="13"/>
        <v>2.6686396296603316</v>
      </c>
      <c r="AD20" s="79">
        <v>173483989</v>
      </c>
      <c r="AE20" s="80">
        <v>64140543</v>
      </c>
      <c r="AF20" s="80">
        <f t="shared" si="14"/>
        <v>237624532</v>
      </c>
      <c r="AG20" s="42">
        <f t="shared" si="15"/>
        <v>0</v>
      </c>
      <c r="AH20" s="42">
        <f t="shared" si="16"/>
        <v>1.9979607282298613</v>
      </c>
      <c r="AI20" s="14">
        <v>0</v>
      </c>
      <c r="AJ20" s="14">
        <v>808757592</v>
      </c>
      <c r="AK20" s="14">
        <v>376689220</v>
      </c>
      <c r="AL20" s="14"/>
    </row>
    <row r="21" spans="1:38" s="59" customFormat="1" ht="12.75">
      <c r="A21" s="63"/>
      <c r="B21" s="64" t="s">
        <v>415</v>
      </c>
      <c r="C21" s="34"/>
      <c r="D21" s="83">
        <f>SUM(D16:D20)</f>
        <v>1627246904</v>
      </c>
      <c r="E21" s="84">
        <f>SUM(E16:E20)</f>
        <v>284086451</v>
      </c>
      <c r="F21" s="85">
        <f t="shared" si="0"/>
        <v>1911333355</v>
      </c>
      <c r="G21" s="83">
        <f>SUM(G16:G20)</f>
        <v>1627246904</v>
      </c>
      <c r="H21" s="84">
        <f>SUM(H16:H20)</f>
        <v>284086451</v>
      </c>
      <c r="I21" s="85">
        <f t="shared" si="1"/>
        <v>1911333355</v>
      </c>
      <c r="J21" s="83">
        <f>SUM(J16:J20)</f>
        <v>514365273</v>
      </c>
      <c r="K21" s="84">
        <f>SUM(K16:K20)</f>
        <v>211459905</v>
      </c>
      <c r="L21" s="84">
        <f t="shared" si="2"/>
        <v>725825178</v>
      </c>
      <c r="M21" s="46">
        <f t="shared" si="3"/>
        <v>0.3797480832431766</v>
      </c>
      <c r="N21" s="113">
        <f>SUM(N16:N20)</f>
        <v>661073305</v>
      </c>
      <c r="O21" s="114">
        <f>SUM(O16:O20)</f>
        <v>364722492</v>
      </c>
      <c r="P21" s="115">
        <f t="shared" si="4"/>
        <v>1025795797</v>
      </c>
      <c r="Q21" s="46">
        <f t="shared" si="5"/>
        <v>0.5366912026709229</v>
      </c>
      <c r="R21" s="113">
        <f>SUM(R16:R20)</f>
        <v>0</v>
      </c>
      <c r="S21" s="115">
        <f>SUM(S16:S20)</f>
        <v>0</v>
      </c>
      <c r="T21" s="115">
        <f t="shared" si="6"/>
        <v>0</v>
      </c>
      <c r="U21" s="46">
        <f t="shared" si="7"/>
        <v>0</v>
      </c>
      <c r="V21" s="113">
        <f>SUM(V16:V20)</f>
        <v>0</v>
      </c>
      <c r="W21" s="115">
        <f>SUM(W16:W20)</f>
        <v>0</v>
      </c>
      <c r="X21" s="115">
        <f t="shared" si="8"/>
        <v>0</v>
      </c>
      <c r="Y21" s="46">
        <f t="shared" si="9"/>
        <v>0</v>
      </c>
      <c r="Z21" s="83">
        <f t="shared" si="10"/>
        <v>1175438578</v>
      </c>
      <c r="AA21" s="84">
        <f t="shared" si="11"/>
        <v>576182397</v>
      </c>
      <c r="AB21" s="84">
        <f t="shared" si="12"/>
        <v>1751620975</v>
      </c>
      <c r="AC21" s="46">
        <f t="shared" si="13"/>
        <v>0.9164392859140995</v>
      </c>
      <c r="AD21" s="83">
        <f>SUM(AD16:AD20)</f>
        <v>333513464</v>
      </c>
      <c r="AE21" s="84">
        <f>SUM(AE16:AE20)</f>
        <v>102133911</v>
      </c>
      <c r="AF21" s="84">
        <f t="shared" si="14"/>
        <v>435647375</v>
      </c>
      <c r="AG21" s="46">
        <f t="shared" si="15"/>
        <v>0.969710836172076</v>
      </c>
      <c r="AH21" s="46">
        <f t="shared" si="16"/>
        <v>1.3546470284596572</v>
      </c>
      <c r="AI21" s="65">
        <f>SUM(AI16:AI20)</f>
        <v>795773668</v>
      </c>
      <c r="AJ21" s="65">
        <f>SUM(AJ16:AJ20)</f>
        <v>1687456007</v>
      </c>
      <c r="AK21" s="65">
        <f>SUM(AK16:AK20)</f>
        <v>771670349</v>
      </c>
      <c r="AL21" s="65"/>
    </row>
    <row r="22" spans="1:38" s="15" customFormat="1" ht="12.75">
      <c r="A22" s="31" t="s">
        <v>96</v>
      </c>
      <c r="B22" s="62" t="s">
        <v>416</v>
      </c>
      <c r="C22" s="41" t="s">
        <v>417</v>
      </c>
      <c r="D22" s="79">
        <v>88299612</v>
      </c>
      <c r="E22" s="80">
        <v>32025000</v>
      </c>
      <c r="F22" s="81">
        <f t="shared" si="0"/>
        <v>120324612</v>
      </c>
      <c r="G22" s="79">
        <v>88299612</v>
      </c>
      <c r="H22" s="80">
        <v>32025000</v>
      </c>
      <c r="I22" s="82">
        <f t="shared" si="1"/>
        <v>120324612</v>
      </c>
      <c r="J22" s="79">
        <v>18866499</v>
      </c>
      <c r="K22" s="80">
        <v>8761973</v>
      </c>
      <c r="L22" s="80">
        <f t="shared" si="2"/>
        <v>27628472</v>
      </c>
      <c r="M22" s="42">
        <f t="shared" si="3"/>
        <v>0.22961613206781004</v>
      </c>
      <c r="N22" s="107">
        <v>12454215</v>
      </c>
      <c r="O22" s="108">
        <v>3929728</v>
      </c>
      <c r="P22" s="109">
        <f t="shared" si="4"/>
        <v>16383943</v>
      </c>
      <c r="Q22" s="42">
        <f t="shared" si="5"/>
        <v>0.1361645196911169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31320714</v>
      </c>
      <c r="AA22" s="80">
        <f t="shared" si="11"/>
        <v>12691701</v>
      </c>
      <c r="AB22" s="80">
        <f t="shared" si="12"/>
        <v>44012415</v>
      </c>
      <c r="AC22" s="42">
        <f t="shared" si="13"/>
        <v>0.36578065175892693</v>
      </c>
      <c r="AD22" s="79">
        <v>17278672</v>
      </c>
      <c r="AE22" s="80">
        <v>14750330</v>
      </c>
      <c r="AF22" s="80">
        <f t="shared" si="14"/>
        <v>32029002</v>
      </c>
      <c r="AG22" s="42">
        <f t="shared" si="15"/>
        <v>0.44334711608103683</v>
      </c>
      <c r="AH22" s="42">
        <f t="shared" si="16"/>
        <v>-0.48846539145990253</v>
      </c>
      <c r="AI22" s="14">
        <v>121121954</v>
      </c>
      <c r="AJ22" s="14">
        <v>121121954</v>
      </c>
      <c r="AK22" s="14">
        <v>53699069</v>
      </c>
      <c r="AL22" s="14"/>
    </row>
    <row r="23" spans="1:38" s="15" customFormat="1" ht="12.75">
      <c r="A23" s="31" t="s">
        <v>96</v>
      </c>
      <c r="B23" s="62" t="s">
        <v>418</v>
      </c>
      <c r="C23" s="41" t="s">
        <v>419</v>
      </c>
      <c r="D23" s="79">
        <v>57602332</v>
      </c>
      <c r="E23" s="80">
        <v>40052012</v>
      </c>
      <c r="F23" s="81">
        <f t="shared" si="0"/>
        <v>97654344</v>
      </c>
      <c r="G23" s="79">
        <v>57602332</v>
      </c>
      <c r="H23" s="80">
        <v>40052012</v>
      </c>
      <c r="I23" s="82">
        <f t="shared" si="1"/>
        <v>97654344</v>
      </c>
      <c r="J23" s="79">
        <v>10403214</v>
      </c>
      <c r="K23" s="80">
        <v>3881756</v>
      </c>
      <c r="L23" s="80">
        <f t="shared" si="2"/>
        <v>14284970</v>
      </c>
      <c r="M23" s="42">
        <f t="shared" si="3"/>
        <v>0.14628094782962242</v>
      </c>
      <c r="N23" s="107">
        <v>8163481</v>
      </c>
      <c r="O23" s="108">
        <v>8428738</v>
      </c>
      <c r="P23" s="109">
        <f t="shared" si="4"/>
        <v>16592219</v>
      </c>
      <c r="Q23" s="42">
        <f t="shared" si="5"/>
        <v>0.1699076387221443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18566695</v>
      </c>
      <c r="AA23" s="80">
        <f t="shared" si="11"/>
        <v>12310494</v>
      </c>
      <c r="AB23" s="80">
        <f t="shared" si="12"/>
        <v>30877189</v>
      </c>
      <c r="AC23" s="42">
        <f t="shared" si="13"/>
        <v>0.3161885865517667</v>
      </c>
      <c r="AD23" s="79">
        <v>8819898</v>
      </c>
      <c r="AE23" s="80">
        <v>5813725</v>
      </c>
      <c r="AF23" s="80">
        <f t="shared" si="14"/>
        <v>14633623</v>
      </c>
      <c r="AG23" s="42">
        <f t="shared" si="15"/>
        <v>0.2889824384311384</v>
      </c>
      <c r="AH23" s="42">
        <f t="shared" si="16"/>
        <v>0.1338421797527516</v>
      </c>
      <c r="AI23" s="14">
        <v>84840370</v>
      </c>
      <c r="AJ23" s="14">
        <v>85749892</v>
      </c>
      <c r="AK23" s="14">
        <v>24517377</v>
      </c>
      <c r="AL23" s="14"/>
    </row>
    <row r="24" spans="1:38" s="15" customFormat="1" ht="12.75">
      <c r="A24" s="31" t="s">
        <v>96</v>
      </c>
      <c r="B24" s="62" t="s">
        <v>420</v>
      </c>
      <c r="C24" s="41" t="s">
        <v>421</v>
      </c>
      <c r="D24" s="79">
        <v>88187356</v>
      </c>
      <c r="E24" s="80">
        <v>14722400</v>
      </c>
      <c r="F24" s="81">
        <f t="shared" si="0"/>
        <v>102909756</v>
      </c>
      <c r="G24" s="79">
        <v>88187356</v>
      </c>
      <c r="H24" s="80">
        <v>14722400</v>
      </c>
      <c r="I24" s="82">
        <f t="shared" si="1"/>
        <v>102909756</v>
      </c>
      <c r="J24" s="79">
        <v>15130322</v>
      </c>
      <c r="K24" s="80">
        <v>6028755</v>
      </c>
      <c r="L24" s="80">
        <f t="shared" si="2"/>
        <v>21159077</v>
      </c>
      <c r="M24" s="42">
        <f t="shared" si="3"/>
        <v>0.20560807665310177</v>
      </c>
      <c r="N24" s="107">
        <v>0</v>
      </c>
      <c r="O24" s="108">
        <v>0</v>
      </c>
      <c r="P24" s="109">
        <f t="shared" si="4"/>
        <v>0</v>
      </c>
      <c r="Q24" s="42">
        <f t="shared" si="5"/>
        <v>0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15130322</v>
      </c>
      <c r="AA24" s="80">
        <f t="shared" si="11"/>
        <v>6028755</v>
      </c>
      <c r="AB24" s="80">
        <f t="shared" si="12"/>
        <v>21159077</v>
      </c>
      <c r="AC24" s="42">
        <f t="shared" si="13"/>
        <v>0.20560807665310177</v>
      </c>
      <c r="AD24" s="79">
        <v>14226326</v>
      </c>
      <c r="AE24" s="80">
        <v>2381322</v>
      </c>
      <c r="AF24" s="80">
        <f t="shared" si="14"/>
        <v>16607648</v>
      </c>
      <c r="AG24" s="42">
        <f t="shared" si="15"/>
        <v>0.4463672904925835</v>
      </c>
      <c r="AH24" s="42">
        <f t="shared" si="16"/>
        <v>-1</v>
      </c>
      <c r="AI24" s="14">
        <v>74071626</v>
      </c>
      <c r="AJ24" s="14">
        <v>74071626</v>
      </c>
      <c r="AK24" s="14">
        <v>33063151</v>
      </c>
      <c r="AL24" s="14"/>
    </row>
    <row r="25" spans="1:38" s="15" customFormat="1" ht="12.75">
      <c r="A25" s="31" t="s">
        <v>96</v>
      </c>
      <c r="B25" s="62" t="s">
        <v>80</v>
      </c>
      <c r="C25" s="41" t="s">
        <v>81</v>
      </c>
      <c r="D25" s="79">
        <v>1224515000</v>
      </c>
      <c r="E25" s="80">
        <v>839490000</v>
      </c>
      <c r="F25" s="81">
        <f t="shared" si="0"/>
        <v>2064005000</v>
      </c>
      <c r="G25" s="79">
        <v>1224515000</v>
      </c>
      <c r="H25" s="80">
        <v>839490000</v>
      </c>
      <c r="I25" s="82">
        <f t="shared" si="1"/>
        <v>2064005000</v>
      </c>
      <c r="J25" s="79">
        <v>271642204</v>
      </c>
      <c r="K25" s="80">
        <v>34253166</v>
      </c>
      <c r="L25" s="80">
        <f t="shared" si="2"/>
        <v>305895370</v>
      </c>
      <c r="M25" s="42">
        <f t="shared" si="3"/>
        <v>0.148204762100867</v>
      </c>
      <c r="N25" s="107">
        <v>257037078</v>
      </c>
      <c r="O25" s="108">
        <v>132023066</v>
      </c>
      <c r="P25" s="109">
        <f t="shared" si="4"/>
        <v>389060144</v>
      </c>
      <c r="Q25" s="42">
        <f t="shared" si="5"/>
        <v>0.18849767515098073</v>
      </c>
      <c r="R25" s="107">
        <v>0</v>
      </c>
      <c r="S25" s="109">
        <v>0</v>
      </c>
      <c r="T25" s="109">
        <f t="shared" si="6"/>
        <v>0</v>
      </c>
      <c r="U25" s="42">
        <f t="shared" si="7"/>
        <v>0</v>
      </c>
      <c r="V25" s="107">
        <v>0</v>
      </c>
      <c r="W25" s="109">
        <v>0</v>
      </c>
      <c r="X25" s="109">
        <f t="shared" si="8"/>
        <v>0</v>
      </c>
      <c r="Y25" s="42">
        <f t="shared" si="9"/>
        <v>0</v>
      </c>
      <c r="Z25" s="79">
        <f t="shared" si="10"/>
        <v>528679282</v>
      </c>
      <c r="AA25" s="80">
        <f t="shared" si="11"/>
        <v>166276232</v>
      </c>
      <c r="AB25" s="80">
        <f t="shared" si="12"/>
        <v>694955514</v>
      </c>
      <c r="AC25" s="42">
        <f t="shared" si="13"/>
        <v>0.33670243725184773</v>
      </c>
      <c r="AD25" s="79">
        <v>217304175</v>
      </c>
      <c r="AE25" s="80">
        <v>236729008</v>
      </c>
      <c r="AF25" s="80">
        <f t="shared" si="14"/>
        <v>454033183</v>
      </c>
      <c r="AG25" s="42">
        <f t="shared" si="15"/>
        <v>0.3624238273246969</v>
      </c>
      <c r="AH25" s="42">
        <f t="shared" si="16"/>
        <v>-0.14310196133836328</v>
      </c>
      <c r="AI25" s="14">
        <v>2580089405</v>
      </c>
      <c r="AJ25" s="14">
        <v>2560658405</v>
      </c>
      <c r="AK25" s="14">
        <v>935085877</v>
      </c>
      <c r="AL25" s="14"/>
    </row>
    <row r="26" spans="1:38" s="15" customFormat="1" ht="12.75">
      <c r="A26" s="31" t="s">
        <v>96</v>
      </c>
      <c r="B26" s="62" t="s">
        <v>422</v>
      </c>
      <c r="C26" s="41" t="s">
        <v>423</v>
      </c>
      <c r="D26" s="79">
        <v>130136959</v>
      </c>
      <c r="E26" s="80">
        <v>107384785</v>
      </c>
      <c r="F26" s="81">
        <f t="shared" si="0"/>
        <v>237521744</v>
      </c>
      <c r="G26" s="79">
        <v>130136959</v>
      </c>
      <c r="H26" s="80">
        <v>107384785</v>
      </c>
      <c r="I26" s="82">
        <f t="shared" si="1"/>
        <v>237521744</v>
      </c>
      <c r="J26" s="79">
        <v>15039100</v>
      </c>
      <c r="K26" s="80">
        <v>3746368</v>
      </c>
      <c r="L26" s="80">
        <f t="shared" si="2"/>
        <v>18785468</v>
      </c>
      <c r="M26" s="42">
        <f t="shared" si="3"/>
        <v>0.07908946643638656</v>
      </c>
      <c r="N26" s="107">
        <v>18978576</v>
      </c>
      <c r="O26" s="108">
        <v>5194013</v>
      </c>
      <c r="P26" s="109">
        <f t="shared" si="4"/>
        <v>24172589</v>
      </c>
      <c r="Q26" s="42">
        <f t="shared" si="5"/>
        <v>0.101770004686392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34017676</v>
      </c>
      <c r="AA26" s="80">
        <f t="shared" si="11"/>
        <v>8940381</v>
      </c>
      <c r="AB26" s="80">
        <f t="shared" si="12"/>
        <v>42958057</v>
      </c>
      <c r="AC26" s="42">
        <f t="shared" si="13"/>
        <v>0.18085947112277856</v>
      </c>
      <c r="AD26" s="79">
        <v>18432509</v>
      </c>
      <c r="AE26" s="80">
        <v>17131397</v>
      </c>
      <c r="AF26" s="80">
        <f t="shared" si="14"/>
        <v>35563906</v>
      </c>
      <c r="AG26" s="42">
        <f t="shared" si="15"/>
        <v>0.23701425126109252</v>
      </c>
      <c r="AH26" s="42">
        <f t="shared" si="16"/>
        <v>-0.32030556486118256</v>
      </c>
      <c r="AI26" s="14">
        <v>234398344</v>
      </c>
      <c r="AJ26" s="14">
        <v>234398344</v>
      </c>
      <c r="AK26" s="14">
        <v>55555748</v>
      </c>
      <c r="AL26" s="14"/>
    </row>
    <row r="27" spans="1:38" s="15" customFormat="1" ht="12.75">
      <c r="A27" s="31" t="s">
        <v>115</v>
      </c>
      <c r="B27" s="62" t="s">
        <v>424</v>
      </c>
      <c r="C27" s="41" t="s">
        <v>425</v>
      </c>
      <c r="D27" s="79">
        <v>325572446</v>
      </c>
      <c r="E27" s="80">
        <v>246239314</v>
      </c>
      <c r="F27" s="81">
        <f t="shared" si="0"/>
        <v>571811760</v>
      </c>
      <c r="G27" s="79">
        <v>325572446</v>
      </c>
      <c r="H27" s="80">
        <v>246239314</v>
      </c>
      <c r="I27" s="82">
        <f t="shared" si="1"/>
        <v>571811760</v>
      </c>
      <c r="J27" s="79">
        <v>83753739</v>
      </c>
      <c r="K27" s="80">
        <v>25283974</v>
      </c>
      <c r="L27" s="80">
        <f t="shared" si="2"/>
        <v>109037713</v>
      </c>
      <c r="M27" s="42">
        <f t="shared" si="3"/>
        <v>0.19068812610639557</v>
      </c>
      <c r="N27" s="107">
        <v>95808512</v>
      </c>
      <c r="O27" s="108">
        <v>48159534</v>
      </c>
      <c r="P27" s="109">
        <f t="shared" si="4"/>
        <v>143968046</v>
      </c>
      <c r="Q27" s="42">
        <f t="shared" si="5"/>
        <v>0.2517752450561702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179562251</v>
      </c>
      <c r="AA27" s="80">
        <f t="shared" si="11"/>
        <v>73443508</v>
      </c>
      <c r="AB27" s="80">
        <f t="shared" si="12"/>
        <v>253005759</v>
      </c>
      <c r="AC27" s="42">
        <f t="shared" si="13"/>
        <v>0.4424633711625658</v>
      </c>
      <c r="AD27" s="79">
        <v>57975396</v>
      </c>
      <c r="AE27" s="80">
        <v>106616457</v>
      </c>
      <c r="AF27" s="80">
        <f t="shared" si="14"/>
        <v>164591853</v>
      </c>
      <c r="AG27" s="42">
        <f t="shared" si="15"/>
        <v>0.3936422102782213</v>
      </c>
      <c r="AH27" s="42">
        <f t="shared" si="16"/>
        <v>-0.12530272078533555</v>
      </c>
      <c r="AI27" s="14">
        <v>630417830</v>
      </c>
      <c r="AJ27" s="14">
        <v>723618518</v>
      </c>
      <c r="AK27" s="14">
        <v>248159068</v>
      </c>
      <c r="AL27" s="14"/>
    </row>
    <row r="28" spans="1:38" s="59" customFormat="1" ht="12.75">
      <c r="A28" s="63"/>
      <c r="B28" s="64" t="s">
        <v>426</v>
      </c>
      <c r="C28" s="34"/>
      <c r="D28" s="83">
        <f>SUM(D22:D27)</f>
        <v>1914313705</v>
      </c>
      <c r="E28" s="84">
        <f>SUM(E22:E27)</f>
        <v>1279913511</v>
      </c>
      <c r="F28" s="92">
        <f t="shared" si="0"/>
        <v>3194227216</v>
      </c>
      <c r="G28" s="83">
        <f>SUM(G22:G27)</f>
        <v>1914313705</v>
      </c>
      <c r="H28" s="84">
        <f>SUM(H22:H27)</f>
        <v>1279913511</v>
      </c>
      <c r="I28" s="85">
        <f t="shared" si="1"/>
        <v>3194227216</v>
      </c>
      <c r="J28" s="83">
        <f>SUM(J22:J27)</f>
        <v>414835078</v>
      </c>
      <c r="K28" s="84">
        <f>SUM(K22:K27)</f>
        <v>81955992</v>
      </c>
      <c r="L28" s="84">
        <f t="shared" si="2"/>
        <v>496791070</v>
      </c>
      <c r="M28" s="46">
        <f t="shared" si="3"/>
        <v>0.15552778071376874</v>
      </c>
      <c r="N28" s="113">
        <f>SUM(N22:N27)</f>
        <v>392441862</v>
      </c>
      <c r="O28" s="114">
        <f>SUM(O22:O27)</f>
        <v>197735079</v>
      </c>
      <c r="P28" s="115">
        <f t="shared" si="4"/>
        <v>590176941</v>
      </c>
      <c r="Q28" s="46">
        <f t="shared" si="5"/>
        <v>0.18476360668514197</v>
      </c>
      <c r="R28" s="113">
        <f>SUM(R22:R27)</f>
        <v>0</v>
      </c>
      <c r="S28" s="115">
        <f>SUM(S22:S27)</f>
        <v>0</v>
      </c>
      <c r="T28" s="115">
        <f t="shared" si="6"/>
        <v>0</v>
      </c>
      <c r="U28" s="46">
        <f t="shared" si="7"/>
        <v>0</v>
      </c>
      <c r="V28" s="113">
        <f>SUM(V22:V27)</f>
        <v>0</v>
      </c>
      <c r="W28" s="115">
        <f>SUM(W22:W27)</f>
        <v>0</v>
      </c>
      <c r="X28" s="115">
        <f t="shared" si="8"/>
        <v>0</v>
      </c>
      <c r="Y28" s="46">
        <f t="shared" si="9"/>
        <v>0</v>
      </c>
      <c r="Z28" s="83">
        <f t="shared" si="10"/>
        <v>807276940</v>
      </c>
      <c r="AA28" s="84">
        <f t="shared" si="11"/>
        <v>279691071</v>
      </c>
      <c r="AB28" s="84">
        <f t="shared" si="12"/>
        <v>1086968011</v>
      </c>
      <c r="AC28" s="46">
        <f t="shared" si="13"/>
        <v>0.3402913873989107</v>
      </c>
      <c r="AD28" s="83">
        <f>SUM(AD22:AD27)</f>
        <v>334036976</v>
      </c>
      <c r="AE28" s="84">
        <f>SUM(AE22:AE27)</f>
        <v>383422239</v>
      </c>
      <c r="AF28" s="84">
        <f t="shared" si="14"/>
        <v>717459215</v>
      </c>
      <c r="AG28" s="46">
        <f t="shared" si="15"/>
        <v>0.3624435455902404</v>
      </c>
      <c r="AH28" s="46">
        <f t="shared" si="16"/>
        <v>-0.17740698194252058</v>
      </c>
      <c r="AI28" s="65">
        <f>SUM(AI22:AI27)</f>
        <v>3724939529</v>
      </c>
      <c r="AJ28" s="65">
        <f>SUM(AJ22:AJ27)</f>
        <v>3799618739</v>
      </c>
      <c r="AK28" s="65">
        <f>SUM(AK22:AK27)</f>
        <v>1350080290</v>
      </c>
      <c r="AL28" s="65"/>
    </row>
    <row r="29" spans="1:38" s="15" customFormat="1" ht="12.75">
      <c r="A29" s="31" t="s">
        <v>96</v>
      </c>
      <c r="B29" s="62" t="s">
        <v>427</v>
      </c>
      <c r="C29" s="41" t="s">
        <v>428</v>
      </c>
      <c r="D29" s="79">
        <v>210213272</v>
      </c>
      <c r="E29" s="80">
        <v>49039000</v>
      </c>
      <c r="F29" s="81">
        <f t="shared" si="0"/>
        <v>259252272</v>
      </c>
      <c r="G29" s="79">
        <v>210213272</v>
      </c>
      <c r="H29" s="80">
        <v>49039000</v>
      </c>
      <c r="I29" s="82">
        <f t="shared" si="1"/>
        <v>259252272</v>
      </c>
      <c r="J29" s="79">
        <v>24503381</v>
      </c>
      <c r="K29" s="80">
        <v>384965</v>
      </c>
      <c r="L29" s="80">
        <f t="shared" si="2"/>
        <v>24888346</v>
      </c>
      <c r="M29" s="42">
        <f t="shared" si="3"/>
        <v>0.09600049329558046</v>
      </c>
      <c r="N29" s="107">
        <v>67422614</v>
      </c>
      <c r="O29" s="108">
        <v>379659</v>
      </c>
      <c r="P29" s="109">
        <f t="shared" si="4"/>
        <v>67802273</v>
      </c>
      <c r="Q29" s="42">
        <f t="shared" si="5"/>
        <v>0.261530101460403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91925995</v>
      </c>
      <c r="AA29" s="80">
        <f t="shared" si="11"/>
        <v>764624</v>
      </c>
      <c r="AB29" s="80">
        <f t="shared" si="12"/>
        <v>92690619</v>
      </c>
      <c r="AC29" s="42">
        <f t="shared" si="13"/>
        <v>0.3575305947559835</v>
      </c>
      <c r="AD29" s="79">
        <v>34878665</v>
      </c>
      <c r="AE29" s="80">
        <v>15481272</v>
      </c>
      <c r="AF29" s="80">
        <f t="shared" si="14"/>
        <v>50359937</v>
      </c>
      <c r="AG29" s="42">
        <f t="shared" si="15"/>
        <v>0.18054605462157944</v>
      </c>
      <c r="AH29" s="42">
        <f t="shared" si="16"/>
        <v>0.34635341184005064</v>
      </c>
      <c r="AI29" s="14">
        <v>469806151</v>
      </c>
      <c r="AJ29" s="14">
        <v>192735678</v>
      </c>
      <c r="AK29" s="14">
        <v>84821647</v>
      </c>
      <c r="AL29" s="14"/>
    </row>
    <row r="30" spans="1:38" s="15" customFormat="1" ht="12.75">
      <c r="A30" s="31" t="s">
        <v>96</v>
      </c>
      <c r="B30" s="62" t="s">
        <v>429</v>
      </c>
      <c r="C30" s="41" t="s">
        <v>430</v>
      </c>
      <c r="D30" s="79">
        <v>322375282</v>
      </c>
      <c r="E30" s="80">
        <v>96251000</v>
      </c>
      <c r="F30" s="81">
        <f t="shared" si="0"/>
        <v>418626282</v>
      </c>
      <c r="G30" s="79">
        <v>322375282</v>
      </c>
      <c r="H30" s="80">
        <v>96251000</v>
      </c>
      <c r="I30" s="82">
        <f t="shared" si="1"/>
        <v>418626282</v>
      </c>
      <c r="J30" s="79">
        <v>40910580</v>
      </c>
      <c r="K30" s="80">
        <v>7830599</v>
      </c>
      <c r="L30" s="80">
        <f t="shared" si="2"/>
        <v>48741179</v>
      </c>
      <c r="M30" s="42">
        <f t="shared" si="3"/>
        <v>0.11643124451512578</v>
      </c>
      <c r="N30" s="107">
        <v>34497624</v>
      </c>
      <c r="O30" s="108">
        <v>21978067</v>
      </c>
      <c r="P30" s="109">
        <f t="shared" si="4"/>
        <v>56475691</v>
      </c>
      <c r="Q30" s="42">
        <f t="shared" si="5"/>
        <v>0.134907179573594</v>
      </c>
      <c r="R30" s="107">
        <v>0</v>
      </c>
      <c r="S30" s="109">
        <v>0</v>
      </c>
      <c r="T30" s="109">
        <f t="shared" si="6"/>
        <v>0</v>
      </c>
      <c r="U30" s="42">
        <f t="shared" si="7"/>
        <v>0</v>
      </c>
      <c r="V30" s="107">
        <v>0</v>
      </c>
      <c r="W30" s="109">
        <v>0</v>
      </c>
      <c r="X30" s="109">
        <f t="shared" si="8"/>
        <v>0</v>
      </c>
      <c r="Y30" s="42">
        <f t="shared" si="9"/>
        <v>0</v>
      </c>
      <c r="Z30" s="79">
        <f t="shared" si="10"/>
        <v>75408204</v>
      </c>
      <c r="AA30" s="80">
        <f t="shared" si="11"/>
        <v>29808666</v>
      </c>
      <c r="AB30" s="80">
        <f t="shared" si="12"/>
        <v>105216870</v>
      </c>
      <c r="AC30" s="42">
        <f t="shared" si="13"/>
        <v>0.25133842408871976</v>
      </c>
      <c r="AD30" s="79">
        <v>50263633</v>
      </c>
      <c r="AE30" s="80">
        <v>6630732</v>
      </c>
      <c r="AF30" s="80">
        <f t="shared" si="14"/>
        <v>56894365</v>
      </c>
      <c r="AG30" s="42">
        <f t="shared" si="15"/>
        <v>0.5169509338200751</v>
      </c>
      <c r="AH30" s="42">
        <f t="shared" si="16"/>
        <v>-0.007358795550315045</v>
      </c>
      <c r="AI30" s="14">
        <v>205056579</v>
      </c>
      <c r="AJ30" s="14">
        <v>306125551</v>
      </c>
      <c r="AK30" s="14">
        <v>106004190</v>
      </c>
      <c r="AL30" s="14"/>
    </row>
    <row r="31" spans="1:38" s="15" customFormat="1" ht="12.75">
      <c r="A31" s="31" t="s">
        <v>96</v>
      </c>
      <c r="B31" s="62" t="s">
        <v>431</v>
      </c>
      <c r="C31" s="41" t="s">
        <v>432</v>
      </c>
      <c r="D31" s="79">
        <v>92288852</v>
      </c>
      <c r="E31" s="80">
        <v>25863244</v>
      </c>
      <c r="F31" s="82">
        <f t="shared" si="0"/>
        <v>118152096</v>
      </c>
      <c r="G31" s="79">
        <v>92288852</v>
      </c>
      <c r="H31" s="80">
        <v>25863244</v>
      </c>
      <c r="I31" s="82">
        <f t="shared" si="1"/>
        <v>118152096</v>
      </c>
      <c r="J31" s="79">
        <v>23140149</v>
      </c>
      <c r="K31" s="80">
        <v>1891187</v>
      </c>
      <c r="L31" s="80">
        <f t="shared" si="2"/>
        <v>25031336</v>
      </c>
      <c r="M31" s="42">
        <f t="shared" si="3"/>
        <v>0.21185689333856592</v>
      </c>
      <c r="N31" s="107">
        <v>22171217</v>
      </c>
      <c r="O31" s="108">
        <v>3920422</v>
      </c>
      <c r="P31" s="109">
        <f t="shared" si="4"/>
        <v>26091639</v>
      </c>
      <c r="Q31" s="42">
        <f t="shared" si="5"/>
        <v>0.22083094488649613</v>
      </c>
      <c r="R31" s="107">
        <v>0</v>
      </c>
      <c r="S31" s="109">
        <v>0</v>
      </c>
      <c r="T31" s="109">
        <f t="shared" si="6"/>
        <v>0</v>
      </c>
      <c r="U31" s="42">
        <f t="shared" si="7"/>
        <v>0</v>
      </c>
      <c r="V31" s="107">
        <v>0</v>
      </c>
      <c r="W31" s="109">
        <v>0</v>
      </c>
      <c r="X31" s="109">
        <f t="shared" si="8"/>
        <v>0</v>
      </c>
      <c r="Y31" s="42">
        <f t="shared" si="9"/>
        <v>0</v>
      </c>
      <c r="Z31" s="79">
        <f t="shared" si="10"/>
        <v>45311366</v>
      </c>
      <c r="AA31" s="80">
        <f t="shared" si="11"/>
        <v>5811609</v>
      </c>
      <c r="AB31" s="80">
        <f t="shared" si="12"/>
        <v>51122975</v>
      </c>
      <c r="AC31" s="42">
        <f t="shared" si="13"/>
        <v>0.432687838225062</v>
      </c>
      <c r="AD31" s="79">
        <v>21081168</v>
      </c>
      <c r="AE31" s="80">
        <v>6313199</v>
      </c>
      <c r="AF31" s="80">
        <f t="shared" si="14"/>
        <v>27394367</v>
      </c>
      <c r="AG31" s="42">
        <f t="shared" si="15"/>
        <v>0.380275537793736</v>
      </c>
      <c r="AH31" s="42">
        <f t="shared" si="16"/>
        <v>-0.047554593979119875</v>
      </c>
      <c r="AI31" s="14">
        <v>142146598</v>
      </c>
      <c r="AJ31" s="14">
        <v>149134226</v>
      </c>
      <c r="AK31" s="14">
        <v>54054874</v>
      </c>
      <c r="AL31" s="14"/>
    </row>
    <row r="32" spans="1:38" s="15" customFormat="1" ht="12.75">
      <c r="A32" s="31" t="s">
        <v>96</v>
      </c>
      <c r="B32" s="62" t="s">
        <v>433</v>
      </c>
      <c r="C32" s="41" t="s">
        <v>434</v>
      </c>
      <c r="D32" s="79">
        <v>169140073</v>
      </c>
      <c r="E32" s="80">
        <v>40539078</v>
      </c>
      <c r="F32" s="81">
        <f t="shared" si="0"/>
        <v>209679151</v>
      </c>
      <c r="G32" s="79">
        <v>169140073</v>
      </c>
      <c r="H32" s="80">
        <v>40539078</v>
      </c>
      <c r="I32" s="82">
        <f t="shared" si="1"/>
        <v>209679151</v>
      </c>
      <c r="J32" s="79">
        <v>38604097</v>
      </c>
      <c r="K32" s="80">
        <v>5746755</v>
      </c>
      <c r="L32" s="80">
        <f t="shared" si="2"/>
        <v>44350852</v>
      </c>
      <c r="M32" s="42">
        <f t="shared" si="3"/>
        <v>0.2115177011566591</v>
      </c>
      <c r="N32" s="107">
        <v>28116174</v>
      </c>
      <c r="O32" s="108">
        <v>6220522</v>
      </c>
      <c r="P32" s="109">
        <f t="shared" si="4"/>
        <v>34336696</v>
      </c>
      <c r="Q32" s="42">
        <f t="shared" si="5"/>
        <v>0.16375827466031662</v>
      </c>
      <c r="R32" s="107">
        <v>0</v>
      </c>
      <c r="S32" s="109">
        <v>0</v>
      </c>
      <c r="T32" s="109">
        <f t="shared" si="6"/>
        <v>0</v>
      </c>
      <c r="U32" s="42">
        <f t="shared" si="7"/>
        <v>0</v>
      </c>
      <c r="V32" s="107">
        <v>0</v>
      </c>
      <c r="W32" s="109">
        <v>0</v>
      </c>
      <c r="X32" s="109">
        <f t="shared" si="8"/>
        <v>0</v>
      </c>
      <c r="Y32" s="42">
        <f t="shared" si="9"/>
        <v>0</v>
      </c>
      <c r="Z32" s="79">
        <f t="shared" si="10"/>
        <v>66720271</v>
      </c>
      <c r="AA32" s="80">
        <f t="shared" si="11"/>
        <v>11967277</v>
      </c>
      <c r="AB32" s="80">
        <f t="shared" si="12"/>
        <v>78687548</v>
      </c>
      <c r="AC32" s="42">
        <f t="shared" si="13"/>
        <v>0.3752759758169757</v>
      </c>
      <c r="AD32" s="79">
        <v>28255822</v>
      </c>
      <c r="AE32" s="80">
        <v>700067</v>
      </c>
      <c r="AF32" s="80">
        <f t="shared" si="14"/>
        <v>28955889</v>
      </c>
      <c r="AG32" s="42">
        <f t="shared" si="15"/>
        <v>0.32697670491194314</v>
      </c>
      <c r="AH32" s="42">
        <f t="shared" si="16"/>
        <v>0.1858277257520915</v>
      </c>
      <c r="AI32" s="14">
        <v>189082522</v>
      </c>
      <c r="AJ32" s="14">
        <v>180316207</v>
      </c>
      <c r="AK32" s="14">
        <v>61825580</v>
      </c>
      <c r="AL32" s="14"/>
    </row>
    <row r="33" spans="1:38" s="15" customFormat="1" ht="12.75">
      <c r="A33" s="31" t="s">
        <v>96</v>
      </c>
      <c r="B33" s="62" t="s">
        <v>435</v>
      </c>
      <c r="C33" s="41" t="s">
        <v>436</v>
      </c>
      <c r="D33" s="79">
        <v>70310000</v>
      </c>
      <c r="E33" s="80">
        <v>25403000</v>
      </c>
      <c r="F33" s="81">
        <f t="shared" si="0"/>
        <v>95713000</v>
      </c>
      <c r="G33" s="79">
        <v>70310000</v>
      </c>
      <c r="H33" s="80">
        <v>25403000</v>
      </c>
      <c r="I33" s="82">
        <f t="shared" si="1"/>
        <v>95713000</v>
      </c>
      <c r="J33" s="79">
        <v>24025929</v>
      </c>
      <c r="K33" s="80">
        <v>1350</v>
      </c>
      <c r="L33" s="80">
        <f t="shared" si="2"/>
        <v>24027279</v>
      </c>
      <c r="M33" s="42">
        <f t="shared" si="3"/>
        <v>0.25103464524150326</v>
      </c>
      <c r="N33" s="107">
        <v>39502109</v>
      </c>
      <c r="O33" s="108">
        <v>3329311</v>
      </c>
      <c r="P33" s="109">
        <f t="shared" si="4"/>
        <v>42831420</v>
      </c>
      <c r="Q33" s="42">
        <f t="shared" si="5"/>
        <v>0.447498458934523</v>
      </c>
      <c r="R33" s="107">
        <v>0</v>
      </c>
      <c r="S33" s="109">
        <v>0</v>
      </c>
      <c r="T33" s="109">
        <f t="shared" si="6"/>
        <v>0</v>
      </c>
      <c r="U33" s="42">
        <f t="shared" si="7"/>
        <v>0</v>
      </c>
      <c r="V33" s="107">
        <v>0</v>
      </c>
      <c r="W33" s="109">
        <v>0</v>
      </c>
      <c r="X33" s="109">
        <f t="shared" si="8"/>
        <v>0</v>
      </c>
      <c r="Y33" s="42">
        <f t="shared" si="9"/>
        <v>0</v>
      </c>
      <c r="Z33" s="79">
        <f t="shared" si="10"/>
        <v>63528038</v>
      </c>
      <c r="AA33" s="80">
        <f t="shared" si="11"/>
        <v>3330661</v>
      </c>
      <c r="AB33" s="80">
        <f t="shared" si="12"/>
        <v>66858699</v>
      </c>
      <c r="AC33" s="42">
        <f t="shared" si="13"/>
        <v>0.6985331041760262</v>
      </c>
      <c r="AD33" s="79">
        <v>37402589</v>
      </c>
      <c r="AE33" s="80">
        <v>484404</v>
      </c>
      <c r="AF33" s="80">
        <f t="shared" si="14"/>
        <v>37886993</v>
      </c>
      <c r="AG33" s="42">
        <f t="shared" si="15"/>
        <v>0.8928170957189588</v>
      </c>
      <c r="AH33" s="42">
        <f t="shared" si="16"/>
        <v>0.13050460351920767</v>
      </c>
      <c r="AI33" s="14">
        <v>70310000</v>
      </c>
      <c r="AJ33" s="14">
        <v>70310000</v>
      </c>
      <c r="AK33" s="14">
        <v>62773970</v>
      </c>
      <c r="AL33" s="14"/>
    </row>
    <row r="34" spans="1:38" s="15" customFormat="1" ht="12.75">
      <c r="A34" s="31" t="s">
        <v>96</v>
      </c>
      <c r="B34" s="62" t="s">
        <v>437</v>
      </c>
      <c r="C34" s="41" t="s">
        <v>438</v>
      </c>
      <c r="D34" s="79">
        <v>485300233</v>
      </c>
      <c r="E34" s="80">
        <v>171150779</v>
      </c>
      <c r="F34" s="81">
        <f t="shared" si="0"/>
        <v>656451012</v>
      </c>
      <c r="G34" s="79">
        <v>485300233</v>
      </c>
      <c r="H34" s="80">
        <v>171150779</v>
      </c>
      <c r="I34" s="82">
        <f t="shared" si="1"/>
        <v>656451012</v>
      </c>
      <c r="J34" s="79">
        <v>83374737</v>
      </c>
      <c r="K34" s="80">
        <v>29996530</v>
      </c>
      <c r="L34" s="80">
        <f t="shared" si="2"/>
        <v>113371267</v>
      </c>
      <c r="M34" s="42">
        <f t="shared" si="3"/>
        <v>0.17270331666424485</v>
      </c>
      <c r="N34" s="107">
        <v>71983970</v>
      </c>
      <c r="O34" s="108">
        <v>64970812</v>
      </c>
      <c r="P34" s="109">
        <f t="shared" si="4"/>
        <v>136954782</v>
      </c>
      <c r="Q34" s="42">
        <f t="shared" si="5"/>
        <v>0.20862909721586353</v>
      </c>
      <c r="R34" s="107">
        <v>0</v>
      </c>
      <c r="S34" s="109">
        <v>0</v>
      </c>
      <c r="T34" s="109">
        <f t="shared" si="6"/>
        <v>0</v>
      </c>
      <c r="U34" s="42">
        <f t="shared" si="7"/>
        <v>0</v>
      </c>
      <c r="V34" s="107">
        <v>0</v>
      </c>
      <c r="W34" s="109">
        <v>0</v>
      </c>
      <c r="X34" s="109">
        <f t="shared" si="8"/>
        <v>0</v>
      </c>
      <c r="Y34" s="42">
        <f t="shared" si="9"/>
        <v>0</v>
      </c>
      <c r="Z34" s="79">
        <f t="shared" si="10"/>
        <v>155358707</v>
      </c>
      <c r="AA34" s="80">
        <f t="shared" si="11"/>
        <v>94967342</v>
      </c>
      <c r="AB34" s="80">
        <f t="shared" si="12"/>
        <v>250326049</v>
      </c>
      <c r="AC34" s="42">
        <f t="shared" si="13"/>
        <v>0.3813324138801084</v>
      </c>
      <c r="AD34" s="79">
        <v>78703926</v>
      </c>
      <c r="AE34" s="80">
        <v>-30993166</v>
      </c>
      <c r="AF34" s="80">
        <f t="shared" si="14"/>
        <v>47710760</v>
      </c>
      <c r="AG34" s="42">
        <f t="shared" si="15"/>
        <v>0.32932801435511544</v>
      </c>
      <c r="AH34" s="42">
        <f t="shared" si="16"/>
        <v>1.870521911619098</v>
      </c>
      <c r="AI34" s="14">
        <v>396883746</v>
      </c>
      <c r="AJ34" s="14">
        <v>604385108</v>
      </c>
      <c r="AK34" s="14">
        <v>130704936</v>
      </c>
      <c r="AL34" s="14"/>
    </row>
    <row r="35" spans="1:38" s="15" customFormat="1" ht="12.75">
      <c r="A35" s="31" t="s">
        <v>115</v>
      </c>
      <c r="B35" s="62" t="s">
        <v>439</v>
      </c>
      <c r="C35" s="41" t="s">
        <v>440</v>
      </c>
      <c r="D35" s="79">
        <v>107606750</v>
      </c>
      <c r="E35" s="80">
        <v>20481193</v>
      </c>
      <c r="F35" s="81">
        <f t="shared" si="0"/>
        <v>128087943</v>
      </c>
      <c r="G35" s="79">
        <v>107606750</v>
      </c>
      <c r="H35" s="80">
        <v>20481193</v>
      </c>
      <c r="I35" s="82">
        <f t="shared" si="1"/>
        <v>128087943</v>
      </c>
      <c r="J35" s="79">
        <v>14621685</v>
      </c>
      <c r="K35" s="80">
        <v>1159157</v>
      </c>
      <c r="L35" s="80">
        <f t="shared" si="2"/>
        <v>15780842</v>
      </c>
      <c r="M35" s="42">
        <f t="shared" si="3"/>
        <v>0.123203180802115</v>
      </c>
      <c r="N35" s="107">
        <v>19488189</v>
      </c>
      <c r="O35" s="108">
        <v>53245</v>
      </c>
      <c r="P35" s="109">
        <f t="shared" si="4"/>
        <v>19541434</v>
      </c>
      <c r="Q35" s="42">
        <f t="shared" si="5"/>
        <v>0.1525626342519998</v>
      </c>
      <c r="R35" s="107">
        <v>0</v>
      </c>
      <c r="S35" s="109">
        <v>0</v>
      </c>
      <c r="T35" s="109">
        <f t="shared" si="6"/>
        <v>0</v>
      </c>
      <c r="U35" s="42">
        <f t="shared" si="7"/>
        <v>0</v>
      </c>
      <c r="V35" s="107">
        <v>0</v>
      </c>
      <c r="W35" s="109">
        <v>0</v>
      </c>
      <c r="X35" s="109">
        <f t="shared" si="8"/>
        <v>0</v>
      </c>
      <c r="Y35" s="42">
        <f t="shared" si="9"/>
        <v>0</v>
      </c>
      <c r="Z35" s="79">
        <f t="shared" si="10"/>
        <v>34109874</v>
      </c>
      <c r="AA35" s="80">
        <f t="shared" si="11"/>
        <v>1212402</v>
      </c>
      <c r="AB35" s="80">
        <f t="shared" si="12"/>
        <v>35322276</v>
      </c>
      <c r="AC35" s="42">
        <f t="shared" si="13"/>
        <v>0.2757658150541148</v>
      </c>
      <c r="AD35" s="79">
        <v>25311602</v>
      </c>
      <c r="AE35" s="80">
        <v>1536186</v>
      </c>
      <c r="AF35" s="80">
        <f t="shared" si="14"/>
        <v>26847788</v>
      </c>
      <c r="AG35" s="42">
        <f t="shared" si="15"/>
        <v>0.4169755676063026</v>
      </c>
      <c r="AH35" s="42">
        <f t="shared" si="16"/>
        <v>-0.27213988727860927</v>
      </c>
      <c r="AI35" s="14">
        <v>94580213</v>
      </c>
      <c r="AJ35" s="14">
        <v>95267270</v>
      </c>
      <c r="AK35" s="14">
        <v>39437638</v>
      </c>
      <c r="AL35" s="14"/>
    </row>
    <row r="36" spans="1:38" s="59" customFormat="1" ht="12.75">
      <c r="A36" s="63"/>
      <c r="B36" s="64" t="s">
        <v>441</v>
      </c>
      <c r="C36" s="34"/>
      <c r="D36" s="83">
        <f>SUM(D29:D35)</f>
        <v>1457234462</v>
      </c>
      <c r="E36" s="84">
        <f>SUM(E29:E35)</f>
        <v>428727294</v>
      </c>
      <c r="F36" s="92">
        <f t="shared" si="0"/>
        <v>1885961756</v>
      </c>
      <c r="G36" s="83">
        <f>SUM(G29:G35)</f>
        <v>1457234462</v>
      </c>
      <c r="H36" s="84">
        <f>SUM(H29:H35)</f>
        <v>428727294</v>
      </c>
      <c r="I36" s="85">
        <f t="shared" si="1"/>
        <v>1885961756</v>
      </c>
      <c r="J36" s="83">
        <f>SUM(J29:J35)</f>
        <v>249180558</v>
      </c>
      <c r="K36" s="84">
        <f>SUM(K29:K35)</f>
        <v>47010543</v>
      </c>
      <c r="L36" s="84">
        <f t="shared" si="2"/>
        <v>296191101</v>
      </c>
      <c r="M36" s="46">
        <f t="shared" si="3"/>
        <v>0.15705042801514793</v>
      </c>
      <c r="N36" s="113">
        <f>SUM(N29:N35)</f>
        <v>283181897</v>
      </c>
      <c r="O36" s="114">
        <f>SUM(O29:O35)</f>
        <v>100852038</v>
      </c>
      <c r="P36" s="115">
        <f t="shared" si="4"/>
        <v>384033935</v>
      </c>
      <c r="Q36" s="46">
        <f t="shared" si="5"/>
        <v>0.20362763655107755</v>
      </c>
      <c r="R36" s="113">
        <f>SUM(R29:R35)</f>
        <v>0</v>
      </c>
      <c r="S36" s="115">
        <f>SUM(S29:S35)</f>
        <v>0</v>
      </c>
      <c r="T36" s="115">
        <f t="shared" si="6"/>
        <v>0</v>
      </c>
      <c r="U36" s="46">
        <f t="shared" si="7"/>
        <v>0</v>
      </c>
      <c r="V36" s="113">
        <f>SUM(V29:V35)</f>
        <v>0</v>
      </c>
      <c r="W36" s="115">
        <f>SUM(W29:W35)</f>
        <v>0</v>
      </c>
      <c r="X36" s="115">
        <f t="shared" si="8"/>
        <v>0</v>
      </c>
      <c r="Y36" s="46">
        <f t="shared" si="9"/>
        <v>0</v>
      </c>
      <c r="Z36" s="83">
        <f t="shared" si="10"/>
        <v>532362455</v>
      </c>
      <c r="AA36" s="84">
        <f t="shared" si="11"/>
        <v>147862581</v>
      </c>
      <c r="AB36" s="84">
        <f t="shared" si="12"/>
        <v>680225036</v>
      </c>
      <c r="AC36" s="46">
        <f t="shared" si="13"/>
        <v>0.3606780645662255</v>
      </c>
      <c r="AD36" s="83">
        <f>SUM(AD29:AD35)</f>
        <v>275897405</v>
      </c>
      <c r="AE36" s="84">
        <f>SUM(AE29:AE35)</f>
        <v>152694</v>
      </c>
      <c r="AF36" s="84">
        <f t="shared" si="14"/>
        <v>276050099</v>
      </c>
      <c r="AG36" s="46">
        <f t="shared" si="15"/>
        <v>0.34417667118091994</v>
      </c>
      <c r="AH36" s="46">
        <f t="shared" si="16"/>
        <v>0.3911747773001162</v>
      </c>
      <c r="AI36" s="65">
        <f>SUM(AI29:AI35)</f>
        <v>1567865809</v>
      </c>
      <c r="AJ36" s="65">
        <f>SUM(AJ29:AJ35)</f>
        <v>1598274040</v>
      </c>
      <c r="AK36" s="65">
        <f>SUM(AK29:AK35)</f>
        <v>539622835</v>
      </c>
      <c r="AL36" s="65"/>
    </row>
    <row r="37" spans="1:38" s="15" customFormat="1" ht="12.75">
      <c r="A37" s="31" t="s">
        <v>96</v>
      </c>
      <c r="B37" s="62" t="s">
        <v>442</v>
      </c>
      <c r="C37" s="41" t="s">
        <v>443</v>
      </c>
      <c r="D37" s="79">
        <v>127036990</v>
      </c>
      <c r="E37" s="80">
        <v>20076000</v>
      </c>
      <c r="F37" s="81">
        <f t="shared" si="0"/>
        <v>147112990</v>
      </c>
      <c r="G37" s="79">
        <v>127036990</v>
      </c>
      <c r="H37" s="80">
        <v>20076000</v>
      </c>
      <c r="I37" s="82">
        <f t="shared" si="1"/>
        <v>147112990</v>
      </c>
      <c r="J37" s="79">
        <v>19924953</v>
      </c>
      <c r="K37" s="80">
        <v>5928058</v>
      </c>
      <c r="L37" s="80">
        <f t="shared" si="2"/>
        <v>25853011</v>
      </c>
      <c r="M37" s="42">
        <f t="shared" si="3"/>
        <v>0.17573574570131434</v>
      </c>
      <c r="N37" s="107">
        <v>33122778</v>
      </c>
      <c r="O37" s="108">
        <v>2664350</v>
      </c>
      <c r="P37" s="109">
        <f t="shared" si="4"/>
        <v>35787128</v>
      </c>
      <c r="Q37" s="42">
        <f t="shared" si="5"/>
        <v>0.24326286890097196</v>
      </c>
      <c r="R37" s="107">
        <v>0</v>
      </c>
      <c r="S37" s="109">
        <v>0</v>
      </c>
      <c r="T37" s="109">
        <f t="shared" si="6"/>
        <v>0</v>
      </c>
      <c r="U37" s="42">
        <f t="shared" si="7"/>
        <v>0</v>
      </c>
      <c r="V37" s="107">
        <v>0</v>
      </c>
      <c r="W37" s="109">
        <v>0</v>
      </c>
      <c r="X37" s="109">
        <f t="shared" si="8"/>
        <v>0</v>
      </c>
      <c r="Y37" s="42">
        <f t="shared" si="9"/>
        <v>0</v>
      </c>
      <c r="Z37" s="79">
        <f t="shared" si="10"/>
        <v>53047731</v>
      </c>
      <c r="AA37" s="80">
        <f t="shared" si="11"/>
        <v>8592408</v>
      </c>
      <c r="AB37" s="80">
        <f t="shared" si="12"/>
        <v>61640139</v>
      </c>
      <c r="AC37" s="42">
        <f t="shared" si="13"/>
        <v>0.4189986146022863</v>
      </c>
      <c r="AD37" s="79">
        <v>21660126</v>
      </c>
      <c r="AE37" s="80">
        <v>4432075</v>
      </c>
      <c r="AF37" s="80">
        <f t="shared" si="14"/>
        <v>26092201</v>
      </c>
      <c r="AG37" s="42">
        <f t="shared" si="15"/>
        <v>1.4979039683409017</v>
      </c>
      <c r="AH37" s="42">
        <f t="shared" si="16"/>
        <v>0.37156416969193207</v>
      </c>
      <c r="AI37" s="14">
        <v>39028275</v>
      </c>
      <c r="AJ37" s="14">
        <v>113821721</v>
      </c>
      <c r="AK37" s="14">
        <v>58460608</v>
      </c>
      <c r="AL37" s="14"/>
    </row>
    <row r="38" spans="1:38" s="15" customFormat="1" ht="12.75">
      <c r="A38" s="31" t="s">
        <v>96</v>
      </c>
      <c r="B38" s="62" t="s">
        <v>444</v>
      </c>
      <c r="C38" s="41" t="s">
        <v>445</v>
      </c>
      <c r="D38" s="79">
        <v>233520832</v>
      </c>
      <c r="E38" s="80">
        <v>81076839</v>
      </c>
      <c r="F38" s="81">
        <f t="shared" si="0"/>
        <v>314597671</v>
      </c>
      <c r="G38" s="79">
        <v>233520832</v>
      </c>
      <c r="H38" s="80">
        <v>81076839</v>
      </c>
      <c r="I38" s="82">
        <f t="shared" si="1"/>
        <v>314597671</v>
      </c>
      <c r="J38" s="79">
        <v>41197480</v>
      </c>
      <c r="K38" s="80">
        <v>22424632</v>
      </c>
      <c r="L38" s="80">
        <f t="shared" si="2"/>
        <v>63622112</v>
      </c>
      <c r="M38" s="42">
        <f t="shared" si="3"/>
        <v>0.20223325810953</v>
      </c>
      <c r="N38" s="107">
        <v>36784439</v>
      </c>
      <c r="O38" s="108">
        <v>18827398</v>
      </c>
      <c r="P38" s="109">
        <f t="shared" si="4"/>
        <v>55611837</v>
      </c>
      <c r="Q38" s="42">
        <f t="shared" si="5"/>
        <v>0.1767712927537852</v>
      </c>
      <c r="R38" s="107">
        <v>0</v>
      </c>
      <c r="S38" s="109">
        <v>0</v>
      </c>
      <c r="T38" s="109">
        <f t="shared" si="6"/>
        <v>0</v>
      </c>
      <c r="U38" s="42">
        <f t="shared" si="7"/>
        <v>0</v>
      </c>
      <c r="V38" s="107">
        <v>0</v>
      </c>
      <c r="W38" s="109">
        <v>0</v>
      </c>
      <c r="X38" s="109">
        <f t="shared" si="8"/>
        <v>0</v>
      </c>
      <c r="Y38" s="42">
        <f t="shared" si="9"/>
        <v>0</v>
      </c>
      <c r="Z38" s="79">
        <f t="shared" si="10"/>
        <v>77981919</v>
      </c>
      <c r="AA38" s="80">
        <f t="shared" si="11"/>
        <v>41252030</v>
      </c>
      <c r="AB38" s="80">
        <f t="shared" si="12"/>
        <v>119233949</v>
      </c>
      <c r="AC38" s="42">
        <f t="shared" si="13"/>
        <v>0.3790045508633152</v>
      </c>
      <c r="AD38" s="79">
        <v>29253255</v>
      </c>
      <c r="AE38" s="80">
        <v>6856357</v>
      </c>
      <c r="AF38" s="80">
        <f t="shared" si="14"/>
        <v>36109612</v>
      </c>
      <c r="AG38" s="42">
        <f t="shared" si="15"/>
        <v>0.33427592818489155</v>
      </c>
      <c r="AH38" s="42">
        <f t="shared" si="16"/>
        <v>0.5400840363502106</v>
      </c>
      <c r="AI38" s="14">
        <v>212689117</v>
      </c>
      <c r="AJ38" s="14">
        <v>268649532</v>
      </c>
      <c r="AK38" s="14">
        <v>71096852</v>
      </c>
      <c r="AL38" s="14"/>
    </row>
    <row r="39" spans="1:38" s="15" customFormat="1" ht="12.75">
      <c r="A39" s="31" t="s">
        <v>96</v>
      </c>
      <c r="B39" s="62" t="s">
        <v>446</v>
      </c>
      <c r="C39" s="41" t="s">
        <v>447</v>
      </c>
      <c r="D39" s="79">
        <v>97272266</v>
      </c>
      <c r="E39" s="80">
        <v>76016831</v>
      </c>
      <c r="F39" s="81">
        <f t="shared" si="0"/>
        <v>173289097</v>
      </c>
      <c r="G39" s="79">
        <v>97272266</v>
      </c>
      <c r="H39" s="80">
        <v>76016831</v>
      </c>
      <c r="I39" s="82">
        <f t="shared" si="1"/>
        <v>173289097</v>
      </c>
      <c r="J39" s="79">
        <v>16091056</v>
      </c>
      <c r="K39" s="80">
        <v>7633684</v>
      </c>
      <c r="L39" s="80">
        <f t="shared" si="2"/>
        <v>23724740</v>
      </c>
      <c r="M39" s="42">
        <f t="shared" si="3"/>
        <v>0.13690844035040473</v>
      </c>
      <c r="N39" s="107">
        <v>19238298</v>
      </c>
      <c r="O39" s="108">
        <v>6525497</v>
      </c>
      <c r="P39" s="109">
        <f t="shared" si="4"/>
        <v>25763795</v>
      </c>
      <c r="Q39" s="42">
        <f t="shared" si="5"/>
        <v>0.1486752221924268</v>
      </c>
      <c r="R39" s="107">
        <v>0</v>
      </c>
      <c r="S39" s="109">
        <v>0</v>
      </c>
      <c r="T39" s="109">
        <f t="shared" si="6"/>
        <v>0</v>
      </c>
      <c r="U39" s="42">
        <f t="shared" si="7"/>
        <v>0</v>
      </c>
      <c r="V39" s="107">
        <v>0</v>
      </c>
      <c r="W39" s="109">
        <v>0</v>
      </c>
      <c r="X39" s="109">
        <f t="shared" si="8"/>
        <v>0</v>
      </c>
      <c r="Y39" s="42">
        <f t="shared" si="9"/>
        <v>0</v>
      </c>
      <c r="Z39" s="79">
        <f t="shared" si="10"/>
        <v>35329354</v>
      </c>
      <c r="AA39" s="80">
        <f t="shared" si="11"/>
        <v>14159181</v>
      </c>
      <c r="AB39" s="80">
        <f t="shared" si="12"/>
        <v>49488535</v>
      </c>
      <c r="AC39" s="42">
        <f t="shared" si="13"/>
        <v>0.2855836625428315</v>
      </c>
      <c r="AD39" s="79">
        <v>16396348</v>
      </c>
      <c r="AE39" s="80">
        <v>20099866</v>
      </c>
      <c r="AF39" s="80">
        <f t="shared" si="14"/>
        <v>36496214</v>
      </c>
      <c r="AG39" s="42">
        <f t="shared" si="15"/>
        <v>0.7939090980294784</v>
      </c>
      <c r="AH39" s="42">
        <f t="shared" si="16"/>
        <v>-0.294069379360829</v>
      </c>
      <c r="AI39" s="14">
        <v>86805797</v>
      </c>
      <c r="AJ39" s="14">
        <v>86805797</v>
      </c>
      <c r="AK39" s="14">
        <v>68915912</v>
      </c>
      <c r="AL39" s="14"/>
    </row>
    <row r="40" spans="1:38" s="15" customFormat="1" ht="12.75">
      <c r="A40" s="31" t="s">
        <v>96</v>
      </c>
      <c r="B40" s="62" t="s">
        <v>448</v>
      </c>
      <c r="C40" s="41" t="s">
        <v>449</v>
      </c>
      <c r="D40" s="79">
        <v>43299264</v>
      </c>
      <c r="E40" s="80">
        <v>13051000</v>
      </c>
      <c r="F40" s="81">
        <f t="shared" si="0"/>
        <v>56350264</v>
      </c>
      <c r="G40" s="79">
        <v>43299264</v>
      </c>
      <c r="H40" s="80">
        <v>13051000</v>
      </c>
      <c r="I40" s="82">
        <f t="shared" si="1"/>
        <v>56350264</v>
      </c>
      <c r="J40" s="79">
        <v>10126037</v>
      </c>
      <c r="K40" s="80">
        <v>2197608</v>
      </c>
      <c r="L40" s="80">
        <f t="shared" si="2"/>
        <v>12323645</v>
      </c>
      <c r="M40" s="42">
        <f t="shared" si="3"/>
        <v>0.21869720077975144</v>
      </c>
      <c r="N40" s="107">
        <v>0</v>
      </c>
      <c r="O40" s="108">
        <v>3042781</v>
      </c>
      <c r="P40" s="109">
        <f t="shared" si="4"/>
        <v>3042781</v>
      </c>
      <c r="Q40" s="42">
        <f t="shared" si="5"/>
        <v>0.0539976352195972</v>
      </c>
      <c r="R40" s="107">
        <v>0</v>
      </c>
      <c r="S40" s="109">
        <v>0</v>
      </c>
      <c r="T40" s="109">
        <f t="shared" si="6"/>
        <v>0</v>
      </c>
      <c r="U40" s="42">
        <f t="shared" si="7"/>
        <v>0</v>
      </c>
      <c r="V40" s="107">
        <v>0</v>
      </c>
      <c r="W40" s="109">
        <v>0</v>
      </c>
      <c r="X40" s="109">
        <f t="shared" si="8"/>
        <v>0</v>
      </c>
      <c r="Y40" s="42">
        <f t="shared" si="9"/>
        <v>0</v>
      </c>
      <c r="Z40" s="79">
        <f t="shared" si="10"/>
        <v>10126037</v>
      </c>
      <c r="AA40" s="80">
        <f t="shared" si="11"/>
        <v>5240389</v>
      </c>
      <c r="AB40" s="80">
        <f t="shared" si="12"/>
        <v>15366426</v>
      </c>
      <c r="AC40" s="42">
        <f t="shared" si="13"/>
        <v>0.27269483599934863</v>
      </c>
      <c r="AD40" s="79">
        <v>7155854</v>
      </c>
      <c r="AE40" s="80">
        <v>3051937</v>
      </c>
      <c r="AF40" s="80">
        <f t="shared" si="14"/>
        <v>10207791</v>
      </c>
      <c r="AG40" s="42">
        <f t="shared" si="15"/>
        <v>0.3698095526168716</v>
      </c>
      <c r="AH40" s="42">
        <f t="shared" si="16"/>
        <v>-0.7019158209645946</v>
      </c>
      <c r="AI40" s="14">
        <v>50873264</v>
      </c>
      <c r="AJ40" s="14">
        <v>50866993</v>
      </c>
      <c r="AK40" s="14">
        <v>18813419</v>
      </c>
      <c r="AL40" s="14"/>
    </row>
    <row r="41" spans="1:38" s="15" customFormat="1" ht="12.75">
      <c r="A41" s="31" t="s">
        <v>96</v>
      </c>
      <c r="B41" s="62" t="s">
        <v>450</v>
      </c>
      <c r="C41" s="41" t="s">
        <v>451</v>
      </c>
      <c r="D41" s="79">
        <v>112735404</v>
      </c>
      <c r="E41" s="80">
        <v>0</v>
      </c>
      <c r="F41" s="81">
        <f t="shared" si="0"/>
        <v>112735404</v>
      </c>
      <c r="G41" s="79">
        <v>112735404</v>
      </c>
      <c r="H41" s="80">
        <v>0</v>
      </c>
      <c r="I41" s="82">
        <f t="shared" si="1"/>
        <v>112735404</v>
      </c>
      <c r="J41" s="79">
        <v>35555497</v>
      </c>
      <c r="K41" s="80">
        <v>6892925</v>
      </c>
      <c r="L41" s="80">
        <f t="shared" si="2"/>
        <v>42448422</v>
      </c>
      <c r="M41" s="42">
        <f t="shared" si="3"/>
        <v>0.3765314221963493</v>
      </c>
      <c r="N41" s="107">
        <v>39730949</v>
      </c>
      <c r="O41" s="108">
        <v>15993582</v>
      </c>
      <c r="P41" s="109">
        <f t="shared" si="4"/>
        <v>55724531</v>
      </c>
      <c r="Q41" s="42">
        <f t="shared" si="5"/>
        <v>0.49429486233091424</v>
      </c>
      <c r="R41" s="107">
        <v>0</v>
      </c>
      <c r="S41" s="109">
        <v>0</v>
      </c>
      <c r="T41" s="109">
        <f t="shared" si="6"/>
        <v>0</v>
      </c>
      <c r="U41" s="42">
        <f t="shared" si="7"/>
        <v>0</v>
      </c>
      <c r="V41" s="107">
        <v>0</v>
      </c>
      <c r="W41" s="109">
        <v>0</v>
      </c>
      <c r="X41" s="109">
        <f t="shared" si="8"/>
        <v>0</v>
      </c>
      <c r="Y41" s="42">
        <f t="shared" si="9"/>
        <v>0</v>
      </c>
      <c r="Z41" s="79">
        <f t="shared" si="10"/>
        <v>75286446</v>
      </c>
      <c r="AA41" s="80">
        <f t="shared" si="11"/>
        <v>22886507</v>
      </c>
      <c r="AB41" s="80">
        <f t="shared" si="12"/>
        <v>98172953</v>
      </c>
      <c r="AC41" s="42">
        <f t="shared" si="13"/>
        <v>0.8708262845272635</v>
      </c>
      <c r="AD41" s="79">
        <v>35209466</v>
      </c>
      <c r="AE41" s="80">
        <v>-4792369</v>
      </c>
      <c r="AF41" s="80">
        <f t="shared" si="14"/>
        <v>30417097</v>
      </c>
      <c r="AG41" s="42">
        <f t="shared" si="15"/>
        <v>0</v>
      </c>
      <c r="AH41" s="42">
        <f t="shared" si="16"/>
        <v>0.8320134561164729</v>
      </c>
      <c r="AI41" s="14">
        <v>0</v>
      </c>
      <c r="AJ41" s="14">
        <v>0</v>
      </c>
      <c r="AK41" s="14">
        <v>72614308</v>
      </c>
      <c r="AL41" s="14"/>
    </row>
    <row r="42" spans="1:38" s="15" customFormat="1" ht="12.75">
      <c r="A42" s="31" t="s">
        <v>115</v>
      </c>
      <c r="B42" s="62" t="s">
        <v>452</v>
      </c>
      <c r="C42" s="41" t="s">
        <v>453</v>
      </c>
      <c r="D42" s="79">
        <v>399255000</v>
      </c>
      <c r="E42" s="80">
        <v>371796000</v>
      </c>
      <c r="F42" s="81">
        <f t="shared" si="0"/>
        <v>771051000</v>
      </c>
      <c r="G42" s="79">
        <v>399255000</v>
      </c>
      <c r="H42" s="80">
        <v>371796000</v>
      </c>
      <c r="I42" s="82">
        <f t="shared" si="1"/>
        <v>771051000</v>
      </c>
      <c r="J42" s="79">
        <v>60613157</v>
      </c>
      <c r="K42" s="80">
        <v>-60767445</v>
      </c>
      <c r="L42" s="80">
        <f t="shared" si="2"/>
        <v>-154288</v>
      </c>
      <c r="M42" s="42">
        <f t="shared" si="3"/>
        <v>-0.00020010090123740194</v>
      </c>
      <c r="N42" s="107">
        <v>89628657</v>
      </c>
      <c r="O42" s="108">
        <v>-68170211</v>
      </c>
      <c r="P42" s="109">
        <f t="shared" si="4"/>
        <v>21458446</v>
      </c>
      <c r="Q42" s="42">
        <f t="shared" si="5"/>
        <v>0.02783012537432673</v>
      </c>
      <c r="R42" s="107">
        <v>0</v>
      </c>
      <c r="S42" s="109">
        <v>0</v>
      </c>
      <c r="T42" s="109">
        <f t="shared" si="6"/>
        <v>0</v>
      </c>
      <c r="U42" s="42">
        <f t="shared" si="7"/>
        <v>0</v>
      </c>
      <c r="V42" s="107">
        <v>0</v>
      </c>
      <c r="W42" s="109">
        <v>0</v>
      </c>
      <c r="X42" s="109">
        <f t="shared" si="8"/>
        <v>0</v>
      </c>
      <c r="Y42" s="42">
        <f t="shared" si="9"/>
        <v>0</v>
      </c>
      <c r="Z42" s="79">
        <f t="shared" si="10"/>
        <v>150241814</v>
      </c>
      <c r="AA42" s="80">
        <f t="shared" si="11"/>
        <v>-128937656</v>
      </c>
      <c r="AB42" s="80">
        <f t="shared" si="12"/>
        <v>21304158</v>
      </c>
      <c r="AC42" s="42">
        <f t="shared" si="13"/>
        <v>0.027630024473089328</v>
      </c>
      <c r="AD42" s="79">
        <v>104079829</v>
      </c>
      <c r="AE42" s="80">
        <v>175907684</v>
      </c>
      <c r="AF42" s="80">
        <f t="shared" si="14"/>
        <v>279987513</v>
      </c>
      <c r="AG42" s="42">
        <f t="shared" si="15"/>
        <v>1.6357900803627998</v>
      </c>
      <c r="AH42" s="42">
        <f t="shared" si="16"/>
        <v>-0.9233592749545227</v>
      </c>
      <c r="AI42" s="14">
        <v>300535447</v>
      </c>
      <c r="AJ42" s="14">
        <v>300535447</v>
      </c>
      <c r="AK42" s="14">
        <v>491612903</v>
      </c>
      <c r="AL42" s="14"/>
    </row>
    <row r="43" spans="1:38" s="59" customFormat="1" ht="12.75">
      <c r="A43" s="63"/>
      <c r="B43" s="64" t="s">
        <v>454</v>
      </c>
      <c r="C43" s="34"/>
      <c r="D43" s="83">
        <f>SUM(D37:D42)</f>
        <v>1013119756</v>
      </c>
      <c r="E43" s="84">
        <f>SUM(E37:E42)</f>
        <v>562016670</v>
      </c>
      <c r="F43" s="85">
        <f t="shared" si="0"/>
        <v>1575136426</v>
      </c>
      <c r="G43" s="83">
        <f>SUM(G37:G42)</f>
        <v>1013119756</v>
      </c>
      <c r="H43" s="84">
        <f>SUM(H37:H42)</f>
        <v>562016670</v>
      </c>
      <c r="I43" s="92">
        <f t="shared" si="1"/>
        <v>1575136426</v>
      </c>
      <c r="J43" s="83">
        <f>SUM(J37:J42)</f>
        <v>183508180</v>
      </c>
      <c r="K43" s="94">
        <f>SUM(K37:K42)</f>
        <v>-15690538</v>
      </c>
      <c r="L43" s="84">
        <f t="shared" si="2"/>
        <v>167817642</v>
      </c>
      <c r="M43" s="46">
        <f t="shared" si="3"/>
        <v>0.10654165520517268</v>
      </c>
      <c r="N43" s="113">
        <f>SUM(N37:N42)</f>
        <v>218505121</v>
      </c>
      <c r="O43" s="114">
        <f>SUM(O37:O42)</f>
        <v>-21116603</v>
      </c>
      <c r="P43" s="115">
        <f t="shared" si="4"/>
        <v>197388518</v>
      </c>
      <c r="Q43" s="46">
        <f t="shared" si="5"/>
        <v>0.12531518841276545</v>
      </c>
      <c r="R43" s="113">
        <f>SUM(R37:R42)</f>
        <v>0</v>
      </c>
      <c r="S43" s="115">
        <f>SUM(S37:S42)</f>
        <v>0</v>
      </c>
      <c r="T43" s="115">
        <f t="shared" si="6"/>
        <v>0</v>
      </c>
      <c r="U43" s="46">
        <f t="shared" si="7"/>
        <v>0</v>
      </c>
      <c r="V43" s="113">
        <f>SUM(V37:V42)</f>
        <v>0</v>
      </c>
      <c r="W43" s="115">
        <f>SUM(W37:W42)</f>
        <v>0</v>
      </c>
      <c r="X43" s="115">
        <f t="shared" si="8"/>
        <v>0</v>
      </c>
      <c r="Y43" s="46">
        <f t="shared" si="9"/>
        <v>0</v>
      </c>
      <c r="Z43" s="83">
        <f t="shared" si="10"/>
        <v>402013301</v>
      </c>
      <c r="AA43" s="84">
        <f t="shared" si="11"/>
        <v>-36807141</v>
      </c>
      <c r="AB43" s="84">
        <f t="shared" si="12"/>
        <v>365206160</v>
      </c>
      <c r="AC43" s="46">
        <f t="shared" si="13"/>
        <v>0.23185684361793815</v>
      </c>
      <c r="AD43" s="83">
        <f>SUM(AD37:AD42)</f>
        <v>213754878</v>
      </c>
      <c r="AE43" s="84">
        <f>SUM(AE37:AE42)</f>
        <v>205555550</v>
      </c>
      <c r="AF43" s="84">
        <f t="shared" si="14"/>
        <v>419310428</v>
      </c>
      <c r="AG43" s="46">
        <f t="shared" si="15"/>
        <v>1.1327407849963163</v>
      </c>
      <c r="AH43" s="46">
        <f t="shared" si="16"/>
        <v>-0.5292544501182785</v>
      </c>
      <c r="AI43" s="65">
        <f>SUM(AI37:AI42)</f>
        <v>689931900</v>
      </c>
      <c r="AJ43" s="65">
        <f>SUM(AJ37:AJ42)</f>
        <v>820679490</v>
      </c>
      <c r="AK43" s="65">
        <f>SUM(AK37:AK42)</f>
        <v>781514002</v>
      </c>
      <c r="AL43" s="65"/>
    </row>
    <row r="44" spans="1:38" s="59" customFormat="1" ht="12.75">
      <c r="A44" s="63"/>
      <c r="B44" s="64" t="s">
        <v>455</v>
      </c>
      <c r="C44" s="34"/>
      <c r="D44" s="83">
        <f>SUM(D9:D14,D16:D20,D22:D27,D29:D35,D37:D42)</f>
        <v>7648434262</v>
      </c>
      <c r="E44" s="84">
        <f>SUM(E9:E14,E16:E20,E22:E27,E29:E35,E37:E42)</f>
        <v>3297293074</v>
      </c>
      <c r="F44" s="85">
        <f t="shared" si="0"/>
        <v>10945727336</v>
      </c>
      <c r="G44" s="83">
        <f>SUM(G9:G14,G16:G20,G22:G27,G29:G35,G37:G42)</f>
        <v>7648434262</v>
      </c>
      <c r="H44" s="84">
        <f>SUM(H9:H14,H16:H20,H22:H27,H29:H35,H37:H42)</f>
        <v>3297293074</v>
      </c>
      <c r="I44" s="92">
        <f t="shared" si="1"/>
        <v>10945727336</v>
      </c>
      <c r="J44" s="83">
        <f>SUM(J9:J14,J16:J20,J22:J27,J29:J35,J37:J42)</f>
        <v>1704070721</v>
      </c>
      <c r="K44" s="94">
        <f>SUM(K9:K14,K16:K20,K22:K27,K29:K35,K37:K42)</f>
        <v>402419160</v>
      </c>
      <c r="L44" s="84">
        <f t="shared" si="2"/>
        <v>2106489881</v>
      </c>
      <c r="M44" s="46">
        <f t="shared" si="3"/>
        <v>0.19244859810017836</v>
      </c>
      <c r="N44" s="113">
        <f>SUM(N9:N14,N16:N20,N22:N27,N29:N35,N37:N42)</f>
        <v>1981062983</v>
      </c>
      <c r="O44" s="114">
        <f>SUM(O9:O14,O16:O20,O22:O27,O29:O35,O37:O42)</f>
        <v>843105946</v>
      </c>
      <c r="P44" s="115">
        <f t="shared" si="4"/>
        <v>2824168929</v>
      </c>
      <c r="Q44" s="46">
        <f t="shared" si="5"/>
        <v>0.25801564777805464</v>
      </c>
      <c r="R44" s="113">
        <f>SUM(R9:R14,R16:R20,R22:R27,R29:R35,R37:R42)</f>
        <v>0</v>
      </c>
      <c r="S44" s="115">
        <f>SUM(S9:S14,S16:S20,S22:S27,S29:S35,S37:S42)</f>
        <v>0</v>
      </c>
      <c r="T44" s="115">
        <f t="shared" si="6"/>
        <v>0</v>
      </c>
      <c r="U44" s="46">
        <f t="shared" si="7"/>
        <v>0</v>
      </c>
      <c r="V44" s="113">
        <f>SUM(V9:V14,V16:V20,V22:V27,V29:V35,V37:V42)</f>
        <v>0</v>
      </c>
      <c r="W44" s="115">
        <f>SUM(W9:W14,W16:W20,W22:W27,W29:W35,W37:W42)</f>
        <v>0</v>
      </c>
      <c r="X44" s="115">
        <f t="shared" si="8"/>
        <v>0</v>
      </c>
      <c r="Y44" s="46">
        <f t="shared" si="9"/>
        <v>0</v>
      </c>
      <c r="Z44" s="83">
        <f t="shared" si="10"/>
        <v>3685133704</v>
      </c>
      <c r="AA44" s="84">
        <f t="shared" si="11"/>
        <v>1245525106</v>
      </c>
      <c r="AB44" s="84">
        <f t="shared" si="12"/>
        <v>4930658810</v>
      </c>
      <c r="AC44" s="46">
        <f t="shared" si="13"/>
        <v>0.45046424587823297</v>
      </c>
      <c r="AD44" s="83">
        <f>SUM(AD9:AD14,AD16:AD20,AD22:AD27,AD29:AD35,AD37:AD42)</f>
        <v>1488280589</v>
      </c>
      <c r="AE44" s="84">
        <f>SUM(AE9:AE14,AE16:AE20,AE22:AE27,AE29:AE35,AE37:AE42)</f>
        <v>837695357</v>
      </c>
      <c r="AF44" s="84">
        <f t="shared" si="14"/>
        <v>2325975946</v>
      </c>
      <c r="AG44" s="46">
        <f t="shared" si="15"/>
        <v>0.48761438778779714</v>
      </c>
      <c r="AH44" s="46">
        <f t="shared" si="16"/>
        <v>0.2141866444735796</v>
      </c>
      <c r="AI44" s="65">
        <f>SUM(AI9:AI14,AI16:AI20,AI22:AI27,AI29:AI35,AI37:AI42)</f>
        <v>8817960439</v>
      </c>
      <c r="AJ44" s="65">
        <f>SUM(AJ9:AJ14,AJ16:AJ20,AJ22:AJ27,AJ29:AJ35,AJ37:AJ42)</f>
        <v>9791543989</v>
      </c>
      <c r="AK44" s="65">
        <f>SUM(AK9:AK14,AK16:AK20,AK22:AK27,AK29:AK35,AK37:AK42)</f>
        <v>4299764381</v>
      </c>
      <c r="AL44" s="65"/>
    </row>
    <row r="45" spans="1:38" s="15" customFormat="1" ht="12.75">
      <c r="A45" s="66"/>
      <c r="B45" s="67"/>
      <c r="C45" s="68"/>
      <c r="D45" s="95"/>
      <c r="E45" s="95"/>
      <c r="F45" s="96"/>
      <c r="G45" s="97"/>
      <c r="H45" s="95"/>
      <c r="I45" s="98"/>
      <c r="J45" s="97"/>
      <c r="K45" s="99"/>
      <c r="L45" s="95"/>
      <c r="M45" s="72"/>
      <c r="N45" s="97"/>
      <c r="O45" s="99"/>
      <c r="P45" s="95"/>
      <c r="Q45" s="72"/>
      <c r="R45" s="97"/>
      <c r="S45" s="99"/>
      <c r="T45" s="95"/>
      <c r="U45" s="72"/>
      <c r="V45" s="97"/>
      <c r="W45" s="99"/>
      <c r="X45" s="95"/>
      <c r="Y45" s="72"/>
      <c r="Z45" s="97"/>
      <c r="AA45" s="99"/>
      <c r="AB45" s="95"/>
      <c r="AC45" s="72"/>
      <c r="AD45" s="97"/>
      <c r="AE45" s="95"/>
      <c r="AF45" s="95"/>
      <c r="AG45" s="72"/>
      <c r="AH45" s="72"/>
      <c r="AI45" s="14"/>
      <c r="AJ45" s="14"/>
      <c r="AK45" s="14"/>
      <c r="AL45" s="14"/>
    </row>
    <row r="46" spans="1:38" s="75" customFormat="1" ht="12.75">
      <c r="A46" s="77"/>
      <c r="B46" s="120" t="s">
        <v>667</v>
      </c>
      <c r="C46" s="77"/>
      <c r="D46" s="100"/>
      <c r="E46" s="100"/>
      <c r="F46" s="100"/>
      <c r="G46" s="100"/>
      <c r="H46" s="100"/>
      <c r="I46" s="100"/>
      <c r="J46" s="100"/>
      <c r="K46" s="100"/>
      <c r="L46" s="100"/>
      <c r="M46" s="77"/>
      <c r="N46" s="100"/>
      <c r="O46" s="100"/>
      <c r="P46" s="100"/>
      <c r="Q46" s="77"/>
      <c r="R46" s="100"/>
      <c r="S46" s="100"/>
      <c r="T46" s="100"/>
      <c r="U46" s="77"/>
      <c r="V46" s="100"/>
      <c r="W46" s="100"/>
      <c r="X46" s="100"/>
      <c r="Y46" s="77"/>
      <c r="Z46" s="100"/>
      <c r="AA46" s="100"/>
      <c r="AB46" s="100"/>
      <c r="AC46" s="77"/>
      <c r="AD46" s="100"/>
      <c r="AE46" s="100"/>
      <c r="AF46" s="100"/>
      <c r="AG46" s="77"/>
      <c r="AH46" s="77"/>
      <c r="AI46" s="77"/>
      <c r="AJ46" s="77"/>
      <c r="AK46" s="77"/>
      <c r="AL46" s="77"/>
    </row>
    <row r="47" spans="1:38" s="76" customFormat="1" ht="12.75">
      <c r="A47" s="78"/>
      <c r="B47" s="78"/>
      <c r="C47" s="78"/>
      <c r="D47" s="101"/>
      <c r="E47" s="101"/>
      <c r="F47" s="101"/>
      <c r="G47" s="101"/>
      <c r="H47" s="101"/>
      <c r="I47" s="101"/>
      <c r="J47" s="101"/>
      <c r="K47" s="101"/>
      <c r="L47" s="101"/>
      <c r="M47" s="78"/>
      <c r="N47" s="101"/>
      <c r="O47" s="101"/>
      <c r="P47" s="101"/>
      <c r="Q47" s="78"/>
      <c r="R47" s="101"/>
      <c r="S47" s="101"/>
      <c r="T47" s="101"/>
      <c r="U47" s="78"/>
      <c r="V47" s="101"/>
      <c r="W47" s="101"/>
      <c r="X47" s="101"/>
      <c r="Y47" s="78"/>
      <c r="Z47" s="101"/>
      <c r="AA47" s="101"/>
      <c r="AB47" s="101"/>
      <c r="AC47" s="78"/>
      <c r="AD47" s="101"/>
      <c r="AE47" s="101"/>
      <c r="AF47" s="101"/>
      <c r="AG47" s="78"/>
      <c r="AH47" s="78"/>
      <c r="AI47" s="78"/>
      <c r="AJ47" s="78"/>
      <c r="AK47" s="78"/>
      <c r="AL47" s="78"/>
    </row>
    <row r="48" spans="1:38" s="76" customFormat="1" ht="12.75">
      <c r="A48" s="78"/>
      <c r="B48" s="78"/>
      <c r="C48" s="78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6" customFormat="1" ht="12.75">
      <c r="A49" s="78"/>
      <c r="B49" s="78"/>
      <c r="C49" s="78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6" customFormat="1" ht="12.75">
      <c r="A50" s="78"/>
      <c r="B50" s="78"/>
      <c r="C50" s="78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76" customFormat="1" ht="12.75">
      <c r="A51" s="78"/>
      <c r="B51" s="78"/>
      <c r="C51" s="78"/>
      <c r="D51" s="101"/>
      <c r="E51" s="101"/>
      <c r="F51" s="101"/>
      <c r="G51" s="101"/>
      <c r="H51" s="101"/>
      <c r="I51" s="101"/>
      <c r="J51" s="101"/>
      <c r="K51" s="101"/>
      <c r="L51" s="101"/>
      <c r="M51" s="78"/>
      <c r="N51" s="101"/>
      <c r="O51" s="101"/>
      <c r="P51" s="101"/>
      <c r="Q51" s="78"/>
      <c r="R51" s="101"/>
      <c r="S51" s="101"/>
      <c r="T51" s="101"/>
      <c r="U51" s="78"/>
      <c r="V51" s="101"/>
      <c r="W51" s="101"/>
      <c r="X51" s="101"/>
      <c r="Y51" s="78"/>
      <c r="Z51" s="101"/>
      <c r="AA51" s="101"/>
      <c r="AB51" s="101"/>
      <c r="AC51" s="78"/>
      <c r="AD51" s="101"/>
      <c r="AE51" s="101"/>
      <c r="AF51" s="101"/>
      <c r="AG51" s="78"/>
      <c r="AH51" s="78"/>
      <c r="AI51" s="78"/>
      <c r="AJ51" s="78"/>
      <c r="AK51" s="78"/>
      <c r="AL51" s="78"/>
    </row>
    <row r="52" spans="1:38" s="76" customFormat="1" ht="12.75">
      <c r="A52" s="78"/>
      <c r="B52" s="78"/>
      <c r="C52" s="78"/>
      <c r="D52" s="101"/>
      <c r="E52" s="101"/>
      <c r="F52" s="101"/>
      <c r="G52" s="101"/>
      <c r="H52" s="101"/>
      <c r="I52" s="101"/>
      <c r="J52" s="101"/>
      <c r="K52" s="101"/>
      <c r="L52" s="101"/>
      <c r="M52" s="78"/>
      <c r="N52" s="101"/>
      <c r="O52" s="101"/>
      <c r="P52" s="101"/>
      <c r="Q52" s="78"/>
      <c r="R52" s="101"/>
      <c r="S52" s="101"/>
      <c r="T52" s="101"/>
      <c r="U52" s="78"/>
      <c r="V52" s="101"/>
      <c r="W52" s="101"/>
      <c r="X52" s="101"/>
      <c r="Y52" s="78"/>
      <c r="Z52" s="101"/>
      <c r="AA52" s="101"/>
      <c r="AB52" s="101"/>
      <c r="AC52" s="78"/>
      <c r="AD52" s="101"/>
      <c r="AE52" s="101"/>
      <c r="AF52" s="101"/>
      <c r="AG52" s="78"/>
      <c r="AH52" s="78"/>
      <c r="AI52" s="78"/>
      <c r="AJ52" s="78"/>
      <c r="AK52" s="78"/>
      <c r="AL52" s="78"/>
    </row>
    <row r="53" spans="1:38" s="76" customFormat="1" ht="12.75">
      <c r="A53" s="78"/>
      <c r="B53" s="78"/>
      <c r="C53" s="78"/>
      <c r="D53" s="101"/>
      <c r="E53" s="101"/>
      <c r="F53" s="101"/>
      <c r="G53" s="101"/>
      <c r="H53" s="101"/>
      <c r="I53" s="101"/>
      <c r="J53" s="101"/>
      <c r="K53" s="101"/>
      <c r="L53" s="101"/>
      <c r="M53" s="78"/>
      <c r="N53" s="101"/>
      <c r="O53" s="101"/>
      <c r="P53" s="101"/>
      <c r="Q53" s="78"/>
      <c r="R53" s="101"/>
      <c r="S53" s="101"/>
      <c r="T53" s="101"/>
      <c r="U53" s="78"/>
      <c r="V53" s="101"/>
      <c r="W53" s="101"/>
      <c r="X53" s="101"/>
      <c r="Y53" s="78"/>
      <c r="Z53" s="101"/>
      <c r="AA53" s="101"/>
      <c r="AB53" s="101"/>
      <c r="AC53" s="78"/>
      <c r="AD53" s="101"/>
      <c r="AE53" s="101"/>
      <c r="AF53" s="101"/>
      <c r="AG53" s="78"/>
      <c r="AH53" s="78"/>
      <c r="AI53" s="78"/>
      <c r="AJ53" s="78"/>
      <c r="AK53" s="78"/>
      <c r="AL53" s="78"/>
    </row>
    <row r="54" spans="1:38" s="76" customFormat="1" ht="12.75">
      <c r="A54" s="78"/>
      <c r="B54" s="78"/>
      <c r="C54" s="78"/>
      <c r="D54" s="101"/>
      <c r="E54" s="101"/>
      <c r="F54" s="101"/>
      <c r="G54" s="101"/>
      <c r="H54" s="101"/>
      <c r="I54" s="101"/>
      <c r="J54" s="101"/>
      <c r="K54" s="101"/>
      <c r="L54" s="101"/>
      <c r="M54" s="78"/>
      <c r="N54" s="101"/>
      <c r="O54" s="101"/>
      <c r="P54" s="101"/>
      <c r="Q54" s="78"/>
      <c r="R54" s="101"/>
      <c r="S54" s="101"/>
      <c r="T54" s="101"/>
      <c r="U54" s="78"/>
      <c r="V54" s="101"/>
      <c r="W54" s="101"/>
      <c r="X54" s="101"/>
      <c r="Y54" s="78"/>
      <c r="Z54" s="101"/>
      <c r="AA54" s="101"/>
      <c r="AB54" s="101"/>
      <c r="AC54" s="78"/>
      <c r="AD54" s="101"/>
      <c r="AE54" s="101"/>
      <c r="AF54" s="101"/>
      <c r="AG54" s="78"/>
      <c r="AH54" s="78"/>
      <c r="AI54" s="78"/>
      <c r="AJ54" s="78"/>
      <c r="AK54" s="78"/>
      <c r="AL54" s="78"/>
    </row>
    <row r="55" spans="1:38" s="76" customFormat="1" ht="12.75">
      <c r="A55" s="78"/>
      <c r="B55" s="78"/>
      <c r="C55" s="78"/>
      <c r="D55" s="101"/>
      <c r="E55" s="101"/>
      <c r="F55" s="101"/>
      <c r="G55" s="101"/>
      <c r="H55" s="101"/>
      <c r="I55" s="101"/>
      <c r="J55" s="101"/>
      <c r="K55" s="101"/>
      <c r="L55" s="101"/>
      <c r="M55" s="78"/>
      <c r="N55" s="101"/>
      <c r="O55" s="101"/>
      <c r="P55" s="101"/>
      <c r="Q55" s="78"/>
      <c r="R55" s="101"/>
      <c r="S55" s="101"/>
      <c r="T55" s="101"/>
      <c r="U55" s="78"/>
      <c r="V55" s="101"/>
      <c r="W55" s="101"/>
      <c r="X55" s="101"/>
      <c r="Y55" s="78"/>
      <c r="Z55" s="101"/>
      <c r="AA55" s="101"/>
      <c r="AB55" s="101"/>
      <c r="AC55" s="78"/>
      <c r="AD55" s="101"/>
      <c r="AE55" s="101"/>
      <c r="AF55" s="101"/>
      <c r="AG55" s="78"/>
      <c r="AH55" s="78"/>
      <c r="AI55" s="78"/>
      <c r="AJ55" s="78"/>
      <c r="AK55" s="78"/>
      <c r="AL55" s="78"/>
    </row>
    <row r="56" spans="1:38" s="76" customFormat="1" ht="12.75">
      <c r="A56" s="78"/>
      <c r="B56" s="78"/>
      <c r="C56" s="78"/>
      <c r="D56" s="101"/>
      <c r="E56" s="101"/>
      <c r="F56" s="101"/>
      <c r="G56" s="101"/>
      <c r="H56" s="101"/>
      <c r="I56" s="101"/>
      <c r="J56" s="101"/>
      <c r="K56" s="101"/>
      <c r="L56" s="101"/>
      <c r="M56" s="78"/>
      <c r="N56" s="101"/>
      <c r="O56" s="101"/>
      <c r="P56" s="101"/>
      <c r="Q56" s="78"/>
      <c r="R56" s="101"/>
      <c r="S56" s="101"/>
      <c r="T56" s="101"/>
      <c r="U56" s="78"/>
      <c r="V56" s="101"/>
      <c r="W56" s="101"/>
      <c r="X56" s="101"/>
      <c r="Y56" s="78"/>
      <c r="Z56" s="101"/>
      <c r="AA56" s="101"/>
      <c r="AB56" s="101"/>
      <c r="AC56" s="78"/>
      <c r="AD56" s="101"/>
      <c r="AE56" s="101"/>
      <c r="AF56" s="101"/>
      <c r="AG56" s="78"/>
      <c r="AH56" s="78"/>
      <c r="AI56" s="78"/>
      <c r="AJ56" s="78"/>
      <c r="AK56" s="78"/>
      <c r="AL56" s="78"/>
    </row>
    <row r="57" spans="1:38" s="76" customFormat="1" ht="12.75">
      <c r="A57" s="78"/>
      <c r="B57" s="78"/>
      <c r="C57" s="78"/>
      <c r="D57" s="101"/>
      <c r="E57" s="101"/>
      <c r="F57" s="101"/>
      <c r="G57" s="101"/>
      <c r="H57" s="101"/>
      <c r="I57" s="101"/>
      <c r="J57" s="101"/>
      <c r="K57" s="101"/>
      <c r="L57" s="101"/>
      <c r="M57" s="78"/>
      <c r="N57" s="101"/>
      <c r="O57" s="101"/>
      <c r="P57" s="101"/>
      <c r="Q57" s="78"/>
      <c r="R57" s="101"/>
      <c r="S57" s="101"/>
      <c r="T57" s="101"/>
      <c r="U57" s="78"/>
      <c r="V57" s="101"/>
      <c r="W57" s="101"/>
      <c r="X57" s="101"/>
      <c r="Y57" s="78"/>
      <c r="Z57" s="101"/>
      <c r="AA57" s="101"/>
      <c r="AB57" s="101"/>
      <c r="AC57" s="78"/>
      <c r="AD57" s="101"/>
      <c r="AE57" s="101"/>
      <c r="AF57" s="101"/>
      <c r="AG57" s="78"/>
      <c r="AH57" s="78"/>
      <c r="AI57" s="78"/>
      <c r="AJ57" s="78"/>
      <c r="AK57" s="78"/>
      <c r="AL57" s="78"/>
    </row>
    <row r="58" spans="1:38" s="76" customFormat="1" ht="12.75">
      <c r="A58" s="78"/>
      <c r="B58" s="78"/>
      <c r="C58" s="78"/>
      <c r="D58" s="101"/>
      <c r="E58" s="101"/>
      <c r="F58" s="101"/>
      <c r="G58" s="101"/>
      <c r="H58" s="101"/>
      <c r="I58" s="101"/>
      <c r="J58" s="101"/>
      <c r="K58" s="101"/>
      <c r="L58" s="101"/>
      <c r="M58" s="78"/>
      <c r="N58" s="101"/>
      <c r="O58" s="101"/>
      <c r="P58" s="101"/>
      <c r="Q58" s="78"/>
      <c r="R58" s="101"/>
      <c r="S58" s="101"/>
      <c r="T58" s="101"/>
      <c r="U58" s="78"/>
      <c r="V58" s="101"/>
      <c r="W58" s="101"/>
      <c r="X58" s="101"/>
      <c r="Y58" s="78"/>
      <c r="Z58" s="101"/>
      <c r="AA58" s="101"/>
      <c r="AB58" s="101"/>
      <c r="AC58" s="78"/>
      <c r="AD58" s="101"/>
      <c r="AE58" s="101"/>
      <c r="AF58" s="101"/>
      <c r="AG58" s="78"/>
      <c r="AH58" s="78"/>
      <c r="AI58" s="78"/>
      <c r="AJ58" s="78"/>
      <c r="AK58" s="78"/>
      <c r="AL58" s="78"/>
    </row>
    <row r="59" spans="1:38" s="76" customFormat="1" ht="12.75">
      <c r="A59" s="78"/>
      <c r="B59" s="78"/>
      <c r="C59" s="78"/>
      <c r="D59" s="101"/>
      <c r="E59" s="101"/>
      <c r="F59" s="101"/>
      <c r="G59" s="101"/>
      <c r="H59" s="101"/>
      <c r="I59" s="101"/>
      <c r="J59" s="101"/>
      <c r="K59" s="101"/>
      <c r="L59" s="101"/>
      <c r="M59" s="78"/>
      <c r="N59" s="101"/>
      <c r="O59" s="101"/>
      <c r="P59" s="101"/>
      <c r="Q59" s="78"/>
      <c r="R59" s="101"/>
      <c r="S59" s="101"/>
      <c r="T59" s="101"/>
      <c r="U59" s="78"/>
      <c r="V59" s="101"/>
      <c r="W59" s="101"/>
      <c r="X59" s="101"/>
      <c r="Y59" s="78"/>
      <c r="Z59" s="101"/>
      <c r="AA59" s="101"/>
      <c r="AB59" s="101"/>
      <c r="AC59" s="78"/>
      <c r="AD59" s="101"/>
      <c r="AE59" s="101"/>
      <c r="AF59" s="101"/>
      <c r="AG59" s="78"/>
      <c r="AH59" s="78"/>
      <c r="AI59" s="78"/>
      <c r="AJ59" s="78"/>
      <c r="AK59" s="78"/>
      <c r="AL59" s="78"/>
    </row>
    <row r="60" spans="1:38" s="76" customFormat="1" ht="12.75">
      <c r="A60" s="78"/>
      <c r="B60" s="78"/>
      <c r="C60" s="78"/>
      <c r="D60" s="101"/>
      <c r="E60" s="101"/>
      <c r="F60" s="101"/>
      <c r="G60" s="101"/>
      <c r="H60" s="101"/>
      <c r="I60" s="101"/>
      <c r="J60" s="101"/>
      <c r="K60" s="101"/>
      <c r="L60" s="101"/>
      <c r="M60" s="78"/>
      <c r="N60" s="101"/>
      <c r="O60" s="101"/>
      <c r="P60" s="101"/>
      <c r="Q60" s="78"/>
      <c r="R60" s="101"/>
      <c r="S60" s="101"/>
      <c r="T60" s="101"/>
      <c r="U60" s="78"/>
      <c r="V60" s="101"/>
      <c r="W60" s="101"/>
      <c r="X60" s="101"/>
      <c r="Y60" s="78"/>
      <c r="Z60" s="101"/>
      <c r="AA60" s="101"/>
      <c r="AB60" s="101"/>
      <c r="AC60" s="78"/>
      <c r="AD60" s="101"/>
      <c r="AE60" s="101"/>
      <c r="AF60" s="101"/>
      <c r="AG60" s="78"/>
      <c r="AH60" s="78"/>
      <c r="AI60" s="78"/>
      <c r="AJ60" s="78"/>
      <c r="AK60" s="78"/>
      <c r="AL60" s="78"/>
    </row>
    <row r="61" spans="1:38" s="76" customFormat="1" ht="12.75">
      <c r="A61" s="78"/>
      <c r="B61" s="78"/>
      <c r="C61" s="78"/>
      <c r="D61" s="101"/>
      <c r="E61" s="101"/>
      <c r="F61" s="101"/>
      <c r="G61" s="101"/>
      <c r="H61" s="101"/>
      <c r="I61" s="101"/>
      <c r="J61" s="101"/>
      <c r="K61" s="101"/>
      <c r="L61" s="101"/>
      <c r="M61" s="78"/>
      <c r="N61" s="101"/>
      <c r="O61" s="101"/>
      <c r="P61" s="101"/>
      <c r="Q61" s="78"/>
      <c r="R61" s="101"/>
      <c r="S61" s="101"/>
      <c r="T61" s="101"/>
      <c r="U61" s="78"/>
      <c r="V61" s="101"/>
      <c r="W61" s="101"/>
      <c r="X61" s="101"/>
      <c r="Y61" s="78"/>
      <c r="Z61" s="101"/>
      <c r="AA61" s="101"/>
      <c r="AB61" s="101"/>
      <c r="AC61" s="78"/>
      <c r="AD61" s="101"/>
      <c r="AE61" s="101"/>
      <c r="AF61" s="101"/>
      <c r="AG61" s="78"/>
      <c r="AH61" s="78"/>
      <c r="AI61" s="78"/>
      <c r="AJ61" s="78"/>
      <c r="AK61" s="78"/>
      <c r="AL61" s="78"/>
    </row>
    <row r="62" spans="1:38" s="76" customFormat="1" ht="12.75">
      <c r="A62" s="78"/>
      <c r="B62" s="78"/>
      <c r="C62" s="78"/>
      <c r="D62" s="101"/>
      <c r="E62" s="101"/>
      <c r="F62" s="101"/>
      <c r="G62" s="101"/>
      <c r="H62" s="101"/>
      <c r="I62" s="101"/>
      <c r="J62" s="101"/>
      <c r="K62" s="101"/>
      <c r="L62" s="101"/>
      <c r="M62" s="78"/>
      <c r="N62" s="101"/>
      <c r="O62" s="101"/>
      <c r="P62" s="101"/>
      <c r="Q62" s="78"/>
      <c r="R62" s="101"/>
      <c r="S62" s="101"/>
      <c r="T62" s="101"/>
      <c r="U62" s="78"/>
      <c r="V62" s="101"/>
      <c r="W62" s="101"/>
      <c r="X62" s="101"/>
      <c r="Y62" s="78"/>
      <c r="Z62" s="101"/>
      <c r="AA62" s="101"/>
      <c r="AB62" s="101"/>
      <c r="AC62" s="78"/>
      <c r="AD62" s="101"/>
      <c r="AE62" s="101"/>
      <c r="AF62" s="101"/>
      <c r="AG62" s="78"/>
      <c r="AH62" s="78"/>
      <c r="AI62" s="78"/>
      <c r="AJ62" s="78"/>
      <c r="AK62" s="78"/>
      <c r="AL62" s="78"/>
    </row>
    <row r="63" spans="1:38" s="76" customFormat="1" ht="12.75">
      <c r="A63" s="78"/>
      <c r="B63" s="78"/>
      <c r="C63" s="78"/>
      <c r="D63" s="101"/>
      <c r="E63" s="101"/>
      <c r="F63" s="101"/>
      <c r="G63" s="101"/>
      <c r="H63" s="101"/>
      <c r="I63" s="101"/>
      <c r="J63" s="101"/>
      <c r="K63" s="101"/>
      <c r="L63" s="101"/>
      <c r="M63" s="78"/>
      <c r="N63" s="101"/>
      <c r="O63" s="101"/>
      <c r="P63" s="101"/>
      <c r="Q63" s="78"/>
      <c r="R63" s="101"/>
      <c r="S63" s="101"/>
      <c r="T63" s="101"/>
      <c r="U63" s="78"/>
      <c r="V63" s="101"/>
      <c r="W63" s="101"/>
      <c r="X63" s="101"/>
      <c r="Y63" s="78"/>
      <c r="Z63" s="101"/>
      <c r="AA63" s="101"/>
      <c r="AB63" s="101"/>
      <c r="AC63" s="78"/>
      <c r="AD63" s="101"/>
      <c r="AE63" s="101"/>
      <c r="AF63" s="101"/>
      <c r="AG63" s="78"/>
      <c r="AH63" s="78"/>
      <c r="AI63" s="78"/>
      <c r="AJ63" s="78"/>
      <c r="AK63" s="78"/>
      <c r="AL63" s="78"/>
    </row>
    <row r="64" spans="1:38" s="76" customFormat="1" ht="12.75">
      <c r="A64" s="78"/>
      <c r="B64" s="78"/>
      <c r="C64" s="78"/>
      <c r="D64" s="101"/>
      <c r="E64" s="101"/>
      <c r="F64" s="101"/>
      <c r="G64" s="101"/>
      <c r="H64" s="101"/>
      <c r="I64" s="101"/>
      <c r="J64" s="101"/>
      <c r="K64" s="101"/>
      <c r="L64" s="101"/>
      <c r="M64" s="78"/>
      <c r="N64" s="101"/>
      <c r="O64" s="101"/>
      <c r="P64" s="101"/>
      <c r="Q64" s="78"/>
      <c r="R64" s="101"/>
      <c r="S64" s="101"/>
      <c r="T64" s="101"/>
      <c r="U64" s="78"/>
      <c r="V64" s="101"/>
      <c r="W64" s="101"/>
      <c r="X64" s="101"/>
      <c r="Y64" s="78"/>
      <c r="Z64" s="101"/>
      <c r="AA64" s="101"/>
      <c r="AB64" s="101"/>
      <c r="AC64" s="78"/>
      <c r="AD64" s="101"/>
      <c r="AE64" s="101"/>
      <c r="AF64" s="101"/>
      <c r="AG64" s="78"/>
      <c r="AH64" s="78"/>
      <c r="AI64" s="78"/>
      <c r="AJ64" s="78"/>
      <c r="AK64" s="78"/>
      <c r="AL64" s="78"/>
    </row>
    <row r="65" spans="1:38" s="76" customFormat="1" ht="12.75">
      <c r="A65" s="78"/>
      <c r="B65" s="78"/>
      <c r="C65" s="78"/>
      <c r="D65" s="101"/>
      <c r="E65" s="101"/>
      <c r="F65" s="101"/>
      <c r="G65" s="101"/>
      <c r="H65" s="101"/>
      <c r="I65" s="101"/>
      <c r="J65" s="101"/>
      <c r="K65" s="101"/>
      <c r="L65" s="101"/>
      <c r="M65" s="78"/>
      <c r="N65" s="101"/>
      <c r="O65" s="101"/>
      <c r="P65" s="101"/>
      <c r="Q65" s="78"/>
      <c r="R65" s="101"/>
      <c r="S65" s="101"/>
      <c r="T65" s="101"/>
      <c r="U65" s="78"/>
      <c r="V65" s="101"/>
      <c r="W65" s="101"/>
      <c r="X65" s="101"/>
      <c r="Y65" s="78"/>
      <c r="Z65" s="101"/>
      <c r="AA65" s="101"/>
      <c r="AB65" s="101"/>
      <c r="AC65" s="78"/>
      <c r="AD65" s="101"/>
      <c r="AE65" s="101"/>
      <c r="AF65" s="101"/>
      <c r="AG65" s="78"/>
      <c r="AH65" s="78"/>
      <c r="AI65" s="78"/>
      <c r="AJ65" s="78"/>
      <c r="AK65" s="78"/>
      <c r="AL65" s="78"/>
    </row>
    <row r="66" spans="1:38" s="76" customFormat="1" ht="12.75">
      <c r="A66" s="78"/>
      <c r="B66" s="78"/>
      <c r="C66" s="78"/>
      <c r="D66" s="101"/>
      <c r="E66" s="101"/>
      <c r="F66" s="101"/>
      <c r="G66" s="101"/>
      <c r="H66" s="101"/>
      <c r="I66" s="101"/>
      <c r="J66" s="101"/>
      <c r="K66" s="101"/>
      <c r="L66" s="101"/>
      <c r="M66" s="78"/>
      <c r="N66" s="101"/>
      <c r="O66" s="101"/>
      <c r="P66" s="101"/>
      <c r="Q66" s="78"/>
      <c r="R66" s="101"/>
      <c r="S66" s="101"/>
      <c r="T66" s="101"/>
      <c r="U66" s="78"/>
      <c r="V66" s="101"/>
      <c r="W66" s="101"/>
      <c r="X66" s="101"/>
      <c r="Y66" s="78"/>
      <c r="Z66" s="101"/>
      <c r="AA66" s="101"/>
      <c r="AB66" s="101"/>
      <c r="AC66" s="78"/>
      <c r="AD66" s="101"/>
      <c r="AE66" s="101"/>
      <c r="AF66" s="101"/>
      <c r="AG66" s="78"/>
      <c r="AH66" s="78"/>
      <c r="AI66" s="78"/>
      <c r="AJ66" s="78"/>
      <c r="AK66" s="78"/>
      <c r="AL66" s="78"/>
    </row>
    <row r="67" spans="1:38" s="76" customFormat="1" ht="12.75">
      <c r="A67" s="78"/>
      <c r="B67" s="78"/>
      <c r="C67" s="78"/>
      <c r="D67" s="101"/>
      <c r="E67" s="101"/>
      <c r="F67" s="101"/>
      <c r="G67" s="101"/>
      <c r="H67" s="101"/>
      <c r="I67" s="101"/>
      <c r="J67" s="101"/>
      <c r="K67" s="101"/>
      <c r="L67" s="101"/>
      <c r="M67" s="78"/>
      <c r="N67" s="101"/>
      <c r="O67" s="101"/>
      <c r="P67" s="101"/>
      <c r="Q67" s="78"/>
      <c r="R67" s="101"/>
      <c r="S67" s="101"/>
      <c r="T67" s="101"/>
      <c r="U67" s="78"/>
      <c r="V67" s="101"/>
      <c r="W67" s="101"/>
      <c r="X67" s="101"/>
      <c r="Y67" s="78"/>
      <c r="Z67" s="101"/>
      <c r="AA67" s="101"/>
      <c r="AB67" s="101"/>
      <c r="AC67" s="78"/>
      <c r="AD67" s="101"/>
      <c r="AE67" s="101"/>
      <c r="AF67" s="101"/>
      <c r="AG67" s="78"/>
      <c r="AH67" s="78"/>
      <c r="AI67" s="78"/>
      <c r="AJ67" s="78"/>
      <c r="AK67" s="78"/>
      <c r="AL67" s="78"/>
    </row>
    <row r="68" spans="1:38" s="76" customFormat="1" ht="12.75">
      <c r="A68" s="78"/>
      <c r="B68" s="78"/>
      <c r="C68" s="78"/>
      <c r="D68" s="101"/>
      <c r="E68" s="101"/>
      <c r="F68" s="101"/>
      <c r="G68" s="101"/>
      <c r="H68" s="101"/>
      <c r="I68" s="101"/>
      <c r="J68" s="101"/>
      <c r="K68" s="101"/>
      <c r="L68" s="101"/>
      <c r="M68" s="78"/>
      <c r="N68" s="101"/>
      <c r="O68" s="101"/>
      <c r="P68" s="101"/>
      <c r="Q68" s="78"/>
      <c r="R68" s="101"/>
      <c r="S68" s="101"/>
      <c r="T68" s="101"/>
      <c r="U68" s="78"/>
      <c r="V68" s="101"/>
      <c r="W68" s="101"/>
      <c r="X68" s="101"/>
      <c r="Y68" s="78"/>
      <c r="Z68" s="101"/>
      <c r="AA68" s="101"/>
      <c r="AB68" s="101"/>
      <c r="AC68" s="78"/>
      <c r="AD68" s="101"/>
      <c r="AE68" s="101"/>
      <c r="AF68" s="101"/>
      <c r="AG68" s="78"/>
      <c r="AH68" s="78"/>
      <c r="AI68" s="78"/>
      <c r="AJ68" s="78"/>
      <c r="AK68" s="78"/>
      <c r="AL68" s="78"/>
    </row>
    <row r="69" spans="1:38" s="76" customFormat="1" ht="12.75">
      <c r="A69" s="78"/>
      <c r="B69" s="78"/>
      <c r="C69" s="78"/>
      <c r="D69" s="101"/>
      <c r="E69" s="101"/>
      <c r="F69" s="101"/>
      <c r="G69" s="101"/>
      <c r="H69" s="101"/>
      <c r="I69" s="101"/>
      <c r="J69" s="101"/>
      <c r="K69" s="101"/>
      <c r="L69" s="101"/>
      <c r="M69" s="78"/>
      <c r="N69" s="101"/>
      <c r="O69" s="101"/>
      <c r="P69" s="101"/>
      <c r="Q69" s="78"/>
      <c r="R69" s="101"/>
      <c r="S69" s="101"/>
      <c r="T69" s="101"/>
      <c r="U69" s="78"/>
      <c r="V69" s="101"/>
      <c r="W69" s="101"/>
      <c r="X69" s="101"/>
      <c r="Y69" s="78"/>
      <c r="Z69" s="101"/>
      <c r="AA69" s="101"/>
      <c r="AB69" s="101"/>
      <c r="AC69" s="78"/>
      <c r="AD69" s="101"/>
      <c r="AE69" s="101"/>
      <c r="AF69" s="101"/>
      <c r="AG69" s="78"/>
      <c r="AH69" s="78"/>
      <c r="AI69" s="78"/>
      <c r="AJ69" s="78"/>
      <c r="AK69" s="78"/>
      <c r="AL69" s="78"/>
    </row>
    <row r="70" spans="1:38" s="76" customFormat="1" ht="12.75">
      <c r="A70" s="78"/>
      <c r="B70" s="78"/>
      <c r="C70" s="78"/>
      <c r="D70" s="101"/>
      <c r="E70" s="101"/>
      <c r="F70" s="101"/>
      <c r="G70" s="101"/>
      <c r="H70" s="101"/>
      <c r="I70" s="101"/>
      <c r="J70" s="101"/>
      <c r="K70" s="101"/>
      <c r="L70" s="101"/>
      <c r="M70" s="78"/>
      <c r="N70" s="101"/>
      <c r="O70" s="101"/>
      <c r="P70" s="101"/>
      <c r="Q70" s="78"/>
      <c r="R70" s="101"/>
      <c r="S70" s="101"/>
      <c r="T70" s="101"/>
      <c r="U70" s="78"/>
      <c r="V70" s="101"/>
      <c r="W70" s="101"/>
      <c r="X70" s="101"/>
      <c r="Y70" s="78"/>
      <c r="Z70" s="101"/>
      <c r="AA70" s="101"/>
      <c r="AB70" s="101"/>
      <c r="AC70" s="78"/>
      <c r="AD70" s="101"/>
      <c r="AE70" s="101"/>
      <c r="AF70" s="101"/>
      <c r="AG70" s="78"/>
      <c r="AH70" s="78"/>
      <c r="AI70" s="78"/>
      <c r="AJ70" s="78"/>
      <c r="AK70" s="78"/>
      <c r="AL70" s="78"/>
    </row>
    <row r="71" spans="1:38" s="76" customFormat="1" ht="12.75">
      <c r="A71" s="78"/>
      <c r="B71" s="78"/>
      <c r="C71" s="78"/>
      <c r="D71" s="101"/>
      <c r="E71" s="101"/>
      <c r="F71" s="101"/>
      <c r="G71" s="101"/>
      <c r="H71" s="101"/>
      <c r="I71" s="101"/>
      <c r="J71" s="101"/>
      <c r="K71" s="101"/>
      <c r="L71" s="101"/>
      <c r="M71" s="78"/>
      <c r="N71" s="101"/>
      <c r="O71" s="101"/>
      <c r="P71" s="101"/>
      <c r="Q71" s="78"/>
      <c r="R71" s="101"/>
      <c r="S71" s="101"/>
      <c r="T71" s="101"/>
      <c r="U71" s="78"/>
      <c r="V71" s="101"/>
      <c r="W71" s="101"/>
      <c r="X71" s="101"/>
      <c r="Y71" s="78"/>
      <c r="Z71" s="101"/>
      <c r="AA71" s="101"/>
      <c r="AB71" s="101"/>
      <c r="AC71" s="78"/>
      <c r="AD71" s="101"/>
      <c r="AE71" s="101"/>
      <c r="AF71" s="101"/>
      <c r="AG71" s="78"/>
      <c r="AH71" s="78"/>
      <c r="AI71" s="78"/>
      <c r="AJ71" s="78"/>
      <c r="AK71" s="78"/>
      <c r="AL71" s="78"/>
    </row>
    <row r="72" spans="1:38" s="76" customFormat="1" ht="12.75">
      <c r="A72" s="78"/>
      <c r="B72" s="78"/>
      <c r="C72" s="78"/>
      <c r="D72" s="101"/>
      <c r="E72" s="101"/>
      <c r="F72" s="101"/>
      <c r="G72" s="101"/>
      <c r="H72" s="101"/>
      <c r="I72" s="101"/>
      <c r="J72" s="101"/>
      <c r="K72" s="101"/>
      <c r="L72" s="101"/>
      <c r="M72" s="78"/>
      <c r="N72" s="101"/>
      <c r="O72" s="101"/>
      <c r="P72" s="101"/>
      <c r="Q72" s="78"/>
      <c r="R72" s="101"/>
      <c r="S72" s="101"/>
      <c r="T72" s="101"/>
      <c r="U72" s="78"/>
      <c r="V72" s="101"/>
      <c r="W72" s="101"/>
      <c r="X72" s="101"/>
      <c r="Y72" s="78"/>
      <c r="Z72" s="101"/>
      <c r="AA72" s="101"/>
      <c r="AB72" s="101"/>
      <c r="AC72" s="78"/>
      <c r="AD72" s="101"/>
      <c r="AE72" s="101"/>
      <c r="AF72" s="101"/>
      <c r="AG72" s="78"/>
      <c r="AH72" s="78"/>
      <c r="AI72" s="78"/>
      <c r="AJ72" s="78"/>
      <c r="AK72" s="78"/>
      <c r="AL72" s="78"/>
    </row>
    <row r="73" spans="1:38" s="76" customFormat="1" ht="12.75">
      <c r="A73" s="78"/>
      <c r="B73" s="78"/>
      <c r="C73" s="78"/>
      <c r="D73" s="101"/>
      <c r="E73" s="101"/>
      <c r="F73" s="101"/>
      <c r="G73" s="101"/>
      <c r="H73" s="101"/>
      <c r="I73" s="101"/>
      <c r="J73" s="101"/>
      <c r="K73" s="101"/>
      <c r="L73" s="101"/>
      <c r="M73" s="78"/>
      <c r="N73" s="101"/>
      <c r="O73" s="101"/>
      <c r="P73" s="101"/>
      <c r="Q73" s="78"/>
      <c r="R73" s="101"/>
      <c r="S73" s="101"/>
      <c r="T73" s="101"/>
      <c r="U73" s="78"/>
      <c r="V73" s="101"/>
      <c r="W73" s="101"/>
      <c r="X73" s="101"/>
      <c r="Y73" s="78"/>
      <c r="Z73" s="101"/>
      <c r="AA73" s="101"/>
      <c r="AB73" s="101"/>
      <c r="AC73" s="78"/>
      <c r="AD73" s="101"/>
      <c r="AE73" s="101"/>
      <c r="AF73" s="101"/>
      <c r="AG73" s="78"/>
      <c r="AH73" s="78"/>
      <c r="AI73" s="78"/>
      <c r="AJ73" s="78"/>
      <c r="AK73" s="78"/>
      <c r="AL73" s="78"/>
    </row>
    <row r="74" spans="1:38" s="76" customFormat="1" ht="12.75">
      <c r="A74" s="78"/>
      <c r="B74" s="78"/>
      <c r="C74" s="78"/>
      <c r="D74" s="101"/>
      <c r="E74" s="101"/>
      <c r="F74" s="101"/>
      <c r="G74" s="101"/>
      <c r="H74" s="101"/>
      <c r="I74" s="101"/>
      <c r="J74" s="101"/>
      <c r="K74" s="101"/>
      <c r="L74" s="101"/>
      <c r="M74" s="78"/>
      <c r="N74" s="101"/>
      <c r="O74" s="101"/>
      <c r="P74" s="101"/>
      <c r="Q74" s="78"/>
      <c r="R74" s="101"/>
      <c r="S74" s="101"/>
      <c r="T74" s="101"/>
      <c r="U74" s="78"/>
      <c r="V74" s="101"/>
      <c r="W74" s="101"/>
      <c r="X74" s="101"/>
      <c r="Y74" s="78"/>
      <c r="Z74" s="101"/>
      <c r="AA74" s="101"/>
      <c r="AB74" s="101"/>
      <c r="AC74" s="78"/>
      <c r="AD74" s="101"/>
      <c r="AE74" s="101"/>
      <c r="AF74" s="101"/>
      <c r="AG74" s="78"/>
      <c r="AH74" s="78"/>
      <c r="AI74" s="78"/>
      <c r="AJ74" s="78"/>
      <c r="AK74" s="78"/>
      <c r="AL74" s="78"/>
    </row>
    <row r="75" spans="1:38" s="76" customFormat="1" ht="12.75">
      <c r="A75" s="78"/>
      <c r="B75" s="78"/>
      <c r="C75" s="78"/>
      <c r="D75" s="101"/>
      <c r="E75" s="101"/>
      <c r="F75" s="101"/>
      <c r="G75" s="101"/>
      <c r="H75" s="101"/>
      <c r="I75" s="101"/>
      <c r="J75" s="101"/>
      <c r="K75" s="101"/>
      <c r="L75" s="101"/>
      <c r="M75" s="78"/>
      <c r="N75" s="101"/>
      <c r="O75" s="101"/>
      <c r="P75" s="101"/>
      <c r="Q75" s="78"/>
      <c r="R75" s="101"/>
      <c r="S75" s="101"/>
      <c r="T75" s="101"/>
      <c r="U75" s="78"/>
      <c r="V75" s="101"/>
      <c r="W75" s="101"/>
      <c r="X75" s="101"/>
      <c r="Y75" s="78"/>
      <c r="Z75" s="101"/>
      <c r="AA75" s="101"/>
      <c r="AB75" s="101"/>
      <c r="AC75" s="78"/>
      <c r="AD75" s="101"/>
      <c r="AE75" s="101"/>
      <c r="AF75" s="101"/>
      <c r="AG75" s="78"/>
      <c r="AH75" s="78"/>
      <c r="AI75" s="78"/>
      <c r="AJ75" s="78"/>
      <c r="AK75" s="78"/>
      <c r="AL75" s="78"/>
    </row>
    <row r="76" spans="1:38" s="76" customFormat="1" ht="12.75">
      <c r="A76" s="78"/>
      <c r="B76" s="78"/>
      <c r="C76" s="78"/>
      <c r="D76" s="101"/>
      <c r="E76" s="101"/>
      <c r="F76" s="101"/>
      <c r="G76" s="101"/>
      <c r="H76" s="101"/>
      <c r="I76" s="101"/>
      <c r="J76" s="101"/>
      <c r="K76" s="101"/>
      <c r="L76" s="101"/>
      <c r="M76" s="78"/>
      <c r="N76" s="101"/>
      <c r="O76" s="101"/>
      <c r="P76" s="101"/>
      <c r="Q76" s="78"/>
      <c r="R76" s="101"/>
      <c r="S76" s="101"/>
      <c r="T76" s="101"/>
      <c r="U76" s="78"/>
      <c r="V76" s="101"/>
      <c r="W76" s="101"/>
      <c r="X76" s="101"/>
      <c r="Y76" s="78"/>
      <c r="Z76" s="101"/>
      <c r="AA76" s="101"/>
      <c r="AB76" s="101"/>
      <c r="AC76" s="78"/>
      <c r="AD76" s="101"/>
      <c r="AE76" s="101"/>
      <c r="AF76" s="101"/>
      <c r="AG76" s="78"/>
      <c r="AH76" s="78"/>
      <c r="AI76" s="78"/>
      <c r="AJ76" s="78"/>
      <c r="AK76" s="78"/>
      <c r="AL76" s="78"/>
    </row>
    <row r="77" spans="1:38" s="76" customFormat="1" ht="12.75">
      <c r="A77" s="78"/>
      <c r="B77" s="78"/>
      <c r="C77" s="78"/>
      <c r="D77" s="101"/>
      <c r="E77" s="101"/>
      <c r="F77" s="101"/>
      <c r="G77" s="101"/>
      <c r="H77" s="101"/>
      <c r="I77" s="101"/>
      <c r="J77" s="101"/>
      <c r="K77" s="101"/>
      <c r="L77" s="101"/>
      <c r="M77" s="78"/>
      <c r="N77" s="101"/>
      <c r="O77" s="101"/>
      <c r="P77" s="101"/>
      <c r="Q77" s="78"/>
      <c r="R77" s="101"/>
      <c r="S77" s="101"/>
      <c r="T77" s="101"/>
      <c r="U77" s="78"/>
      <c r="V77" s="101"/>
      <c r="W77" s="101"/>
      <c r="X77" s="101"/>
      <c r="Y77" s="78"/>
      <c r="Z77" s="101"/>
      <c r="AA77" s="101"/>
      <c r="AB77" s="101"/>
      <c r="AC77" s="78"/>
      <c r="AD77" s="101"/>
      <c r="AE77" s="101"/>
      <c r="AF77" s="101"/>
      <c r="AG77" s="78"/>
      <c r="AH77" s="78"/>
      <c r="AI77" s="78"/>
      <c r="AJ77" s="78"/>
      <c r="AK77" s="78"/>
      <c r="AL77" s="78"/>
    </row>
    <row r="78" spans="1:38" s="76" customFormat="1" ht="12.75">
      <c r="A78" s="78"/>
      <c r="B78" s="78"/>
      <c r="C78" s="78"/>
      <c r="D78" s="101"/>
      <c r="E78" s="101"/>
      <c r="F78" s="101"/>
      <c r="G78" s="101"/>
      <c r="H78" s="101"/>
      <c r="I78" s="101"/>
      <c r="J78" s="101"/>
      <c r="K78" s="101"/>
      <c r="L78" s="101"/>
      <c r="M78" s="78"/>
      <c r="N78" s="101"/>
      <c r="O78" s="101"/>
      <c r="P78" s="101"/>
      <c r="Q78" s="78"/>
      <c r="R78" s="101"/>
      <c r="S78" s="101"/>
      <c r="T78" s="101"/>
      <c r="U78" s="78"/>
      <c r="V78" s="101"/>
      <c r="W78" s="101"/>
      <c r="X78" s="101"/>
      <c r="Y78" s="78"/>
      <c r="Z78" s="101"/>
      <c r="AA78" s="101"/>
      <c r="AB78" s="101"/>
      <c r="AC78" s="78"/>
      <c r="AD78" s="101"/>
      <c r="AE78" s="101"/>
      <c r="AF78" s="101"/>
      <c r="AG78" s="78"/>
      <c r="AH78" s="78"/>
      <c r="AI78" s="78"/>
      <c r="AJ78" s="78"/>
      <c r="AK78" s="78"/>
      <c r="AL78" s="78"/>
    </row>
    <row r="79" spans="1:38" s="76" customFormat="1" ht="12.75">
      <c r="A79" s="78"/>
      <c r="B79" s="78"/>
      <c r="C79" s="78"/>
      <c r="D79" s="101"/>
      <c r="E79" s="101"/>
      <c r="F79" s="101"/>
      <c r="G79" s="101"/>
      <c r="H79" s="101"/>
      <c r="I79" s="101"/>
      <c r="J79" s="101"/>
      <c r="K79" s="101"/>
      <c r="L79" s="101"/>
      <c r="M79" s="78"/>
      <c r="N79" s="101"/>
      <c r="O79" s="101"/>
      <c r="P79" s="101"/>
      <c r="Q79" s="78"/>
      <c r="R79" s="101"/>
      <c r="S79" s="101"/>
      <c r="T79" s="101"/>
      <c r="U79" s="78"/>
      <c r="V79" s="101"/>
      <c r="W79" s="101"/>
      <c r="X79" s="101"/>
      <c r="Y79" s="78"/>
      <c r="Z79" s="101"/>
      <c r="AA79" s="101"/>
      <c r="AB79" s="101"/>
      <c r="AC79" s="78"/>
      <c r="AD79" s="101"/>
      <c r="AE79" s="101"/>
      <c r="AF79" s="101"/>
      <c r="AG79" s="78"/>
      <c r="AH79" s="78"/>
      <c r="AI79" s="78"/>
      <c r="AJ79" s="78"/>
      <c r="AK79" s="78"/>
      <c r="AL79" s="78"/>
    </row>
    <row r="80" spans="1:38" s="76" customFormat="1" ht="12.75">
      <c r="A80" s="78"/>
      <c r="B80" s="78"/>
      <c r="C80" s="78"/>
      <c r="D80" s="101"/>
      <c r="E80" s="101"/>
      <c r="F80" s="101"/>
      <c r="G80" s="101"/>
      <c r="H80" s="101"/>
      <c r="I80" s="101"/>
      <c r="J80" s="101"/>
      <c r="K80" s="101"/>
      <c r="L80" s="101"/>
      <c r="M80" s="78"/>
      <c r="N80" s="101"/>
      <c r="O80" s="101"/>
      <c r="P80" s="101"/>
      <c r="Q80" s="78"/>
      <c r="R80" s="101"/>
      <c r="S80" s="101"/>
      <c r="T80" s="101"/>
      <c r="U80" s="78"/>
      <c r="V80" s="101"/>
      <c r="W80" s="101"/>
      <c r="X80" s="101"/>
      <c r="Y80" s="78"/>
      <c r="Z80" s="101"/>
      <c r="AA80" s="101"/>
      <c r="AB80" s="101"/>
      <c r="AC80" s="78"/>
      <c r="AD80" s="101"/>
      <c r="AE80" s="101"/>
      <c r="AF80" s="101"/>
      <c r="AG80" s="78"/>
      <c r="AH80" s="78"/>
      <c r="AI80" s="78"/>
      <c r="AJ80" s="78"/>
      <c r="AK80" s="78"/>
      <c r="AL80" s="78"/>
    </row>
    <row r="81" spans="1:38" s="76" customFormat="1" ht="12.75">
      <c r="A81" s="78"/>
      <c r="B81" s="78"/>
      <c r="C81" s="78"/>
      <c r="D81" s="101"/>
      <c r="E81" s="101"/>
      <c r="F81" s="101"/>
      <c r="G81" s="101"/>
      <c r="H81" s="101"/>
      <c r="I81" s="101"/>
      <c r="J81" s="101"/>
      <c r="K81" s="101"/>
      <c r="L81" s="101"/>
      <c r="M81" s="78"/>
      <c r="N81" s="101"/>
      <c r="O81" s="101"/>
      <c r="P81" s="101"/>
      <c r="Q81" s="78"/>
      <c r="R81" s="101"/>
      <c r="S81" s="101"/>
      <c r="T81" s="101"/>
      <c r="U81" s="78"/>
      <c r="V81" s="101"/>
      <c r="W81" s="101"/>
      <c r="X81" s="101"/>
      <c r="Y81" s="78"/>
      <c r="Z81" s="101"/>
      <c r="AA81" s="101"/>
      <c r="AB81" s="101"/>
      <c r="AC81" s="78"/>
      <c r="AD81" s="101"/>
      <c r="AE81" s="101"/>
      <c r="AF81" s="101"/>
      <c r="AG81" s="78"/>
      <c r="AH81" s="78"/>
      <c r="AI81" s="78"/>
      <c r="AJ81" s="78"/>
      <c r="AK81" s="78"/>
      <c r="AL81" s="78"/>
    </row>
    <row r="82" spans="1:38" s="76" customFormat="1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</row>
    <row r="83" spans="1:38" s="76" customFormat="1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</row>
    <row r="84" spans="1:38" s="76" customFormat="1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</row>
    <row r="85" s="76" customFormat="1" ht="12.75"/>
    <row r="86" s="76" customFormat="1" ht="12.75"/>
    <row r="87" s="76" customFormat="1" ht="12.75"/>
    <row r="88" s="76" customFormat="1" ht="12.75"/>
    <row r="89" s="76" customFormat="1" ht="12.75"/>
    <row r="90" s="76" customFormat="1" ht="12.75"/>
    <row r="91" s="76" customFormat="1" ht="12.75"/>
    <row r="92" s="76" customFormat="1" ht="12.75"/>
    <row r="93" s="76" customFormat="1" ht="12.75"/>
    <row r="94" s="76" customFormat="1" ht="12.75"/>
    <row r="95" s="76" customFormat="1" ht="12.75"/>
    <row r="96" s="76" customFormat="1" ht="12.75"/>
    <row r="97" s="76" customFormat="1" ht="12.75"/>
    <row r="98" s="76" customFormat="1" ht="12.75"/>
    <row r="99" s="76" customFormat="1" ht="12.75"/>
    <row r="100" s="76" customFormat="1" ht="12.75"/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6" width="12.140625" style="3" customWidth="1"/>
    <col min="7" max="9" width="12.140625" style="3" hidden="1" customWidth="1"/>
    <col min="10" max="12" width="12.140625" style="3" customWidth="1"/>
    <col min="13" max="13" width="8.7109375" style="3" customWidth="1"/>
    <col min="14" max="16" width="12.140625" style="3" customWidth="1"/>
    <col min="17" max="17" width="8.7109375" style="3" customWidth="1"/>
    <col min="18" max="25" width="12.140625" style="3" hidden="1" customWidth="1"/>
    <col min="26" max="28" width="12.140625" style="3" customWidth="1"/>
    <col min="29" max="29" width="9.7109375" style="3" customWidth="1"/>
    <col min="30" max="32" width="12.140625" style="3" customWidth="1"/>
    <col min="33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2"/>
      <c r="AJ3" s="2"/>
      <c r="AK3" s="2"/>
      <c r="AL3" s="2"/>
    </row>
    <row r="4" spans="1:38" s="15" customFormat="1" ht="16.5" customHeight="1">
      <c r="A4" s="10"/>
      <c r="B4" s="11"/>
      <c r="C4" s="12"/>
      <c r="D4" s="133" t="s">
        <v>1</v>
      </c>
      <c r="E4" s="133"/>
      <c r="F4" s="133"/>
      <c r="G4" s="133" t="s">
        <v>2</v>
      </c>
      <c r="H4" s="133"/>
      <c r="I4" s="133"/>
      <c r="J4" s="129" t="s">
        <v>3</v>
      </c>
      <c r="K4" s="130"/>
      <c r="L4" s="130"/>
      <c r="M4" s="131"/>
      <c r="N4" s="129" t="s">
        <v>4</v>
      </c>
      <c r="O4" s="134"/>
      <c r="P4" s="134"/>
      <c r="Q4" s="135"/>
      <c r="R4" s="129" t="s">
        <v>5</v>
      </c>
      <c r="S4" s="134"/>
      <c r="T4" s="134"/>
      <c r="U4" s="135"/>
      <c r="V4" s="129" t="s">
        <v>6</v>
      </c>
      <c r="W4" s="136"/>
      <c r="X4" s="136"/>
      <c r="Y4" s="137"/>
      <c r="Z4" s="129" t="s">
        <v>7</v>
      </c>
      <c r="AA4" s="130"/>
      <c r="AB4" s="130"/>
      <c r="AC4" s="131"/>
      <c r="AD4" s="129" t="s">
        <v>8</v>
      </c>
      <c r="AE4" s="130"/>
      <c r="AF4" s="130"/>
      <c r="AG4" s="131"/>
      <c r="AH4" s="13"/>
      <c r="AI4" s="14"/>
      <c r="AJ4" s="14"/>
      <c r="AK4" s="14"/>
      <c r="AL4" s="14"/>
    </row>
    <row r="5" spans="1:38" s="15" customFormat="1" ht="54" customHeight="1">
      <c r="A5" s="16"/>
      <c r="B5" s="17" t="s">
        <v>9</v>
      </c>
      <c r="C5" s="18" t="s">
        <v>10</v>
      </c>
      <c r="D5" s="19" t="s">
        <v>11</v>
      </c>
      <c r="E5" s="20" t="s">
        <v>12</v>
      </c>
      <c r="F5" s="21" t="s">
        <v>13</v>
      </c>
      <c r="G5" s="19" t="s">
        <v>11</v>
      </c>
      <c r="H5" s="20" t="s">
        <v>12</v>
      </c>
      <c r="I5" s="21" t="s">
        <v>13</v>
      </c>
      <c r="J5" s="19" t="s">
        <v>11</v>
      </c>
      <c r="K5" s="20" t="s">
        <v>12</v>
      </c>
      <c r="L5" s="20" t="s">
        <v>13</v>
      </c>
      <c r="M5" s="21" t="s">
        <v>14</v>
      </c>
      <c r="N5" s="19" t="s">
        <v>11</v>
      </c>
      <c r="O5" s="20" t="s">
        <v>12</v>
      </c>
      <c r="P5" s="22" t="s">
        <v>13</v>
      </c>
      <c r="Q5" s="23" t="s">
        <v>15</v>
      </c>
      <c r="R5" s="20" t="s">
        <v>11</v>
      </c>
      <c r="S5" s="20" t="s">
        <v>12</v>
      </c>
      <c r="T5" s="22" t="s">
        <v>13</v>
      </c>
      <c r="U5" s="23" t="s">
        <v>16</v>
      </c>
      <c r="V5" s="20" t="s">
        <v>11</v>
      </c>
      <c r="W5" s="20" t="s">
        <v>12</v>
      </c>
      <c r="X5" s="22" t="s">
        <v>13</v>
      </c>
      <c r="Y5" s="23" t="s">
        <v>17</v>
      </c>
      <c r="Z5" s="19" t="s">
        <v>11</v>
      </c>
      <c r="AA5" s="20" t="s">
        <v>12</v>
      </c>
      <c r="AB5" s="20" t="s">
        <v>13</v>
      </c>
      <c r="AC5" s="21" t="s">
        <v>668</v>
      </c>
      <c r="AD5" s="19" t="s">
        <v>11</v>
      </c>
      <c r="AE5" s="20" t="s">
        <v>12</v>
      </c>
      <c r="AF5" s="20" t="s">
        <v>13</v>
      </c>
      <c r="AG5" s="24" t="s">
        <v>668</v>
      </c>
      <c r="AH5" s="25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7"/>
      <c r="D6" s="28"/>
      <c r="E6" s="29"/>
      <c r="F6" s="30"/>
      <c r="G6" s="31"/>
      <c r="H6" s="29"/>
      <c r="I6" s="32"/>
      <c r="J6" s="31"/>
      <c r="K6" s="29"/>
      <c r="L6" s="29"/>
      <c r="M6" s="30"/>
      <c r="N6" s="28"/>
      <c r="O6" s="33"/>
      <c r="P6" s="29"/>
      <c r="Q6" s="30"/>
      <c r="R6" s="28"/>
      <c r="S6" s="29"/>
      <c r="T6" s="29"/>
      <c r="U6" s="30"/>
      <c r="V6" s="28"/>
      <c r="W6" s="29"/>
      <c r="X6" s="29"/>
      <c r="Y6" s="30"/>
      <c r="Z6" s="31"/>
      <c r="AA6" s="29"/>
      <c r="AB6" s="29"/>
      <c r="AC6" s="30"/>
      <c r="AD6" s="31"/>
      <c r="AE6" s="29"/>
      <c r="AF6" s="29"/>
      <c r="AG6" s="30"/>
      <c r="AH6" s="30"/>
      <c r="AI6" s="14"/>
      <c r="AJ6" s="14"/>
      <c r="AK6" s="14"/>
      <c r="AL6" s="14"/>
    </row>
    <row r="7" spans="1:38" s="15" customFormat="1" ht="12.75">
      <c r="A7" s="34"/>
      <c r="B7" s="61" t="s">
        <v>30</v>
      </c>
      <c r="C7" s="27"/>
      <c r="D7" s="36"/>
      <c r="E7" s="37"/>
      <c r="F7" s="38"/>
      <c r="G7" s="31"/>
      <c r="H7" s="37"/>
      <c r="I7" s="32"/>
      <c r="J7" s="31"/>
      <c r="K7" s="37"/>
      <c r="L7" s="37"/>
      <c r="M7" s="38"/>
      <c r="N7" s="36"/>
      <c r="O7" s="39"/>
      <c r="P7" s="37"/>
      <c r="Q7" s="38"/>
      <c r="R7" s="36"/>
      <c r="S7" s="37"/>
      <c r="T7" s="37"/>
      <c r="U7" s="38"/>
      <c r="V7" s="36"/>
      <c r="W7" s="37"/>
      <c r="X7" s="37"/>
      <c r="Y7" s="38"/>
      <c r="Z7" s="31"/>
      <c r="AA7" s="37"/>
      <c r="AB7" s="37"/>
      <c r="AC7" s="38"/>
      <c r="AD7" s="31"/>
      <c r="AE7" s="37"/>
      <c r="AF7" s="37"/>
      <c r="AG7" s="38"/>
      <c r="AH7" s="38"/>
      <c r="AI7" s="14"/>
      <c r="AJ7" s="14"/>
      <c r="AK7" s="14"/>
      <c r="AL7" s="14"/>
    </row>
    <row r="8" spans="1:38" s="15" customFormat="1" ht="12.75">
      <c r="A8" s="34"/>
      <c r="B8" s="27"/>
      <c r="C8" s="27"/>
      <c r="D8" s="36"/>
      <c r="E8" s="37"/>
      <c r="F8" s="38"/>
      <c r="G8" s="31"/>
      <c r="H8" s="37"/>
      <c r="I8" s="32"/>
      <c r="J8" s="31"/>
      <c r="K8" s="37"/>
      <c r="L8" s="37"/>
      <c r="M8" s="38"/>
      <c r="N8" s="36"/>
      <c r="O8" s="39"/>
      <c r="P8" s="37"/>
      <c r="Q8" s="38"/>
      <c r="R8" s="36"/>
      <c r="S8" s="37"/>
      <c r="T8" s="37"/>
      <c r="U8" s="38"/>
      <c r="V8" s="36"/>
      <c r="W8" s="37"/>
      <c r="X8" s="37"/>
      <c r="Y8" s="38"/>
      <c r="Z8" s="31"/>
      <c r="AA8" s="37"/>
      <c r="AB8" s="37"/>
      <c r="AC8" s="38"/>
      <c r="AD8" s="31"/>
      <c r="AE8" s="37"/>
      <c r="AF8" s="37"/>
      <c r="AG8" s="38"/>
      <c r="AH8" s="38"/>
      <c r="AI8" s="14"/>
      <c r="AJ8" s="14"/>
      <c r="AK8" s="14"/>
      <c r="AL8" s="14"/>
    </row>
    <row r="9" spans="1:38" s="15" customFormat="1" ht="12.75">
      <c r="A9" s="31" t="s">
        <v>96</v>
      </c>
      <c r="B9" s="62" t="s">
        <v>456</v>
      </c>
      <c r="C9" s="41" t="s">
        <v>457</v>
      </c>
      <c r="D9" s="79">
        <v>211120317</v>
      </c>
      <c r="E9" s="80">
        <v>22419308</v>
      </c>
      <c r="F9" s="81">
        <f>$D9+$E9</f>
        <v>233539625</v>
      </c>
      <c r="G9" s="79">
        <v>211120317</v>
      </c>
      <c r="H9" s="80">
        <v>22419308</v>
      </c>
      <c r="I9" s="82">
        <f>$G9+$H9</f>
        <v>233539625</v>
      </c>
      <c r="J9" s="79">
        <v>41257787</v>
      </c>
      <c r="K9" s="80">
        <v>14014093</v>
      </c>
      <c r="L9" s="80">
        <f>$J9+$K9</f>
        <v>55271880</v>
      </c>
      <c r="M9" s="42">
        <f>IF($F9=0,0,$L9/$F9)</f>
        <v>0.2366702438611863</v>
      </c>
      <c r="N9" s="107">
        <v>39500378</v>
      </c>
      <c r="O9" s="108">
        <v>10669384</v>
      </c>
      <c r="P9" s="109">
        <f>$N9+$O9</f>
        <v>50169762</v>
      </c>
      <c r="Q9" s="42">
        <f>IF($F9=0,0,$P9/$F9)</f>
        <v>0.2148233388659419</v>
      </c>
      <c r="R9" s="107">
        <v>0</v>
      </c>
      <c r="S9" s="109">
        <v>0</v>
      </c>
      <c r="T9" s="109">
        <f>$R9+$S9</f>
        <v>0</v>
      </c>
      <c r="U9" s="42">
        <f>IF($I9=0,0,$T9/$I9)</f>
        <v>0</v>
      </c>
      <c r="V9" s="107">
        <v>0</v>
      </c>
      <c r="W9" s="109">
        <v>0</v>
      </c>
      <c r="X9" s="109">
        <f>$V9+$W9</f>
        <v>0</v>
      </c>
      <c r="Y9" s="42">
        <f>IF($I9=0,0,$X9/$I9)</f>
        <v>0</v>
      </c>
      <c r="Z9" s="79">
        <f>$J9+$N9</f>
        <v>80758165</v>
      </c>
      <c r="AA9" s="80">
        <f>$K9+$O9</f>
        <v>24683477</v>
      </c>
      <c r="AB9" s="80">
        <f>$Z9+$AA9</f>
        <v>105441642</v>
      </c>
      <c r="AC9" s="42">
        <f>IF($F9=0,0,$AB9/$F9)</f>
        <v>0.4514935827271282</v>
      </c>
      <c r="AD9" s="79">
        <v>35921743</v>
      </c>
      <c r="AE9" s="80">
        <v>0</v>
      </c>
      <c r="AF9" s="80">
        <f>$AD9+$AE9</f>
        <v>35921743</v>
      </c>
      <c r="AG9" s="42">
        <f>IF($AI9=0,0,$AK9/$AI9)</f>
        <v>0.2823465187013315</v>
      </c>
      <c r="AH9" s="42">
        <f>IF($AF9=0,0,$P9/$AF9-1)</f>
        <v>0.3966405249322116</v>
      </c>
      <c r="AI9" s="14">
        <v>240724491</v>
      </c>
      <c r="AJ9" s="14">
        <v>240724491</v>
      </c>
      <c r="AK9" s="14">
        <v>67967722</v>
      </c>
      <c r="AL9" s="14"/>
    </row>
    <row r="10" spans="1:38" s="15" customFormat="1" ht="12.75">
      <c r="A10" s="31" t="s">
        <v>96</v>
      </c>
      <c r="B10" s="62" t="s">
        <v>458</v>
      </c>
      <c r="C10" s="41" t="s">
        <v>459</v>
      </c>
      <c r="D10" s="79">
        <v>353321442</v>
      </c>
      <c r="E10" s="80">
        <v>50466050</v>
      </c>
      <c r="F10" s="82">
        <f aca="true" t="shared" si="0" ref="F10:F33">$D10+$E10</f>
        <v>403787492</v>
      </c>
      <c r="G10" s="79">
        <v>353321442</v>
      </c>
      <c r="H10" s="80">
        <v>50466050</v>
      </c>
      <c r="I10" s="82">
        <f aca="true" t="shared" si="1" ref="I10:I33">$G10+$H10</f>
        <v>403787492</v>
      </c>
      <c r="J10" s="79">
        <v>70695730</v>
      </c>
      <c r="K10" s="80">
        <v>2765139</v>
      </c>
      <c r="L10" s="80">
        <f aca="true" t="shared" si="2" ref="L10:L33">$J10+$K10</f>
        <v>73460869</v>
      </c>
      <c r="M10" s="42">
        <f aca="true" t="shared" si="3" ref="M10:M33">IF($F10=0,0,$L10/$F10)</f>
        <v>0.18192953089294803</v>
      </c>
      <c r="N10" s="107">
        <v>70721610</v>
      </c>
      <c r="O10" s="108">
        <v>4017173</v>
      </c>
      <c r="P10" s="109">
        <f aca="true" t="shared" si="4" ref="P10:P33">$N10+$O10</f>
        <v>74738783</v>
      </c>
      <c r="Q10" s="42">
        <f aca="true" t="shared" si="5" ref="Q10:Q33">IF($F10=0,0,$P10/$F10)</f>
        <v>0.18509434908399788</v>
      </c>
      <c r="R10" s="107">
        <v>0</v>
      </c>
      <c r="S10" s="109">
        <v>0</v>
      </c>
      <c r="T10" s="109">
        <f aca="true" t="shared" si="6" ref="T10:T33">$R10+$S10</f>
        <v>0</v>
      </c>
      <c r="U10" s="42">
        <f aca="true" t="shared" si="7" ref="U10:U33">IF($I10=0,0,$T10/$I10)</f>
        <v>0</v>
      </c>
      <c r="V10" s="107">
        <v>0</v>
      </c>
      <c r="W10" s="109">
        <v>0</v>
      </c>
      <c r="X10" s="109">
        <f aca="true" t="shared" si="8" ref="X10:X33">$V10+$W10</f>
        <v>0</v>
      </c>
      <c r="Y10" s="42">
        <f aca="true" t="shared" si="9" ref="Y10:Y33">IF($I10=0,0,$X10/$I10)</f>
        <v>0</v>
      </c>
      <c r="Z10" s="79">
        <f aca="true" t="shared" si="10" ref="Z10:Z33">$J10+$N10</f>
        <v>141417340</v>
      </c>
      <c r="AA10" s="80">
        <f aca="true" t="shared" si="11" ref="AA10:AA33">$K10+$O10</f>
        <v>6782312</v>
      </c>
      <c r="AB10" s="80">
        <f aca="true" t="shared" si="12" ref="AB10:AB33">$Z10+$AA10</f>
        <v>148199652</v>
      </c>
      <c r="AC10" s="42">
        <f aca="true" t="shared" si="13" ref="AC10:AC33">IF($F10=0,0,$AB10/$F10)</f>
        <v>0.3670238799769459</v>
      </c>
      <c r="AD10" s="79">
        <v>52765292</v>
      </c>
      <c r="AE10" s="80">
        <v>8309690</v>
      </c>
      <c r="AF10" s="80">
        <f aca="true" t="shared" si="14" ref="AF10:AF33">$AD10+$AE10</f>
        <v>61074982</v>
      </c>
      <c r="AG10" s="42">
        <f aca="true" t="shared" si="15" ref="AG10:AG33">IF($AI10=0,0,$AK10/$AI10)</f>
        <v>0.36890588108756744</v>
      </c>
      <c r="AH10" s="42">
        <f aca="true" t="shared" si="16" ref="AH10:AH33">IF($AF10=0,0,$P10/$AF10-1)</f>
        <v>0.2237217360129553</v>
      </c>
      <c r="AI10" s="14">
        <v>326339300</v>
      </c>
      <c r="AJ10" s="14">
        <v>317244816</v>
      </c>
      <c r="AK10" s="14">
        <v>120388487</v>
      </c>
      <c r="AL10" s="14"/>
    </row>
    <row r="11" spans="1:38" s="15" customFormat="1" ht="12.75">
      <c r="A11" s="31" t="s">
        <v>96</v>
      </c>
      <c r="B11" s="62" t="s">
        <v>460</v>
      </c>
      <c r="C11" s="41" t="s">
        <v>461</v>
      </c>
      <c r="D11" s="79">
        <v>0</v>
      </c>
      <c r="E11" s="80">
        <v>0</v>
      </c>
      <c r="F11" s="81">
        <f t="shared" si="0"/>
        <v>0</v>
      </c>
      <c r="G11" s="79">
        <v>0</v>
      </c>
      <c r="H11" s="80">
        <v>0</v>
      </c>
      <c r="I11" s="82">
        <f t="shared" si="1"/>
        <v>0</v>
      </c>
      <c r="J11" s="79">
        <v>32264332</v>
      </c>
      <c r="K11" s="80">
        <v>2504878</v>
      </c>
      <c r="L11" s="80">
        <f t="shared" si="2"/>
        <v>34769210</v>
      </c>
      <c r="M11" s="42">
        <f t="shared" si="3"/>
        <v>0</v>
      </c>
      <c r="N11" s="107">
        <v>31308239</v>
      </c>
      <c r="O11" s="108">
        <v>506844</v>
      </c>
      <c r="P11" s="109">
        <f t="shared" si="4"/>
        <v>31815083</v>
      </c>
      <c r="Q11" s="42">
        <f t="shared" si="5"/>
        <v>0</v>
      </c>
      <c r="R11" s="107">
        <v>0</v>
      </c>
      <c r="S11" s="109">
        <v>0</v>
      </c>
      <c r="T11" s="109">
        <f t="shared" si="6"/>
        <v>0</v>
      </c>
      <c r="U11" s="42">
        <f t="shared" si="7"/>
        <v>0</v>
      </c>
      <c r="V11" s="107">
        <v>0</v>
      </c>
      <c r="W11" s="109">
        <v>0</v>
      </c>
      <c r="X11" s="109">
        <f t="shared" si="8"/>
        <v>0</v>
      </c>
      <c r="Y11" s="42">
        <f t="shared" si="9"/>
        <v>0</v>
      </c>
      <c r="Z11" s="79">
        <f t="shared" si="10"/>
        <v>63572571</v>
      </c>
      <c r="AA11" s="80">
        <f t="shared" si="11"/>
        <v>3011722</v>
      </c>
      <c r="AB11" s="80">
        <f t="shared" si="12"/>
        <v>66584293</v>
      </c>
      <c r="AC11" s="42">
        <f t="shared" si="13"/>
        <v>0</v>
      </c>
      <c r="AD11" s="79">
        <v>45588323</v>
      </c>
      <c r="AE11" s="80">
        <v>1478556</v>
      </c>
      <c r="AF11" s="80">
        <f t="shared" si="14"/>
        <v>47066879</v>
      </c>
      <c r="AG11" s="42">
        <f t="shared" si="15"/>
        <v>0.3224054296118598</v>
      </c>
      <c r="AH11" s="42">
        <f t="shared" si="16"/>
        <v>-0.3240451953485167</v>
      </c>
      <c r="AI11" s="14">
        <v>231671514</v>
      </c>
      <c r="AJ11" s="14">
        <v>231671514</v>
      </c>
      <c r="AK11" s="14">
        <v>74692154</v>
      </c>
      <c r="AL11" s="14"/>
    </row>
    <row r="12" spans="1:38" s="15" customFormat="1" ht="12.75">
      <c r="A12" s="31" t="s">
        <v>96</v>
      </c>
      <c r="B12" s="62" t="s">
        <v>462</v>
      </c>
      <c r="C12" s="41" t="s">
        <v>463</v>
      </c>
      <c r="D12" s="79">
        <v>135974995</v>
      </c>
      <c r="E12" s="80">
        <v>45925000</v>
      </c>
      <c r="F12" s="81">
        <f t="shared" si="0"/>
        <v>181899995</v>
      </c>
      <c r="G12" s="79">
        <v>135974995</v>
      </c>
      <c r="H12" s="80">
        <v>45925000</v>
      </c>
      <c r="I12" s="82">
        <f t="shared" si="1"/>
        <v>181899995</v>
      </c>
      <c r="J12" s="79">
        <v>56294645</v>
      </c>
      <c r="K12" s="80">
        <v>3897184</v>
      </c>
      <c r="L12" s="80">
        <f t="shared" si="2"/>
        <v>60191829</v>
      </c>
      <c r="M12" s="42">
        <f t="shared" si="3"/>
        <v>0.33090616082754704</v>
      </c>
      <c r="N12" s="107">
        <v>52749559</v>
      </c>
      <c r="O12" s="108">
        <v>15410841</v>
      </c>
      <c r="P12" s="109">
        <f t="shared" si="4"/>
        <v>68160400</v>
      </c>
      <c r="Q12" s="42">
        <f t="shared" si="5"/>
        <v>0.37471358918948844</v>
      </c>
      <c r="R12" s="107">
        <v>0</v>
      </c>
      <c r="S12" s="109">
        <v>0</v>
      </c>
      <c r="T12" s="109">
        <f t="shared" si="6"/>
        <v>0</v>
      </c>
      <c r="U12" s="42">
        <f t="shared" si="7"/>
        <v>0</v>
      </c>
      <c r="V12" s="107">
        <v>0</v>
      </c>
      <c r="W12" s="109">
        <v>0</v>
      </c>
      <c r="X12" s="109">
        <f t="shared" si="8"/>
        <v>0</v>
      </c>
      <c r="Y12" s="42">
        <f t="shared" si="9"/>
        <v>0</v>
      </c>
      <c r="Z12" s="79">
        <f t="shared" si="10"/>
        <v>109044204</v>
      </c>
      <c r="AA12" s="80">
        <f t="shared" si="11"/>
        <v>19308025</v>
      </c>
      <c r="AB12" s="80">
        <f t="shared" si="12"/>
        <v>128352229</v>
      </c>
      <c r="AC12" s="42">
        <f t="shared" si="13"/>
        <v>0.7056197500170355</v>
      </c>
      <c r="AD12" s="79">
        <v>0</v>
      </c>
      <c r="AE12" s="80">
        <v>0</v>
      </c>
      <c r="AF12" s="80">
        <f t="shared" si="14"/>
        <v>0</v>
      </c>
      <c r="AG12" s="42">
        <f t="shared" si="15"/>
        <v>7.504678289978578</v>
      </c>
      <c r="AH12" s="42">
        <f t="shared" si="16"/>
        <v>0</v>
      </c>
      <c r="AI12" s="14">
        <v>175556561</v>
      </c>
      <c r="AJ12" s="14">
        <v>175556561</v>
      </c>
      <c r="AK12" s="14">
        <v>1317495512</v>
      </c>
      <c r="AL12" s="14"/>
    </row>
    <row r="13" spans="1:38" s="15" customFormat="1" ht="12.75">
      <c r="A13" s="31" t="s">
        <v>96</v>
      </c>
      <c r="B13" s="62" t="s">
        <v>464</v>
      </c>
      <c r="C13" s="41" t="s">
        <v>465</v>
      </c>
      <c r="D13" s="79">
        <v>336657000</v>
      </c>
      <c r="E13" s="80">
        <v>68021000</v>
      </c>
      <c r="F13" s="81">
        <f t="shared" si="0"/>
        <v>404678000</v>
      </c>
      <c r="G13" s="79">
        <v>336657000</v>
      </c>
      <c r="H13" s="80">
        <v>68021000</v>
      </c>
      <c r="I13" s="82">
        <f t="shared" si="1"/>
        <v>404678000</v>
      </c>
      <c r="J13" s="79">
        <v>81508616</v>
      </c>
      <c r="K13" s="80">
        <v>9132389</v>
      </c>
      <c r="L13" s="80">
        <f t="shared" si="2"/>
        <v>90641005</v>
      </c>
      <c r="M13" s="42">
        <f t="shared" si="3"/>
        <v>0.22398303095300462</v>
      </c>
      <c r="N13" s="107">
        <v>64746842</v>
      </c>
      <c r="O13" s="108">
        <v>5553570</v>
      </c>
      <c r="P13" s="109">
        <f t="shared" si="4"/>
        <v>70300412</v>
      </c>
      <c r="Q13" s="42">
        <f t="shared" si="5"/>
        <v>0.17371938182950394</v>
      </c>
      <c r="R13" s="107">
        <v>0</v>
      </c>
      <c r="S13" s="109">
        <v>0</v>
      </c>
      <c r="T13" s="109">
        <f t="shared" si="6"/>
        <v>0</v>
      </c>
      <c r="U13" s="42">
        <f t="shared" si="7"/>
        <v>0</v>
      </c>
      <c r="V13" s="107">
        <v>0</v>
      </c>
      <c r="W13" s="109">
        <v>0</v>
      </c>
      <c r="X13" s="109">
        <f t="shared" si="8"/>
        <v>0</v>
      </c>
      <c r="Y13" s="42">
        <f t="shared" si="9"/>
        <v>0</v>
      </c>
      <c r="Z13" s="79">
        <f t="shared" si="10"/>
        <v>146255458</v>
      </c>
      <c r="AA13" s="80">
        <f t="shared" si="11"/>
        <v>14685959</v>
      </c>
      <c r="AB13" s="80">
        <f t="shared" si="12"/>
        <v>160941417</v>
      </c>
      <c r="AC13" s="42">
        <f t="shared" si="13"/>
        <v>0.39770241278250856</v>
      </c>
      <c r="AD13" s="79">
        <v>61662090</v>
      </c>
      <c r="AE13" s="80">
        <v>3345047</v>
      </c>
      <c r="AF13" s="80">
        <f t="shared" si="14"/>
        <v>65007137</v>
      </c>
      <c r="AG13" s="42">
        <f t="shared" si="15"/>
        <v>0.43842900878048724</v>
      </c>
      <c r="AH13" s="42">
        <f t="shared" si="16"/>
        <v>0.08142605941867576</v>
      </c>
      <c r="AI13" s="14">
        <v>259512819</v>
      </c>
      <c r="AJ13" s="14">
        <v>262569683</v>
      </c>
      <c r="AK13" s="14">
        <v>113777948</v>
      </c>
      <c r="AL13" s="14"/>
    </row>
    <row r="14" spans="1:38" s="15" customFormat="1" ht="12.75">
      <c r="A14" s="31" t="s">
        <v>96</v>
      </c>
      <c r="B14" s="62" t="s">
        <v>466</v>
      </c>
      <c r="C14" s="41" t="s">
        <v>467</v>
      </c>
      <c r="D14" s="79">
        <v>84984210</v>
      </c>
      <c r="E14" s="80">
        <v>0</v>
      </c>
      <c r="F14" s="81">
        <f t="shared" si="0"/>
        <v>84984210</v>
      </c>
      <c r="G14" s="79">
        <v>84984210</v>
      </c>
      <c r="H14" s="80">
        <v>0</v>
      </c>
      <c r="I14" s="82">
        <f t="shared" si="1"/>
        <v>84984210</v>
      </c>
      <c r="J14" s="79">
        <v>22661410</v>
      </c>
      <c r="K14" s="80">
        <v>2522595</v>
      </c>
      <c r="L14" s="80">
        <f t="shared" si="2"/>
        <v>25184005</v>
      </c>
      <c r="M14" s="42">
        <f t="shared" si="3"/>
        <v>0.2963374608059544</v>
      </c>
      <c r="N14" s="107">
        <v>20371090</v>
      </c>
      <c r="O14" s="108">
        <v>3318630</v>
      </c>
      <c r="P14" s="109">
        <f t="shared" si="4"/>
        <v>23689720</v>
      </c>
      <c r="Q14" s="42">
        <f t="shared" si="5"/>
        <v>0.2787543709590287</v>
      </c>
      <c r="R14" s="107">
        <v>0</v>
      </c>
      <c r="S14" s="109">
        <v>0</v>
      </c>
      <c r="T14" s="109">
        <f t="shared" si="6"/>
        <v>0</v>
      </c>
      <c r="U14" s="42">
        <f t="shared" si="7"/>
        <v>0</v>
      </c>
      <c r="V14" s="107">
        <v>0</v>
      </c>
      <c r="W14" s="109">
        <v>0</v>
      </c>
      <c r="X14" s="109">
        <f t="shared" si="8"/>
        <v>0</v>
      </c>
      <c r="Y14" s="42">
        <f t="shared" si="9"/>
        <v>0</v>
      </c>
      <c r="Z14" s="79">
        <f t="shared" si="10"/>
        <v>43032500</v>
      </c>
      <c r="AA14" s="80">
        <f t="shared" si="11"/>
        <v>5841225</v>
      </c>
      <c r="AB14" s="80">
        <f t="shared" si="12"/>
        <v>48873725</v>
      </c>
      <c r="AC14" s="42">
        <f t="shared" si="13"/>
        <v>0.5750918317649831</v>
      </c>
      <c r="AD14" s="79">
        <v>0</v>
      </c>
      <c r="AE14" s="80">
        <v>1845725</v>
      </c>
      <c r="AF14" s="80">
        <f t="shared" si="14"/>
        <v>1845725</v>
      </c>
      <c r="AG14" s="42">
        <f t="shared" si="15"/>
        <v>0.08097477564905241</v>
      </c>
      <c r="AH14" s="42">
        <f t="shared" si="16"/>
        <v>11.834913110024516</v>
      </c>
      <c r="AI14" s="14">
        <v>133260079</v>
      </c>
      <c r="AJ14" s="14">
        <v>133260079</v>
      </c>
      <c r="AK14" s="14">
        <v>10790705</v>
      </c>
      <c r="AL14" s="14"/>
    </row>
    <row r="15" spans="1:38" s="15" customFormat="1" ht="12.75">
      <c r="A15" s="31" t="s">
        <v>96</v>
      </c>
      <c r="B15" s="62" t="s">
        <v>64</v>
      </c>
      <c r="C15" s="41" t="s">
        <v>65</v>
      </c>
      <c r="D15" s="79">
        <v>945875000</v>
      </c>
      <c r="E15" s="80">
        <v>130229882</v>
      </c>
      <c r="F15" s="81">
        <f t="shared" si="0"/>
        <v>1076104882</v>
      </c>
      <c r="G15" s="79">
        <v>945875000</v>
      </c>
      <c r="H15" s="80">
        <v>130229882</v>
      </c>
      <c r="I15" s="82">
        <f t="shared" si="1"/>
        <v>1076104882</v>
      </c>
      <c r="J15" s="79">
        <v>235578695</v>
      </c>
      <c r="K15" s="80">
        <v>24926558</v>
      </c>
      <c r="L15" s="80">
        <f t="shared" si="2"/>
        <v>260505253</v>
      </c>
      <c r="M15" s="42">
        <f t="shared" si="3"/>
        <v>0.2420816570554319</v>
      </c>
      <c r="N15" s="107">
        <v>212631819</v>
      </c>
      <c r="O15" s="108">
        <v>31912558</v>
      </c>
      <c r="P15" s="109">
        <f t="shared" si="4"/>
        <v>244544377</v>
      </c>
      <c r="Q15" s="42">
        <f t="shared" si="5"/>
        <v>0.22724957491643458</v>
      </c>
      <c r="R15" s="107">
        <v>0</v>
      </c>
      <c r="S15" s="109">
        <v>0</v>
      </c>
      <c r="T15" s="109">
        <f t="shared" si="6"/>
        <v>0</v>
      </c>
      <c r="U15" s="42">
        <f t="shared" si="7"/>
        <v>0</v>
      </c>
      <c r="V15" s="107">
        <v>0</v>
      </c>
      <c r="W15" s="109">
        <v>0</v>
      </c>
      <c r="X15" s="109">
        <f t="shared" si="8"/>
        <v>0</v>
      </c>
      <c r="Y15" s="42">
        <f t="shared" si="9"/>
        <v>0</v>
      </c>
      <c r="Z15" s="79">
        <f t="shared" si="10"/>
        <v>448210514</v>
      </c>
      <c r="AA15" s="80">
        <f t="shared" si="11"/>
        <v>56839116</v>
      </c>
      <c r="AB15" s="80">
        <f t="shared" si="12"/>
        <v>505049630</v>
      </c>
      <c r="AC15" s="42">
        <f t="shared" si="13"/>
        <v>0.4693312319718665</v>
      </c>
      <c r="AD15" s="79">
        <v>219123433</v>
      </c>
      <c r="AE15" s="80">
        <v>15586647</v>
      </c>
      <c r="AF15" s="80">
        <f t="shared" si="14"/>
        <v>234710080</v>
      </c>
      <c r="AG15" s="42">
        <f t="shared" si="15"/>
        <v>0.425670895455946</v>
      </c>
      <c r="AH15" s="42">
        <f t="shared" si="16"/>
        <v>0.04189976416862873</v>
      </c>
      <c r="AI15" s="14">
        <v>914442585</v>
      </c>
      <c r="AJ15" s="14">
        <v>914442585</v>
      </c>
      <c r="AK15" s="14">
        <v>389251594</v>
      </c>
      <c r="AL15" s="14"/>
    </row>
    <row r="16" spans="1:38" s="15" customFormat="1" ht="12.75">
      <c r="A16" s="31" t="s">
        <v>115</v>
      </c>
      <c r="B16" s="62" t="s">
        <v>468</v>
      </c>
      <c r="C16" s="41" t="s">
        <v>469</v>
      </c>
      <c r="D16" s="79">
        <v>234298565</v>
      </c>
      <c r="E16" s="80">
        <v>87000000</v>
      </c>
      <c r="F16" s="81">
        <f t="shared" si="0"/>
        <v>321298565</v>
      </c>
      <c r="G16" s="79">
        <v>240619433</v>
      </c>
      <c r="H16" s="80">
        <v>109442030</v>
      </c>
      <c r="I16" s="82">
        <f t="shared" si="1"/>
        <v>350061463</v>
      </c>
      <c r="J16" s="79">
        <v>30225475</v>
      </c>
      <c r="K16" s="80">
        <v>39603768</v>
      </c>
      <c r="L16" s="80">
        <f t="shared" si="2"/>
        <v>69829243</v>
      </c>
      <c r="M16" s="42">
        <f t="shared" si="3"/>
        <v>0.21733443783043352</v>
      </c>
      <c r="N16" s="107">
        <v>54450849</v>
      </c>
      <c r="O16" s="108">
        <v>52770061</v>
      </c>
      <c r="P16" s="109">
        <f t="shared" si="4"/>
        <v>107220910</v>
      </c>
      <c r="Q16" s="42">
        <f t="shared" si="5"/>
        <v>0.33371113873477776</v>
      </c>
      <c r="R16" s="107">
        <v>0</v>
      </c>
      <c r="S16" s="109">
        <v>0</v>
      </c>
      <c r="T16" s="109">
        <f t="shared" si="6"/>
        <v>0</v>
      </c>
      <c r="U16" s="42">
        <f t="shared" si="7"/>
        <v>0</v>
      </c>
      <c r="V16" s="107">
        <v>0</v>
      </c>
      <c r="W16" s="109">
        <v>0</v>
      </c>
      <c r="X16" s="109">
        <f t="shared" si="8"/>
        <v>0</v>
      </c>
      <c r="Y16" s="42">
        <f t="shared" si="9"/>
        <v>0</v>
      </c>
      <c r="Z16" s="79">
        <f t="shared" si="10"/>
        <v>84676324</v>
      </c>
      <c r="AA16" s="80">
        <f t="shared" si="11"/>
        <v>92373829</v>
      </c>
      <c r="AB16" s="80">
        <f t="shared" si="12"/>
        <v>177050153</v>
      </c>
      <c r="AC16" s="42">
        <f t="shared" si="13"/>
        <v>0.5510455765652112</v>
      </c>
      <c r="AD16" s="79">
        <v>73888015</v>
      </c>
      <c r="AE16" s="80">
        <v>32641492</v>
      </c>
      <c r="AF16" s="80">
        <f t="shared" si="14"/>
        <v>106529507</v>
      </c>
      <c r="AG16" s="42">
        <f t="shared" si="15"/>
        <v>0.4230217189862808</v>
      </c>
      <c r="AH16" s="42">
        <f t="shared" si="16"/>
        <v>0.006490248753333594</v>
      </c>
      <c r="AI16" s="14">
        <v>371981910</v>
      </c>
      <c r="AJ16" s="14">
        <v>384237199</v>
      </c>
      <c r="AK16" s="14">
        <v>157356427</v>
      </c>
      <c r="AL16" s="14"/>
    </row>
    <row r="17" spans="1:38" s="59" customFormat="1" ht="12.75">
      <c r="A17" s="63"/>
      <c r="B17" s="64" t="s">
        <v>470</v>
      </c>
      <c r="C17" s="34"/>
      <c r="D17" s="83">
        <f>SUM(D9:D16)</f>
        <v>2302231529</v>
      </c>
      <c r="E17" s="84">
        <f>SUM(E9:E16)</f>
        <v>404061240</v>
      </c>
      <c r="F17" s="92">
        <f t="shared" si="0"/>
        <v>2706292769</v>
      </c>
      <c r="G17" s="83">
        <f>SUM(G9:G16)</f>
        <v>2308552397</v>
      </c>
      <c r="H17" s="84">
        <f>SUM(H9:H16)</f>
        <v>426503270</v>
      </c>
      <c r="I17" s="85">
        <f t="shared" si="1"/>
        <v>2735055667</v>
      </c>
      <c r="J17" s="83">
        <f>SUM(J9:J16)</f>
        <v>570486690</v>
      </c>
      <c r="K17" s="84">
        <f>SUM(K9:K16)</f>
        <v>99366604</v>
      </c>
      <c r="L17" s="84">
        <f t="shared" si="2"/>
        <v>669853294</v>
      </c>
      <c r="M17" s="46">
        <f t="shared" si="3"/>
        <v>0.24751693596237073</v>
      </c>
      <c r="N17" s="113">
        <f>SUM(N9:N16)</f>
        <v>546480386</v>
      </c>
      <c r="O17" s="114">
        <f>SUM(O9:O16)</f>
        <v>124159061</v>
      </c>
      <c r="P17" s="115">
        <f t="shared" si="4"/>
        <v>670639447</v>
      </c>
      <c r="Q17" s="46">
        <f t="shared" si="5"/>
        <v>0.24780742670638972</v>
      </c>
      <c r="R17" s="113">
        <f>SUM(R9:R16)</f>
        <v>0</v>
      </c>
      <c r="S17" s="115">
        <f>SUM(S9:S16)</f>
        <v>0</v>
      </c>
      <c r="T17" s="115">
        <f t="shared" si="6"/>
        <v>0</v>
      </c>
      <c r="U17" s="46">
        <f t="shared" si="7"/>
        <v>0</v>
      </c>
      <c r="V17" s="113">
        <f>SUM(V9:V16)</f>
        <v>0</v>
      </c>
      <c r="W17" s="115">
        <f>SUM(W9:W16)</f>
        <v>0</v>
      </c>
      <c r="X17" s="115">
        <f t="shared" si="8"/>
        <v>0</v>
      </c>
      <c r="Y17" s="46">
        <f t="shared" si="9"/>
        <v>0</v>
      </c>
      <c r="Z17" s="83">
        <f t="shared" si="10"/>
        <v>1116967076</v>
      </c>
      <c r="AA17" s="84">
        <f t="shared" si="11"/>
        <v>223525665</v>
      </c>
      <c r="AB17" s="84">
        <f t="shared" si="12"/>
        <v>1340492741</v>
      </c>
      <c r="AC17" s="46">
        <f t="shared" si="13"/>
        <v>0.49532436266876045</v>
      </c>
      <c r="AD17" s="83">
        <f>SUM(AD9:AD16)</f>
        <v>488948896</v>
      </c>
      <c r="AE17" s="84">
        <f>SUM(AE9:AE16)</f>
        <v>63207157</v>
      </c>
      <c r="AF17" s="84">
        <f t="shared" si="14"/>
        <v>552156053</v>
      </c>
      <c r="AG17" s="46">
        <f t="shared" si="15"/>
        <v>0.8485885297491608</v>
      </c>
      <c r="AH17" s="46">
        <f t="shared" si="16"/>
        <v>0.21458316603838812</v>
      </c>
      <c r="AI17" s="65">
        <f>SUM(AI9:AI16)</f>
        <v>2653489259</v>
      </c>
      <c r="AJ17" s="65">
        <f>SUM(AJ9:AJ16)</f>
        <v>2659706928</v>
      </c>
      <c r="AK17" s="65">
        <f>SUM(AK9:AK16)</f>
        <v>2251720549</v>
      </c>
      <c r="AL17" s="65"/>
    </row>
    <row r="18" spans="1:38" s="15" customFormat="1" ht="12.75">
      <c r="A18" s="31" t="s">
        <v>96</v>
      </c>
      <c r="B18" s="62" t="s">
        <v>471</v>
      </c>
      <c r="C18" s="41" t="s">
        <v>472</v>
      </c>
      <c r="D18" s="79">
        <v>188505791</v>
      </c>
      <c r="E18" s="80">
        <v>38202856</v>
      </c>
      <c r="F18" s="81">
        <f t="shared" si="0"/>
        <v>226708647</v>
      </c>
      <c r="G18" s="79">
        <v>188505791</v>
      </c>
      <c r="H18" s="80">
        <v>38202856</v>
      </c>
      <c r="I18" s="82">
        <f t="shared" si="1"/>
        <v>226708647</v>
      </c>
      <c r="J18" s="79">
        <v>42427319</v>
      </c>
      <c r="K18" s="80">
        <v>0</v>
      </c>
      <c r="L18" s="80">
        <f t="shared" si="2"/>
        <v>42427319</v>
      </c>
      <c r="M18" s="42">
        <f t="shared" si="3"/>
        <v>0.18714468795713823</v>
      </c>
      <c r="N18" s="107">
        <v>37897454</v>
      </c>
      <c r="O18" s="108">
        <v>17904182</v>
      </c>
      <c r="P18" s="109">
        <f t="shared" si="4"/>
        <v>55801636</v>
      </c>
      <c r="Q18" s="42">
        <f t="shared" si="5"/>
        <v>0.24613810164902974</v>
      </c>
      <c r="R18" s="107">
        <v>0</v>
      </c>
      <c r="S18" s="109">
        <v>0</v>
      </c>
      <c r="T18" s="109">
        <f t="shared" si="6"/>
        <v>0</v>
      </c>
      <c r="U18" s="42">
        <f t="shared" si="7"/>
        <v>0</v>
      </c>
      <c r="V18" s="107">
        <v>0</v>
      </c>
      <c r="W18" s="109">
        <v>0</v>
      </c>
      <c r="X18" s="109">
        <f t="shared" si="8"/>
        <v>0</v>
      </c>
      <c r="Y18" s="42">
        <f t="shared" si="9"/>
        <v>0</v>
      </c>
      <c r="Z18" s="79">
        <f t="shared" si="10"/>
        <v>80324773</v>
      </c>
      <c r="AA18" s="80">
        <f t="shared" si="11"/>
        <v>17904182</v>
      </c>
      <c r="AB18" s="80">
        <f t="shared" si="12"/>
        <v>98228955</v>
      </c>
      <c r="AC18" s="42">
        <f t="shared" si="13"/>
        <v>0.43328278960616795</v>
      </c>
      <c r="AD18" s="79">
        <v>37324774</v>
      </c>
      <c r="AE18" s="80">
        <v>4943501</v>
      </c>
      <c r="AF18" s="80">
        <f t="shared" si="14"/>
        <v>42268275</v>
      </c>
      <c r="AG18" s="42">
        <f t="shared" si="15"/>
        <v>0.4162812198653913</v>
      </c>
      <c r="AH18" s="42">
        <f t="shared" si="16"/>
        <v>0.320177745602346</v>
      </c>
      <c r="AI18" s="14">
        <v>199922747</v>
      </c>
      <c r="AJ18" s="14">
        <v>199922747</v>
      </c>
      <c r="AK18" s="14">
        <v>83224085</v>
      </c>
      <c r="AL18" s="14"/>
    </row>
    <row r="19" spans="1:38" s="15" customFormat="1" ht="12.75">
      <c r="A19" s="31" t="s">
        <v>96</v>
      </c>
      <c r="B19" s="62" t="s">
        <v>58</v>
      </c>
      <c r="C19" s="41" t="s">
        <v>59</v>
      </c>
      <c r="D19" s="79">
        <v>1226796723</v>
      </c>
      <c r="E19" s="80">
        <v>0</v>
      </c>
      <c r="F19" s="81">
        <f t="shared" si="0"/>
        <v>1226796723</v>
      </c>
      <c r="G19" s="79">
        <v>1226796723</v>
      </c>
      <c r="H19" s="80">
        <v>0</v>
      </c>
      <c r="I19" s="82">
        <f t="shared" si="1"/>
        <v>1226796723</v>
      </c>
      <c r="J19" s="79">
        <v>267128925</v>
      </c>
      <c r="K19" s="80">
        <v>12857267</v>
      </c>
      <c r="L19" s="80">
        <f t="shared" si="2"/>
        <v>279986192</v>
      </c>
      <c r="M19" s="42">
        <f t="shared" si="3"/>
        <v>0.22822541562983945</v>
      </c>
      <c r="N19" s="107">
        <v>203628239</v>
      </c>
      <c r="O19" s="108">
        <v>24484188</v>
      </c>
      <c r="P19" s="109">
        <f t="shared" si="4"/>
        <v>228112427</v>
      </c>
      <c r="Q19" s="42">
        <f t="shared" si="5"/>
        <v>0.18594150336673176</v>
      </c>
      <c r="R19" s="107">
        <v>0</v>
      </c>
      <c r="S19" s="109">
        <v>0</v>
      </c>
      <c r="T19" s="109">
        <f t="shared" si="6"/>
        <v>0</v>
      </c>
      <c r="U19" s="42">
        <f t="shared" si="7"/>
        <v>0</v>
      </c>
      <c r="V19" s="107">
        <v>0</v>
      </c>
      <c r="W19" s="109">
        <v>0</v>
      </c>
      <c r="X19" s="109">
        <f t="shared" si="8"/>
        <v>0</v>
      </c>
      <c r="Y19" s="42">
        <f t="shared" si="9"/>
        <v>0</v>
      </c>
      <c r="Z19" s="79">
        <f t="shared" si="10"/>
        <v>470757164</v>
      </c>
      <c r="AA19" s="80">
        <f t="shared" si="11"/>
        <v>37341455</v>
      </c>
      <c r="AB19" s="80">
        <f t="shared" si="12"/>
        <v>508098619</v>
      </c>
      <c r="AC19" s="42">
        <f t="shared" si="13"/>
        <v>0.4141669189965712</v>
      </c>
      <c r="AD19" s="79">
        <v>280366463</v>
      </c>
      <c r="AE19" s="80">
        <v>29794326</v>
      </c>
      <c r="AF19" s="80">
        <f t="shared" si="14"/>
        <v>310160789</v>
      </c>
      <c r="AG19" s="42">
        <f t="shared" si="15"/>
        <v>0.5325289380894377</v>
      </c>
      <c r="AH19" s="42">
        <f t="shared" si="16"/>
        <v>-0.26453492804340273</v>
      </c>
      <c r="AI19" s="14">
        <v>1041305096</v>
      </c>
      <c r="AJ19" s="14">
        <v>1041305096</v>
      </c>
      <c r="AK19" s="14">
        <v>554525097</v>
      </c>
      <c r="AL19" s="14"/>
    </row>
    <row r="20" spans="1:38" s="15" customFormat="1" ht="12.75">
      <c r="A20" s="31" t="s">
        <v>96</v>
      </c>
      <c r="B20" s="62" t="s">
        <v>88</v>
      </c>
      <c r="C20" s="41" t="s">
        <v>89</v>
      </c>
      <c r="D20" s="79">
        <v>821707000</v>
      </c>
      <c r="E20" s="80">
        <v>288427500</v>
      </c>
      <c r="F20" s="81">
        <f t="shared" si="0"/>
        <v>1110134500</v>
      </c>
      <c r="G20" s="79">
        <v>821707000</v>
      </c>
      <c r="H20" s="80">
        <v>433724035</v>
      </c>
      <c r="I20" s="82">
        <f t="shared" si="1"/>
        <v>1255431035</v>
      </c>
      <c r="J20" s="79">
        <v>192394709</v>
      </c>
      <c r="K20" s="80">
        <v>39418038</v>
      </c>
      <c r="L20" s="80">
        <f t="shared" si="2"/>
        <v>231812747</v>
      </c>
      <c r="M20" s="42">
        <f t="shared" si="3"/>
        <v>0.2088150102532621</v>
      </c>
      <c r="N20" s="107">
        <v>215752704</v>
      </c>
      <c r="O20" s="108">
        <v>86212784</v>
      </c>
      <c r="P20" s="109">
        <f t="shared" si="4"/>
        <v>301965488</v>
      </c>
      <c r="Q20" s="42">
        <f t="shared" si="5"/>
        <v>0.2720080206497501</v>
      </c>
      <c r="R20" s="107">
        <v>0</v>
      </c>
      <c r="S20" s="109">
        <v>0</v>
      </c>
      <c r="T20" s="109">
        <f t="shared" si="6"/>
        <v>0</v>
      </c>
      <c r="U20" s="42">
        <f t="shared" si="7"/>
        <v>0</v>
      </c>
      <c r="V20" s="107">
        <v>0</v>
      </c>
      <c r="W20" s="109">
        <v>0</v>
      </c>
      <c r="X20" s="109">
        <f t="shared" si="8"/>
        <v>0</v>
      </c>
      <c r="Y20" s="42">
        <f t="shared" si="9"/>
        <v>0</v>
      </c>
      <c r="Z20" s="79">
        <f t="shared" si="10"/>
        <v>408147413</v>
      </c>
      <c r="AA20" s="80">
        <f t="shared" si="11"/>
        <v>125630822</v>
      </c>
      <c r="AB20" s="80">
        <f t="shared" si="12"/>
        <v>533778235</v>
      </c>
      <c r="AC20" s="42">
        <f t="shared" si="13"/>
        <v>0.4808230309030122</v>
      </c>
      <c r="AD20" s="79">
        <v>134179899</v>
      </c>
      <c r="AE20" s="80">
        <v>31338847</v>
      </c>
      <c r="AF20" s="80">
        <f t="shared" si="14"/>
        <v>165518746</v>
      </c>
      <c r="AG20" s="42">
        <f t="shared" si="15"/>
        <v>0.3329096639017006</v>
      </c>
      <c r="AH20" s="42">
        <f t="shared" si="16"/>
        <v>0.8243582391567901</v>
      </c>
      <c r="AI20" s="14">
        <v>944827036</v>
      </c>
      <c r="AJ20" s="14">
        <v>1018445394</v>
      </c>
      <c r="AK20" s="14">
        <v>314542051</v>
      </c>
      <c r="AL20" s="14"/>
    </row>
    <row r="21" spans="1:38" s="15" customFormat="1" ht="12.75">
      <c r="A21" s="31" t="s">
        <v>96</v>
      </c>
      <c r="B21" s="62" t="s">
        <v>473</v>
      </c>
      <c r="C21" s="41" t="s">
        <v>474</v>
      </c>
      <c r="D21" s="79">
        <v>128493525</v>
      </c>
      <c r="E21" s="80">
        <v>14416915</v>
      </c>
      <c r="F21" s="82">
        <f t="shared" si="0"/>
        <v>142910440</v>
      </c>
      <c r="G21" s="79">
        <v>128493525</v>
      </c>
      <c r="H21" s="80">
        <v>14416915</v>
      </c>
      <c r="I21" s="82">
        <f t="shared" si="1"/>
        <v>142910440</v>
      </c>
      <c r="J21" s="79">
        <v>23378726</v>
      </c>
      <c r="K21" s="80">
        <v>148929</v>
      </c>
      <c r="L21" s="80">
        <f t="shared" si="2"/>
        <v>23527655</v>
      </c>
      <c r="M21" s="42">
        <f t="shared" si="3"/>
        <v>0.16463216403224284</v>
      </c>
      <c r="N21" s="107">
        <v>32022056</v>
      </c>
      <c r="O21" s="108">
        <v>2885340</v>
      </c>
      <c r="P21" s="109">
        <f t="shared" si="4"/>
        <v>34907396</v>
      </c>
      <c r="Q21" s="42">
        <f t="shared" si="5"/>
        <v>0.2442606432392203</v>
      </c>
      <c r="R21" s="107">
        <v>0</v>
      </c>
      <c r="S21" s="109">
        <v>0</v>
      </c>
      <c r="T21" s="109">
        <f t="shared" si="6"/>
        <v>0</v>
      </c>
      <c r="U21" s="42">
        <f t="shared" si="7"/>
        <v>0</v>
      </c>
      <c r="V21" s="107">
        <v>0</v>
      </c>
      <c r="W21" s="109">
        <v>0</v>
      </c>
      <c r="X21" s="109">
        <f t="shared" si="8"/>
        <v>0</v>
      </c>
      <c r="Y21" s="42">
        <f t="shared" si="9"/>
        <v>0</v>
      </c>
      <c r="Z21" s="79">
        <f t="shared" si="10"/>
        <v>55400782</v>
      </c>
      <c r="AA21" s="80">
        <f t="shared" si="11"/>
        <v>3034269</v>
      </c>
      <c r="AB21" s="80">
        <f t="shared" si="12"/>
        <v>58435051</v>
      </c>
      <c r="AC21" s="42">
        <f t="shared" si="13"/>
        <v>0.40889280727146315</v>
      </c>
      <c r="AD21" s="79">
        <v>25422911</v>
      </c>
      <c r="AE21" s="80">
        <v>2304328</v>
      </c>
      <c r="AF21" s="80">
        <f t="shared" si="14"/>
        <v>27727239</v>
      </c>
      <c r="AG21" s="42">
        <f t="shared" si="15"/>
        <v>0.3902682720853854</v>
      </c>
      <c r="AH21" s="42">
        <f t="shared" si="16"/>
        <v>0.25895679696056284</v>
      </c>
      <c r="AI21" s="14">
        <v>124294967</v>
      </c>
      <c r="AJ21" s="14">
        <v>124294967</v>
      </c>
      <c r="AK21" s="14">
        <v>48508382</v>
      </c>
      <c r="AL21" s="14"/>
    </row>
    <row r="22" spans="1:38" s="15" customFormat="1" ht="12.75">
      <c r="A22" s="31" t="s">
        <v>96</v>
      </c>
      <c r="B22" s="62" t="s">
        <v>475</v>
      </c>
      <c r="C22" s="41" t="s">
        <v>476</v>
      </c>
      <c r="D22" s="79">
        <v>192278000</v>
      </c>
      <c r="E22" s="80">
        <v>75239010</v>
      </c>
      <c r="F22" s="81">
        <f t="shared" si="0"/>
        <v>267517010</v>
      </c>
      <c r="G22" s="79">
        <v>192278000</v>
      </c>
      <c r="H22" s="80">
        <v>75239010</v>
      </c>
      <c r="I22" s="82">
        <f t="shared" si="1"/>
        <v>267517010</v>
      </c>
      <c r="J22" s="79">
        <v>77252570</v>
      </c>
      <c r="K22" s="80">
        <v>13534401</v>
      </c>
      <c r="L22" s="80">
        <f t="shared" si="2"/>
        <v>90786971</v>
      </c>
      <c r="M22" s="42">
        <f t="shared" si="3"/>
        <v>0.3393689657341789</v>
      </c>
      <c r="N22" s="107">
        <v>51676776</v>
      </c>
      <c r="O22" s="108">
        <v>52187778</v>
      </c>
      <c r="P22" s="109">
        <f t="shared" si="4"/>
        <v>103864554</v>
      </c>
      <c r="Q22" s="42">
        <f t="shared" si="5"/>
        <v>0.3882540179407657</v>
      </c>
      <c r="R22" s="107">
        <v>0</v>
      </c>
      <c r="S22" s="109">
        <v>0</v>
      </c>
      <c r="T22" s="109">
        <f t="shared" si="6"/>
        <v>0</v>
      </c>
      <c r="U22" s="42">
        <f t="shared" si="7"/>
        <v>0</v>
      </c>
      <c r="V22" s="107">
        <v>0</v>
      </c>
      <c r="W22" s="109">
        <v>0</v>
      </c>
      <c r="X22" s="109">
        <f t="shared" si="8"/>
        <v>0</v>
      </c>
      <c r="Y22" s="42">
        <f t="shared" si="9"/>
        <v>0</v>
      </c>
      <c r="Z22" s="79">
        <f t="shared" si="10"/>
        <v>128929346</v>
      </c>
      <c r="AA22" s="80">
        <f t="shared" si="11"/>
        <v>65722179</v>
      </c>
      <c r="AB22" s="80">
        <f t="shared" si="12"/>
        <v>194651525</v>
      </c>
      <c r="AC22" s="42">
        <f t="shared" si="13"/>
        <v>0.7276229836749446</v>
      </c>
      <c r="AD22" s="79">
        <v>0</v>
      </c>
      <c r="AE22" s="80">
        <v>0</v>
      </c>
      <c r="AF22" s="80">
        <f t="shared" si="14"/>
        <v>0</v>
      </c>
      <c r="AG22" s="42">
        <f t="shared" si="15"/>
        <v>0.02224244648555014</v>
      </c>
      <c r="AH22" s="42">
        <f t="shared" si="16"/>
        <v>0</v>
      </c>
      <c r="AI22" s="14">
        <v>269661793</v>
      </c>
      <c r="AJ22" s="14">
        <v>269661793</v>
      </c>
      <c r="AK22" s="14">
        <v>5997938</v>
      </c>
      <c r="AL22" s="14"/>
    </row>
    <row r="23" spans="1:38" s="15" customFormat="1" ht="12.75">
      <c r="A23" s="31" t="s">
        <v>96</v>
      </c>
      <c r="B23" s="62" t="s">
        <v>477</v>
      </c>
      <c r="C23" s="41" t="s">
        <v>478</v>
      </c>
      <c r="D23" s="79">
        <v>273004156</v>
      </c>
      <c r="E23" s="80">
        <v>168000000</v>
      </c>
      <c r="F23" s="81">
        <f t="shared" si="0"/>
        <v>441004156</v>
      </c>
      <c r="G23" s="79">
        <v>273004156</v>
      </c>
      <c r="H23" s="80">
        <v>168000000</v>
      </c>
      <c r="I23" s="82">
        <f t="shared" si="1"/>
        <v>441004156</v>
      </c>
      <c r="J23" s="79">
        <v>37077333</v>
      </c>
      <c r="K23" s="80">
        <v>8609329</v>
      </c>
      <c r="L23" s="80">
        <f t="shared" si="2"/>
        <v>45686662</v>
      </c>
      <c r="M23" s="42">
        <f t="shared" si="3"/>
        <v>0.10359689671495975</v>
      </c>
      <c r="N23" s="107">
        <v>41101548</v>
      </c>
      <c r="O23" s="108">
        <v>82239983</v>
      </c>
      <c r="P23" s="109">
        <f t="shared" si="4"/>
        <v>123341531</v>
      </c>
      <c r="Q23" s="42">
        <f t="shared" si="5"/>
        <v>0.2796833755915897</v>
      </c>
      <c r="R23" s="107">
        <v>0</v>
      </c>
      <c r="S23" s="109">
        <v>0</v>
      </c>
      <c r="T23" s="109">
        <f t="shared" si="6"/>
        <v>0</v>
      </c>
      <c r="U23" s="42">
        <f t="shared" si="7"/>
        <v>0</v>
      </c>
      <c r="V23" s="107">
        <v>0</v>
      </c>
      <c r="W23" s="109">
        <v>0</v>
      </c>
      <c r="X23" s="109">
        <f t="shared" si="8"/>
        <v>0</v>
      </c>
      <c r="Y23" s="42">
        <f t="shared" si="9"/>
        <v>0</v>
      </c>
      <c r="Z23" s="79">
        <f t="shared" si="10"/>
        <v>78178881</v>
      </c>
      <c r="AA23" s="80">
        <f t="shared" si="11"/>
        <v>90849312</v>
      </c>
      <c r="AB23" s="80">
        <f t="shared" si="12"/>
        <v>169028193</v>
      </c>
      <c r="AC23" s="42">
        <f t="shared" si="13"/>
        <v>0.38328027230654943</v>
      </c>
      <c r="AD23" s="79">
        <v>49461128</v>
      </c>
      <c r="AE23" s="80">
        <v>35256306</v>
      </c>
      <c r="AF23" s="80">
        <f t="shared" si="14"/>
        <v>84717434</v>
      </c>
      <c r="AG23" s="42">
        <f t="shared" si="15"/>
        <v>0.33081874509682047</v>
      </c>
      <c r="AH23" s="42">
        <f t="shared" si="16"/>
        <v>0.455916747903389</v>
      </c>
      <c r="AI23" s="14">
        <v>408525732</v>
      </c>
      <c r="AJ23" s="14">
        <v>349511965</v>
      </c>
      <c r="AK23" s="14">
        <v>135147970</v>
      </c>
      <c r="AL23" s="14"/>
    </row>
    <row r="24" spans="1:38" s="15" customFormat="1" ht="12.75">
      <c r="A24" s="31" t="s">
        <v>115</v>
      </c>
      <c r="B24" s="62" t="s">
        <v>479</v>
      </c>
      <c r="C24" s="41" t="s">
        <v>480</v>
      </c>
      <c r="D24" s="79">
        <v>637077576</v>
      </c>
      <c r="E24" s="80">
        <v>20128000</v>
      </c>
      <c r="F24" s="81">
        <f t="shared" si="0"/>
        <v>657205576</v>
      </c>
      <c r="G24" s="79">
        <v>637077576</v>
      </c>
      <c r="H24" s="80">
        <v>20128000</v>
      </c>
      <c r="I24" s="82">
        <f t="shared" si="1"/>
        <v>657205576</v>
      </c>
      <c r="J24" s="79">
        <v>49603533</v>
      </c>
      <c r="K24" s="80">
        <v>833306</v>
      </c>
      <c r="L24" s="80">
        <f t="shared" si="2"/>
        <v>50436839</v>
      </c>
      <c r="M24" s="42">
        <f t="shared" si="3"/>
        <v>0.07674438690398451</v>
      </c>
      <c r="N24" s="107">
        <v>70118380</v>
      </c>
      <c r="O24" s="108">
        <v>2563128</v>
      </c>
      <c r="P24" s="109">
        <f t="shared" si="4"/>
        <v>72681508</v>
      </c>
      <c r="Q24" s="42">
        <f t="shared" si="5"/>
        <v>0.11059173971463687</v>
      </c>
      <c r="R24" s="107">
        <v>0</v>
      </c>
      <c r="S24" s="109">
        <v>0</v>
      </c>
      <c r="T24" s="109">
        <f t="shared" si="6"/>
        <v>0</v>
      </c>
      <c r="U24" s="42">
        <f t="shared" si="7"/>
        <v>0</v>
      </c>
      <c r="V24" s="107">
        <v>0</v>
      </c>
      <c r="W24" s="109">
        <v>0</v>
      </c>
      <c r="X24" s="109">
        <f t="shared" si="8"/>
        <v>0</v>
      </c>
      <c r="Y24" s="42">
        <f t="shared" si="9"/>
        <v>0</v>
      </c>
      <c r="Z24" s="79">
        <f t="shared" si="10"/>
        <v>119721913</v>
      </c>
      <c r="AA24" s="80">
        <f t="shared" si="11"/>
        <v>3396434</v>
      </c>
      <c r="AB24" s="80">
        <f t="shared" si="12"/>
        <v>123118347</v>
      </c>
      <c r="AC24" s="42">
        <f t="shared" si="13"/>
        <v>0.1873361266186214</v>
      </c>
      <c r="AD24" s="79">
        <v>65230949</v>
      </c>
      <c r="AE24" s="80">
        <v>89582</v>
      </c>
      <c r="AF24" s="80">
        <f t="shared" si="14"/>
        <v>65320531</v>
      </c>
      <c r="AG24" s="42">
        <f t="shared" si="15"/>
        <v>0.2154073532049149</v>
      </c>
      <c r="AH24" s="42">
        <f t="shared" si="16"/>
        <v>0.11269009739066571</v>
      </c>
      <c r="AI24" s="14">
        <v>484782954</v>
      </c>
      <c r="AJ24" s="14">
        <v>484782954</v>
      </c>
      <c r="AK24" s="14">
        <v>104425813</v>
      </c>
      <c r="AL24" s="14"/>
    </row>
    <row r="25" spans="1:38" s="59" customFormat="1" ht="12.75">
      <c r="A25" s="63"/>
      <c r="B25" s="64" t="s">
        <v>481</v>
      </c>
      <c r="C25" s="34"/>
      <c r="D25" s="83">
        <f>SUM(D18:D24)</f>
        <v>3467862771</v>
      </c>
      <c r="E25" s="84">
        <f>SUM(E18:E24)</f>
        <v>604414281</v>
      </c>
      <c r="F25" s="92">
        <f t="shared" si="0"/>
        <v>4072277052</v>
      </c>
      <c r="G25" s="83">
        <f>SUM(G18:G24)</f>
        <v>3467862771</v>
      </c>
      <c r="H25" s="84">
        <f>SUM(H18:H24)</f>
        <v>749710816</v>
      </c>
      <c r="I25" s="85">
        <f t="shared" si="1"/>
        <v>4217573587</v>
      </c>
      <c r="J25" s="83">
        <f>SUM(J18:J24)</f>
        <v>689263115</v>
      </c>
      <c r="K25" s="84">
        <f>SUM(K18:K24)</f>
        <v>75401270</v>
      </c>
      <c r="L25" s="84">
        <f t="shared" si="2"/>
        <v>764664385</v>
      </c>
      <c r="M25" s="46">
        <f t="shared" si="3"/>
        <v>0.18777317339557084</v>
      </c>
      <c r="N25" s="113">
        <f>SUM(N18:N24)</f>
        <v>652197157</v>
      </c>
      <c r="O25" s="114">
        <f>SUM(O18:O24)</f>
        <v>268477383</v>
      </c>
      <c r="P25" s="115">
        <f t="shared" si="4"/>
        <v>920674540</v>
      </c>
      <c r="Q25" s="46">
        <f t="shared" si="5"/>
        <v>0.2260834732616812</v>
      </c>
      <c r="R25" s="113">
        <f>SUM(R18:R24)</f>
        <v>0</v>
      </c>
      <c r="S25" s="115">
        <f>SUM(S18:S24)</f>
        <v>0</v>
      </c>
      <c r="T25" s="115">
        <f t="shared" si="6"/>
        <v>0</v>
      </c>
      <c r="U25" s="46">
        <f t="shared" si="7"/>
        <v>0</v>
      </c>
      <c r="V25" s="113">
        <f>SUM(V18:V24)</f>
        <v>0</v>
      </c>
      <c r="W25" s="115">
        <f>SUM(W18:W24)</f>
        <v>0</v>
      </c>
      <c r="X25" s="115">
        <f t="shared" si="8"/>
        <v>0</v>
      </c>
      <c r="Y25" s="46">
        <f t="shared" si="9"/>
        <v>0</v>
      </c>
      <c r="Z25" s="83">
        <f t="shared" si="10"/>
        <v>1341460272</v>
      </c>
      <c r="AA25" s="84">
        <f t="shared" si="11"/>
        <v>343878653</v>
      </c>
      <c r="AB25" s="84">
        <f t="shared" si="12"/>
        <v>1685338925</v>
      </c>
      <c r="AC25" s="46">
        <f t="shared" si="13"/>
        <v>0.413856646657252</v>
      </c>
      <c r="AD25" s="83">
        <f>SUM(AD18:AD24)</f>
        <v>591986124</v>
      </c>
      <c r="AE25" s="84">
        <f>SUM(AE18:AE24)</f>
        <v>103726890</v>
      </c>
      <c r="AF25" s="84">
        <f t="shared" si="14"/>
        <v>695713014</v>
      </c>
      <c r="AG25" s="46">
        <f t="shared" si="15"/>
        <v>0.3588414598644886</v>
      </c>
      <c r="AH25" s="46">
        <f t="shared" si="16"/>
        <v>0.3233539138596593</v>
      </c>
      <c r="AI25" s="65">
        <f>SUM(AI18:AI24)</f>
        <v>3473320325</v>
      </c>
      <c r="AJ25" s="65">
        <f>SUM(AJ18:AJ24)</f>
        <v>3487924916</v>
      </c>
      <c r="AK25" s="65">
        <f>SUM(AK18:AK24)</f>
        <v>1246371336</v>
      </c>
      <c r="AL25" s="65"/>
    </row>
    <row r="26" spans="1:38" s="15" customFormat="1" ht="12.75">
      <c r="A26" s="31" t="s">
        <v>96</v>
      </c>
      <c r="B26" s="62" t="s">
        <v>482</v>
      </c>
      <c r="C26" s="41" t="s">
        <v>483</v>
      </c>
      <c r="D26" s="79">
        <v>215083860</v>
      </c>
      <c r="E26" s="80">
        <v>21083000</v>
      </c>
      <c r="F26" s="81">
        <f t="shared" si="0"/>
        <v>236166860</v>
      </c>
      <c r="G26" s="79">
        <v>215085</v>
      </c>
      <c r="H26" s="80">
        <v>21083</v>
      </c>
      <c r="I26" s="82">
        <f t="shared" si="1"/>
        <v>236168</v>
      </c>
      <c r="J26" s="79">
        <v>53216550</v>
      </c>
      <c r="K26" s="80">
        <v>8653908</v>
      </c>
      <c r="L26" s="80">
        <f t="shared" si="2"/>
        <v>61870458</v>
      </c>
      <c r="M26" s="42">
        <f t="shared" si="3"/>
        <v>0.26197773049106043</v>
      </c>
      <c r="N26" s="107">
        <v>41513428</v>
      </c>
      <c r="O26" s="108">
        <v>1503935</v>
      </c>
      <c r="P26" s="109">
        <f t="shared" si="4"/>
        <v>43017363</v>
      </c>
      <c r="Q26" s="42">
        <f t="shared" si="5"/>
        <v>0.18214817692880364</v>
      </c>
      <c r="R26" s="107">
        <v>0</v>
      </c>
      <c r="S26" s="109">
        <v>0</v>
      </c>
      <c r="T26" s="109">
        <f t="shared" si="6"/>
        <v>0</v>
      </c>
      <c r="U26" s="42">
        <f t="shared" si="7"/>
        <v>0</v>
      </c>
      <c r="V26" s="107">
        <v>0</v>
      </c>
      <c r="W26" s="109">
        <v>0</v>
      </c>
      <c r="X26" s="109">
        <f t="shared" si="8"/>
        <v>0</v>
      </c>
      <c r="Y26" s="42">
        <f t="shared" si="9"/>
        <v>0</v>
      </c>
      <c r="Z26" s="79">
        <f t="shared" si="10"/>
        <v>94729978</v>
      </c>
      <c r="AA26" s="80">
        <f t="shared" si="11"/>
        <v>10157843</v>
      </c>
      <c r="AB26" s="80">
        <f t="shared" si="12"/>
        <v>104887821</v>
      </c>
      <c r="AC26" s="42">
        <f t="shared" si="13"/>
        <v>0.4441259074198641</v>
      </c>
      <c r="AD26" s="79">
        <v>0</v>
      </c>
      <c r="AE26" s="80">
        <v>0</v>
      </c>
      <c r="AF26" s="80">
        <f t="shared" si="14"/>
        <v>0</v>
      </c>
      <c r="AG26" s="42">
        <f t="shared" si="15"/>
        <v>0</v>
      </c>
      <c r="AH26" s="42">
        <f t="shared" si="16"/>
        <v>0</v>
      </c>
      <c r="AI26" s="14">
        <v>0</v>
      </c>
      <c r="AJ26" s="14">
        <v>0</v>
      </c>
      <c r="AK26" s="14">
        <v>3884617</v>
      </c>
      <c r="AL26" s="14"/>
    </row>
    <row r="27" spans="1:38" s="15" customFormat="1" ht="12.75">
      <c r="A27" s="31" t="s">
        <v>96</v>
      </c>
      <c r="B27" s="62" t="s">
        <v>72</v>
      </c>
      <c r="C27" s="41" t="s">
        <v>73</v>
      </c>
      <c r="D27" s="79">
        <v>1103300161</v>
      </c>
      <c r="E27" s="80">
        <v>700290358</v>
      </c>
      <c r="F27" s="81">
        <f t="shared" si="0"/>
        <v>1803590519</v>
      </c>
      <c r="G27" s="79">
        <v>1103300161</v>
      </c>
      <c r="H27" s="80">
        <v>700290358</v>
      </c>
      <c r="I27" s="82">
        <f t="shared" si="1"/>
        <v>1803590519</v>
      </c>
      <c r="J27" s="79">
        <v>222205341</v>
      </c>
      <c r="K27" s="80">
        <v>22939222</v>
      </c>
      <c r="L27" s="80">
        <f t="shared" si="2"/>
        <v>245144563</v>
      </c>
      <c r="M27" s="42">
        <f t="shared" si="3"/>
        <v>0.1359202992128836</v>
      </c>
      <c r="N27" s="107">
        <v>237835478</v>
      </c>
      <c r="O27" s="108">
        <v>132282356</v>
      </c>
      <c r="P27" s="109">
        <f t="shared" si="4"/>
        <v>370117834</v>
      </c>
      <c r="Q27" s="42">
        <f t="shared" si="5"/>
        <v>0.20521167643152818</v>
      </c>
      <c r="R27" s="107">
        <v>0</v>
      </c>
      <c r="S27" s="109">
        <v>0</v>
      </c>
      <c r="T27" s="109">
        <f t="shared" si="6"/>
        <v>0</v>
      </c>
      <c r="U27" s="42">
        <f t="shared" si="7"/>
        <v>0</v>
      </c>
      <c r="V27" s="107">
        <v>0</v>
      </c>
      <c r="W27" s="109">
        <v>0</v>
      </c>
      <c r="X27" s="109">
        <f t="shared" si="8"/>
        <v>0</v>
      </c>
      <c r="Y27" s="42">
        <f t="shared" si="9"/>
        <v>0</v>
      </c>
      <c r="Z27" s="79">
        <f t="shared" si="10"/>
        <v>460040819</v>
      </c>
      <c r="AA27" s="80">
        <f t="shared" si="11"/>
        <v>155221578</v>
      </c>
      <c r="AB27" s="80">
        <f t="shared" si="12"/>
        <v>615262397</v>
      </c>
      <c r="AC27" s="42">
        <f t="shared" si="13"/>
        <v>0.3411319756444118</v>
      </c>
      <c r="AD27" s="79">
        <v>397975275</v>
      </c>
      <c r="AE27" s="80">
        <v>252428354</v>
      </c>
      <c r="AF27" s="80">
        <f t="shared" si="14"/>
        <v>650403629</v>
      </c>
      <c r="AG27" s="42">
        <f t="shared" si="15"/>
        <v>0.5007490758063632</v>
      </c>
      <c r="AH27" s="42">
        <f t="shared" si="16"/>
        <v>-0.4309413147508745</v>
      </c>
      <c r="AI27" s="14">
        <v>2288523385</v>
      </c>
      <c r="AJ27" s="14">
        <v>3057416841</v>
      </c>
      <c r="AK27" s="14">
        <v>1145975970</v>
      </c>
      <c r="AL27" s="14"/>
    </row>
    <row r="28" spans="1:38" s="15" customFormat="1" ht="12.75">
      <c r="A28" s="31" t="s">
        <v>96</v>
      </c>
      <c r="B28" s="62" t="s">
        <v>484</v>
      </c>
      <c r="C28" s="41" t="s">
        <v>485</v>
      </c>
      <c r="D28" s="79">
        <v>183284</v>
      </c>
      <c r="E28" s="80">
        <v>42363</v>
      </c>
      <c r="F28" s="81">
        <f t="shared" si="0"/>
        <v>225647</v>
      </c>
      <c r="G28" s="79">
        <v>183284</v>
      </c>
      <c r="H28" s="80">
        <v>42363</v>
      </c>
      <c r="I28" s="82">
        <f t="shared" si="1"/>
        <v>225647</v>
      </c>
      <c r="J28" s="79">
        <v>32108016</v>
      </c>
      <c r="K28" s="80">
        <v>1877236</v>
      </c>
      <c r="L28" s="80">
        <f t="shared" si="2"/>
        <v>33985252</v>
      </c>
      <c r="M28" s="42">
        <f t="shared" si="3"/>
        <v>150.61246991983054</v>
      </c>
      <c r="N28" s="107">
        <v>27539745</v>
      </c>
      <c r="O28" s="108">
        <v>14405216</v>
      </c>
      <c r="P28" s="109">
        <f t="shared" si="4"/>
        <v>41944961</v>
      </c>
      <c r="Q28" s="42">
        <f t="shared" si="5"/>
        <v>185.88751900091737</v>
      </c>
      <c r="R28" s="107">
        <v>0</v>
      </c>
      <c r="S28" s="109">
        <v>0</v>
      </c>
      <c r="T28" s="109">
        <f t="shared" si="6"/>
        <v>0</v>
      </c>
      <c r="U28" s="42">
        <f t="shared" si="7"/>
        <v>0</v>
      </c>
      <c r="V28" s="107">
        <v>0</v>
      </c>
      <c r="W28" s="109">
        <v>0</v>
      </c>
      <c r="X28" s="109">
        <f t="shared" si="8"/>
        <v>0</v>
      </c>
      <c r="Y28" s="42">
        <f t="shared" si="9"/>
        <v>0</v>
      </c>
      <c r="Z28" s="79">
        <f t="shared" si="10"/>
        <v>59647761</v>
      </c>
      <c r="AA28" s="80">
        <f t="shared" si="11"/>
        <v>16282452</v>
      </c>
      <c r="AB28" s="80">
        <f t="shared" si="12"/>
        <v>75930213</v>
      </c>
      <c r="AC28" s="42">
        <f t="shared" si="13"/>
        <v>336.4999889207479</v>
      </c>
      <c r="AD28" s="79">
        <v>26451406</v>
      </c>
      <c r="AE28" s="80">
        <v>14405216</v>
      </c>
      <c r="AF28" s="80">
        <f t="shared" si="14"/>
        <v>40856622</v>
      </c>
      <c r="AG28" s="42">
        <f t="shared" si="15"/>
        <v>412.8251010247708</v>
      </c>
      <c r="AH28" s="42">
        <f t="shared" si="16"/>
        <v>0.0266380074201924</v>
      </c>
      <c r="AI28" s="14">
        <v>196239</v>
      </c>
      <c r="AJ28" s="14">
        <v>211988444</v>
      </c>
      <c r="AK28" s="14">
        <v>81012385</v>
      </c>
      <c r="AL28" s="14"/>
    </row>
    <row r="29" spans="1:38" s="15" customFormat="1" ht="12.75">
      <c r="A29" s="31" t="s">
        <v>96</v>
      </c>
      <c r="B29" s="62" t="s">
        <v>486</v>
      </c>
      <c r="C29" s="41" t="s">
        <v>487</v>
      </c>
      <c r="D29" s="79">
        <v>341052342</v>
      </c>
      <c r="E29" s="80">
        <v>176675176</v>
      </c>
      <c r="F29" s="81">
        <f t="shared" si="0"/>
        <v>517727518</v>
      </c>
      <c r="G29" s="79">
        <v>341052342</v>
      </c>
      <c r="H29" s="80">
        <v>176675176</v>
      </c>
      <c r="I29" s="82">
        <f t="shared" si="1"/>
        <v>517727518</v>
      </c>
      <c r="J29" s="79">
        <v>78688201</v>
      </c>
      <c r="K29" s="80">
        <v>15067695</v>
      </c>
      <c r="L29" s="80">
        <f t="shared" si="2"/>
        <v>93755896</v>
      </c>
      <c r="M29" s="42">
        <f t="shared" si="3"/>
        <v>0.18109119708796317</v>
      </c>
      <c r="N29" s="107">
        <v>158106250</v>
      </c>
      <c r="O29" s="108">
        <v>20400791</v>
      </c>
      <c r="P29" s="109">
        <f t="shared" si="4"/>
        <v>178507041</v>
      </c>
      <c r="Q29" s="42">
        <f t="shared" si="5"/>
        <v>0.34478955588371873</v>
      </c>
      <c r="R29" s="107">
        <v>0</v>
      </c>
      <c r="S29" s="109">
        <v>0</v>
      </c>
      <c r="T29" s="109">
        <f t="shared" si="6"/>
        <v>0</v>
      </c>
      <c r="U29" s="42">
        <f t="shared" si="7"/>
        <v>0</v>
      </c>
      <c r="V29" s="107">
        <v>0</v>
      </c>
      <c r="W29" s="109">
        <v>0</v>
      </c>
      <c r="X29" s="109">
        <f t="shared" si="8"/>
        <v>0</v>
      </c>
      <c r="Y29" s="42">
        <f t="shared" si="9"/>
        <v>0</v>
      </c>
      <c r="Z29" s="79">
        <f t="shared" si="10"/>
        <v>236794451</v>
      </c>
      <c r="AA29" s="80">
        <f t="shared" si="11"/>
        <v>35468486</v>
      </c>
      <c r="AB29" s="80">
        <f t="shared" si="12"/>
        <v>272262937</v>
      </c>
      <c r="AC29" s="42">
        <f t="shared" si="13"/>
        <v>0.5258807529716819</v>
      </c>
      <c r="AD29" s="79">
        <v>62036377</v>
      </c>
      <c r="AE29" s="80">
        <v>28466342</v>
      </c>
      <c r="AF29" s="80">
        <f t="shared" si="14"/>
        <v>90502719</v>
      </c>
      <c r="AG29" s="42">
        <f t="shared" si="15"/>
        <v>0.3572012634898317</v>
      </c>
      <c r="AH29" s="42">
        <f t="shared" si="16"/>
        <v>0.9723942327080803</v>
      </c>
      <c r="AI29" s="14">
        <v>457623944</v>
      </c>
      <c r="AJ29" s="14">
        <v>456449332</v>
      </c>
      <c r="AK29" s="14">
        <v>163463851</v>
      </c>
      <c r="AL29" s="14"/>
    </row>
    <row r="30" spans="1:38" s="15" customFormat="1" ht="12.75">
      <c r="A30" s="31" t="s">
        <v>96</v>
      </c>
      <c r="B30" s="62" t="s">
        <v>488</v>
      </c>
      <c r="C30" s="41" t="s">
        <v>489</v>
      </c>
      <c r="D30" s="79">
        <v>540084000</v>
      </c>
      <c r="E30" s="80">
        <v>0</v>
      </c>
      <c r="F30" s="81">
        <f t="shared" si="0"/>
        <v>540084000</v>
      </c>
      <c r="G30" s="79">
        <v>577316602</v>
      </c>
      <c r="H30" s="80">
        <v>441380751</v>
      </c>
      <c r="I30" s="82">
        <f t="shared" si="1"/>
        <v>1018697353</v>
      </c>
      <c r="J30" s="79">
        <v>87996958</v>
      </c>
      <c r="K30" s="80">
        <v>54808398</v>
      </c>
      <c r="L30" s="80">
        <f t="shared" si="2"/>
        <v>142805356</v>
      </c>
      <c r="M30" s="42">
        <f t="shared" si="3"/>
        <v>0.2644132320157605</v>
      </c>
      <c r="N30" s="107">
        <v>142265270</v>
      </c>
      <c r="O30" s="108">
        <v>49666746</v>
      </c>
      <c r="P30" s="109">
        <f t="shared" si="4"/>
        <v>191932016</v>
      </c>
      <c r="Q30" s="42">
        <f t="shared" si="5"/>
        <v>0.3553743788003348</v>
      </c>
      <c r="R30" s="107">
        <v>0</v>
      </c>
      <c r="S30" s="109">
        <v>0</v>
      </c>
      <c r="T30" s="109">
        <f t="shared" si="6"/>
        <v>0</v>
      </c>
      <c r="U30" s="42">
        <f t="shared" si="7"/>
        <v>0</v>
      </c>
      <c r="V30" s="107">
        <v>0</v>
      </c>
      <c r="W30" s="109">
        <v>0</v>
      </c>
      <c r="X30" s="109">
        <f t="shared" si="8"/>
        <v>0</v>
      </c>
      <c r="Y30" s="42">
        <f t="shared" si="9"/>
        <v>0</v>
      </c>
      <c r="Z30" s="79">
        <f t="shared" si="10"/>
        <v>230262228</v>
      </c>
      <c r="AA30" s="80">
        <f t="shared" si="11"/>
        <v>104475144</v>
      </c>
      <c r="AB30" s="80">
        <f t="shared" si="12"/>
        <v>334737372</v>
      </c>
      <c r="AC30" s="42">
        <f t="shared" si="13"/>
        <v>0.6197876108160952</v>
      </c>
      <c r="AD30" s="79">
        <v>0</v>
      </c>
      <c r="AE30" s="80">
        <v>0</v>
      </c>
      <c r="AF30" s="80">
        <f t="shared" si="14"/>
        <v>0</v>
      </c>
      <c r="AG30" s="42">
        <f t="shared" si="15"/>
        <v>0</v>
      </c>
      <c r="AH30" s="42">
        <f t="shared" si="16"/>
        <v>0</v>
      </c>
      <c r="AI30" s="14">
        <v>0</v>
      </c>
      <c r="AJ30" s="14">
        <v>0</v>
      </c>
      <c r="AK30" s="14">
        <v>56525935</v>
      </c>
      <c r="AL30" s="14"/>
    </row>
    <row r="31" spans="1:38" s="15" customFormat="1" ht="12.75">
      <c r="A31" s="31" t="s">
        <v>115</v>
      </c>
      <c r="B31" s="62" t="s">
        <v>490</v>
      </c>
      <c r="C31" s="41" t="s">
        <v>491</v>
      </c>
      <c r="D31" s="79">
        <v>122573154</v>
      </c>
      <c r="E31" s="80">
        <v>40047065</v>
      </c>
      <c r="F31" s="82">
        <f t="shared" si="0"/>
        <v>162620219</v>
      </c>
      <c r="G31" s="79">
        <v>122573154</v>
      </c>
      <c r="H31" s="80">
        <v>40047065</v>
      </c>
      <c r="I31" s="82">
        <f t="shared" si="1"/>
        <v>162620219</v>
      </c>
      <c r="J31" s="79">
        <v>25080639</v>
      </c>
      <c r="K31" s="80">
        <v>21183088</v>
      </c>
      <c r="L31" s="80">
        <f t="shared" si="2"/>
        <v>46263727</v>
      </c>
      <c r="M31" s="42">
        <f t="shared" si="3"/>
        <v>0.28448939058432826</v>
      </c>
      <c r="N31" s="107">
        <v>41536789</v>
      </c>
      <c r="O31" s="108">
        <v>14574189</v>
      </c>
      <c r="P31" s="109">
        <f t="shared" si="4"/>
        <v>56110978</v>
      </c>
      <c r="Q31" s="42">
        <f t="shared" si="5"/>
        <v>0.3450430601129617</v>
      </c>
      <c r="R31" s="107">
        <v>0</v>
      </c>
      <c r="S31" s="109">
        <v>0</v>
      </c>
      <c r="T31" s="109">
        <f t="shared" si="6"/>
        <v>0</v>
      </c>
      <c r="U31" s="42">
        <f t="shared" si="7"/>
        <v>0</v>
      </c>
      <c r="V31" s="107">
        <v>0</v>
      </c>
      <c r="W31" s="109">
        <v>0</v>
      </c>
      <c r="X31" s="109">
        <f t="shared" si="8"/>
        <v>0</v>
      </c>
      <c r="Y31" s="42">
        <f t="shared" si="9"/>
        <v>0</v>
      </c>
      <c r="Z31" s="79">
        <f t="shared" si="10"/>
        <v>66617428</v>
      </c>
      <c r="AA31" s="80">
        <f t="shared" si="11"/>
        <v>35757277</v>
      </c>
      <c r="AB31" s="80">
        <f t="shared" si="12"/>
        <v>102374705</v>
      </c>
      <c r="AC31" s="42">
        <f t="shared" si="13"/>
        <v>0.62953245069729</v>
      </c>
      <c r="AD31" s="79">
        <v>27385027</v>
      </c>
      <c r="AE31" s="80">
        <v>80216267</v>
      </c>
      <c r="AF31" s="80">
        <f t="shared" si="14"/>
        <v>107601294</v>
      </c>
      <c r="AG31" s="42">
        <f t="shared" si="15"/>
        <v>0.3381550400973021</v>
      </c>
      <c r="AH31" s="42">
        <f t="shared" si="16"/>
        <v>-0.47852878051819714</v>
      </c>
      <c r="AI31" s="14">
        <v>476459363</v>
      </c>
      <c r="AJ31" s="14">
        <v>476459363</v>
      </c>
      <c r="AK31" s="14">
        <v>161117135</v>
      </c>
      <c r="AL31" s="14"/>
    </row>
    <row r="32" spans="1:38" s="59" customFormat="1" ht="12.75">
      <c r="A32" s="63"/>
      <c r="B32" s="64" t="s">
        <v>492</v>
      </c>
      <c r="C32" s="34"/>
      <c r="D32" s="83">
        <f>SUM(D26:D31)</f>
        <v>2322276801</v>
      </c>
      <c r="E32" s="84">
        <f>SUM(E26:E31)</f>
        <v>938137962</v>
      </c>
      <c r="F32" s="85">
        <f t="shared" si="0"/>
        <v>3260414763</v>
      </c>
      <c r="G32" s="83">
        <f>SUM(G26:G31)</f>
        <v>2144640628</v>
      </c>
      <c r="H32" s="84">
        <f>SUM(H26:H31)</f>
        <v>1358456796</v>
      </c>
      <c r="I32" s="92">
        <f t="shared" si="1"/>
        <v>3503097424</v>
      </c>
      <c r="J32" s="83">
        <f>SUM(J26:J31)</f>
        <v>499295705</v>
      </c>
      <c r="K32" s="94">
        <f>SUM(K26:K31)</f>
        <v>124529547</v>
      </c>
      <c r="L32" s="84">
        <f t="shared" si="2"/>
        <v>623825252</v>
      </c>
      <c r="M32" s="46">
        <f t="shared" si="3"/>
        <v>0.1913330963530544</v>
      </c>
      <c r="N32" s="113">
        <f>SUM(N26:N31)</f>
        <v>648796960</v>
      </c>
      <c r="O32" s="114">
        <f>SUM(O26:O31)</f>
        <v>232833233</v>
      </c>
      <c r="P32" s="115">
        <f t="shared" si="4"/>
        <v>881630193</v>
      </c>
      <c r="Q32" s="46">
        <f t="shared" si="5"/>
        <v>0.27040430653331576</v>
      </c>
      <c r="R32" s="113">
        <f>SUM(R26:R31)</f>
        <v>0</v>
      </c>
      <c r="S32" s="115">
        <f>SUM(S26:S31)</f>
        <v>0</v>
      </c>
      <c r="T32" s="115">
        <f t="shared" si="6"/>
        <v>0</v>
      </c>
      <c r="U32" s="46">
        <f t="shared" si="7"/>
        <v>0</v>
      </c>
      <c r="V32" s="113">
        <f>SUM(V26:V31)</f>
        <v>0</v>
      </c>
      <c r="W32" s="115">
        <f>SUM(W26:W31)</f>
        <v>0</v>
      </c>
      <c r="X32" s="115">
        <f t="shared" si="8"/>
        <v>0</v>
      </c>
      <c r="Y32" s="46">
        <f t="shared" si="9"/>
        <v>0</v>
      </c>
      <c r="Z32" s="83">
        <f t="shared" si="10"/>
        <v>1148092665</v>
      </c>
      <c r="AA32" s="84">
        <f t="shared" si="11"/>
        <v>357362780</v>
      </c>
      <c r="AB32" s="84">
        <f t="shared" si="12"/>
        <v>1505455445</v>
      </c>
      <c r="AC32" s="46">
        <f t="shared" si="13"/>
        <v>0.4617374028863701</v>
      </c>
      <c r="AD32" s="83">
        <f>SUM(AD26:AD31)</f>
        <v>513848085</v>
      </c>
      <c r="AE32" s="84">
        <f>SUM(AE26:AE31)</f>
        <v>375516179</v>
      </c>
      <c r="AF32" s="84">
        <f t="shared" si="14"/>
        <v>889364264</v>
      </c>
      <c r="AG32" s="46">
        <f t="shared" si="15"/>
        <v>0.5001794796369446</v>
      </c>
      <c r="AH32" s="46">
        <f t="shared" si="16"/>
        <v>-0.00869617918446064</v>
      </c>
      <c r="AI32" s="65">
        <f>SUM(AI26:AI31)</f>
        <v>3222802931</v>
      </c>
      <c r="AJ32" s="65">
        <f>SUM(AJ26:AJ31)</f>
        <v>4202313980</v>
      </c>
      <c r="AK32" s="65">
        <f>SUM(AK26:AK31)</f>
        <v>1611979893</v>
      </c>
      <c r="AL32" s="65"/>
    </row>
    <row r="33" spans="1:38" s="59" customFormat="1" ht="12.75">
      <c r="A33" s="63"/>
      <c r="B33" s="64" t="s">
        <v>493</v>
      </c>
      <c r="C33" s="34"/>
      <c r="D33" s="83">
        <f>SUM(D9:D16,D18:D24,D26:D31)</f>
        <v>8092371101</v>
      </c>
      <c r="E33" s="84">
        <f>SUM(E9:E16,E18:E24,E26:E31)</f>
        <v>1946613483</v>
      </c>
      <c r="F33" s="92">
        <f t="shared" si="0"/>
        <v>10038984584</v>
      </c>
      <c r="G33" s="83">
        <f>SUM(G9:G16,G18:G24,G26:G31)</f>
        <v>7921055796</v>
      </c>
      <c r="H33" s="84">
        <f>SUM(H9:H16,H18:H24,H26:H31)</f>
        <v>2534670882</v>
      </c>
      <c r="I33" s="85">
        <f t="shared" si="1"/>
        <v>10455726678</v>
      </c>
      <c r="J33" s="83">
        <f>SUM(J9:J16,J18:J24,J26:J31)</f>
        <v>1759045510</v>
      </c>
      <c r="K33" s="84">
        <f>SUM(K9:K16,K18:K24,K26:K31)</f>
        <v>299297421</v>
      </c>
      <c r="L33" s="84">
        <f t="shared" si="2"/>
        <v>2058342931</v>
      </c>
      <c r="M33" s="46">
        <f t="shared" si="3"/>
        <v>0.2050349727880407</v>
      </c>
      <c r="N33" s="113">
        <f>SUM(N9:N16,N18:N24,N26:N31)</f>
        <v>1847474503</v>
      </c>
      <c r="O33" s="114">
        <f>SUM(O9:O16,O18:O24,O26:O31)</f>
        <v>625469677</v>
      </c>
      <c r="P33" s="115">
        <f t="shared" si="4"/>
        <v>2472944180</v>
      </c>
      <c r="Q33" s="46">
        <f t="shared" si="5"/>
        <v>0.2463340947790024</v>
      </c>
      <c r="R33" s="113">
        <f>SUM(R9:R16,R18:R24,R26:R31)</f>
        <v>0</v>
      </c>
      <c r="S33" s="115">
        <f>SUM(S9:S16,S18:S24,S26:S31)</f>
        <v>0</v>
      </c>
      <c r="T33" s="115">
        <f t="shared" si="6"/>
        <v>0</v>
      </c>
      <c r="U33" s="46">
        <f t="shared" si="7"/>
        <v>0</v>
      </c>
      <c r="V33" s="113">
        <f>SUM(V9:V16,V18:V24,V26:V31)</f>
        <v>0</v>
      </c>
      <c r="W33" s="115">
        <f>SUM(W9:W16,W18:W24,W26:W31)</f>
        <v>0</v>
      </c>
      <c r="X33" s="115">
        <f t="shared" si="8"/>
        <v>0</v>
      </c>
      <c r="Y33" s="46">
        <f t="shared" si="9"/>
        <v>0</v>
      </c>
      <c r="Z33" s="83">
        <f t="shared" si="10"/>
        <v>3606520013</v>
      </c>
      <c r="AA33" s="84">
        <f t="shared" si="11"/>
        <v>924767098</v>
      </c>
      <c r="AB33" s="84">
        <f t="shared" si="12"/>
        <v>4531287111</v>
      </c>
      <c r="AC33" s="46">
        <f t="shared" si="13"/>
        <v>0.4513690675670431</v>
      </c>
      <c r="AD33" s="83">
        <f>SUM(AD9:AD16,AD18:AD24,AD26:AD31)</f>
        <v>1594783105</v>
      </c>
      <c r="AE33" s="84">
        <f>SUM(AE9:AE16,AE18:AE24,AE26:AE31)</f>
        <v>542450226</v>
      </c>
      <c r="AF33" s="84">
        <f t="shared" si="14"/>
        <v>2137233331</v>
      </c>
      <c r="AG33" s="46">
        <f t="shared" si="15"/>
        <v>0.546554391404102</v>
      </c>
      <c r="AH33" s="46">
        <f t="shared" si="16"/>
        <v>0.15707730369473638</v>
      </c>
      <c r="AI33" s="65">
        <f>SUM(AI9:AI16,AI18:AI24,AI26:AI31)</f>
        <v>9349612515</v>
      </c>
      <c r="AJ33" s="65">
        <f>SUM(AJ9:AJ16,AJ18:AJ24,AJ26:AJ31)</f>
        <v>10349945824</v>
      </c>
      <c r="AK33" s="65">
        <f>SUM(AK9:AK16,AK18:AK24,AK26:AK31)</f>
        <v>5110071778</v>
      </c>
      <c r="AL33" s="65"/>
    </row>
    <row r="34" spans="1:38" s="15" customFormat="1" ht="12.75">
      <c r="A34" s="66"/>
      <c r="B34" s="67"/>
      <c r="C34" s="68"/>
      <c r="D34" s="95"/>
      <c r="E34" s="95"/>
      <c r="F34" s="96"/>
      <c r="G34" s="97"/>
      <c r="H34" s="95"/>
      <c r="I34" s="98"/>
      <c r="J34" s="97"/>
      <c r="K34" s="99"/>
      <c r="L34" s="95"/>
      <c r="M34" s="72"/>
      <c r="N34" s="97"/>
      <c r="O34" s="99"/>
      <c r="P34" s="95"/>
      <c r="Q34" s="72"/>
      <c r="R34" s="97"/>
      <c r="S34" s="99"/>
      <c r="T34" s="95"/>
      <c r="U34" s="72"/>
      <c r="V34" s="97"/>
      <c r="W34" s="99"/>
      <c r="X34" s="95"/>
      <c r="Y34" s="72"/>
      <c r="Z34" s="97"/>
      <c r="AA34" s="99"/>
      <c r="AB34" s="95"/>
      <c r="AC34" s="72"/>
      <c r="AD34" s="97"/>
      <c r="AE34" s="95"/>
      <c r="AF34" s="95"/>
      <c r="AG34" s="72"/>
      <c r="AH34" s="72"/>
      <c r="AI34" s="14"/>
      <c r="AJ34" s="14"/>
      <c r="AK34" s="14"/>
      <c r="AL34" s="14"/>
    </row>
    <row r="35" spans="1:38" s="15" customFormat="1" ht="12.75">
      <c r="A35" s="14"/>
      <c r="B35" s="120" t="s">
        <v>667</v>
      </c>
      <c r="C35" s="14"/>
      <c r="D35" s="90"/>
      <c r="E35" s="90"/>
      <c r="F35" s="90"/>
      <c r="G35" s="90"/>
      <c r="H35" s="90"/>
      <c r="I35" s="90"/>
      <c r="J35" s="90"/>
      <c r="K35" s="90"/>
      <c r="L35" s="90"/>
      <c r="M35" s="14"/>
      <c r="N35" s="90"/>
      <c r="O35" s="90"/>
      <c r="P35" s="90"/>
      <c r="Q35" s="14"/>
      <c r="R35" s="90"/>
      <c r="S35" s="90"/>
      <c r="T35" s="90"/>
      <c r="U35" s="14"/>
      <c r="V35" s="90"/>
      <c r="W35" s="90"/>
      <c r="X35" s="90"/>
      <c r="Y35" s="14"/>
      <c r="Z35" s="90"/>
      <c r="AA35" s="90"/>
      <c r="AB35" s="90"/>
      <c r="AC35" s="14"/>
      <c r="AD35" s="90"/>
      <c r="AE35" s="90"/>
      <c r="AF35" s="90"/>
      <c r="AG35" s="14"/>
      <c r="AH35" s="14"/>
      <c r="AI35" s="14"/>
      <c r="AJ35" s="14"/>
      <c r="AK35" s="14"/>
      <c r="AL35" s="14"/>
    </row>
    <row r="36" spans="1:38" ht="12.75">
      <c r="A36" s="2"/>
      <c r="B36" s="2"/>
      <c r="C36" s="2"/>
      <c r="D36" s="91"/>
      <c r="E36" s="91"/>
      <c r="F36" s="91"/>
      <c r="G36" s="91"/>
      <c r="H36" s="91"/>
      <c r="I36" s="91"/>
      <c r="J36" s="91"/>
      <c r="K36" s="91"/>
      <c r="L36" s="91"/>
      <c r="M36" s="2"/>
      <c r="N36" s="91"/>
      <c r="O36" s="91"/>
      <c r="P36" s="91"/>
      <c r="Q36" s="2"/>
      <c r="R36" s="91"/>
      <c r="S36" s="91"/>
      <c r="T36" s="91"/>
      <c r="U36" s="2"/>
      <c r="V36" s="91"/>
      <c r="W36" s="91"/>
      <c r="X36" s="91"/>
      <c r="Y36" s="2"/>
      <c r="Z36" s="91"/>
      <c r="AA36" s="91"/>
      <c r="AB36" s="91"/>
      <c r="AC36" s="2"/>
      <c r="AD36" s="91"/>
      <c r="AE36" s="91"/>
      <c r="AF36" s="91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1"/>
      <c r="E37" s="91"/>
      <c r="F37" s="91"/>
      <c r="G37" s="91"/>
      <c r="H37" s="91"/>
      <c r="I37" s="91"/>
      <c r="J37" s="91"/>
      <c r="K37" s="91"/>
      <c r="L37" s="91"/>
      <c r="M37" s="2"/>
      <c r="N37" s="91"/>
      <c r="O37" s="91"/>
      <c r="P37" s="91"/>
      <c r="Q37" s="2"/>
      <c r="R37" s="91"/>
      <c r="S37" s="91"/>
      <c r="T37" s="91"/>
      <c r="U37" s="2"/>
      <c r="V37" s="91"/>
      <c r="W37" s="91"/>
      <c r="X37" s="91"/>
      <c r="Y37" s="2"/>
      <c r="Z37" s="91"/>
      <c r="AA37" s="91"/>
      <c r="AB37" s="91"/>
      <c r="AC37" s="2"/>
      <c r="AD37" s="91"/>
      <c r="AE37" s="91"/>
      <c r="AF37" s="91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1"/>
      <c r="E38" s="91"/>
      <c r="F38" s="91"/>
      <c r="G38" s="91"/>
      <c r="H38" s="91"/>
      <c r="I38" s="91"/>
      <c r="J38" s="91"/>
      <c r="K38" s="91"/>
      <c r="L38" s="91"/>
      <c r="M38" s="2"/>
      <c r="N38" s="91"/>
      <c r="O38" s="91"/>
      <c r="P38" s="91"/>
      <c r="Q38" s="2"/>
      <c r="R38" s="91"/>
      <c r="S38" s="91"/>
      <c r="T38" s="91"/>
      <c r="U38" s="2"/>
      <c r="V38" s="91"/>
      <c r="W38" s="91"/>
      <c r="X38" s="91"/>
      <c r="Y38" s="2"/>
      <c r="Z38" s="91"/>
      <c r="AA38" s="91"/>
      <c r="AB38" s="91"/>
      <c r="AC38" s="2"/>
      <c r="AD38" s="91"/>
      <c r="AE38" s="91"/>
      <c r="AF38" s="91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1"/>
      <c r="E39" s="91"/>
      <c r="F39" s="91"/>
      <c r="G39" s="91"/>
      <c r="H39" s="91"/>
      <c r="I39" s="91"/>
      <c r="J39" s="91"/>
      <c r="K39" s="91"/>
      <c r="L39" s="91"/>
      <c r="M39" s="2"/>
      <c r="N39" s="91"/>
      <c r="O39" s="91"/>
      <c r="P39" s="91"/>
      <c r="Q39" s="2"/>
      <c r="R39" s="91"/>
      <c r="S39" s="91"/>
      <c r="T39" s="91"/>
      <c r="U39" s="2"/>
      <c r="V39" s="91"/>
      <c r="W39" s="91"/>
      <c r="X39" s="91"/>
      <c r="Y39" s="2"/>
      <c r="Z39" s="91"/>
      <c r="AA39" s="91"/>
      <c r="AB39" s="91"/>
      <c r="AC39" s="2"/>
      <c r="AD39" s="91"/>
      <c r="AE39" s="91"/>
      <c r="AF39" s="91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1"/>
      <c r="E40" s="91"/>
      <c r="F40" s="91"/>
      <c r="G40" s="91"/>
      <c r="H40" s="91"/>
      <c r="I40" s="91"/>
      <c r="J40" s="91"/>
      <c r="K40" s="91"/>
      <c r="L40" s="91"/>
      <c r="M40" s="2"/>
      <c r="N40" s="91"/>
      <c r="O40" s="91"/>
      <c r="P40" s="91"/>
      <c r="Q40" s="2"/>
      <c r="R40" s="91"/>
      <c r="S40" s="91"/>
      <c r="T40" s="91"/>
      <c r="U40" s="2"/>
      <c r="V40" s="91"/>
      <c r="W40" s="91"/>
      <c r="X40" s="91"/>
      <c r="Y40" s="2"/>
      <c r="Z40" s="91"/>
      <c r="AA40" s="91"/>
      <c r="AB40" s="91"/>
      <c r="AC40" s="2"/>
      <c r="AD40" s="91"/>
      <c r="AE40" s="91"/>
      <c r="AF40" s="91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1"/>
      <c r="E41" s="91"/>
      <c r="F41" s="91"/>
      <c r="G41" s="91"/>
      <c r="H41" s="91"/>
      <c r="I41" s="91"/>
      <c r="J41" s="91"/>
      <c r="K41" s="91"/>
      <c r="L41" s="91"/>
      <c r="M41" s="2"/>
      <c r="N41" s="91"/>
      <c r="O41" s="91"/>
      <c r="P41" s="91"/>
      <c r="Q41" s="2"/>
      <c r="R41" s="91"/>
      <c r="S41" s="91"/>
      <c r="T41" s="91"/>
      <c r="U41" s="2"/>
      <c r="V41" s="91"/>
      <c r="W41" s="91"/>
      <c r="X41" s="91"/>
      <c r="Y41" s="2"/>
      <c r="Z41" s="91"/>
      <c r="AA41" s="91"/>
      <c r="AB41" s="91"/>
      <c r="AC41" s="2"/>
      <c r="AD41" s="91"/>
      <c r="AE41" s="91"/>
      <c r="AF41" s="91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1"/>
      <c r="E42" s="91"/>
      <c r="F42" s="91"/>
      <c r="G42" s="91"/>
      <c r="H42" s="91"/>
      <c r="I42" s="91"/>
      <c r="J42" s="91"/>
      <c r="K42" s="91"/>
      <c r="L42" s="91"/>
      <c r="M42" s="2"/>
      <c r="N42" s="91"/>
      <c r="O42" s="91"/>
      <c r="P42" s="91"/>
      <c r="Q42" s="2"/>
      <c r="R42" s="91"/>
      <c r="S42" s="91"/>
      <c r="T42" s="91"/>
      <c r="U42" s="2"/>
      <c r="V42" s="91"/>
      <c r="W42" s="91"/>
      <c r="X42" s="91"/>
      <c r="Y42" s="2"/>
      <c r="Z42" s="91"/>
      <c r="AA42" s="91"/>
      <c r="AB42" s="91"/>
      <c r="AC42" s="2"/>
      <c r="AD42" s="91"/>
      <c r="AE42" s="91"/>
      <c r="AF42" s="91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1"/>
      <c r="E43" s="91"/>
      <c r="F43" s="91"/>
      <c r="G43" s="91"/>
      <c r="H43" s="91"/>
      <c r="I43" s="91"/>
      <c r="J43" s="91"/>
      <c r="K43" s="91"/>
      <c r="L43" s="91"/>
      <c r="M43" s="2"/>
      <c r="N43" s="91"/>
      <c r="O43" s="91"/>
      <c r="P43" s="91"/>
      <c r="Q43" s="2"/>
      <c r="R43" s="91"/>
      <c r="S43" s="91"/>
      <c r="T43" s="91"/>
      <c r="U43" s="2"/>
      <c r="V43" s="91"/>
      <c r="W43" s="91"/>
      <c r="X43" s="91"/>
      <c r="Y43" s="2"/>
      <c r="Z43" s="91"/>
      <c r="AA43" s="91"/>
      <c r="AB43" s="91"/>
      <c r="AC43" s="2"/>
      <c r="AD43" s="91"/>
      <c r="AE43" s="91"/>
      <c r="AF43" s="91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1"/>
      <c r="E44" s="91"/>
      <c r="F44" s="91"/>
      <c r="G44" s="91"/>
      <c r="H44" s="91"/>
      <c r="I44" s="91"/>
      <c r="J44" s="91"/>
      <c r="K44" s="91"/>
      <c r="L44" s="91"/>
      <c r="M44" s="2"/>
      <c r="N44" s="91"/>
      <c r="O44" s="91"/>
      <c r="P44" s="91"/>
      <c r="Q44" s="2"/>
      <c r="R44" s="91"/>
      <c r="S44" s="91"/>
      <c r="T44" s="91"/>
      <c r="U44" s="2"/>
      <c r="V44" s="91"/>
      <c r="W44" s="91"/>
      <c r="X44" s="91"/>
      <c r="Y44" s="2"/>
      <c r="Z44" s="91"/>
      <c r="AA44" s="91"/>
      <c r="AB44" s="91"/>
      <c r="AC44" s="2"/>
      <c r="AD44" s="91"/>
      <c r="AE44" s="91"/>
      <c r="AF44" s="91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1"/>
      <c r="E45" s="91"/>
      <c r="F45" s="91"/>
      <c r="G45" s="91"/>
      <c r="H45" s="91"/>
      <c r="I45" s="91"/>
      <c r="J45" s="91"/>
      <c r="K45" s="91"/>
      <c r="L45" s="91"/>
      <c r="M45" s="2"/>
      <c r="N45" s="91"/>
      <c r="O45" s="91"/>
      <c r="P45" s="91"/>
      <c r="Q45" s="2"/>
      <c r="R45" s="91"/>
      <c r="S45" s="91"/>
      <c r="T45" s="91"/>
      <c r="U45" s="2"/>
      <c r="V45" s="91"/>
      <c r="W45" s="91"/>
      <c r="X45" s="91"/>
      <c r="Y45" s="2"/>
      <c r="Z45" s="91"/>
      <c r="AA45" s="91"/>
      <c r="AB45" s="91"/>
      <c r="AC45" s="2"/>
      <c r="AD45" s="91"/>
      <c r="AE45" s="91"/>
      <c r="AF45" s="91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1"/>
      <c r="E46" s="91"/>
      <c r="F46" s="91"/>
      <c r="G46" s="91"/>
      <c r="H46" s="91"/>
      <c r="I46" s="91"/>
      <c r="J46" s="91"/>
      <c r="K46" s="91"/>
      <c r="L46" s="91"/>
      <c r="M46" s="2"/>
      <c r="N46" s="91"/>
      <c r="O46" s="91"/>
      <c r="P46" s="91"/>
      <c r="Q46" s="2"/>
      <c r="R46" s="91"/>
      <c r="S46" s="91"/>
      <c r="T46" s="91"/>
      <c r="U46" s="2"/>
      <c r="V46" s="91"/>
      <c r="W46" s="91"/>
      <c r="X46" s="91"/>
      <c r="Y46" s="2"/>
      <c r="Z46" s="91"/>
      <c r="AA46" s="91"/>
      <c r="AB46" s="91"/>
      <c r="AC46" s="2"/>
      <c r="AD46" s="91"/>
      <c r="AE46" s="91"/>
      <c r="AF46" s="91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1"/>
      <c r="E47" s="91"/>
      <c r="F47" s="91"/>
      <c r="G47" s="91"/>
      <c r="H47" s="91"/>
      <c r="I47" s="91"/>
      <c r="J47" s="91"/>
      <c r="K47" s="91"/>
      <c r="L47" s="91"/>
      <c r="M47" s="2"/>
      <c r="N47" s="91"/>
      <c r="O47" s="91"/>
      <c r="P47" s="91"/>
      <c r="Q47" s="2"/>
      <c r="R47" s="91"/>
      <c r="S47" s="91"/>
      <c r="T47" s="91"/>
      <c r="U47" s="2"/>
      <c r="V47" s="91"/>
      <c r="W47" s="91"/>
      <c r="X47" s="91"/>
      <c r="Y47" s="2"/>
      <c r="Z47" s="91"/>
      <c r="AA47" s="91"/>
      <c r="AB47" s="91"/>
      <c r="AC47" s="2"/>
      <c r="AD47" s="91"/>
      <c r="AE47" s="91"/>
      <c r="AF47" s="91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1"/>
      <c r="E48" s="91"/>
      <c r="F48" s="91"/>
      <c r="G48" s="91"/>
      <c r="H48" s="91"/>
      <c r="I48" s="91"/>
      <c r="J48" s="91"/>
      <c r="K48" s="91"/>
      <c r="L48" s="91"/>
      <c r="M48" s="2"/>
      <c r="N48" s="91"/>
      <c r="O48" s="91"/>
      <c r="P48" s="91"/>
      <c r="Q48" s="2"/>
      <c r="R48" s="91"/>
      <c r="S48" s="91"/>
      <c r="T48" s="91"/>
      <c r="U48" s="2"/>
      <c r="V48" s="91"/>
      <c r="W48" s="91"/>
      <c r="X48" s="91"/>
      <c r="Y48" s="2"/>
      <c r="Z48" s="91"/>
      <c r="AA48" s="91"/>
      <c r="AB48" s="91"/>
      <c r="AC48" s="2"/>
      <c r="AD48" s="91"/>
      <c r="AE48" s="91"/>
      <c r="AF48" s="91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1"/>
      <c r="E49" s="91"/>
      <c r="F49" s="91"/>
      <c r="G49" s="91"/>
      <c r="H49" s="91"/>
      <c r="I49" s="91"/>
      <c r="J49" s="91"/>
      <c r="K49" s="91"/>
      <c r="L49" s="91"/>
      <c r="M49" s="2"/>
      <c r="N49" s="91"/>
      <c r="O49" s="91"/>
      <c r="P49" s="91"/>
      <c r="Q49" s="2"/>
      <c r="R49" s="91"/>
      <c r="S49" s="91"/>
      <c r="T49" s="91"/>
      <c r="U49" s="2"/>
      <c r="V49" s="91"/>
      <c r="W49" s="91"/>
      <c r="X49" s="91"/>
      <c r="Y49" s="2"/>
      <c r="Z49" s="91"/>
      <c r="AA49" s="91"/>
      <c r="AB49" s="91"/>
      <c r="AC49" s="2"/>
      <c r="AD49" s="91"/>
      <c r="AE49" s="91"/>
      <c r="AF49" s="91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1"/>
      <c r="E50" s="91"/>
      <c r="F50" s="91"/>
      <c r="G50" s="91"/>
      <c r="H50" s="91"/>
      <c r="I50" s="91"/>
      <c r="J50" s="91"/>
      <c r="K50" s="91"/>
      <c r="L50" s="91"/>
      <c r="M50" s="2"/>
      <c r="N50" s="91"/>
      <c r="O50" s="91"/>
      <c r="P50" s="91"/>
      <c r="Q50" s="2"/>
      <c r="R50" s="91"/>
      <c r="S50" s="91"/>
      <c r="T50" s="91"/>
      <c r="U50" s="2"/>
      <c r="V50" s="91"/>
      <c r="W50" s="91"/>
      <c r="X50" s="91"/>
      <c r="Y50" s="2"/>
      <c r="Z50" s="91"/>
      <c r="AA50" s="91"/>
      <c r="AB50" s="91"/>
      <c r="AC50" s="2"/>
      <c r="AD50" s="91"/>
      <c r="AE50" s="91"/>
      <c r="AF50" s="91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1"/>
      <c r="E51" s="91"/>
      <c r="F51" s="91"/>
      <c r="G51" s="91"/>
      <c r="H51" s="91"/>
      <c r="I51" s="91"/>
      <c r="J51" s="91"/>
      <c r="K51" s="91"/>
      <c r="L51" s="91"/>
      <c r="M51" s="2"/>
      <c r="N51" s="91"/>
      <c r="O51" s="91"/>
      <c r="P51" s="91"/>
      <c r="Q51" s="2"/>
      <c r="R51" s="91"/>
      <c r="S51" s="91"/>
      <c r="T51" s="91"/>
      <c r="U51" s="2"/>
      <c r="V51" s="91"/>
      <c r="W51" s="91"/>
      <c r="X51" s="91"/>
      <c r="Y51" s="2"/>
      <c r="Z51" s="91"/>
      <c r="AA51" s="91"/>
      <c r="AB51" s="91"/>
      <c r="AC51" s="2"/>
      <c r="AD51" s="91"/>
      <c r="AE51" s="91"/>
      <c r="AF51" s="91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91"/>
      <c r="O52" s="91"/>
      <c r="P52" s="91"/>
      <c r="Q52" s="2"/>
      <c r="R52" s="91"/>
      <c r="S52" s="91"/>
      <c r="T52" s="91"/>
      <c r="U52" s="2"/>
      <c r="V52" s="91"/>
      <c r="W52" s="91"/>
      <c r="X52" s="91"/>
      <c r="Y52" s="2"/>
      <c r="Z52" s="91"/>
      <c r="AA52" s="91"/>
      <c r="AB52" s="91"/>
      <c r="AC52" s="2"/>
      <c r="AD52" s="91"/>
      <c r="AE52" s="91"/>
      <c r="AF52" s="91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1"/>
      <c r="E53" s="91"/>
      <c r="F53" s="91"/>
      <c r="G53" s="91"/>
      <c r="H53" s="91"/>
      <c r="I53" s="91"/>
      <c r="J53" s="91"/>
      <c r="K53" s="91"/>
      <c r="L53" s="91"/>
      <c r="M53" s="2"/>
      <c r="N53" s="91"/>
      <c r="O53" s="91"/>
      <c r="P53" s="91"/>
      <c r="Q53" s="2"/>
      <c r="R53" s="91"/>
      <c r="S53" s="91"/>
      <c r="T53" s="91"/>
      <c r="U53" s="2"/>
      <c r="V53" s="91"/>
      <c r="W53" s="91"/>
      <c r="X53" s="91"/>
      <c r="Y53" s="2"/>
      <c r="Z53" s="91"/>
      <c r="AA53" s="91"/>
      <c r="AB53" s="91"/>
      <c r="AC53" s="2"/>
      <c r="AD53" s="91"/>
      <c r="AE53" s="91"/>
      <c r="AF53" s="91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1"/>
      <c r="E54" s="91"/>
      <c r="F54" s="91"/>
      <c r="G54" s="91"/>
      <c r="H54" s="91"/>
      <c r="I54" s="91"/>
      <c r="J54" s="91"/>
      <c r="K54" s="91"/>
      <c r="L54" s="91"/>
      <c r="M54" s="2"/>
      <c r="N54" s="91"/>
      <c r="O54" s="91"/>
      <c r="P54" s="91"/>
      <c r="Q54" s="2"/>
      <c r="R54" s="91"/>
      <c r="S54" s="91"/>
      <c r="T54" s="91"/>
      <c r="U54" s="2"/>
      <c r="V54" s="91"/>
      <c r="W54" s="91"/>
      <c r="X54" s="91"/>
      <c r="Y54" s="2"/>
      <c r="Z54" s="91"/>
      <c r="AA54" s="91"/>
      <c r="AB54" s="91"/>
      <c r="AC54" s="2"/>
      <c r="AD54" s="91"/>
      <c r="AE54" s="91"/>
      <c r="AF54" s="91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1"/>
      <c r="E55" s="91"/>
      <c r="F55" s="91"/>
      <c r="G55" s="91"/>
      <c r="H55" s="91"/>
      <c r="I55" s="91"/>
      <c r="J55" s="91"/>
      <c r="K55" s="91"/>
      <c r="L55" s="91"/>
      <c r="M55" s="2"/>
      <c r="N55" s="91"/>
      <c r="O55" s="91"/>
      <c r="P55" s="91"/>
      <c r="Q55" s="2"/>
      <c r="R55" s="91"/>
      <c r="S55" s="91"/>
      <c r="T55" s="91"/>
      <c r="U55" s="2"/>
      <c r="V55" s="91"/>
      <c r="W55" s="91"/>
      <c r="X55" s="91"/>
      <c r="Y55" s="2"/>
      <c r="Z55" s="91"/>
      <c r="AA55" s="91"/>
      <c r="AB55" s="91"/>
      <c r="AC55" s="2"/>
      <c r="AD55" s="91"/>
      <c r="AE55" s="91"/>
      <c r="AF55" s="91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1"/>
      <c r="E56" s="91"/>
      <c r="F56" s="91"/>
      <c r="G56" s="91"/>
      <c r="H56" s="91"/>
      <c r="I56" s="91"/>
      <c r="J56" s="91"/>
      <c r="K56" s="91"/>
      <c r="L56" s="91"/>
      <c r="M56" s="2"/>
      <c r="N56" s="91"/>
      <c r="O56" s="91"/>
      <c r="P56" s="91"/>
      <c r="Q56" s="2"/>
      <c r="R56" s="91"/>
      <c r="S56" s="91"/>
      <c r="T56" s="91"/>
      <c r="U56" s="2"/>
      <c r="V56" s="91"/>
      <c r="W56" s="91"/>
      <c r="X56" s="91"/>
      <c r="Y56" s="2"/>
      <c r="Z56" s="91"/>
      <c r="AA56" s="91"/>
      <c r="AB56" s="91"/>
      <c r="AC56" s="2"/>
      <c r="AD56" s="91"/>
      <c r="AE56" s="91"/>
      <c r="AF56" s="91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1"/>
      <c r="E57" s="91"/>
      <c r="F57" s="91"/>
      <c r="G57" s="91"/>
      <c r="H57" s="91"/>
      <c r="I57" s="91"/>
      <c r="J57" s="91"/>
      <c r="K57" s="91"/>
      <c r="L57" s="91"/>
      <c r="M57" s="2"/>
      <c r="N57" s="91"/>
      <c r="O57" s="91"/>
      <c r="P57" s="91"/>
      <c r="Q57" s="2"/>
      <c r="R57" s="91"/>
      <c r="S57" s="91"/>
      <c r="T57" s="91"/>
      <c r="U57" s="2"/>
      <c r="V57" s="91"/>
      <c r="W57" s="91"/>
      <c r="X57" s="91"/>
      <c r="Y57" s="2"/>
      <c r="Z57" s="91"/>
      <c r="AA57" s="91"/>
      <c r="AB57" s="91"/>
      <c r="AC57" s="2"/>
      <c r="AD57" s="91"/>
      <c r="AE57" s="91"/>
      <c r="AF57" s="91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1"/>
      <c r="E58" s="91"/>
      <c r="F58" s="91"/>
      <c r="G58" s="91"/>
      <c r="H58" s="91"/>
      <c r="I58" s="91"/>
      <c r="J58" s="91"/>
      <c r="K58" s="91"/>
      <c r="L58" s="91"/>
      <c r="M58" s="2"/>
      <c r="N58" s="91"/>
      <c r="O58" s="91"/>
      <c r="P58" s="91"/>
      <c r="Q58" s="2"/>
      <c r="R58" s="91"/>
      <c r="S58" s="91"/>
      <c r="T58" s="91"/>
      <c r="U58" s="2"/>
      <c r="V58" s="91"/>
      <c r="W58" s="91"/>
      <c r="X58" s="91"/>
      <c r="Y58" s="2"/>
      <c r="Z58" s="91"/>
      <c r="AA58" s="91"/>
      <c r="AB58" s="91"/>
      <c r="AC58" s="2"/>
      <c r="AD58" s="91"/>
      <c r="AE58" s="91"/>
      <c r="AF58" s="91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1"/>
      <c r="E59" s="91"/>
      <c r="F59" s="91"/>
      <c r="G59" s="91"/>
      <c r="H59" s="91"/>
      <c r="I59" s="91"/>
      <c r="J59" s="91"/>
      <c r="K59" s="91"/>
      <c r="L59" s="91"/>
      <c r="M59" s="2"/>
      <c r="N59" s="91"/>
      <c r="O59" s="91"/>
      <c r="P59" s="91"/>
      <c r="Q59" s="2"/>
      <c r="R59" s="91"/>
      <c r="S59" s="91"/>
      <c r="T59" s="91"/>
      <c r="U59" s="2"/>
      <c r="V59" s="91"/>
      <c r="W59" s="91"/>
      <c r="X59" s="91"/>
      <c r="Y59" s="2"/>
      <c r="Z59" s="91"/>
      <c r="AA59" s="91"/>
      <c r="AB59" s="91"/>
      <c r="AC59" s="2"/>
      <c r="AD59" s="91"/>
      <c r="AE59" s="91"/>
      <c r="AF59" s="91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1"/>
      <c r="E60" s="91"/>
      <c r="F60" s="91"/>
      <c r="G60" s="91"/>
      <c r="H60" s="91"/>
      <c r="I60" s="91"/>
      <c r="J60" s="91"/>
      <c r="K60" s="91"/>
      <c r="L60" s="91"/>
      <c r="M60" s="2"/>
      <c r="N60" s="91"/>
      <c r="O60" s="91"/>
      <c r="P60" s="91"/>
      <c r="Q60" s="2"/>
      <c r="R60" s="91"/>
      <c r="S60" s="91"/>
      <c r="T60" s="91"/>
      <c r="U60" s="2"/>
      <c r="V60" s="91"/>
      <c r="W60" s="91"/>
      <c r="X60" s="91"/>
      <c r="Y60" s="2"/>
      <c r="Z60" s="91"/>
      <c r="AA60" s="91"/>
      <c r="AB60" s="91"/>
      <c r="AC60" s="2"/>
      <c r="AD60" s="91"/>
      <c r="AE60" s="91"/>
      <c r="AF60" s="91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1"/>
      <c r="E61" s="91"/>
      <c r="F61" s="91"/>
      <c r="G61" s="91"/>
      <c r="H61" s="91"/>
      <c r="I61" s="91"/>
      <c r="J61" s="91"/>
      <c r="K61" s="91"/>
      <c r="L61" s="91"/>
      <c r="M61" s="2"/>
      <c r="N61" s="91"/>
      <c r="O61" s="91"/>
      <c r="P61" s="91"/>
      <c r="Q61" s="2"/>
      <c r="R61" s="91"/>
      <c r="S61" s="91"/>
      <c r="T61" s="91"/>
      <c r="U61" s="2"/>
      <c r="V61" s="91"/>
      <c r="W61" s="91"/>
      <c r="X61" s="91"/>
      <c r="Y61" s="2"/>
      <c r="Z61" s="91"/>
      <c r="AA61" s="91"/>
      <c r="AB61" s="91"/>
      <c r="AC61" s="2"/>
      <c r="AD61" s="91"/>
      <c r="AE61" s="91"/>
      <c r="AF61" s="91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1"/>
      <c r="E62" s="91"/>
      <c r="F62" s="91"/>
      <c r="G62" s="91"/>
      <c r="H62" s="91"/>
      <c r="I62" s="91"/>
      <c r="J62" s="91"/>
      <c r="K62" s="91"/>
      <c r="L62" s="91"/>
      <c r="M62" s="2"/>
      <c r="N62" s="91"/>
      <c r="O62" s="91"/>
      <c r="P62" s="91"/>
      <c r="Q62" s="2"/>
      <c r="R62" s="91"/>
      <c r="S62" s="91"/>
      <c r="T62" s="91"/>
      <c r="U62" s="2"/>
      <c r="V62" s="91"/>
      <c r="W62" s="91"/>
      <c r="X62" s="91"/>
      <c r="Y62" s="2"/>
      <c r="Z62" s="91"/>
      <c r="AA62" s="91"/>
      <c r="AB62" s="91"/>
      <c r="AC62" s="2"/>
      <c r="AD62" s="91"/>
      <c r="AE62" s="91"/>
      <c r="AF62" s="91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1"/>
      <c r="E63" s="91"/>
      <c r="F63" s="91"/>
      <c r="G63" s="91"/>
      <c r="H63" s="91"/>
      <c r="I63" s="91"/>
      <c r="J63" s="91"/>
      <c r="K63" s="91"/>
      <c r="L63" s="91"/>
      <c r="M63" s="2"/>
      <c r="N63" s="91"/>
      <c r="O63" s="91"/>
      <c r="P63" s="91"/>
      <c r="Q63" s="2"/>
      <c r="R63" s="91"/>
      <c r="S63" s="91"/>
      <c r="T63" s="91"/>
      <c r="U63" s="2"/>
      <c r="V63" s="91"/>
      <c r="W63" s="91"/>
      <c r="X63" s="91"/>
      <c r="Y63" s="2"/>
      <c r="Z63" s="91"/>
      <c r="AA63" s="91"/>
      <c r="AB63" s="91"/>
      <c r="AC63" s="2"/>
      <c r="AD63" s="91"/>
      <c r="AE63" s="91"/>
      <c r="AF63" s="91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1"/>
      <c r="E64" s="91"/>
      <c r="F64" s="91"/>
      <c r="G64" s="91"/>
      <c r="H64" s="91"/>
      <c r="I64" s="91"/>
      <c r="J64" s="91"/>
      <c r="K64" s="91"/>
      <c r="L64" s="91"/>
      <c r="M64" s="2"/>
      <c r="N64" s="91"/>
      <c r="O64" s="91"/>
      <c r="P64" s="91"/>
      <c r="Q64" s="2"/>
      <c r="R64" s="91"/>
      <c r="S64" s="91"/>
      <c r="T64" s="91"/>
      <c r="U64" s="2"/>
      <c r="V64" s="91"/>
      <c r="W64" s="91"/>
      <c r="X64" s="91"/>
      <c r="Y64" s="2"/>
      <c r="Z64" s="91"/>
      <c r="AA64" s="91"/>
      <c r="AB64" s="91"/>
      <c r="AC64" s="2"/>
      <c r="AD64" s="91"/>
      <c r="AE64" s="91"/>
      <c r="AF64" s="91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1"/>
      <c r="E65" s="91"/>
      <c r="F65" s="91"/>
      <c r="G65" s="91"/>
      <c r="H65" s="91"/>
      <c r="I65" s="91"/>
      <c r="J65" s="91"/>
      <c r="K65" s="91"/>
      <c r="L65" s="91"/>
      <c r="M65" s="2"/>
      <c r="N65" s="91"/>
      <c r="O65" s="91"/>
      <c r="P65" s="91"/>
      <c r="Q65" s="2"/>
      <c r="R65" s="91"/>
      <c r="S65" s="91"/>
      <c r="T65" s="91"/>
      <c r="U65" s="2"/>
      <c r="V65" s="91"/>
      <c r="W65" s="91"/>
      <c r="X65" s="91"/>
      <c r="Y65" s="2"/>
      <c r="Z65" s="91"/>
      <c r="AA65" s="91"/>
      <c r="AB65" s="91"/>
      <c r="AC65" s="2"/>
      <c r="AD65" s="91"/>
      <c r="AE65" s="91"/>
      <c r="AF65" s="91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1"/>
      <c r="E66" s="91"/>
      <c r="F66" s="91"/>
      <c r="G66" s="91"/>
      <c r="H66" s="91"/>
      <c r="I66" s="91"/>
      <c r="J66" s="91"/>
      <c r="K66" s="91"/>
      <c r="L66" s="91"/>
      <c r="M66" s="2"/>
      <c r="N66" s="91"/>
      <c r="O66" s="91"/>
      <c r="P66" s="91"/>
      <c r="Q66" s="2"/>
      <c r="R66" s="91"/>
      <c r="S66" s="91"/>
      <c r="T66" s="91"/>
      <c r="U66" s="2"/>
      <c r="V66" s="91"/>
      <c r="W66" s="91"/>
      <c r="X66" s="91"/>
      <c r="Y66" s="2"/>
      <c r="Z66" s="91"/>
      <c r="AA66" s="91"/>
      <c r="AB66" s="91"/>
      <c r="AC66" s="2"/>
      <c r="AD66" s="91"/>
      <c r="AE66" s="91"/>
      <c r="AF66" s="91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1"/>
      <c r="E67" s="91"/>
      <c r="F67" s="91"/>
      <c r="G67" s="91"/>
      <c r="H67" s="91"/>
      <c r="I67" s="91"/>
      <c r="J67" s="91"/>
      <c r="K67" s="91"/>
      <c r="L67" s="91"/>
      <c r="M67" s="2"/>
      <c r="N67" s="91"/>
      <c r="O67" s="91"/>
      <c r="P67" s="91"/>
      <c r="Q67" s="2"/>
      <c r="R67" s="91"/>
      <c r="S67" s="91"/>
      <c r="T67" s="91"/>
      <c r="U67" s="2"/>
      <c r="V67" s="91"/>
      <c r="W67" s="91"/>
      <c r="X67" s="91"/>
      <c r="Y67" s="2"/>
      <c r="Z67" s="91"/>
      <c r="AA67" s="91"/>
      <c r="AB67" s="91"/>
      <c r="AC67" s="2"/>
      <c r="AD67" s="91"/>
      <c r="AE67" s="91"/>
      <c r="AF67" s="91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1"/>
      <c r="E68" s="91"/>
      <c r="F68" s="91"/>
      <c r="G68" s="91"/>
      <c r="H68" s="91"/>
      <c r="I68" s="91"/>
      <c r="J68" s="91"/>
      <c r="K68" s="91"/>
      <c r="L68" s="91"/>
      <c r="M68" s="2"/>
      <c r="N68" s="91"/>
      <c r="O68" s="91"/>
      <c r="P68" s="91"/>
      <c r="Q68" s="2"/>
      <c r="R68" s="91"/>
      <c r="S68" s="91"/>
      <c r="T68" s="91"/>
      <c r="U68" s="2"/>
      <c r="V68" s="91"/>
      <c r="W68" s="91"/>
      <c r="X68" s="91"/>
      <c r="Y68" s="2"/>
      <c r="Z68" s="91"/>
      <c r="AA68" s="91"/>
      <c r="AB68" s="91"/>
      <c r="AC68" s="2"/>
      <c r="AD68" s="91"/>
      <c r="AE68" s="91"/>
      <c r="AF68" s="91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1"/>
      <c r="E69" s="91"/>
      <c r="F69" s="91"/>
      <c r="G69" s="91"/>
      <c r="H69" s="91"/>
      <c r="I69" s="91"/>
      <c r="J69" s="91"/>
      <c r="K69" s="91"/>
      <c r="L69" s="91"/>
      <c r="M69" s="2"/>
      <c r="N69" s="91"/>
      <c r="O69" s="91"/>
      <c r="P69" s="91"/>
      <c r="Q69" s="2"/>
      <c r="R69" s="91"/>
      <c r="S69" s="91"/>
      <c r="T69" s="91"/>
      <c r="U69" s="2"/>
      <c r="V69" s="91"/>
      <c r="W69" s="91"/>
      <c r="X69" s="91"/>
      <c r="Y69" s="2"/>
      <c r="Z69" s="91"/>
      <c r="AA69" s="91"/>
      <c r="AB69" s="91"/>
      <c r="AC69" s="2"/>
      <c r="AD69" s="91"/>
      <c r="AE69" s="91"/>
      <c r="AF69" s="91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1"/>
      <c r="E70" s="91"/>
      <c r="F70" s="91"/>
      <c r="G70" s="91"/>
      <c r="H70" s="91"/>
      <c r="I70" s="91"/>
      <c r="J70" s="91"/>
      <c r="K70" s="91"/>
      <c r="L70" s="91"/>
      <c r="M70" s="2"/>
      <c r="N70" s="91"/>
      <c r="O70" s="91"/>
      <c r="P70" s="91"/>
      <c r="Q70" s="2"/>
      <c r="R70" s="91"/>
      <c r="S70" s="91"/>
      <c r="T70" s="91"/>
      <c r="U70" s="2"/>
      <c r="V70" s="91"/>
      <c r="W70" s="91"/>
      <c r="X70" s="91"/>
      <c r="Y70" s="2"/>
      <c r="Z70" s="91"/>
      <c r="AA70" s="91"/>
      <c r="AB70" s="91"/>
      <c r="AC70" s="2"/>
      <c r="AD70" s="91"/>
      <c r="AE70" s="91"/>
      <c r="AF70" s="91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1"/>
      <c r="E71" s="91"/>
      <c r="F71" s="91"/>
      <c r="G71" s="91"/>
      <c r="H71" s="91"/>
      <c r="I71" s="91"/>
      <c r="J71" s="91"/>
      <c r="K71" s="91"/>
      <c r="L71" s="91"/>
      <c r="M71" s="2"/>
      <c r="N71" s="91"/>
      <c r="O71" s="91"/>
      <c r="P71" s="91"/>
      <c r="Q71" s="2"/>
      <c r="R71" s="91"/>
      <c r="S71" s="91"/>
      <c r="T71" s="91"/>
      <c r="U71" s="2"/>
      <c r="V71" s="91"/>
      <c r="W71" s="91"/>
      <c r="X71" s="91"/>
      <c r="Y71" s="2"/>
      <c r="Z71" s="91"/>
      <c r="AA71" s="91"/>
      <c r="AB71" s="91"/>
      <c r="AC71" s="2"/>
      <c r="AD71" s="91"/>
      <c r="AE71" s="91"/>
      <c r="AF71" s="91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1"/>
      <c r="E72" s="91"/>
      <c r="F72" s="91"/>
      <c r="G72" s="91"/>
      <c r="H72" s="91"/>
      <c r="I72" s="91"/>
      <c r="J72" s="91"/>
      <c r="K72" s="91"/>
      <c r="L72" s="91"/>
      <c r="M72" s="2"/>
      <c r="N72" s="91"/>
      <c r="O72" s="91"/>
      <c r="P72" s="91"/>
      <c r="Q72" s="2"/>
      <c r="R72" s="91"/>
      <c r="S72" s="91"/>
      <c r="T72" s="91"/>
      <c r="U72" s="2"/>
      <c r="V72" s="91"/>
      <c r="W72" s="91"/>
      <c r="X72" s="91"/>
      <c r="Y72" s="2"/>
      <c r="Z72" s="91"/>
      <c r="AA72" s="91"/>
      <c r="AB72" s="91"/>
      <c r="AC72" s="2"/>
      <c r="AD72" s="91"/>
      <c r="AE72" s="91"/>
      <c r="AF72" s="91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1"/>
      <c r="E73" s="91"/>
      <c r="F73" s="91"/>
      <c r="G73" s="91"/>
      <c r="H73" s="91"/>
      <c r="I73" s="91"/>
      <c r="J73" s="91"/>
      <c r="K73" s="91"/>
      <c r="L73" s="91"/>
      <c r="M73" s="2"/>
      <c r="N73" s="91"/>
      <c r="O73" s="91"/>
      <c r="P73" s="91"/>
      <c r="Q73" s="2"/>
      <c r="R73" s="91"/>
      <c r="S73" s="91"/>
      <c r="T73" s="91"/>
      <c r="U73" s="2"/>
      <c r="V73" s="91"/>
      <c r="W73" s="91"/>
      <c r="X73" s="91"/>
      <c r="Y73" s="2"/>
      <c r="Z73" s="91"/>
      <c r="AA73" s="91"/>
      <c r="AB73" s="91"/>
      <c r="AC73" s="2"/>
      <c r="AD73" s="91"/>
      <c r="AE73" s="91"/>
      <c r="AF73" s="91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1"/>
      <c r="E74" s="91"/>
      <c r="F74" s="91"/>
      <c r="G74" s="91"/>
      <c r="H74" s="91"/>
      <c r="I74" s="91"/>
      <c r="J74" s="91"/>
      <c r="K74" s="91"/>
      <c r="L74" s="91"/>
      <c r="M74" s="2"/>
      <c r="N74" s="91"/>
      <c r="O74" s="91"/>
      <c r="P74" s="91"/>
      <c r="Q74" s="2"/>
      <c r="R74" s="91"/>
      <c r="S74" s="91"/>
      <c r="T74" s="91"/>
      <c r="U74" s="2"/>
      <c r="V74" s="91"/>
      <c r="W74" s="91"/>
      <c r="X74" s="91"/>
      <c r="Y74" s="2"/>
      <c r="Z74" s="91"/>
      <c r="AA74" s="91"/>
      <c r="AB74" s="91"/>
      <c r="AC74" s="2"/>
      <c r="AD74" s="91"/>
      <c r="AE74" s="91"/>
      <c r="AF74" s="91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1"/>
      <c r="E75" s="91"/>
      <c r="F75" s="91"/>
      <c r="G75" s="91"/>
      <c r="H75" s="91"/>
      <c r="I75" s="91"/>
      <c r="J75" s="91"/>
      <c r="K75" s="91"/>
      <c r="L75" s="91"/>
      <c r="M75" s="2"/>
      <c r="N75" s="91"/>
      <c r="O75" s="91"/>
      <c r="P75" s="91"/>
      <c r="Q75" s="2"/>
      <c r="R75" s="91"/>
      <c r="S75" s="91"/>
      <c r="T75" s="91"/>
      <c r="U75" s="2"/>
      <c r="V75" s="91"/>
      <c r="W75" s="91"/>
      <c r="X75" s="91"/>
      <c r="Y75" s="2"/>
      <c r="Z75" s="91"/>
      <c r="AA75" s="91"/>
      <c r="AB75" s="91"/>
      <c r="AC75" s="2"/>
      <c r="AD75" s="91"/>
      <c r="AE75" s="91"/>
      <c r="AF75" s="91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1"/>
      <c r="E76" s="91"/>
      <c r="F76" s="91"/>
      <c r="G76" s="91"/>
      <c r="H76" s="91"/>
      <c r="I76" s="91"/>
      <c r="J76" s="91"/>
      <c r="K76" s="91"/>
      <c r="L76" s="91"/>
      <c r="M76" s="2"/>
      <c r="N76" s="91"/>
      <c r="O76" s="91"/>
      <c r="P76" s="91"/>
      <c r="Q76" s="2"/>
      <c r="R76" s="91"/>
      <c r="S76" s="91"/>
      <c r="T76" s="91"/>
      <c r="U76" s="2"/>
      <c r="V76" s="91"/>
      <c r="W76" s="91"/>
      <c r="X76" s="91"/>
      <c r="Y76" s="2"/>
      <c r="Z76" s="91"/>
      <c r="AA76" s="91"/>
      <c r="AB76" s="91"/>
      <c r="AC76" s="2"/>
      <c r="AD76" s="91"/>
      <c r="AE76" s="91"/>
      <c r="AF76" s="91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1"/>
      <c r="E77" s="91"/>
      <c r="F77" s="91"/>
      <c r="G77" s="91"/>
      <c r="H77" s="91"/>
      <c r="I77" s="91"/>
      <c r="J77" s="91"/>
      <c r="K77" s="91"/>
      <c r="L77" s="91"/>
      <c r="M77" s="2"/>
      <c r="N77" s="91"/>
      <c r="O77" s="91"/>
      <c r="P77" s="91"/>
      <c r="Q77" s="2"/>
      <c r="R77" s="91"/>
      <c r="S77" s="91"/>
      <c r="T77" s="91"/>
      <c r="U77" s="2"/>
      <c r="V77" s="91"/>
      <c r="W77" s="91"/>
      <c r="X77" s="91"/>
      <c r="Y77" s="2"/>
      <c r="Z77" s="91"/>
      <c r="AA77" s="91"/>
      <c r="AB77" s="91"/>
      <c r="AC77" s="2"/>
      <c r="AD77" s="91"/>
      <c r="AE77" s="91"/>
      <c r="AF77" s="91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1"/>
      <c r="E78" s="91"/>
      <c r="F78" s="91"/>
      <c r="G78" s="91"/>
      <c r="H78" s="91"/>
      <c r="I78" s="91"/>
      <c r="J78" s="91"/>
      <c r="K78" s="91"/>
      <c r="L78" s="91"/>
      <c r="M78" s="2"/>
      <c r="N78" s="91"/>
      <c r="O78" s="91"/>
      <c r="P78" s="91"/>
      <c r="Q78" s="2"/>
      <c r="R78" s="91"/>
      <c r="S78" s="91"/>
      <c r="T78" s="91"/>
      <c r="U78" s="2"/>
      <c r="V78" s="91"/>
      <c r="W78" s="91"/>
      <c r="X78" s="91"/>
      <c r="Y78" s="2"/>
      <c r="Z78" s="91"/>
      <c r="AA78" s="91"/>
      <c r="AB78" s="91"/>
      <c r="AC78" s="2"/>
      <c r="AD78" s="91"/>
      <c r="AE78" s="91"/>
      <c r="AF78" s="91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1"/>
      <c r="E79" s="91"/>
      <c r="F79" s="91"/>
      <c r="G79" s="91"/>
      <c r="H79" s="91"/>
      <c r="I79" s="91"/>
      <c r="J79" s="91"/>
      <c r="K79" s="91"/>
      <c r="L79" s="91"/>
      <c r="M79" s="2"/>
      <c r="N79" s="91"/>
      <c r="O79" s="91"/>
      <c r="P79" s="91"/>
      <c r="Q79" s="2"/>
      <c r="R79" s="91"/>
      <c r="S79" s="91"/>
      <c r="T79" s="91"/>
      <c r="U79" s="2"/>
      <c r="V79" s="91"/>
      <c r="W79" s="91"/>
      <c r="X79" s="91"/>
      <c r="Y79" s="2"/>
      <c r="Z79" s="91"/>
      <c r="AA79" s="91"/>
      <c r="AB79" s="91"/>
      <c r="AC79" s="2"/>
      <c r="AD79" s="91"/>
      <c r="AE79" s="91"/>
      <c r="AF79" s="91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1"/>
      <c r="E80" s="91"/>
      <c r="F80" s="91"/>
      <c r="G80" s="91"/>
      <c r="H80" s="91"/>
      <c r="I80" s="91"/>
      <c r="J80" s="91"/>
      <c r="K80" s="91"/>
      <c r="L80" s="91"/>
      <c r="M80" s="2"/>
      <c r="N80" s="91"/>
      <c r="O80" s="91"/>
      <c r="P80" s="91"/>
      <c r="Q80" s="2"/>
      <c r="R80" s="91"/>
      <c r="S80" s="91"/>
      <c r="T80" s="91"/>
      <c r="U80" s="2"/>
      <c r="V80" s="91"/>
      <c r="W80" s="91"/>
      <c r="X80" s="91"/>
      <c r="Y80" s="2"/>
      <c r="Z80" s="91"/>
      <c r="AA80" s="91"/>
      <c r="AB80" s="91"/>
      <c r="AC80" s="2"/>
      <c r="AD80" s="91"/>
      <c r="AE80" s="91"/>
      <c r="AF80" s="91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1"/>
      <c r="E81" s="91"/>
      <c r="F81" s="91"/>
      <c r="G81" s="91"/>
      <c r="H81" s="91"/>
      <c r="I81" s="91"/>
      <c r="J81" s="91"/>
      <c r="K81" s="91"/>
      <c r="L81" s="91"/>
      <c r="M81" s="2"/>
      <c r="N81" s="91"/>
      <c r="O81" s="91"/>
      <c r="P81" s="91"/>
      <c r="Q81" s="2"/>
      <c r="R81" s="91"/>
      <c r="S81" s="91"/>
      <c r="T81" s="91"/>
      <c r="U81" s="2"/>
      <c r="V81" s="91"/>
      <c r="W81" s="91"/>
      <c r="X81" s="91"/>
      <c r="Y81" s="2"/>
      <c r="Z81" s="91"/>
      <c r="AA81" s="91"/>
      <c r="AB81" s="91"/>
      <c r="AC81" s="2"/>
      <c r="AD81" s="91"/>
      <c r="AE81" s="91"/>
      <c r="AF81" s="91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Z4:AC4"/>
    <mergeCell ref="AD4:AG4"/>
    <mergeCell ref="B2:Q2"/>
    <mergeCell ref="D4:F4"/>
    <mergeCell ref="G4:I4"/>
    <mergeCell ref="J4:M4"/>
    <mergeCell ref="N4:Q4"/>
    <mergeCell ref="R4:U4"/>
    <mergeCell ref="V4:Y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2011-02-11T11:11:27Z</dcterms:created>
  <dcterms:modified xsi:type="dcterms:W3CDTF">2011-03-04T14:41:13Z</dcterms:modified>
  <cp:category/>
  <cp:version/>
  <cp:contentType/>
  <cp:contentStatus/>
</cp:coreProperties>
</file>