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per Province" sheetId="1" r:id="rId1"/>
    <sheet name="Summary per Metro" sheetId="2" r:id="rId2"/>
    <sheet name="Summary per Top 21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Area" localSheetId="3">'EC'!$A$1:$M$83</definedName>
    <definedName name="_xlnm.Print_Area" localSheetId="4">'FS'!$A$1:$M$83</definedName>
    <definedName name="_xlnm.Print_Area" localSheetId="5">'GT'!$A$1:$M$83</definedName>
    <definedName name="_xlnm.Print_Area" localSheetId="6">'KZ'!$A$1:$M$83</definedName>
    <definedName name="_xlnm.Print_Area" localSheetId="7">'LP'!$A$1:$M$83</definedName>
    <definedName name="_xlnm.Print_Area" localSheetId="8">'MP'!$A$1:$M$83</definedName>
    <definedName name="_xlnm.Print_Area" localSheetId="9">'NC'!$A$1:$M$83</definedName>
    <definedName name="_xlnm.Print_Area" localSheetId="10">'NW'!$A$1:$M$83</definedName>
    <definedName name="_xlnm.Print_Area" localSheetId="1">'Summary per Metro'!$A$1:$M$83</definedName>
    <definedName name="_xlnm.Print_Area" localSheetId="0">'Summary per Province'!$A$1:$M$83</definedName>
    <definedName name="_xlnm.Print_Area" localSheetId="2">'Summary per Top 21'!$A$1:$M$83</definedName>
    <definedName name="_xlnm.Print_Area" localSheetId="11">'WC'!$A$1:$M$83</definedName>
  </definedNames>
  <calcPr fullCalcOnLoad="1"/>
</workbook>
</file>

<file path=xl/sharedStrings.xml><?xml version="1.0" encoding="utf-8"?>
<sst xmlns="http://schemas.openxmlformats.org/spreadsheetml/2006/main" count="1211" uniqueCount="669">
  <si>
    <t>ANALYSIS OF SOURCES OF REVENUE AS AT 2nd QUARTER ENDED 31 DECEMBER 2010</t>
  </si>
  <si>
    <t>Second Quarter 2010/11</t>
  </si>
  <si>
    <t>Second Quarter 2009/10</t>
  </si>
  <si>
    <t>Own Revenue</t>
  </si>
  <si>
    <t>R thousands</t>
  </si>
  <si>
    <t>Code</t>
  </si>
  <si>
    <t>Property Rates</t>
  </si>
  <si>
    <t>Service Charges</t>
  </si>
  <si>
    <t>Other</t>
  </si>
  <si>
    <t>Grants Revenue</t>
  </si>
  <si>
    <t>Total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</si>
  <si>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</si>
  <si>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</si>
  <si>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</si>
  <si>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</si>
  <si>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</si>
  <si>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</si>
  <si>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</si>
  <si>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</si>
  <si>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</si>
  <si>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</si>
  <si>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</si>
  <si>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</si>
  <si>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</si>
  <si>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</si>
  <si>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</si>
  <si>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</si>
  <si>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</si>
  <si>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</si>
  <si>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</si>
  <si>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</si>
  <si>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</si>
  <si>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</si>
  <si>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</si>
  <si>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</si>
  <si>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</si>
  <si>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</si>
  <si>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</si>
  <si>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</si>
  <si>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Nelson Mandela Bay</t>
  </si>
  <si>
    <t>NMA</t>
  </si>
  <si>
    <t>City Of Tshwane</t>
  </si>
  <si>
    <t>TSH</t>
  </si>
  <si>
    <t>Summary per Top 21</t>
  </si>
  <si>
    <t>Buffalo City</t>
  </si>
  <si>
    <t>EC125</t>
  </si>
  <si>
    <t>Mangaung</t>
  </si>
  <si>
    <t>FS172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</si>
  <si>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</si>
  <si>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</si>
  <si>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</si>
  <si>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</si>
  <si>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</si>
  <si>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</si>
  <si>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</si>
  <si>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</si>
  <si>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</si>
  <si>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</si>
  <si>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</si>
  <si>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</si>
  <si>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</si>
  <si>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</si>
  <si>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</si>
  <si>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</si>
  <si>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</si>
  <si>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</si>
  <si>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</si>
  <si>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</si>
  <si>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Mbombela</t>
  </si>
  <si>
    <t>MP322</t>
  </si>
  <si>
    <t>Sol Plaatje</t>
  </si>
  <si>
    <t>NC091</t>
  </si>
  <si>
    <t>Madibeng</t>
  </si>
  <si>
    <t>NW372</t>
  </si>
  <si>
    <t>Rustenburg</t>
  </si>
  <si>
    <t>NW373</t>
  </si>
  <si>
    <t>Tlokwe</t>
  </si>
  <si>
    <t>NW402</t>
  </si>
  <si>
    <t>City Of Matlosana</t>
  </si>
  <si>
    <t>NW403</t>
  </si>
  <si>
    <t>Drakenstein</t>
  </si>
  <si>
    <t>WC023</t>
  </si>
  <si>
    <t>Stellenbosch</t>
  </si>
  <si>
    <t>WC024</t>
  </si>
  <si>
    <t>George</t>
  </si>
  <si>
    <t>WC044</t>
  </si>
  <si>
    <t>EASTERN CAPE</t>
  </si>
  <si>
    <t>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</si>
  <si>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</si>
  <si>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</si>
  <si>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</si>
  <si>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</si>
  <si>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</si>
  <si>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</si>
  <si>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</si>
  <si>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</si>
  <si>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</si>
  <si>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</si>
  <si>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</si>
  <si>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</si>
  <si>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</si>
  <si>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</si>
  <si>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</si>
  <si>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</si>
  <si>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</si>
  <si>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</si>
  <si>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</si>
  <si>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</si>
  <si>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</si>
  <si>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</si>
  <si>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</si>
  <si>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</si>
  <si>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</si>
  <si>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</si>
  <si>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</si>
  <si>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</si>
  <si>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</si>
  <si>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</si>
  <si>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</si>
  <si>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</si>
  <si>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</si>
  <si>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</si>
  <si>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</si>
  <si>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</si>
  <si>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</si>
  <si>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</si>
  <si>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</si>
  <si>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</si>
  <si>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</si>
  <si>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</si>
  <si>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</si>
  <si>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</si>
  <si>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</si>
  <si>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</si>
  <si>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</si>
  <si>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</si>
  <si>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</si>
  <si>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</si>
  <si>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</si>
  <si>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</si>
  <si>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</si>
  <si>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</si>
  <si>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</si>
  <si>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</si>
  <si>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</si>
  <si>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</si>
  <si>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</si>
  <si>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</si>
  <si>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</si>
  <si>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</si>
  <si>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</si>
  <si>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</si>
  <si>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</si>
  <si>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</si>
  <si>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</si>
  <si>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</si>
  <si>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</si>
  <si>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</si>
  <si>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</si>
  <si>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Mbizana</t>
  </si>
  <si>
    <t>EC151</t>
  </si>
  <si>
    <t>Ntabankulu</t>
  </si>
  <si>
    <t>EC152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</si>
  <si>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</si>
  <si>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</si>
  <si>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</si>
  <si>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</si>
  <si>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</si>
  <si>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</si>
  <si>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</si>
  <si>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</si>
  <si>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</si>
  <si>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</si>
  <si>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</si>
  <si>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</si>
  <si>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</si>
  <si>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</si>
  <si>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</si>
  <si>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</si>
  <si>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</si>
  <si>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Alfred Nzo</t>
  </si>
  <si>
    <t>DC44</t>
  </si>
  <si>
    <t>Total Alfred Nzo</t>
  </si>
  <si>
    <t>Total Eastern Cape</t>
  </si>
  <si>
    <t>FREE STATE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</si>
  <si>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</si>
  <si>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</si>
  <si>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</si>
  <si>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</si>
  <si>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</si>
  <si>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</si>
  <si>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</si>
  <si>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</si>
  <si>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</si>
  <si>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Naledi (Fs)</t>
  </si>
  <si>
    <t>FS171</t>
  </si>
  <si>
    <t>Mantsopa</t>
  </si>
  <si>
    <t>FS173</t>
  </si>
  <si>
    <t>Motheo</t>
  </si>
  <si>
    <t>DC17</t>
  </si>
  <si>
    <t>Total Motheo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</si>
  <si>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</si>
  <si>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</si>
  <si>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</si>
  <si>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</si>
  <si>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</si>
  <si>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</si>
  <si>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</si>
  <si>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</si>
  <si>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</si>
  <si>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</si>
  <si>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</si>
  <si>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</si>
  <si>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</si>
  <si>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</si>
  <si>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</si>
  <si>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</si>
  <si>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</si>
  <si>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</si>
  <si>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</si>
  <si>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</si>
  <si>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</si>
  <si>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</si>
  <si>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</si>
  <si>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</si>
  <si>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</si>
  <si>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</si>
  <si>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</si>
  <si>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</si>
  <si>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</si>
  <si>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</si>
  <si>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</si>
  <si>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</si>
  <si>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</si>
  <si>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</si>
  <si>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</si>
  <si>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</si>
  <si>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</si>
  <si>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Midvaal</t>
  </si>
  <si>
    <t>GT422</t>
  </si>
  <si>
    <t>Lesedi</t>
  </si>
  <si>
    <t>GT423</t>
  </si>
  <si>
    <t>Sedibeng</t>
  </si>
  <si>
    <t>DC42</t>
  </si>
  <si>
    <t>Total Sedibeng</t>
  </si>
  <si>
    <t>Nokeng Tsa Taemane</t>
  </si>
  <si>
    <t>GT461</t>
  </si>
  <si>
    <t>Kungwini</t>
  </si>
  <si>
    <t>GT462</t>
  </si>
  <si>
    <t>Metsweding</t>
  </si>
  <si>
    <t>DC46</t>
  </si>
  <si>
    <t>Total Metsweding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</si>
  <si>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</si>
  <si>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</si>
  <si>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</si>
  <si>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</si>
  <si>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</si>
  <si>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</si>
  <si>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</si>
  <si>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</si>
  <si>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</si>
  <si>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</si>
  <si>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</si>
  <si>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</si>
  <si>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</si>
  <si>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</si>
  <si>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</si>
  <si>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</si>
  <si>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</si>
  <si>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</si>
  <si>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</si>
  <si>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</si>
  <si>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</si>
  <si>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</si>
  <si>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</si>
  <si>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</si>
  <si>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</si>
  <si>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</si>
  <si>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</si>
  <si>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</si>
  <si>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</si>
  <si>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</si>
  <si>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</si>
  <si>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</si>
  <si>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</si>
  <si>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</si>
  <si>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</si>
  <si>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</si>
  <si>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</si>
  <si>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</si>
  <si>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</si>
  <si>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</si>
  <si>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</si>
  <si>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</si>
  <si>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</si>
  <si>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</si>
  <si>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</si>
  <si>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</si>
  <si>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</si>
  <si>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</si>
  <si>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</si>
  <si>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</si>
  <si>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</si>
  <si>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</si>
  <si>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</si>
  <si>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</si>
  <si>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</si>
  <si>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</si>
  <si>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</si>
  <si>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</si>
  <si>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</si>
  <si>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</si>
  <si>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</si>
  <si>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</si>
  <si>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</si>
  <si>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</si>
  <si>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</si>
  <si>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</si>
  <si>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</si>
  <si>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</si>
  <si>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</si>
  <si>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</si>
  <si>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</si>
  <si>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</si>
  <si>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</si>
  <si>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</si>
  <si>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</si>
  <si>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</si>
  <si>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</si>
  <si>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</si>
  <si>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</si>
  <si>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</si>
  <si>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</si>
  <si>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</si>
  <si>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</si>
  <si>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</si>
  <si>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</si>
  <si>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</si>
  <si>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</si>
  <si>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</si>
  <si>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</si>
  <si>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</si>
  <si>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</si>
  <si>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</si>
  <si>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</si>
  <si>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</si>
  <si>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</si>
  <si>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</si>
  <si>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</si>
  <si>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</si>
  <si>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</si>
  <si>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</si>
  <si>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</si>
  <si>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</si>
  <si>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</si>
  <si>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</si>
  <si>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</si>
  <si>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</si>
  <si>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</si>
  <si>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</si>
  <si>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</si>
  <si>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</si>
  <si>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</si>
  <si>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</si>
  <si>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</si>
  <si>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</si>
  <si>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</si>
  <si>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</si>
  <si>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</si>
  <si>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</si>
  <si>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</si>
  <si>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</si>
  <si>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</si>
  <si>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</si>
  <si>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</si>
  <si>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</si>
  <si>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</si>
  <si>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</si>
  <si>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</si>
  <si>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</si>
  <si>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</si>
  <si>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</si>
  <si>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</si>
  <si>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</si>
  <si>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</si>
  <si>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</si>
  <si>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</si>
  <si>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</si>
  <si>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</si>
  <si>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</si>
  <si>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</si>
  <si>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</si>
  <si>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</si>
  <si>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</si>
  <si>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</si>
  <si>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</si>
  <si>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</si>
  <si>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</si>
  <si>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</si>
  <si>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</si>
  <si>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</si>
  <si>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</si>
  <si>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</si>
  <si>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</si>
  <si>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</si>
  <si>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</si>
  <si>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</si>
  <si>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</si>
  <si>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</si>
  <si>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</si>
  <si>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</si>
  <si>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</si>
  <si>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</si>
  <si>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</si>
  <si>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</si>
  <si>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</si>
  <si>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</si>
  <si>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</si>
  <si>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</si>
  <si>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</si>
  <si>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</si>
  <si>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</si>
  <si>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</si>
  <si>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</si>
  <si>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</si>
  <si>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</si>
  <si>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</si>
  <si>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</si>
  <si>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</si>
  <si>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</si>
  <si>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</si>
  <si>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</si>
  <si>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</si>
  <si>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</si>
  <si>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</si>
  <si>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</si>
  <si>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</si>
  <si>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</si>
  <si>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</si>
  <si>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</si>
  <si>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</si>
  <si>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</si>
  <si>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</si>
  <si>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</si>
  <si>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</si>
  <si>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</si>
  <si>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</si>
  <si>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</si>
  <si>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</si>
  <si>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Greater Sekhukhune</t>
  </si>
  <si>
    <t>DC47</t>
  </si>
  <si>
    <t>Total Greater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</si>
  <si>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</si>
  <si>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</si>
  <si>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</si>
  <si>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</si>
  <si>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</si>
  <si>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</si>
  <si>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</si>
  <si>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</si>
  <si>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</si>
  <si>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</si>
  <si>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</si>
  <si>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</si>
  <si>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</si>
  <si>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</si>
  <si>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</si>
  <si>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</si>
  <si>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</si>
  <si>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</si>
  <si>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</si>
  <si>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</si>
  <si>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</si>
  <si>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</si>
  <si>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</si>
  <si>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</si>
  <si>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</si>
  <si>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</si>
  <si>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</si>
  <si>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</si>
  <si>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</si>
  <si>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</si>
  <si>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</si>
  <si>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</si>
  <si>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</si>
  <si>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</si>
  <si>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</si>
  <si>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</si>
  <si>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</si>
  <si>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</si>
  <si>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</si>
  <si>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</si>
  <si>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</si>
  <si>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</si>
  <si>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</si>
  <si>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</si>
  <si>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</si>
  <si>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</si>
  <si>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</si>
  <si>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</si>
  <si>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</si>
  <si>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</si>
  <si>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</si>
  <si>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</si>
  <si>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</si>
  <si>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</si>
  <si>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</si>
  <si>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</si>
  <si>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</si>
  <si>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</si>
  <si>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</si>
  <si>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</si>
  <si>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</si>
  <si>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</si>
  <si>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</si>
  <si>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</si>
  <si>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</si>
  <si>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</si>
  <si>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</si>
  <si>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</si>
  <si>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</si>
  <si>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</si>
  <si>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</si>
  <si>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</si>
  <si>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</si>
  <si>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</si>
  <si>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</si>
  <si>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</si>
  <si>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</si>
  <si>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</si>
  <si>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</si>
  <si>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</si>
  <si>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</si>
  <si>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</si>
  <si>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</si>
  <si>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</si>
  <si>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</si>
  <si>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</si>
  <si>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</si>
  <si>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</si>
  <si>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</si>
  <si>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</si>
  <si>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</si>
  <si>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</si>
  <si>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</si>
  <si>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</si>
  <si>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</si>
  <si>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</si>
  <si>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</si>
  <si>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</si>
  <si>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Total Siyanda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</si>
  <si>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</si>
  <si>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</si>
  <si>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</si>
  <si>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</si>
  <si>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</si>
  <si>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</si>
  <si>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</si>
  <si>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</si>
  <si>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</si>
  <si>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</si>
  <si>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NORTH WEST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</si>
  <si>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</si>
  <si>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</si>
  <si>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</si>
  <si>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</si>
  <si>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</si>
  <si>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</si>
  <si>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</si>
  <si>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</si>
  <si>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</si>
  <si>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</si>
  <si>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</si>
  <si>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</si>
  <si>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</si>
  <si>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</si>
  <si>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</si>
  <si>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</si>
  <si>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</si>
  <si>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</si>
  <si>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</si>
  <si>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</si>
  <si>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</si>
  <si>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</si>
  <si>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Kagisano</t>
  </si>
  <si>
    <t>NW391</t>
  </si>
  <si>
    <t>Naledi (Nw)</t>
  </si>
  <si>
    <t>NW392</t>
  </si>
  <si>
    <t>Mamusa</t>
  </si>
  <si>
    <t>NW393</t>
  </si>
  <si>
    <t>Greater Taung</t>
  </si>
  <si>
    <t>NW394</t>
  </si>
  <si>
    <t>Molopo</t>
  </si>
  <si>
    <t>NW395</t>
  </si>
  <si>
    <t>Lekwa-Teemane</t>
  </si>
  <si>
    <t>NW396</t>
  </si>
  <si>
    <t>Dr Ruth Segomotsi Mompati</t>
  </si>
  <si>
    <t>DC39</t>
  </si>
  <si>
    <t>Total Dr Ruth Segomotsi Mompati</t>
  </si>
  <si>
    <t>Ventersdorp</t>
  </si>
  <si>
    <t>NW401</t>
  </si>
  <si>
    <t>Maquassi Hills</t>
  </si>
  <si>
    <t>NW404</t>
  </si>
  <si>
    <t>Dr Kenneth Kaunda</t>
  </si>
  <si>
    <t>DC40</t>
  </si>
  <si>
    <t>Total Dr Kenneth Kaunda</t>
  </si>
  <si>
    <t>Total North West</t>
  </si>
  <si>
    <t>WESTERN CAPE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</si>
  <si>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</si>
  <si>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</si>
  <si>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</si>
  <si>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</si>
  <si>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</si>
  <si>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</si>
  <si>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</si>
  <si>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</si>
  <si>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</si>
  <si>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</si>
  <si>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</si>
  <si>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</si>
  <si>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</si>
  <si>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</si>
  <si>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</si>
  <si>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</si>
  <si>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</si>
  <si>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</si>
  <si>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</si>
  <si>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</si>
  <si>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</si>
  <si>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</si>
  <si>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</si>
  <si>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</si>
  <si>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</si>
  <si>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</si>
  <si>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</si>
  <si>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</si>
  <si>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</si>
  <si>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</si>
  <si>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</si>
  <si>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</si>
  <si>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</si>
  <si>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</si>
  <si>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</si>
  <si>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</si>
  <si>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</si>
  <si>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</si>
  <si>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</si>
  <si>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</si>
  <si>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</si>
  <si>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</si>
  <si>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</si>
  <si>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</si>
  <si>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</si>
  <si>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</si>
  <si>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</si>
  <si>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</si>
  <si>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</si>
  <si>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</si>
  <si>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</si>
  <si>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</si>
  <si>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</si>
  <si>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</si>
  <si>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</si>
  <si>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</si>
  <si>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</si>
  <si>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</si>
  <si>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</si>
  <si>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Total Top 21</t>
  </si>
  <si>
    <t>Check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</si>
</sst>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_);_(* \(#,##0\);_(* &quot;- &quot;?_);_(@_)"/>
    <numFmt numFmtId="165" formatCode="_(* #,##0,_);_(* \(#,##0,\);_(* &quot;- &quot;?_);_(@_)"/>
  </numFmts>
  <fonts count="50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/>
      <right style="hair"/>
      <top style="thin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7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6" xfId="0" applyFont="1" applyBorder="1" applyAlignment="1" applyProtection="1">
      <alignment wrapText="1"/>
      <protection/>
    </xf>
    <xf numFmtId="0" fontId="4" fillId="0" borderId="17" xfId="0" applyFont="1" applyBorder="1" applyAlignment="1" applyProtection="1">
      <alignment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7" fillId="0" borderId="11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164" fontId="7" fillId="0" borderId="19" xfId="0" applyNumberFormat="1" applyFont="1" applyBorder="1" applyAlignment="1" applyProtection="1">
      <alignment/>
      <protection/>
    </xf>
    <xf numFmtId="164" fontId="7" fillId="0" borderId="20" xfId="0" applyNumberFormat="1" applyFont="1" applyBorder="1" applyAlignment="1" applyProtection="1">
      <alignment/>
      <protection/>
    </xf>
    <xf numFmtId="164" fontId="7" fillId="0" borderId="21" xfId="0" applyNumberFormat="1" applyFont="1" applyBorder="1" applyAlignment="1" applyProtection="1">
      <alignment/>
      <protection/>
    </xf>
    <xf numFmtId="164" fontId="7" fillId="0" borderId="22" xfId="0" applyNumberFormat="1" applyFont="1" applyBorder="1" applyAlignment="1" applyProtection="1">
      <alignment/>
      <protection/>
    </xf>
    <xf numFmtId="164" fontId="7" fillId="0" borderId="23" xfId="0" applyNumberFormat="1" applyFont="1" applyBorder="1" applyAlignment="1" applyProtection="1">
      <alignment/>
      <protection/>
    </xf>
    <xf numFmtId="164" fontId="7" fillId="0" borderId="24" xfId="0" applyNumberFormat="1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top" wrapText="1"/>
      <protection/>
    </xf>
    <xf numFmtId="0" fontId="4" fillId="0" borderId="27" xfId="0" applyFont="1" applyBorder="1" applyAlignment="1" applyProtection="1">
      <alignment horizontal="center" vertical="top" wrapText="1"/>
      <protection/>
    </xf>
    <xf numFmtId="0" fontId="4" fillId="0" borderId="28" xfId="0" applyFont="1" applyBorder="1" applyAlignment="1" applyProtection="1">
      <alignment horizontal="center" vertical="top" wrapText="1"/>
      <protection/>
    </xf>
    <xf numFmtId="0" fontId="4" fillId="0" borderId="29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7" fillId="0" borderId="12" xfId="0" applyFont="1" applyBorder="1" applyAlignment="1" applyProtection="1">
      <alignment/>
      <protection/>
    </xf>
    <xf numFmtId="41" fontId="7" fillId="0" borderId="19" xfId="0" applyNumberFormat="1" applyFont="1" applyBorder="1" applyAlignment="1" applyProtection="1">
      <alignment/>
      <protection/>
    </xf>
    <xf numFmtId="41" fontId="7" fillId="0" borderId="20" xfId="0" applyNumberFormat="1" applyFont="1" applyBorder="1" applyAlignment="1" applyProtection="1">
      <alignment/>
      <protection/>
    </xf>
    <xf numFmtId="41" fontId="7" fillId="0" borderId="21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 wrapText="1"/>
      <protection/>
    </xf>
    <xf numFmtId="41" fontId="7" fillId="0" borderId="22" xfId="0" applyNumberFormat="1" applyFont="1" applyBorder="1" applyAlignment="1" applyProtection="1">
      <alignment/>
      <protection/>
    </xf>
    <xf numFmtId="41" fontId="7" fillId="0" borderId="23" xfId="0" applyNumberFormat="1" applyFont="1" applyBorder="1" applyAlignment="1" applyProtection="1">
      <alignment/>
      <protection/>
    </xf>
    <xf numFmtId="41" fontId="7" fillId="0" borderId="24" xfId="0" applyNumberFormat="1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left" indent="2"/>
      <protection/>
    </xf>
    <xf numFmtId="0" fontId="7" fillId="0" borderId="18" xfId="0" applyFont="1" applyBorder="1" applyAlignment="1" applyProtection="1">
      <alignment horizontal="center"/>
      <protection/>
    </xf>
    <xf numFmtId="164" fontId="7" fillId="0" borderId="30" xfId="0" applyNumberFormat="1" applyFont="1" applyBorder="1" applyAlignment="1" applyProtection="1">
      <alignment/>
      <protection/>
    </xf>
    <xf numFmtId="164" fontId="7" fillId="0" borderId="28" xfId="0" applyNumberFormat="1" applyFont="1" applyBorder="1" applyAlignment="1" applyProtection="1">
      <alignment/>
      <protection/>
    </xf>
    <xf numFmtId="164" fontId="7" fillId="0" borderId="29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165" fontId="8" fillId="0" borderId="14" xfId="0" applyNumberFormat="1" applyFont="1" applyBorder="1" applyAlignment="1" applyProtection="1">
      <alignment horizontal="left" indent="1"/>
      <protection/>
    </xf>
    <xf numFmtId="165" fontId="8" fillId="0" borderId="13" xfId="0" applyNumberFormat="1" applyFont="1" applyBorder="1" applyAlignment="1" applyProtection="1">
      <alignment wrapText="1"/>
      <protection/>
    </xf>
    <xf numFmtId="165" fontId="7" fillId="0" borderId="22" xfId="0" applyNumberFormat="1" applyFont="1" applyFill="1" applyBorder="1" applyAlignment="1" applyProtection="1">
      <alignment/>
      <protection/>
    </xf>
    <xf numFmtId="165" fontId="7" fillId="0" borderId="23" xfId="0" applyNumberFormat="1" applyFont="1" applyFill="1" applyBorder="1" applyAlignment="1" applyProtection="1">
      <alignment/>
      <protection/>
    </xf>
    <xf numFmtId="165" fontId="8" fillId="0" borderId="24" xfId="0" applyNumberFormat="1" applyFont="1" applyBorder="1" applyAlignment="1" applyProtection="1">
      <alignment horizontal="right" wrapText="1"/>
      <protection/>
    </xf>
    <xf numFmtId="165" fontId="8" fillId="0" borderId="22" xfId="0" applyNumberFormat="1" applyFont="1" applyBorder="1" applyAlignment="1" applyProtection="1">
      <alignment horizontal="right" wrapText="1"/>
      <protection/>
    </xf>
    <xf numFmtId="165" fontId="8" fillId="0" borderId="23" xfId="0" applyNumberFormat="1" applyFont="1" applyBorder="1" applyAlignment="1" applyProtection="1">
      <alignment horizontal="right" wrapText="1"/>
      <protection/>
    </xf>
    <xf numFmtId="165" fontId="7" fillId="0" borderId="14" xfId="0" applyNumberFormat="1" applyFont="1" applyBorder="1" applyAlignment="1" applyProtection="1">
      <alignment horizontal="left" indent="1"/>
      <protection/>
    </xf>
    <xf numFmtId="165" fontId="4" fillId="0" borderId="14" xfId="0" applyNumberFormat="1" applyFont="1" applyBorder="1" applyAlignment="1" applyProtection="1">
      <alignment/>
      <protection/>
    </xf>
    <xf numFmtId="165" fontId="4" fillId="0" borderId="13" xfId="0" applyNumberFormat="1" applyFont="1" applyBorder="1" applyAlignment="1" applyProtection="1">
      <alignment/>
      <protection/>
    </xf>
    <xf numFmtId="165" fontId="5" fillId="0" borderId="22" xfId="0" applyNumberFormat="1" applyFont="1" applyFill="1" applyBorder="1" applyAlignment="1" applyProtection="1">
      <alignment/>
      <protection/>
    </xf>
    <xf numFmtId="165" fontId="5" fillId="0" borderId="23" xfId="0" applyNumberFormat="1" applyFont="1" applyFill="1" applyBorder="1" applyAlignment="1" applyProtection="1">
      <alignment/>
      <protection/>
    </xf>
    <xf numFmtId="165" fontId="4" fillId="0" borderId="24" xfId="0" applyNumberFormat="1" applyFont="1" applyBorder="1" applyAlignment="1" applyProtection="1">
      <alignment horizontal="right"/>
      <protection/>
    </xf>
    <xf numFmtId="165" fontId="4" fillId="0" borderId="22" xfId="0" applyNumberFormat="1" applyFont="1" applyBorder="1" applyAlignment="1" applyProtection="1">
      <alignment horizontal="right"/>
      <protection/>
    </xf>
    <xf numFmtId="165" fontId="4" fillId="0" borderId="23" xfId="0" applyNumberFormat="1" applyFont="1" applyBorder="1" applyAlignment="1" applyProtection="1">
      <alignment horizontal="right"/>
      <protection/>
    </xf>
    <xf numFmtId="165" fontId="7" fillId="0" borderId="17" xfId="0" applyNumberFormat="1" applyFont="1" applyBorder="1" applyAlignment="1" applyProtection="1">
      <alignment/>
      <protection/>
    </xf>
    <xf numFmtId="165" fontId="7" fillId="0" borderId="18" xfId="0" applyNumberFormat="1" applyFont="1" applyBorder="1" applyAlignment="1" applyProtection="1">
      <alignment/>
      <protection/>
    </xf>
    <xf numFmtId="165" fontId="5" fillId="0" borderId="30" xfId="0" applyNumberFormat="1" applyFont="1" applyBorder="1" applyAlignment="1" applyProtection="1">
      <alignment/>
      <protection/>
    </xf>
    <xf numFmtId="165" fontId="5" fillId="0" borderId="28" xfId="0" applyNumberFormat="1" applyFont="1" applyBorder="1" applyAlignment="1" applyProtection="1">
      <alignment/>
      <protection/>
    </xf>
    <xf numFmtId="165" fontId="5" fillId="0" borderId="29" xfId="0" applyNumberFormat="1" applyFont="1" applyBorder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8" fillId="0" borderId="15" xfId="0" applyNumberFormat="1" applyFont="1" applyBorder="1" applyAlignment="1" applyProtection="1">
      <alignment horizontal="left" indent="1"/>
      <protection/>
    </xf>
    <xf numFmtId="165" fontId="4" fillId="0" borderId="15" xfId="0" applyNumberFormat="1" applyFont="1" applyBorder="1" applyAlignment="1" applyProtection="1">
      <alignment horizontal="left"/>
      <protection/>
    </xf>
    <xf numFmtId="165" fontId="4" fillId="0" borderId="13" xfId="0" applyNumberFormat="1" applyFont="1" applyBorder="1" applyAlignment="1" applyProtection="1">
      <alignment wrapText="1"/>
      <protection/>
    </xf>
    <xf numFmtId="165" fontId="4" fillId="0" borderId="24" xfId="0" applyNumberFormat="1" applyFont="1" applyBorder="1" applyAlignment="1" applyProtection="1">
      <alignment horizontal="right" wrapText="1"/>
      <protection/>
    </xf>
    <xf numFmtId="165" fontId="4" fillId="0" borderId="22" xfId="0" applyNumberFormat="1" applyFont="1" applyBorder="1" applyAlignment="1" applyProtection="1">
      <alignment horizontal="right" wrapText="1"/>
      <protection/>
    </xf>
    <xf numFmtId="165" fontId="4" fillId="0" borderId="23" xfId="0" applyNumberFormat="1" applyFont="1" applyBorder="1" applyAlignment="1" applyProtection="1">
      <alignment horizontal="right" wrapText="1"/>
      <protection/>
    </xf>
    <xf numFmtId="165" fontId="7" fillId="0" borderId="18" xfId="0" applyNumberFormat="1" applyFont="1" applyBorder="1" applyAlignment="1" applyProtection="1">
      <alignment horizontal="left" indent="2"/>
      <protection/>
    </xf>
    <xf numFmtId="165" fontId="7" fillId="0" borderId="18" xfId="0" applyNumberFormat="1" applyFont="1" applyBorder="1" applyAlignment="1" applyProtection="1">
      <alignment horizontal="center"/>
      <protection/>
    </xf>
    <xf numFmtId="165" fontId="7" fillId="0" borderId="30" xfId="0" applyNumberFormat="1" applyFont="1" applyBorder="1" applyAlignment="1" applyProtection="1">
      <alignment/>
      <protection/>
    </xf>
    <xf numFmtId="165" fontId="7" fillId="0" borderId="28" xfId="0" applyNumberFormat="1" applyFont="1" applyBorder="1" applyAlignment="1" applyProtection="1">
      <alignment/>
      <protection/>
    </xf>
    <xf numFmtId="165" fontId="7" fillId="0" borderId="29" xfId="0" applyNumberFormat="1" applyFont="1" applyBorder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7" fillId="0" borderId="0" xfId="0" applyNumberFormat="1" applyFont="1" applyAlignment="1" applyProtection="1">
      <alignment horizontal="left" indent="2"/>
      <protection/>
    </xf>
    <xf numFmtId="165" fontId="7" fillId="0" borderId="24" xfId="0" applyNumberFormat="1" applyFont="1" applyFill="1" applyBorder="1" applyAlignment="1" applyProtection="1">
      <alignment/>
      <protection/>
    </xf>
    <xf numFmtId="165" fontId="4" fillId="0" borderId="14" xfId="0" applyNumberFormat="1" applyFont="1" applyBorder="1" applyAlignment="1" applyProtection="1">
      <alignment horizontal="left"/>
      <protection/>
    </xf>
    <xf numFmtId="165" fontId="5" fillId="0" borderId="24" xfId="0" applyNumberFormat="1" applyFont="1" applyFill="1" applyBorder="1" applyAlignment="1" applyProtection="1">
      <alignment/>
      <protection/>
    </xf>
    <xf numFmtId="165" fontId="8" fillId="0" borderId="17" xfId="0" applyNumberFormat="1" applyFont="1" applyBorder="1" applyAlignment="1" applyProtection="1">
      <alignment horizontal="left" indent="1"/>
      <protection/>
    </xf>
    <xf numFmtId="165" fontId="8" fillId="0" borderId="16" xfId="0" applyNumberFormat="1" applyFont="1" applyBorder="1" applyAlignment="1" applyProtection="1">
      <alignment wrapText="1"/>
      <protection/>
    </xf>
    <xf numFmtId="165" fontId="7" fillId="0" borderId="30" xfId="0" applyNumberFormat="1" applyFont="1" applyFill="1" applyBorder="1" applyAlignment="1" applyProtection="1">
      <alignment/>
      <protection/>
    </xf>
    <xf numFmtId="165" fontId="7" fillId="0" borderId="28" xfId="0" applyNumberFormat="1" applyFont="1" applyFill="1" applyBorder="1" applyAlignment="1" applyProtection="1">
      <alignment/>
      <protection/>
    </xf>
    <xf numFmtId="165" fontId="8" fillId="0" borderId="29" xfId="0" applyNumberFormat="1" applyFont="1" applyBorder="1" applyAlignment="1" applyProtection="1">
      <alignment horizontal="right" wrapText="1"/>
      <protection/>
    </xf>
    <xf numFmtId="165" fontId="8" fillId="0" borderId="30" xfId="0" applyNumberFormat="1" applyFont="1" applyBorder="1" applyAlignment="1" applyProtection="1">
      <alignment horizontal="right" wrapText="1"/>
      <protection/>
    </xf>
    <xf numFmtId="165" fontId="8" fillId="0" borderId="28" xfId="0" applyNumberFormat="1" applyFont="1" applyBorder="1" applyAlignment="1" applyProtection="1">
      <alignment horizontal="right" wrapText="1"/>
      <protection/>
    </xf>
    <xf numFmtId="165" fontId="7" fillId="0" borderId="29" xfId="0" applyNumberFormat="1" applyFont="1" applyFill="1" applyBorder="1" applyAlignment="1" applyProtection="1">
      <alignment/>
      <protection/>
    </xf>
    <xf numFmtId="165" fontId="49" fillId="0" borderId="0" xfId="0" applyNumberFormat="1" applyFont="1" applyAlignment="1" applyProtection="1">
      <alignment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165" fontId="9" fillId="0" borderId="0" xfId="0" applyNumberFormat="1" applyFont="1" applyAlignment="1" applyProtection="1">
      <alignment horizontal="left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7.%20IYM\2010-11\01.%20National%20publications\Section%2071\2nd%20Quarter\04.%20Final\06.%20Consolidation%20of%20all%20municipalties%20-%202nd%20Q%20S71%20-%2011%20February%2020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7.%20IYM\2010-11\01.%20National%20publications\Section%2071\2nd%20Quarter\04.%20Final\13.%20Northern%20Cape%20-%202nd%20Q%20S71%20-%2011%20February%2020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7.%20IYM\2010-11\01.%20National%20publications\Section%2071\2nd%20Quarter\04.%20Final\14.%20North%20West%20-%202nd%20Q%20S71%20-%2011%20February%2020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7.%20IYM\2010-11\01.%20National%20publications\Section%2071\2nd%20Quarter\04.%20Final\15.%20Western%20Cape%20-%202nd%20Q%20S71%20-%2011%20February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7.%20IYM\2010-11\01.%20National%20publications\Section%2071\2nd%20Quarter\04.%20Final\29.%20Summary%20of%20metros%20-%202nd%20Q%20S71%20-%2011%20February%20201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7.%20IYM\2010-11\01.%20National%20publications\Section%2071\2nd%20Quarter\04.%20Final\31.%20Summary%20of%20Top%2021%20-%202nd%20Q%20S71%20-%2011%20February%20201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7.%20IYM\2010-11\01.%20National%20publications\Section%2071\2nd%20Quarter\04.%20Final\07.%20Eastern%20Cape%20-%202nd%20Q%20S71%20-%2011%20February%20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7.%20IYM\2010-11\01.%20National%20publications\Section%2071\2nd%20Quarter\04.%20Final\08.%20Free%20State%20-%202nd%20Q%20S71%20-%2011%20February%20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7.%20IYM\2010-11\01.%20National%20publications\Section%2071\2nd%20Quarter\04.%20Final\09.%20Gauteng%20-%202nd%20Q%20S71%20-%2011%20February%20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7.%20IYM\2010-11\01.%20National%20publications\Section%2071\2nd%20Quarter\04.%20Final\10.%20KwaZulu-Natal%20-%202nd%20Q2%20S71%20-%2011%20February%20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7.%20IYM\2010-11\01.%20National%20publications\Section%2071\2nd%20Quarter\04.%20Final\11.%20Limpopo%20-%202nd%20Q%20S71%20-%2011%20February%202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7.%20IYM\2010-11\01.%20National%20publications\Section%2071\2nd%20Quarter\04.%20Final\12.%20Mpumalanga%20-%202nd%20Q%20S71%20-%2011%20February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NMA"/>
      <sheetName val="EC101"/>
      <sheetName val="EC102"/>
      <sheetName val="EC103"/>
      <sheetName val="EC104"/>
      <sheetName val="EC105"/>
      <sheetName val="EC106"/>
      <sheetName val="EC107"/>
      <sheetName val="EC108"/>
      <sheetName val="EC109"/>
      <sheetName val="DC10"/>
      <sheetName val="EC121"/>
      <sheetName val="EC122"/>
      <sheetName val="EC123"/>
      <sheetName val="EC124"/>
      <sheetName val="EC125"/>
      <sheetName val="EC126"/>
      <sheetName val="EC127"/>
      <sheetName val="EC128"/>
      <sheetName val="DC12"/>
      <sheetName val="EC131"/>
      <sheetName val="EC132"/>
      <sheetName val="EC133"/>
      <sheetName val="EC134"/>
      <sheetName val="EC135"/>
      <sheetName val="EC136"/>
      <sheetName val="EC137"/>
      <sheetName val="EC138"/>
      <sheetName val="DC13"/>
      <sheetName val="EC141"/>
      <sheetName val="EC142"/>
      <sheetName val="EC143"/>
      <sheetName val="EC144"/>
      <sheetName val="DC14"/>
      <sheetName val="EC151"/>
      <sheetName val="EC152"/>
      <sheetName val="EC153"/>
      <sheetName val="EC154"/>
      <sheetName val="EC155"/>
      <sheetName val="EC156"/>
      <sheetName val="EC157"/>
      <sheetName val="DC15"/>
      <sheetName val="EC441"/>
      <sheetName val="EC442"/>
      <sheetName val="DC44"/>
      <sheetName val="FS161"/>
      <sheetName val="FS162"/>
      <sheetName val="FS163"/>
      <sheetName val="DC16"/>
      <sheetName val="FS171"/>
      <sheetName val="FS172"/>
      <sheetName val="FS173"/>
      <sheetName val="DC17"/>
      <sheetName val="FS181"/>
      <sheetName val="FS182"/>
      <sheetName val="FS183"/>
      <sheetName val="FS184"/>
      <sheetName val="FS185"/>
      <sheetName val="DC18"/>
      <sheetName val="FS191"/>
      <sheetName val="FS192"/>
      <sheetName val="FS193"/>
      <sheetName val="FS194"/>
      <sheetName val="FS195"/>
      <sheetName val="DC19"/>
      <sheetName val="FS201"/>
      <sheetName val="FS203"/>
      <sheetName val="FS204"/>
      <sheetName val="FS205"/>
      <sheetName val="DC20"/>
      <sheetName val="EKU"/>
      <sheetName val="JHB"/>
      <sheetName val="TSH"/>
      <sheetName val="GT421"/>
      <sheetName val="GT422"/>
      <sheetName val="GT423"/>
      <sheetName val="DC42"/>
      <sheetName val="GT461"/>
      <sheetName val="GT462"/>
      <sheetName val="DC46"/>
      <sheetName val="GT481"/>
      <sheetName val="GT482"/>
      <sheetName val="GT483"/>
      <sheetName val="GT484"/>
      <sheetName val="DC48"/>
      <sheetName val="ETH"/>
      <sheetName val="KZN211"/>
      <sheetName val="KZN212"/>
      <sheetName val="KZN213"/>
      <sheetName val="KZN214"/>
      <sheetName val="KZN215"/>
      <sheetName val="KZN216"/>
      <sheetName val="DC21"/>
      <sheetName val="KZN221"/>
      <sheetName val="KZN222"/>
      <sheetName val="KZN223"/>
      <sheetName val="KZN224"/>
      <sheetName val="KZN225"/>
      <sheetName val="KZN226"/>
      <sheetName val="KZN227"/>
      <sheetName val="DC22"/>
      <sheetName val="KZN232"/>
      <sheetName val="KZN233"/>
      <sheetName val="KZN234"/>
      <sheetName val="KZN235"/>
      <sheetName val="KZN236"/>
      <sheetName val="DC23"/>
      <sheetName val="KZN241"/>
      <sheetName val="KZN242"/>
      <sheetName val="KZN244"/>
      <sheetName val="KZN245"/>
      <sheetName val="DC24"/>
      <sheetName val="KZN252"/>
      <sheetName val="KZN253"/>
      <sheetName val="KZN254"/>
      <sheetName val="DC25"/>
      <sheetName val="KZN261"/>
      <sheetName val="KZN262"/>
      <sheetName val="KZN263"/>
      <sheetName val="KZN265"/>
      <sheetName val="KZN266"/>
      <sheetName val="DC26"/>
      <sheetName val="KZN271"/>
      <sheetName val="KZN272"/>
      <sheetName val="KZN273"/>
      <sheetName val="KZN274"/>
      <sheetName val="KZN275"/>
      <sheetName val="DC27"/>
      <sheetName val="KZN281"/>
      <sheetName val="KZN282"/>
      <sheetName val="KZN283"/>
      <sheetName val="KZN284"/>
      <sheetName val="KZN285"/>
      <sheetName val="KZN286"/>
      <sheetName val="DC28"/>
      <sheetName val="KZN291"/>
      <sheetName val="KZN292"/>
      <sheetName val="KZN293"/>
      <sheetName val="KZN294"/>
      <sheetName val="DC29"/>
      <sheetName val="KZN431"/>
      <sheetName val="KZN432"/>
      <sheetName val="KZN433"/>
      <sheetName val="KZN434"/>
      <sheetName val="KZN435"/>
      <sheetName val="DC43"/>
      <sheetName val="LIM331"/>
      <sheetName val="LIM332"/>
      <sheetName val="LIM333"/>
      <sheetName val="LIM334"/>
      <sheetName val="LIM335"/>
      <sheetName val="DC33"/>
      <sheetName val="LIM341"/>
      <sheetName val="LIM342"/>
      <sheetName val="LIM343"/>
      <sheetName val="LIM344"/>
      <sheetName val="DC34"/>
      <sheetName val="LIM351"/>
      <sheetName val="LIM352"/>
      <sheetName val="LIM353"/>
      <sheetName val="LIM354"/>
      <sheetName val="LIM355"/>
      <sheetName val="DC35"/>
      <sheetName val="LIM361"/>
      <sheetName val="LIM362"/>
      <sheetName val="LIM364"/>
      <sheetName val="LIM365"/>
      <sheetName val="LIM366"/>
      <sheetName val="LIM367"/>
      <sheetName val="DC36"/>
      <sheetName val="LIM471"/>
      <sheetName val="LIM472"/>
      <sheetName val="LIM473"/>
      <sheetName val="LIM474"/>
      <sheetName val="LIM475"/>
      <sheetName val="DC47"/>
      <sheetName val="MP301"/>
      <sheetName val="MP302"/>
      <sheetName val="MP303"/>
      <sheetName val="MP304"/>
      <sheetName val="MP305"/>
      <sheetName val="MP306"/>
      <sheetName val="MP307"/>
      <sheetName val="DC30"/>
      <sheetName val="MP311"/>
      <sheetName val="MP312"/>
      <sheetName val="MP313"/>
      <sheetName val="MP314"/>
      <sheetName val="MP315"/>
      <sheetName val="MP316"/>
      <sheetName val="DC31"/>
      <sheetName val="MP321"/>
      <sheetName val="MP322"/>
      <sheetName val="MP323"/>
      <sheetName val="MP324"/>
      <sheetName val="MP325"/>
      <sheetName val="DC32"/>
      <sheetName val="NC451"/>
      <sheetName val="NC452"/>
      <sheetName val="NC453"/>
      <sheetName val="DC45"/>
      <sheetName val="NC061"/>
      <sheetName val="NC062"/>
      <sheetName val="NC064"/>
      <sheetName val="NC065"/>
      <sheetName val="NC066"/>
      <sheetName val="NC067"/>
      <sheetName val="DC6"/>
      <sheetName val="NC071"/>
      <sheetName val="NC072"/>
      <sheetName val="NC073"/>
      <sheetName val="NC074"/>
      <sheetName val="NC075"/>
      <sheetName val="NC076"/>
      <sheetName val="NC077"/>
      <sheetName val="NC078"/>
      <sheetName val="DC7"/>
      <sheetName val="NC081"/>
      <sheetName val="NC082"/>
      <sheetName val="NC083"/>
      <sheetName val="NC084"/>
      <sheetName val="NC085"/>
      <sheetName val="NC086"/>
      <sheetName val="DC8"/>
      <sheetName val="NC091"/>
      <sheetName val="NC092"/>
      <sheetName val="NC093"/>
      <sheetName val="NC094"/>
      <sheetName val="DC9"/>
      <sheetName val="NW371"/>
      <sheetName val="NW372"/>
      <sheetName val="NW373"/>
      <sheetName val="NW374"/>
      <sheetName val="NW375"/>
      <sheetName val="DC37"/>
      <sheetName val="NW381"/>
      <sheetName val="NW382"/>
      <sheetName val="NW383"/>
      <sheetName val="NW384"/>
      <sheetName val="NW385"/>
      <sheetName val="DC38"/>
      <sheetName val="NW391"/>
      <sheetName val="NW392"/>
      <sheetName val="NW393"/>
      <sheetName val="NW394"/>
      <sheetName val="NW395"/>
      <sheetName val="NW396"/>
      <sheetName val="DC39"/>
      <sheetName val="NW401"/>
      <sheetName val="NW402"/>
      <sheetName val="NW403"/>
      <sheetName val="NW404"/>
      <sheetName val="DC40"/>
      <sheetName val="CPT"/>
      <sheetName val="WC011"/>
      <sheetName val="WC012"/>
      <sheetName val="WC013"/>
      <sheetName val="WC014"/>
      <sheetName val="WC015"/>
      <sheetName val="DC1"/>
      <sheetName val="WC022"/>
      <sheetName val="WC023"/>
      <sheetName val="WC024"/>
      <sheetName val="WC025"/>
      <sheetName val="WC026"/>
      <sheetName val="DC2"/>
      <sheetName val="WC031"/>
      <sheetName val="WC032"/>
      <sheetName val="WC033"/>
      <sheetName val="WC034"/>
      <sheetName val="DC3"/>
      <sheetName val="WC041"/>
      <sheetName val="WC042"/>
      <sheetName val="WC043"/>
      <sheetName val="WC044"/>
      <sheetName val="WC045"/>
      <sheetName val="WC047"/>
      <sheetName val="WC048"/>
      <sheetName val="DC4"/>
      <sheetName val="WC051"/>
      <sheetName val="WC052"/>
      <sheetName val="WC053"/>
      <sheetName val="DC5"/>
    </sheetNames>
    <sheetDataSet>
      <sheetData sheetId="0">
        <row r="12">
          <cell r="G12">
            <v>48989210363</v>
          </cell>
          <cell r="K12">
            <v>41232234388</v>
          </cell>
        </row>
        <row r="13">
          <cell r="G13">
            <v>7322963421</v>
          </cell>
          <cell r="K13">
            <v>6513851571</v>
          </cell>
        </row>
        <row r="14">
          <cell r="G14">
            <v>21672302629</v>
          </cell>
          <cell r="K14">
            <v>18096906588</v>
          </cell>
        </row>
        <row r="15">
          <cell r="G15">
            <v>19993944313</v>
          </cell>
          <cell r="K15">
            <v>16621476229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NC451"/>
      <sheetName val="NC452"/>
      <sheetName val="NC453"/>
      <sheetName val="DC45"/>
      <sheetName val="NC061"/>
      <sheetName val="NC062"/>
      <sheetName val="NC064"/>
      <sheetName val="NC065"/>
      <sheetName val="NC066"/>
      <sheetName val="NC067"/>
      <sheetName val="DC6"/>
      <sheetName val="NC071"/>
      <sheetName val="NC072"/>
      <sheetName val="NC073"/>
      <sheetName val="NC074"/>
      <sheetName val="NC075"/>
      <sheetName val="NC076"/>
      <sheetName val="NC077"/>
      <sheetName val="NC078"/>
      <sheetName val="DC7"/>
      <sheetName val="NC081"/>
      <sheetName val="NC082"/>
      <sheetName val="NC083"/>
      <sheetName val="NC084"/>
      <sheetName val="NC085"/>
      <sheetName val="NC086"/>
      <sheetName val="DC8"/>
      <sheetName val="NC091"/>
      <sheetName val="NC092"/>
      <sheetName val="NC093"/>
      <sheetName val="NC094"/>
      <sheetName val="DC9"/>
    </sheetNames>
    <sheetDataSet>
      <sheetData sheetId="0">
        <row r="12">
          <cell r="F12">
            <v>970852488</v>
          </cell>
          <cell r="J12">
            <v>767158941</v>
          </cell>
        </row>
        <row r="13">
          <cell r="F13">
            <v>122842973</v>
          </cell>
          <cell r="J13">
            <v>43687657</v>
          </cell>
        </row>
        <row r="14">
          <cell r="F14">
            <v>450721147</v>
          </cell>
          <cell r="J14">
            <v>330504486</v>
          </cell>
        </row>
        <row r="15">
          <cell r="F15">
            <v>397288368</v>
          </cell>
          <cell r="J15">
            <v>392966798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NW371"/>
      <sheetName val="NW372"/>
      <sheetName val="NW373"/>
      <sheetName val="NW374"/>
      <sheetName val="NW375"/>
      <sheetName val="DC37"/>
      <sheetName val="NW381"/>
      <sheetName val="NW382"/>
      <sheetName val="NW383"/>
      <sheetName val="NW384"/>
      <sheetName val="NW385"/>
      <sheetName val="DC38"/>
      <sheetName val="NW391"/>
      <sheetName val="NW392"/>
      <sheetName val="NW393"/>
      <sheetName val="NW394"/>
      <sheetName val="NW395"/>
      <sheetName val="NW396"/>
      <sheetName val="DC39"/>
      <sheetName val="NW401"/>
      <sheetName val="NW402"/>
      <sheetName val="NW403"/>
      <sheetName val="NW404"/>
      <sheetName val="DC40"/>
    </sheetNames>
    <sheetDataSet>
      <sheetData sheetId="0">
        <row r="12">
          <cell r="F12">
            <v>1899810993</v>
          </cell>
          <cell r="J12">
            <v>1898714855</v>
          </cell>
        </row>
        <row r="13">
          <cell r="F13">
            <v>177698797</v>
          </cell>
          <cell r="J13">
            <v>174025926</v>
          </cell>
        </row>
        <row r="14">
          <cell r="F14">
            <v>921324641</v>
          </cell>
          <cell r="J14">
            <v>812830712</v>
          </cell>
        </row>
        <row r="15">
          <cell r="F15">
            <v>800787555</v>
          </cell>
          <cell r="J15">
            <v>911858217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PT"/>
      <sheetName val="WC011"/>
      <sheetName val="WC012"/>
      <sheetName val="WC013"/>
      <sheetName val="WC014"/>
      <sheetName val="WC015"/>
      <sheetName val="DC1"/>
      <sheetName val="WC022"/>
      <sheetName val="WC023"/>
      <sheetName val="WC024"/>
      <sheetName val="WC025"/>
      <sheetName val="WC026"/>
      <sheetName val="DC2"/>
      <sheetName val="WC031"/>
      <sheetName val="WC032"/>
      <sheetName val="WC033"/>
      <sheetName val="WC034"/>
      <sheetName val="DC3"/>
      <sheetName val="WC041"/>
      <sheetName val="WC042"/>
      <sheetName val="WC043"/>
      <sheetName val="WC044"/>
      <sheetName val="WC045"/>
      <sheetName val="WC047"/>
      <sheetName val="WC048"/>
      <sheetName val="DC4"/>
      <sheetName val="WC051"/>
      <sheetName val="WC052"/>
      <sheetName val="WC053"/>
      <sheetName val="DC5"/>
    </sheetNames>
    <sheetDataSet>
      <sheetData sheetId="0">
        <row r="12">
          <cell r="F12">
            <v>8026118142</v>
          </cell>
          <cell r="J12">
            <v>7802043028</v>
          </cell>
        </row>
        <row r="13">
          <cell r="F13">
            <v>1370968337</v>
          </cell>
          <cell r="J13">
            <v>1248962061</v>
          </cell>
        </row>
        <row r="14">
          <cell r="F14">
            <v>3522270234</v>
          </cell>
          <cell r="J14">
            <v>3036510791</v>
          </cell>
        </row>
        <row r="15">
          <cell r="F15">
            <v>3132879571</v>
          </cell>
          <cell r="J15">
            <v>3516570176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NMA"/>
      <sheetName val="EKU"/>
      <sheetName val="JHB"/>
      <sheetName val="TSH"/>
      <sheetName val="ETH"/>
      <sheetName val="CPT"/>
    </sheetNames>
    <sheetDataSet>
      <sheetData sheetId="0">
        <row r="12">
          <cell r="G12">
            <v>27782965951</v>
          </cell>
          <cell r="K12">
            <v>24701962390</v>
          </cell>
        </row>
        <row r="13">
          <cell r="G13">
            <v>5519188935</v>
          </cell>
          <cell r="K13">
            <v>4649562398</v>
          </cell>
        </row>
        <row r="14">
          <cell r="G14">
            <v>14150047116</v>
          </cell>
          <cell r="K14">
            <v>11572467567</v>
          </cell>
        </row>
        <row r="15">
          <cell r="G15">
            <v>8113729900</v>
          </cell>
          <cell r="K15">
            <v>8479932425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C125"/>
      <sheetName val="FS172"/>
      <sheetName val="FS184"/>
      <sheetName val="GT421"/>
      <sheetName val="GT481"/>
      <sheetName val="KZN225"/>
      <sheetName val="KZN252"/>
      <sheetName val="KZN282"/>
      <sheetName val="LIM354"/>
      <sheetName val="MP307"/>
      <sheetName val="MP312"/>
      <sheetName val="MP313"/>
      <sheetName val="MP322"/>
      <sheetName val="NC091"/>
      <sheetName val="NW372"/>
      <sheetName val="NW373"/>
      <sheetName val="NW402"/>
      <sheetName val="NW403"/>
      <sheetName val="WC023"/>
      <sheetName val="WC024"/>
      <sheetName val="WC044"/>
    </sheetNames>
    <sheetDataSet>
      <sheetData sheetId="0">
        <row r="12">
          <cell r="G12">
            <v>6820052695</v>
          </cell>
          <cell r="K12">
            <v>6080904398</v>
          </cell>
        </row>
        <row r="13">
          <cell r="G13">
            <v>793089290</v>
          </cell>
          <cell r="K13">
            <v>798808029</v>
          </cell>
        </row>
        <row r="14">
          <cell r="G14">
            <v>3903745295</v>
          </cell>
          <cell r="K14">
            <v>3555894462</v>
          </cell>
        </row>
        <row r="15">
          <cell r="G15">
            <v>2123218110</v>
          </cell>
          <cell r="K15">
            <v>1726201907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NMA"/>
      <sheetName val="EC101"/>
      <sheetName val="EC102"/>
      <sheetName val="EC103"/>
      <sheetName val="EC104"/>
      <sheetName val="EC105"/>
      <sheetName val="EC106"/>
      <sheetName val="EC107"/>
      <sheetName val="EC108"/>
      <sheetName val="EC109"/>
      <sheetName val="DC10"/>
      <sheetName val="EC121"/>
      <sheetName val="EC122"/>
      <sheetName val="EC123"/>
      <sheetName val="EC124"/>
      <sheetName val="EC125"/>
      <sheetName val="EC126"/>
      <sheetName val="EC127"/>
      <sheetName val="EC128"/>
      <sheetName val="DC12"/>
      <sheetName val="EC131"/>
      <sheetName val="EC132"/>
      <sheetName val="EC133"/>
      <sheetName val="EC134"/>
      <sheetName val="EC135"/>
      <sheetName val="EC136"/>
      <sheetName val="EC137"/>
      <sheetName val="EC138"/>
      <sheetName val="DC13"/>
      <sheetName val="EC141"/>
      <sheetName val="EC142"/>
      <sheetName val="EC143"/>
      <sheetName val="EC144"/>
      <sheetName val="DC14"/>
      <sheetName val="EC151"/>
      <sheetName val="EC152"/>
      <sheetName val="EC153"/>
      <sheetName val="EC154"/>
      <sheetName val="EC155"/>
      <sheetName val="EC156"/>
      <sheetName val="EC157"/>
      <sheetName val="DC15"/>
      <sheetName val="EC441"/>
      <sheetName val="EC442"/>
      <sheetName val="DC44"/>
    </sheetNames>
    <sheetDataSet>
      <sheetData sheetId="0">
        <row r="12">
          <cell r="F12">
            <v>4591117038</v>
          </cell>
          <cell r="J12">
            <v>3120722792</v>
          </cell>
        </row>
        <row r="13">
          <cell r="F13">
            <v>269294198</v>
          </cell>
          <cell r="J13">
            <v>48124808</v>
          </cell>
        </row>
        <row r="14">
          <cell r="F14">
            <v>1669788987</v>
          </cell>
          <cell r="J14">
            <v>1285711615</v>
          </cell>
        </row>
        <row r="15">
          <cell r="F15">
            <v>2652033853</v>
          </cell>
          <cell r="J15">
            <v>1786886369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FS161"/>
      <sheetName val="FS162"/>
      <sheetName val="FS163"/>
      <sheetName val="DC16"/>
      <sheetName val="FS171"/>
      <sheetName val="FS172"/>
      <sheetName val="FS173"/>
      <sheetName val="DC17"/>
      <sheetName val="FS181"/>
      <sheetName val="FS182"/>
      <sheetName val="FS183"/>
      <sheetName val="FS184"/>
      <sheetName val="FS185"/>
      <sheetName val="DC18"/>
      <sheetName val="FS191"/>
      <sheetName val="FS192"/>
      <sheetName val="FS193"/>
      <sheetName val="FS194"/>
      <sheetName val="FS195"/>
      <sheetName val="DC19"/>
      <sheetName val="FS201"/>
      <sheetName val="FS203"/>
      <sheetName val="FS204"/>
      <sheetName val="FS205"/>
      <sheetName val="DC20"/>
    </sheetNames>
    <sheetDataSet>
      <sheetData sheetId="0">
        <row r="12">
          <cell r="F12">
            <v>2471675388</v>
          </cell>
          <cell r="J12">
            <v>1889718482</v>
          </cell>
        </row>
        <row r="13">
          <cell r="F13">
            <v>379485013</v>
          </cell>
          <cell r="J13">
            <v>353657835</v>
          </cell>
        </row>
        <row r="14">
          <cell r="F14">
            <v>943491602</v>
          </cell>
          <cell r="J14">
            <v>815503792</v>
          </cell>
        </row>
        <row r="15">
          <cell r="F15">
            <v>1148698773</v>
          </cell>
          <cell r="J15">
            <v>720556855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KU"/>
      <sheetName val="JHB"/>
      <sheetName val="TSH"/>
      <sheetName val="GT421"/>
      <sheetName val="GT422"/>
      <sheetName val="GT423"/>
      <sheetName val="DC42"/>
      <sheetName val="GT461"/>
      <sheetName val="GT462"/>
      <sheetName val="DC46"/>
      <sheetName val="GT481"/>
      <sheetName val="GT482"/>
      <sheetName val="GT483"/>
      <sheetName val="GT484"/>
      <sheetName val="DC48"/>
    </sheetNames>
    <sheetDataSet>
      <sheetData sheetId="0">
        <row r="12">
          <cell r="F12">
            <v>17108361912</v>
          </cell>
          <cell r="J12">
            <v>14649071941</v>
          </cell>
        </row>
        <row r="13">
          <cell r="F13">
            <v>3258569384</v>
          </cell>
          <cell r="J13">
            <v>2679278817</v>
          </cell>
        </row>
        <row r="14">
          <cell r="F14">
            <v>9416761544</v>
          </cell>
          <cell r="J14">
            <v>7699636727</v>
          </cell>
        </row>
        <row r="15">
          <cell r="F15">
            <v>4433030984</v>
          </cell>
          <cell r="J15">
            <v>4270156397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TH"/>
      <sheetName val="KZN211"/>
      <sheetName val="KZN212"/>
      <sheetName val="KZN213"/>
      <sheetName val="KZN214"/>
      <sheetName val="KZN215"/>
      <sheetName val="KZN216"/>
      <sheetName val="DC21"/>
      <sheetName val="KZN221"/>
      <sheetName val="KZN222"/>
      <sheetName val="KZN223"/>
      <sheetName val="KZN224"/>
      <sheetName val="KZN225"/>
      <sheetName val="KZN226"/>
      <sheetName val="KZN227"/>
      <sheetName val="DC22"/>
      <sheetName val="KZN232"/>
      <sheetName val="KZN233"/>
      <sheetName val="KZN234"/>
      <sheetName val="KZN235"/>
      <sheetName val="KZN236"/>
      <sheetName val="DC23"/>
      <sheetName val="KZN241"/>
      <sheetName val="KZN242"/>
      <sheetName val="KZN244"/>
      <sheetName val="KZN245"/>
      <sheetName val="DC24"/>
      <sheetName val="KZN252"/>
      <sheetName val="KZN253"/>
      <sheetName val="KZN254"/>
      <sheetName val="DC25"/>
      <sheetName val="KZN261"/>
      <sheetName val="KZN262"/>
      <sheetName val="KZN263"/>
      <sheetName val="KZN265"/>
      <sheetName val="KZN266"/>
      <sheetName val="DC26"/>
      <sheetName val="KZN271"/>
      <sheetName val="KZN272"/>
      <sheetName val="KZN273"/>
      <sheetName val="KZN274"/>
      <sheetName val="KZN275"/>
      <sheetName val="DC27"/>
      <sheetName val="KZN281"/>
      <sheetName val="KZN282"/>
      <sheetName val="KZN283"/>
      <sheetName val="KZN284"/>
      <sheetName val="KZN285"/>
      <sheetName val="KZN286"/>
      <sheetName val="DC28"/>
      <sheetName val="KZN291"/>
      <sheetName val="KZN292"/>
      <sheetName val="KZN293"/>
      <sheetName val="KZN294"/>
      <sheetName val="DC29"/>
      <sheetName val="KZN431"/>
      <sheetName val="KZN432"/>
      <sheetName val="KZN433"/>
      <sheetName val="KZN434"/>
      <sheetName val="KZN435"/>
      <sheetName val="DC43"/>
    </sheetNames>
    <sheetDataSet>
      <sheetData sheetId="0">
        <row r="12">
          <cell r="F12">
            <v>7889883702</v>
          </cell>
          <cell r="J12">
            <v>7425228465</v>
          </cell>
        </row>
        <row r="13">
          <cell r="F13">
            <v>1378268622</v>
          </cell>
          <cell r="J13">
            <v>1616927556</v>
          </cell>
        </row>
        <row r="14">
          <cell r="F14">
            <v>3439988822</v>
          </cell>
          <cell r="J14">
            <v>3036152448</v>
          </cell>
        </row>
        <row r="15">
          <cell r="F15">
            <v>3071626258</v>
          </cell>
          <cell r="J15">
            <v>2772148461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LIM331"/>
      <sheetName val="LIM332"/>
      <sheetName val="LIM333"/>
      <sheetName val="LIM334"/>
      <sheetName val="LIM335"/>
      <sheetName val="DC33"/>
      <sheetName val="LIM341"/>
      <sheetName val="LIM342"/>
      <sheetName val="LIM343"/>
      <sheetName val="LIM344"/>
      <sheetName val="DC34"/>
      <sheetName val="LIM351"/>
      <sheetName val="LIM352"/>
      <sheetName val="LIM353"/>
      <sheetName val="LIM354"/>
      <sheetName val="LIM355"/>
      <sheetName val="DC35"/>
      <sheetName val="LIM361"/>
      <sheetName val="LIM362"/>
      <sheetName val="LIM364"/>
      <sheetName val="LIM365"/>
      <sheetName val="LIM366"/>
      <sheetName val="LIM367"/>
      <sheetName val="DC36"/>
      <sheetName val="LIM471"/>
      <sheetName val="LIM472"/>
      <sheetName val="LIM473"/>
      <sheetName val="LIM474"/>
      <sheetName val="LIM475"/>
      <sheetName val="DC47"/>
    </sheetNames>
    <sheetDataSet>
      <sheetData sheetId="0">
        <row r="12">
          <cell r="F12">
            <v>3705891089</v>
          </cell>
          <cell r="J12">
            <v>2226815539</v>
          </cell>
        </row>
        <row r="13">
          <cell r="F13">
            <v>164770088</v>
          </cell>
          <cell r="J13">
            <v>164633975</v>
          </cell>
        </row>
        <row r="14">
          <cell r="F14">
            <v>486937349</v>
          </cell>
          <cell r="J14">
            <v>464453419</v>
          </cell>
        </row>
        <row r="15">
          <cell r="F15">
            <v>3054183652</v>
          </cell>
          <cell r="J15">
            <v>1597728145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MP301"/>
      <sheetName val="MP302"/>
      <sheetName val="MP303"/>
      <sheetName val="MP304"/>
      <sheetName val="MP305"/>
      <sheetName val="MP306"/>
      <sheetName val="MP307"/>
      <sheetName val="DC30"/>
      <sheetName val="MP311"/>
      <sheetName val="MP312"/>
      <sheetName val="MP313"/>
      <sheetName val="MP314"/>
      <sheetName val="MP315"/>
      <sheetName val="MP316"/>
      <sheetName val="DC31"/>
      <sheetName val="MP321"/>
      <sheetName val="MP322"/>
      <sheetName val="MP323"/>
      <sheetName val="MP324"/>
      <sheetName val="MP325"/>
      <sheetName val="DC32"/>
    </sheetNames>
    <sheetDataSet>
      <sheetData sheetId="0">
        <row r="12">
          <cell r="F12">
            <v>2325499611</v>
          </cell>
          <cell r="J12">
            <v>1452760345</v>
          </cell>
        </row>
        <row r="13">
          <cell r="F13">
            <v>201066009</v>
          </cell>
          <cell r="J13">
            <v>184552936</v>
          </cell>
        </row>
        <row r="14">
          <cell r="F14">
            <v>821018303</v>
          </cell>
          <cell r="J14">
            <v>615602598</v>
          </cell>
        </row>
        <row r="15">
          <cell r="F15">
            <v>1303415299</v>
          </cell>
          <cell r="J15">
            <v>652604811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showGridLines="0" tabSelected="1" zoomScalePageLayoutView="0" workbookViewId="0" topLeftCell="A1">
      <selection activeCell="F29" sqref="F29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3" width="12.140625" style="3" customWidth="1"/>
    <col min="14" max="16384" width="9.140625" style="3" customWidth="1"/>
  </cols>
  <sheetData>
    <row r="1" spans="1:1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customHeight="1">
      <c r="A2" s="4"/>
      <c r="B2" s="104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s="8" customFormat="1" ht="15.75" customHeight="1">
      <c r="A3" s="5"/>
      <c r="B3" s="6"/>
      <c r="C3" s="7"/>
      <c r="D3" s="107" t="s">
        <v>1</v>
      </c>
      <c r="E3" s="108"/>
      <c r="F3" s="108"/>
      <c r="G3" s="108"/>
      <c r="H3" s="109"/>
      <c r="I3" s="110" t="s">
        <v>2</v>
      </c>
      <c r="J3" s="111"/>
      <c r="K3" s="111"/>
      <c r="L3" s="111"/>
      <c r="M3" s="112"/>
    </row>
    <row r="4" spans="1:13" s="8" customFormat="1" ht="15.75" customHeight="1">
      <c r="A4" s="9"/>
      <c r="B4" s="10"/>
      <c r="C4" s="11"/>
      <c r="D4" s="107" t="s">
        <v>3</v>
      </c>
      <c r="E4" s="108"/>
      <c r="F4" s="113"/>
      <c r="G4" s="29"/>
      <c r="H4" s="30"/>
      <c r="I4" s="107" t="s">
        <v>3</v>
      </c>
      <c r="J4" s="108"/>
      <c r="K4" s="113"/>
      <c r="L4" s="31"/>
      <c r="M4" s="30"/>
    </row>
    <row r="5" spans="1:13" s="8" customFormat="1" ht="25.5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11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/>
      <c r="B9" s="56" t="s">
        <v>12</v>
      </c>
      <c r="C9" s="57" t="s">
        <v>13</v>
      </c>
      <c r="D9" s="58">
        <v>269294198</v>
      </c>
      <c r="E9" s="59">
        <v>1669788987</v>
      </c>
      <c r="F9" s="59">
        <v>2222433853</v>
      </c>
      <c r="G9" s="59">
        <v>429600000</v>
      </c>
      <c r="H9" s="60">
        <v>4591117038</v>
      </c>
      <c r="I9" s="61">
        <v>48124808</v>
      </c>
      <c r="J9" s="62">
        <v>1285711615</v>
      </c>
      <c r="K9" s="59">
        <v>1419897369</v>
      </c>
      <c r="L9" s="62">
        <v>366989000</v>
      </c>
      <c r="M9" s="60">
        <v>3120722792</v>
      </c>
    </row>
    <row r="10" spans="1:13" s="8" customFormat="1" ht="12.75">
      <c r="A10" s="24"/>
      <c r="B10" s="56" t="s">
        <v>14</v>
      </c>
      <c r="C10" s="57" t="s">
        <v>15</v>
      </c>
      <c r="D10" s="58">
        <v>379485013</v>
      </c>
      <c r="E10" s="59">
        <v>943491602</v>
      </c>
      <c r="F10" s="59">
        <v>1095641773</v>
      </c>
      <c r="G10" s="59">
        <v>53057000</v>
      </c>
      <c r="H10" s="60">
        <v>2471675388</v>
      </c>
      <c r="I10" s="61">
        <v>353657835</v>
      </c>
      <c r="J10" s="62">
        <v>815503792</v>
      </c>
      <c r="K10" s="59">
        <v>667712855</v>
      </c>
      <c r="L10" s="62">
        <v>52844000</v>
      </c>
      <c r="M10" s="60">
        <v>1889718482</v>
      </c>
    </row>
    <row r="11" spans="1:13" s="8" customFormat="1" ht="12.75">
      <c r="A11" s="24"/>
      <c r="B11" s="56" t="s">
        <v>16</v>
      </c>
      <c r="C11" s="57" t="s">
        <v>17</v>
      </c>
      <c r="D11" s="58">
        <v>3258569384</v>
      </c>
      <c r="E11" s="59">
        <v>9416761544</v>
      </c>
      <c r="F11" s="59">
        <v>4251665984</v>
      </c>
      <c r="G11" s="59">
        <v>181365000</v>
      </c>
      <c r="H11" s="60">
        <v>17108361912</v>
      </c>
      <c r="I11" s="61">
        <v>2679278817</v>
      </c>
      <c r="J11" s="62">
        <v>7699636727</v>
      </c>
      <c r="K11" s="59">
        <v>4035347397</v>
      </c>
      <c r="L11" s="62">
        <v>234809000</v>
      </c>
      <c r="M11" s="60">
        <v>14649071941</v>
      </c>
    </row>
    <row r="12" spans="1:13" s="8" customFormat="1" ht="12.75">
      <c r="A12" s="24"/>
      <c r="B12" s="56" t="s">
        <v>18</v>
      </c>
      <c r="C12" s="57" t="s">
        <v>19</v>
      </c>
      <c r="D12" s="58">
        <v>1378268622</v>
      </c>
      <c r="E12" s="59">
        <v>3439988822</v>
      </c>
      <c r="F12" s="59">
        <v>2879148258</v>
      </c>
      <c r="G12" s="59">
        <v>192478000</v>
      </c>
      <c r="H12" s="60">
        <v>7889883702</v>
      </c>
      <c r="I12" s="61">
        <v>1616927556</v>
      </c>
      <c r="J12" s="62">
        <v>3036152448</v>
      </c>
      <c r="K12" s="59">
        <v>2446893461</v>
      </c>
      <c r="L12" s="62">
        <v>325255000</v>
      </c>
      <c r="M12" s="60">
        <v>7425228465</v>
      </c>
    </row>
    <row r="13" spans="1:13" s="8" customFormat="1" ht="12.75">
      <c r="A13" s="24"/>
      <c r="B13" s="56" t="s">
        <v>20</v>
      </c>
      <c r="C13" s="57" t="s">
        <v>21</v>
      </c>
      <c r="D13" s="58">
        <v>164770088</v>
      </c>
      <c r="E13" s="59">
        <v>486937349</v>
      </c>
      <c r="F13" s="59">
        <v>2868937652</v>
      </c>
      <c r="G13" s="59">
        <v>185246000</v>
      </c>
      <c r="H13" s="60">
        <v>3705891089</v>
      </c>
      <c r="I13" s="61">
        <v>164633975</v>
      </c>
      <c r="J13" s="62">
        <v>464453419</v>
      </c>
      <c r="K13" s="59">
        <v>1195958145</v>
      </c>
      <c r="L13" s="62">
        <v>401770000</v>
      </c>
      <c r="M13" s="60">
        <v>2226815539</v>
      </c>
    </row>
    <row r="14" spans="1:13" s="8" customFormat="1" ht="12.75">
      <c r="A14" s="24"/>
      <c r="B14" s="56" t="s">
        <v>22</v>
      </c>
      <c r="C14" s="57" t="s">
        <v>23</v>
      </c>
      <c r="D14" s="58">
        <v>201066009</v>
      </c>
      <c r="E14" s="59">
        <v>821018303</v>
      </c>
      <c r="F14" s="59">
        <v>1218648299</v>
      </c>
      <c r="G14" s="59">
        <v>84767000</v>
      </c>
      <c r="H14" s="60">
        <v>2325499611</v>
      </c>
      <c r="I14" s="61">
        <v>184552936</v>
      </c>
      <c r="J14" s="62">
        <v>615602598</v>
      </c>
      <c r="K14" s="59">
        <v>485154811</v>
      </c>
      <c r="L14" s="62">
        <v>167450000</v>
      </c>
      <c r="M14" s="60">
        <v>1452760345</v>
      </c>
    </row>
    <row r="15" spans="1:13" s="8" customFormat="1" ht="12.75">
      <c r="A15" s="24"/>
      <c r="B15" s="56" t="s">
        <v>24</v>
      </c>
      <c r="C15" s="57" t="s">
        <v>25</v>
      </c>
      <c r="D15" s="58">
        <v>177698797</v>
      </c>
      <c r="E15" s="59">
        <v>921324641</v>
      </c>
      <c r="F15" s="59">
        <v>759521555</v>
      </c>
      <c r="G15" s="59">
        <v>41266000</v>
      </c>
      <c r="H15" s="60">
        <v>1899810993</v>
      </c>
      <c r="I15" s="61">
        <v>174025926</v>
      </c>
      <c r="J15" s="62">
        <v>812830712</v>
      </c>
      <c r="K15" s="59">
        <v>843704217</v>
      </c>
      <c r="L15" s="62">
        <v>68154000</v>
      </c>
      <c r="M15" s="60">
        <v>1898714855</v>
      </c>
    </row>
    <row r="16" spans="1:13" s="8" customFormat="1" ht="12.75">
      <c r="A16" s="24"/>
      <c r="B16" s="56" t="s">
        <v>26</v>
      </c>
      <c r="C16" s="57" t="s">
        <v>27</v>
      </c>
      <c r="D16" s="58">
        <v>122842973</v>
      </c>
      <c r="E16" s="59">
        <v>450721147</v>
      </c>
      <c r="F16" s="59">
        <v>385080368</v>
      </c>
      <c r="G16" s="59">
        <v>12208000</v>
      </c>
      <c r="H16" s="60">
        <v>970852488</v>
      </c>
      <c r="I16" s="61">
        <v>43687657</v>
      </c>
      <c r="J16" s="62">
        <v>330504486</v>
      </c>
      <c r="K16" s="59">
        <v>321985798</v>
      </c>
      <c r="L16" s="62">
        <v>70981000</v>
      </c>
      <c r="M16" s="60">
        <v>767158941</v>
      </c>
    </row>
    <row r="17" spans="1:13" s="8" customFormat="1" ht="12.75">
      <c r="A17" s="24"/>
      <c r="B17" s="63" t="s">
        <v>28</v>
      </c>
      <c r="C17" s="57" t="s">
        <v>29</v>
      </c>
      <c r="D17" s="58">
        <v>1370968337</v>
      </c>
      <c r="E17" s="59">
        <v>3522270234</v>
      </c>
      <c r="F17" s="59">
        <v>2947784571</v>
      </c>
      <c r="G17" s="59">
        <v>185095000</v>
      </c>
      <c r="H17" s="60">
        <v>8026118142</v>
      </c>
      <c r="I17" s="61">
        <v>1248962061</v>
      </c>
      <c r="J17" s="62">
        <v>3036510791</v>
      </c>
      <c r="K17" s="59">
        <v>2872065176</v>
      </c>
      <c r="L17" s="62">
        <v>644505000</v>
      </c>
      <c r="M17" s="60">
        <v>7802043028</v>
      </c>
    </row>
    <row r="18" spans="1:13" s="8" customFormat="1" ht="12.75">
      <c r="A18" s="25"/>
      <c r="B18" s="64" t="s">
        <v>666</v>
      </c>
      <c r="C18" s="65"/>
      <c r="D18" s="66">
        <f aca="true" t="shared" si="0" ref="D18:M18">SUM(D9:D17)</f>
        <v>7322963421</v>
      </c>
      <c r="E18" s="67">
        <f t="shared" si="0"/>
        <v>21672302629</v>
      </c>
      <c r="F18" s="67">
        <f t="shared" si="0"/>
        <v>18628862313</v>
      </c>
      <c r="G18" s="67">
        <f t="shared" si="0"/>
        <v>1365082000</v>
      </c>
      <c r="H18" s="68">
        <f t="shared" si="0"/>
        <v>48989210363</v>
      </c>
      <c r="I18" s="69">
        <f t="shared" si="0"/>
        <v>6513851571</v>
      </c>
      <c r="J18" s="70">
        <f t="shared" si="0"/>
        <v>18096906588</v>
      </c>
      <c r="K18" s="67">
        <f t="shared" si="0"/>
        <v>14288719229</v>
      </c>
      <c r="L18" s="70">
        <f t="shared" si="0"/>
        <v>2332757000</v>
      </c>
      <c r="M18" s="68">
        <f t="shared" si="0"/>
        <v>41232234388</v>
      </c>
    </row>
    <row r="19" spans="1:13" s="8" customFormat="1" ht="12.75">
      <c r="A19" s="26"/>
      <c r="B19" s="71"/>
      <c r="C19" s="72"/>
      <c r="D19" s="73"/>
      <c r="E19" s="74"/>
      <c r="F19" s="74"/>
      <c r="G19" s="74"/>
      <c r="H19" s="75"/>
      <c r="I19" s="73"/>
      <c r="J19" s="74"/>
      <c r="K19" s="74"/>
      <c r="L19" s="74"/>
      <c r="M19" s="75"/>
    </row>
    <row r="20" spans="1:13" s="8" customFormat="1" ht="12.75">
      <c r="A20" s="27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</row>
    <row r="21" spans="1:13" ht="12.75">
      <c r="A21" s="2"/>
      <c r="B21" s="103" t="s">
        <v>668</v>
      </c>
      <c r="C21" s="103"/>
      <c r="D21" s="103">
        <f>D18-'[1]Summary'!$G$13</f>
        <v>0</v>
      </c>
      <c r="E21" s="103">
        <f>E18-'[1]Summary'!$G$14</f>
        <v>0</v>
      </c>
      <c r="F21" s="103">
        <f>F18-'[1]Summary'!$G$15+G18</f>
        <v>0</v>
      </c>
      <c r="G21" s="103">
        <f>G18-'[1]Summary'!$G$15+F18</f>
        <v>0</v>
      </c>
      <c r="H21" s="103">
        <f>H18-'[1]Summary'!$G$12</f>
        <v>0</v>
      </c>
      <c r="I21" s="103">
        <f>I18-'[1]Summary'!$K$13</f>
        <v>0</v>
      </c>
      <c r="J21" s="103">
        <f>J18-'[1]Summary'!$K$14</f>
        <v>0</v>
      </c>
      <c r="K21" s="103">
        <f>K18-'[1]Summary'!$K$15+L18</f>
        <v>0</v>
      </c>
      <c r="L21" s="103">
        <f>L18-'[1]Summary'!$K$15+K18</f>
        <v>0</v>
      </c>
      <c r="M21" s="103">
        <f>M18-'[1]Summary'!$K$12</f>
        <v>0</v>
      </c>
    </row>
    <row r="22" spans="1:13" ht="12.75">
      <c r="A22" s="2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1:13" ht="12.75">
      <c r="A23" s="2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3" ht="12.75">
      <c r="A24" s="2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12.75">
      <c r="A25" s="2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3" ht="12.75">
      <c r="A26" s="2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12.75">
      <c r="A27" s="2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12.75">
      <c r="A28" s="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12.75">
      <c r="A29" s="2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12.75">
      <c r="A30" s="2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</sheetData>
  <sheetProtection password="F954" sheet="1" objects="1" scenarios="1"/>
  <mergeCells count="6">
    <mergeCell ref="B2:M2"/>
    <mergeCell ref="B20:M20"/>
    <mergeCell ref="D3:H3"/>
    <mergeCell ref="I3:M3"/>
    <mergeCell ref="D4:F4"/>
    <mergeCell ref="I4:K4"/>
  </mergeCells>
  <conditionalFormatting sqref="C21:M21">
    <cfRule type="cellIs" priority="1" dxfId="0" operator="notEqual">
      <formula>0</formula>
    </cfRule>
  </conditionalFormatting>
  <printOptions horizontalCentered="1"/>
  <pageMargins left="0.05" right="0.05" top="0.33" bottom="0.16" header="0.33" footer="0.16"/>
  <pageSetup horizontalDpi="300" verticalDpi="3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25">
      <selection activeCell="K50" sqref="K50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3" width="12.140625" style="3" customWidth="1"/>
    <col min="14" max="16384" width="9.140625" style="3" customWidth="1"/>
  </cols>
  <sheetData>
    <row r="1" spans="1:1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customHeight="1">
      <c r="A2" s="4"/>
      <c r="B2" s="104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5.75" customHeight="1">
      <c r="A3" s="5"/>
      <c r="B3" s="6"/>
      <c r="C3" s="7"/>
      <c r="D3" s="107" t="s">
        <v>1</v>
      </c>
      <c r="E3" s="108"/>
      <c r="F3" s="108"/>
      <c r="G3" s="108"/>
      <c r="H3" s="109"/>
      <c r="I3" s="110" t="s">
        <v>2</v>
      </c>
      <c r="J3" s="111"/>
      <c r="K3" s="111"/>
      <c r="L3" s="111"/>
      <c r="M3" s="112"/>
    </row>
    <row r="4" spans="1:13" s="8" customFormat="1" ht="15.75" customHeight="1">
      <c r="A4" s="9"/>
      <c r="B4" s="10"/>
      <c r="C4" s="11"/>
      <c r="D4" s="107" t="s">
        <v>3</v>
      </c>
      <c r="E4" s="108"/>
      <c r="F4" s="113"/>
      <c r="G4" s="29"/>
      <c r="H4" s="30"/>
      <c r="I4" s="107" t="s">
        <v>3</v>
      </c>
      <c r="J4" s="108"/>
      <c r="K4" s="113"/>
      <c r="L4" s="31"/>
      <c r="M4" s="30"/>
    </row>
    <row r="5" spans="1:13" s="8" customFormat="1" ht="25.5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492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89</v>
      </c>
      <c r="B9" s="77" t="s">
        <v>493</v>
      </c>
      <c r="C9" s="57" t="s">
        <v>494</v>
      </c>
      <c r="D9" s="58">
        <v>0</v>
      </c>
      <c r="E9" s="59">
        <v>0</v>
      </c>
      <c r="F9" s="59">
        <v>-1384000</v>
      </c>
      <c r="G9" s="59">
        <v>1384000</v>
      </c>
      <c r="H9" s="60">
        <v>0</v>
      </c>
      <c r="I9" s="61">
        <v>0</v>
      </c>
      <c r="J9" s="62">
        <v>0</v>
      </c>
      <c r="K9" s="59">
        <v>-1718000</v>
      </c>
      <c r="L9" s="62">
        <v>1718000</v>
      </c>
      <c r="M9" s="60">
        <v>0</v>
      </c>
    </row>
    <row r="10" spans="1:13" s="8" customFormat="1" ht="12.75">
      <c r="A10" s="24" t="s">
        <v>89</v>
      </c>
      <c r="B10" s="77" t="s">
        <v>495</v>
      </c>
      <c r="C10" s="57" t="s">
        <v>496</v>
      </c>
      <c r="D10" s="58">
        <v>1880721</v>
      </c>
      <c r="E10" s="59">
        <v>14280932</v>
      </c>
      <c r="F10" s="59">
        <v>20610406</v>
      </c>
      <c r="G10" s="59">
        <v>1029000</v>
      </c>
      <c r="H10" s="60">
        <v>37801059</v>
      </c>
      <c r="I10" s="61">
        <v>1671655</v>
      </c>
      <c r="J10" s="62">
        <v>12215833</v>
      </c>
      <c r="K10" s="59">
        <v>10746472</v>
      </c>
      <c r="L10" s="62">
        <v>6544000</v>
      </c>
      <c r="M10" s="60">
        <v>31177960</v>
      </c>
    </row>
    <row r="11" spans="1:13" s="8" customFormat="1" ht="12.75">
      <c r="A11" s="24" t="s">
        <v>89</v>
      </c>
      <c r="B11" s="77" t="s">
        <v>497</v>
      </c>
      <c r="C11" s="57" t="s">
        <v>498</v>
      </c>
      <c r="D11" s="58">
        <v>3994047</v>
      </c>
      <c r="E11" s="59">
        <v>22533797</v>
      </c>
      <c r="F11" s="59">
        <v>24459669</v>
      </c>
      <c r="G11" s="59">
        <v>1019000</v>
      </c>
      <c r="H11" s="60">
        <v>52006513</v>
      </c>
      <c r="I11" s="61">
        <v>784797</v>
      </c>
      <c r="J11" s="62">
        <v>17165655</v>
      </c>
      <c r="K11" s="59">
        <v>9194438</v>
      </c>
      <c r="L11" s="62">
        <v>0</v>
      </c>
      <c r="M11" s="60">
        <v>27144890</v>
      </c>
    </row>
    <row r="12" spans="1:13" s="8" customFormat="1" ht="12.75">
      <c r="A12" s="24" t="s">
        <v>108</v>
      </c>
      <c r="B12" s="77" t="s">
        <v>499</v>
      </c>
      <c r="C12" s="57" t="s">
        <v>500</v>
      </c>
      <c r="D12" s="58">
        <v>190432</v>
      </c>
      <c r="E12" s="59">
        <v>2919439</v>
      </c>
      <c r="F12" s="59">
        <v>48420536</v>
      </c>
      <c r="G12" s="59">
        <v>0</v>
      </c>
      <c r="H12" s="60">
        <v>51530407</v>
      </c>
      <c r="I12" s="61">
        <v>0</v>
      </c>
      <c r="J12" s="62">
        <v>1723952</v>
      </c>
      <c r="K12" s="59">
        <v>37902552</v>
      </c>
      <c r="L12" s="62">
        <v>17000000</v>
      </c>
      <c r="M12" s="60">
        <v>56626504</v>
      </c>
    </row>
    <row r="13" spans="1:13" s="37" customFormat="1" ht="12.75">
      <c r="A13" s="46"/>
      <c r="B13" s="78" t="s">
        <v>501</v>
      </c>
      <c r="C13" s="79"/>
      <c r="D13" s="66">
        <f aca="true" t="shared" si="0" ref="D13:M13">SUM(D9:D12)</f>
        <v>6065200</v>
      </c>
      <c r="E13" s="67">
        <f t="shared" si="0"/>
        <v>39734168</v>
      </c>
      <c r="F13" s="67">
        <f t="shared" si="0"/>
        <v>92106611</v>
      </c>
      <c r="G13" s="67">
        <f t="shared" si="0"/>
        <v>3432000</v>
      </c>
      <c r="H13" s="80">
        <f t="shared" si="0"/>
        <v>141337979</v>
      </c>
      <c r="I13" s="81">
        <f t="shared" si="0"/>
        <v>2456452</v>
      </c>
      <c r="J13" s="82">
        <f t="shared" si="0"/>
        <v>31105440</v>
      </c>
      <c r="K13" s="67">
        <f t="shared" si="0"/>
        <v>56125462</v>
      </c>
      <c r="L13" s="82">
        <f t="shared" si="0"/>
        <v>25262000</v>
      </c>
      <c r="M13" s="80">
        <f t="shared" si="0"/>
        <v>114949354</v>
      </c>
    </row>
    <row r="14" spans="1:13" s="8" customFormat="1" ht="12.75">
      <c r="A14" s="24" t="s">
        <v>89</v>
      </c>
      <c r="B14" s="77" t="s">
        <v>502</v>
      </c>
      <c r="C14" s="57" t="s">
        <v>503</v>
      </c>
      <c r="D14" s="58">
        <v>0</v>
      </c>
      <c r="E14" s="59">
        <v>0</v>
      </c>
      <c r="F14" s="59">
        <v>0</v>
      </c>
      <c r="G14" s="59">
        <v>0</v>
      </c>
      <c r="H14" s="60">
        <v>0</v>
      </c>
      <c r="I14" s="61">
        <v>117616</v>
      </c>
      <c r="J14" s="62">
        <v>3041148</v>
      </c>
      <c r="K14" s="59">
        <v>1866976</v>
      </c>
      <c r="L14" s="62">
        <v>0</v>
      </c>
      <c r="M14" s="60">
        <v>5025740</v>
      </c>
    </row>
    <row r="15" spans="1:13" s="8" customFormat="1" ht="12.75">
      <c r="A15" s="24" t="s">
        <v>89</v>
      </c>
      <c r="B15" s="77" t="s">
        <v>504</v>
      </c>
      <c r="C15" s="57" t="s">
        <v>505</v>
      </c>
      <c r="D15" s="58">
        <v>-301809</v>
      </c>
      <c r="E15" s="59">
        <v>15171873</v>
      </c>
      <c r="F15" s="59">
        <v>9036102</v>
      </c>
      <c r="G15" s="59">
        <v>14000</v>
      </c>
      <c r="H15" s="60">
        <v>23920166</v>
      </c>
      <c r="I15" s="61">
        <v>-219845</v>
      </c>
      <c r="J15" s="62">
        <v>14371477</v>
      </c>
      <c r="K15" s="59">
        <v>-13162871</v>
      </c>
      <c r="L15" s="62">
        <v>15631000</v>
      </c>
      <c r="M15" s="60">
        <v>16619761</v>
      </c>
    </row>
    <row r="16" spans="1:13" s="8" customFormat="1" ht="12.75">
      <c r="A16" s="24" t="s">
        <v>89</v>
      </c>
      <c r="B16" s="77" t="s">
        <v>506</v>
      </c>
      <c r="C16" s="57" t="s">
        <v>507</v>
      </c>
      <c r="D16" s="58">
        <v>0</v>
      </c>
      <c r="E16" s="59">
        <v>1891468</v>
      </c>
      <c r="F16" s="59">
        <v>-143834</v>
      </c>
      <c r="G16" s="59">
        <v>0</v>
      </c>
      <c r="H16" s="60">
        <v>1747634</v>
      </c>
      <c r="I16" s="61">
        <v>0</v>
      </c>
      <c r="J16" s="62">
        <v>5948052</v>
      </c>
      <c r="K16" s="59">
        <v>6301736</v>
      </c>
      <c r="L16" s="62">
        <v>0</v>
      </c>
      <c r="M16" s="60">
        <v>12249788</v>
      </c>
    </row>
    <row r="17" spans="1:13" s="8" customFormat="1" ht="12.75">
      <c r="A17" s="24" t="s">
        <v>89</v>
      </c>
      <c r="B17" s="77" t="s">
        <v>508</v>
      </c>
      <c r="C17" s="57" t="s">
        <v>509</v>
      </c>
      <c r="D17" s="58">
        <v>-4424</v>
      </c>
      <c r="E17" s="59">
        <v>5663668</v>
      </c>
      <c r="F17" s="59">
        <v>6107431</v>
      </c>
      <c r="G17" s="59">
        <v>0</v>
      </c>
      <c r="H17" s="60">
        <v>11766675</v>
      </c>
      <c r="I17" s="61">
        <v>-22982</v>
      </c>
      <c r="J17" s="62">
        <v>5268840</v>
      </c>
      <c r="K17" s="59">
        <v>541215</v>
      </c>
      <c r="L17" s="62">
        <v>0</v>
      </c>
      <c r="M17" s="60">
        <v>5787073</v>
      </c>
    </row>
    <row r="18" spans="1:13" s="8" customFormat="1" ht="12.75">
      <c r="A18" s="24" t="s">
        <v>89</v>
      </c>
      <c r="B18" s="77" t="s">
        <v>510</v>
      </c>
      <c r="C18" s="57" t="s">
        <v>511</v>
      </c>
      <c r="D18" s="58">
        <v>16927</v>
      </c>
      <c r="E18" s="59">
        <v>2255876</v>
      </c>
      <c r="F18" s="59">
        <v>4317050</v>
      </c>
      <c r="G18" s="59">
        <v>0</v>
      </c>
      <c r="H18" s="60">
        <v>6589853</v>
      </c>
      <c r="I18" s="61">
        <v>37284</v>
      </c>
      <c r="J18" s="62">
        <v>1961830</v>
      </c>
      <c r="K18" s="59">
        <v>526082</v>
      </c>
      <c r="L18" s="62">
        <v>0</v>
      </c>
      <c r="M18" s="60">
        <v>2525196</v>
      </c>
    </row>
    <row r="19" spans="1:13" s="8" customFormat="1" ht="12.75">
      <c r="A19" s="24" t="s">
        <v>89</v>
      </c>
      <c r="B19" s="77" t="s">
        <v>512</v>
      </c>
      <c r="C19" s="57" t="s">
        <v>513</v>
      </c>
      <c r="D19" s="58">
        <v>0</v>
      </c>
      <c r="E19" s="59">
        <v>2904560</v>
      </c>
      <c r="F19" s="59">
        <v>1032065</v>
      </c>
      <c r="G19" s="59">
        <v>0</v>
      </c>
      <c r="H19" s="60">
        <v>3936625</v>
      </c>
      <c r="I19" s="61">
        <v>0</v>
      </c>
      <c r="J19" s="62">
        <v>2343713</v>
      </c>
      <c r="K19" s="59">
        <v>550696</v>
      </c>
      <c r="L19" s="62">
        <v>2750000</v>
      </c>
      <c r="M19" s="60">
        <v>5644409</v>
      </c>
    </row>
    <row r="20" spans="1:13" s="8" customFormat="1" ht="12.75">
      <c r="A20" s="24" t="s">
        <v>108</v>
      </c>
      <c r="B20" s="77" t="s">
        <v>514</v>
      </c>
      <c r="C20" s="57" t="s">
        <v>515</v>
      </c>
      <c r="D20" s="58">
        <v>0</v>
      </c>
      <c r="E20" s="59">
        <v>0</v>
      </c>
      <c r="F20" s="59">
        <v>19231511</v>
      </c>
      <c r="G20" s="59">
        <v>561000</v>
      </c>
      <c r="H20" s="60">
        <v>19792511</v>
      </c>
      <c r="I20" s="61">
        <v>0</v>
      </c>
      <c r="J20" s="62">
        <v>-47647</v>
      </c>
      <c r="K20" s="59">
        <v>6503997</v>
      </c>
      <c r="L20" s="62">
        <v>0</v>
      </c>
      <c r="M20" s="60">
        <v>6456350</v>
      </c>
    </row>
    <row r="21" spans="1:13" s="37" customFormat="1" ht="12.75">
      <c r="A21" s="46"/>
      <c r="B21" s="78" t="s">
        <v>516</v>
      </c>
      <c r="C21" s="79"/>
      <c r="D21" s="66">
        <f aca="true" t="shared" si="1" ref="D21:M21">SUM(D14:D20)</f>
        <v>-289306</v>
      </c>
      <c r="E21" s="67">
        <f t="shared" si="1"/>
        <v>27887445</v>
      </c>
      <c r="F21" s="67">
        <f t="shared" si="1"/>
        <v>39580325</v>
      </c>
      <c r="G21" s="67">
        <f t="shared" si="1"/>
        <v>575000</v>
      </c>
      <c r="H21" s="80">
        <f t="shared" si="1"/>
        <v>67753464</v>
      </c>
      <c r="I21" s="81">
        <f t="shared" si="1"/>
        <v>-87927</v>
      </c>
      <c r="J21" s="82">
        <f t="shared" si="1"/>
        <v>32887413</v>
      </c>
      <c r="K21" s="67">
        <f t="shared" si="1"/>
        <v>3127831</v>
      </c>
      <c r="L21" s="82">
        <f t="shared" si="1"/>
        <v>18381000</v>
      </c>
      <c r="M21" s="80">
        <f t="shared" si="1"/>
        <v>54308317</v>
      </c>
    </row>
    <row r="22" spans="1:13" s="8" customFormat="1" ht="12.75">
      <c r="A22" s="24" t="s">
        <v>89</v>
      </c>
      <c r="B22" s="77" t="s">
        <v>517</v>
      </c>
      <c r="C22" s="57" t="s">
        <v>518</v>
      </c>
      <c r="D22" s="58">
        <v>104876</v>
      </c>
      <c r="E22" s="59">
        <v>3673674</v>
      </c>
      <c r="F22" s="59">
        <v>2487884</v>
      </c>
      <c r="G22" s="59">
        <v>0</v>
      </c>
      <c r="H22" s="60">
        <v>6266434</v>
      </c>
      <c r="I22" s="61">
        <v>-14359</v>
      </c>
      <c r="J22" s="62">
        <v>3417233</v>
      </c>
      <c r="K22" s="59">
        <v>4851285</v>
      </c>
      <c r="L22" s="62">
        <v>856000</v>
      </c>
      <c r="M22" s="60">
        <v>9110159</v>
      </c>
    </row>
    <row r="23" spans="1:13" s="8" customFormat="1" ht="12.75">
      <c r="A23" s="24" t="s">
        <v>89</v>
      </c>
      <c r="B23" s="77" t="s">
        <v>519</v>
      </c>
      <c r="C23" s="57" t="s">
        <v>520</v>
      </c>
      <c r="D23" s="58">
        <v>455255</v>
      </c>
      <c r="E23" s="59">
        <v>7341123</v>
      </c>
      <c r="F23" s="59">
        <v>9087101</v>
      </c>
      <c r="G23" s="59">
        <v>210000</v>
      </c>
      <c r="H23" s="60">
        <v>17093479</v>
      </c>
      <c r="I23" s="61">
        <v>435070</v>
      </c>
      <c r="J23" s="62">
        <v>7716561</v>
      </c>
      <c r="K23" s="59">
        <v>-4718598</v>
      </c>
      <c r="L23" s="62">
        <v>7067000</v>
      </c>
      <c r="M23" s="60">
        <v>10500033</v>
      </c>
    </row>
    <row r="24" spans="1:13" s="8" customFormat="1" ht="12.75">
      <c r="A24" s="24" t="s">
        <v>89</v>
      </c>
      <c r="B24" s="77" t="s">
        <v>521</v>
      </c>
      <c r="C24" s="57" t="s">
        <v>522</v>
      </c>
      <c r="D24" s="58">
        <v>2511841</v>
      </c>
      <c r="E24" s="59">
        <v>14534065</v>
      </c>
      <c r="F24" s="59">
        <v>15053300</v>
      </c>
      <c r="G24" s="59">
        <v>0</v>
      </c>
      <c r="H24" s="60">
        <v>32099206</v>
      </c>
      <c r="I24" s="61">
        <v>2077082</v>
      </c>
      <c r="J24" s="62">
        <v>13263734</v>
      </c>
      <c r="K24" s="59">
        <v>10824769</v>
      </c>
      <c r="L24" s="62">
        <v>0</v>
      </c>
      <c r="M24" s="60">
        <v>26165585</v>
      </c>
    </row>
    <row r="25" spans="1:13" s="8" customFormat="1" ht="12.75">
      <c r="A25" s="24" t="s">
        <v>89</v>
      </c>
      <c r="B25" s="77" t="s">
        <v>523</v>
      </c>
      <c r="C25" s="57" t="s">
        <v>524</v>
      </c>
      <c r="D25" s="58">
        <v>85068</v>
      </c>
      <c r="E25" s="59">
        <v>3200875</v>
      </c>
      <c r="F25" s="59">
        <v>3765786</v>
      </c>
      <c r="G25" s="59">
        <v>0</v>
      </c>
      <c r="H25" s="60">
        <v>7051729</v>
      </c>
      <c r="I25" s="61">
        <v>75023</v>
      </c>
      <c r="J25" s="62">
        <v>2833491</v>
      </c>
      <c r="K25" s="59">
        <v>2849758</v>
      </c>
      <c r="L25" s="62">
        <v>0</v>
      </c>
      <c r="M25" s="60">
        <v>5758272</v>
      </c>
    </row>
    <row r="26" spans="1:13" s="8" customFormat="1" ht="12.75">
      <c r="A26" s="24" t="s">
        <v>89</v>
      </c>
      <c r="B26" s="77" t="s">
        <v>525</v>
      </c>
      <c r="C26" s="57" t="s">
        <v>526</v>
      </c>
      <c r="D26" s="58">
        <v>86075</v>
      </c>
      <c r="E26" s="59">
        <v>177523</v>
      </c>
      <c r="F26" s="59">
        <v>10370895</v>
      </c>
      <c r="G26" s="59">
        <v>0</v>
      </c>
      <c r="H26" s="60">
        <v>10634493</v>
      </c>
      <c r="I26" s="61">
        <v>252210</v>
      </c>
      <c r="J26" s="62">
        <v>1048451</v>
      </c>
      <c r="K26" s="59">
        <v>1332398</v>
      </c>
      <c r="L26" s="62">
        <v>964000</v>
      </c>
      <c r="M26" s="60">
        <v>3597059</v>
      </c>
    </row>
    <row r="27" spans="1:13" s="8" customFormat="1" ht="12.75">
      <c r="A27" s="24" t="s">
        <v>89</v>
      </c>
      <c r="B27" s="77" t="s">
        <v>527</v>
      </c>
      <c r="C27" s="57" t="s">
        <v>528</v>
      </c>
      <c r="D27" s="58">
        <v>-6069</v>
      </c>
      <c r="E27" s="59">
        <v>2230286</v>
      </c>
      <c r="F27" s="59">
        <v>3915467</v>
      </c>
      <c r="G27" s="59">
        <v>0</v>
      </c>
      <c r="H27" s="60">
        <v>6139684</v>
      </c>
      <c r="I27" s="61">
        <v>65535</v>
      </c>
      <c r="J27" s="62">
        <v>2355944</v>
      </c>
      <c r="K27" s="59">
        <v>4403890</v>
      </c>
      <c r="L27" s="62">
        <v>0</v>
      </c>
      <c r="M27" s="60">
        <v>6825369</v>
      </c>
    </row>
    <row r="28" spans="1:13" s="8" customFormat="1" ht="12.75">
      <c r="A28" s="24" t="s">
        <v>89</v>
      </c>
      <c r="B28" s="77" t="s">
        <v>529</v>
      </c>
      <c r="C28" s="57" t="s">
        <v>530</v>
      </c>
      <c r="D28" s="58">
        <v>4884810</v>
      </c>
      <c r="E28" s="59">
        <v>6642008</v>
      </c>
      <c r="F28" s="59">
        <v>3825449</v>
      </c>
      <c r="G28" s="59">
        <v>0</v>
      </c>
      <c r="H28" s="60">
        <v>15352267</v>
      </c>
      <c r="I28" s="61">
        <v>86720</v>
      </c>
      <c r="J28" s="62">
        <v>4613642</v>
      </c>
      <c r="K28" s="59">
        <v>3285366</v>
      </c>
      <c r="L28" s="62">
        <v>60000</v>
      </c>
      <c r="M28" s="60">
        <v>8045728</v>
      </c>
    </row>
    <row r="29" spans="1:13" s="8" customFormat="1" ht="12.75">
      <c r="A29" s="24" t="s">
        <v>89</v>
      </c>
      <c r="B29" s="77" t="s">
        <v>531</v>
      </c>
      <c r="C29" s="57" t="s">
        <v>532</v>
      </c>
      <c r="D29" s="58">
        <v>456262</v>
      </c>
      <c r="E29" s="59">
        <v>5480471</v>
      </c>
      <c r="F29" s="59">
        <v>8779224</v>
      </c>
      <c r="G29" s="59">
        <v>300000</v>
      </c>
      <c r="H29" s="60">
        <v>15015957</v>
      </c>
      <c r="I29" s="61">
        <v>-1267</v>
      </c>
      <c r="J29" s="62">
        <v>7781303</v>
      </c>
      <c r="K29" s="59">
        <v>6166567</v>
      </c>
      <c r="L29" s="62">
        <v>0</v>
      </c>
      <c r="M29" s="60">
        <v>13946603</v>
      </c>
    </row>
    <row r="30" spans="1:13" s="8" customFormat="1" ht="12.75">
      <c r="A30" s="24" t="s">
        <v>108</v>
      </c>
      <c r="B30" s="77" t="s">
        <v>533</v>
      </c>
      <c r="C30" s="57" t="s">
        <v>534</v>
      </c>
      <c r="D30" s="58">
        <v>0</v>
      </c>
      <c r="E30" s="59">
        <v>0</v>
      </c>
      <c r="F30" s="59">
        <v>1553169</v>
      </c>
      <c r="G30" s="59">
        <v>2886000</v>
      </c>
      <c r="H30" s="60">
        <v>4439169</v>
      </c>
      <c r="I30" s="61">
        <v>0</v>
      </c>
      <c r="J30" s="62">
        <v>0</v>
      </c>
      <c r="K30" s="59">
        <v>25407699</v>
      </c>
      <c r="L30" s="62">
        <v>1300000</v>
      </c>
      <c r="M30" s="60">
        <v>26707699</v>
      </c>
    </row>
    <row r="31" spans="1:13" s="37" customFormat="1" ht="12.75">
      <c r="A31" s="46"/>
      <c r="B31" s="78" t="s">
        <v>535</v>
      </c>
      <c r="C31" s="79"/>
      <c r="D31" s="66">
        <f aca="true" t="shared" si="2" ref="D31:M31">SUM(D22:D30)</f>
        <v>8578118</v>
      </c>
      <c r="E31" s="67">
        <f t="shared" si="2"/>
        <v>43280025</v>
      </c>
      <c r="F31" s="67">
        <f t="shared" si="2"/>
        <v>58838275</v>
      </c>
      <c r="G31" s="67">
        <f t="shared" si="2"/>
        <v>3396000</v>
      </c>
      <c r="H31" s="80">
        <f t="shared" si="2"/>
        <v>114092418</v>
      </c>
      <c r="I31" s="81">
        <f t="shared" si="2"/>
        <v>2976014</v>
      </c>
      <c r="J31" s="82">
        <f t="shared" si="2"/>
        <v>43030359</v>
      </c>
      <c r="K31" s="67">
        <f t="shared" si="2"/>
        <v>54403134</v>
      </c>
      <c r="L31" s="82">
        <f t="shared" si="2"/>
        <v>10247000</v>
      </c>
      <c r="M31" s="80">
        <f t="shared" si="2"/>
        <v>110656507</v>
      </c>
    </row>
    <row r="32" spans="1:13" s="8" customFormat="1" ht="12.75">
      <c r="A32" s="24" t="s">
        <v>89</v>
      </c>
      <c r="B32" s="77" t="s">
        <v>536</v>
      </c>
      <c r="C32" s="57" t="s">
        <v>537</v>
      </c>
      <c r="D32" s="58">
        <v>0</v>
      </c>
      <c r="E32" s="59">
        <v>686144</v>
      </c>
      <c r="F32" s="59">
        <v>3795836</v>
      </c>
      <c r="G32" s="59">
        <v>0</v>
      </c>
      <c r="H32" s="60">
        <v>4481980</v>
      </c>
      <c r="I32" s="61">
        <v>0</v>
      </c>
      <c r="J32" s="62">
        <v>610257</v>
      </c>
      <c r="K32" s="59">
        <v>2607122</v>
      </c>
      <c r="L32" s="62">
        <v>0</v>
      </c>
      <c r="M32" s="60">
        <v>3217379</v>
      </c>
    </row>
    <row r="33" spans="1:13" s="8" customFormat="1" ht="12.75">
      <c r="A33" s="24" t="s">
        <v>89</v>
      </c>
      <c r="B33" s="77" t="s">
        <v>538</v>
      </c>
      <c r="C33" s="57" t="s">
        <v>539</v>
      </c>
      <c r="D33" s="58">
        <v>62263428</v>
      </c>
      <c r="E33" s="59">
        <v>54534715</v>
      </c>
      <c r="F33" s="59">
        <v>-15489316</v>
      </c>
      <c r="G33" s="59">
        <v>0</v>
      </c>
      <c r="H33" s="60">
        <v>101308827</v>
      </c>
      <c r="I33" s="61">
        <v>23987472</v>
      </c>
      <c r="J33" s="62">
        <v>33618445</v>
      </c>
      <c r="K33" s="59">
        <v>19868973</v>
      </c>
      <c r="L33" s="62">
        <v>0</v>
      </c>
      <c r="M33" s="60">
        <v>77474890</v>
      </c>
    </row>
    <row r="34" spans="1:13" s="8" customFormat="1" ht="12.75">
      <c r="A34" s="24" t="s">
        <v>89</v>
      </c>
      <c r="B34" s="77" t="s">
        <v>540</v>
      </c>
      <c r="C34" s="57" t="s">
        <v>541</v>
      </c>
      <c r="D34" s="58">
        <v>9147349</v>
      </c>
      <c r="E34" s="59">
        <v>55204425</v>
      </c>
      <c r="F34" s="59">
        <v>13808356</v>
      </c>
      <c r="G34" s="59">
        <v>130000</v>
      </c>
      <c r="H34" s="60">
        <v>78290130</v>
      </c>
      <c r="I34" s="61">
        <v>8322621</v>
      </c>
      <c r="J34" s="62">
        <v>42820197</v>
      </c>
      <c r="K34" s="59">
        <v>21111362</v>
      </c>
      <c r="L34" s="62">
        <v>564000</v>
      </c>
      <c r="M34" s="60">
        <v>72818180</v>
      </c>
    </row>
    <row r="35" spans="1:13" s="8" customFormat="1" ht="12.75">
      <c r="A35" s="24" t="s">
        <v>89</v>
      </c>
      <c r="B35" s="77" t="s">
        <v>542</v>
      </c>
      <c r="C35" s="57" t="s">
        <v>543</v>
      </c>
      <c r="D35" s="58">
        <v>9232</v>
      </c>
      <c r="E35" s="59">
        <v>999443</v>
      </c>
      <c r="F35" s="59">
        <v>1250490</v>
      </c>
      <c r="G35" s="59">
        <v>0</v>
      </c>
      <c r="H35" s="60">
        <v>2259165</v>
      </c>
      <c r="I35" s="61">
        <v>0</v>
      </c>
      <c r="J35" s="62">
        <v>1464882</v>
      </c>
      <c r="K35" s="59">
        <v>274053</v>
      </c>
      <c r="L35" s="62">
        <v>0</v>
      </c>
      <c r="M35" s="60">
        <v>1738935</v>
      </c>
    </row>
    <row r="36" spans="1:13" s="8" customFormat="1" ht="12.75">
      <c r="A36" s="24" t="s">
        <v>89</v>
      </c>
      <c r="B36" s="77" t="s">
        <v>544</v>
      </c>
      <c r="C36" s="57" t="s">
        <v>545</v>
      </c>
      <c r="D36" s="58">
        <v>6440052</v>
      </c>
      <c r="E36" s="59">
        <v>57370533</v>
      </c>
      <c r="F36" s="59">
        <v>47522684</v>
      </c>
      <c r="G36" s="59">
        <v>0</v>
      </c>
      <c r="H36" s="60">
        <v>111333269</v>
      </c>
      <c r="I36" s="61">
        <v>4616398</v>
      </c>
      <c r="J36" s="62">
        <v>4988451</v>
      </c>
      <c r="K36" s="59">
        <v>96883411</v>
      </c>
      <c r="L36" s="62">
        <v>1517000</v>
      </c>
      <c r="M36" s="60">
        <v>108005260</v>
      </c>
    </row>
    <row r="37" spans="1:13" s="8" customFormat="1" ht="12.75">
      <c r="A37" s="24" t="s">
        <v>89</v>
      </c>
      <c r="B37" s="77" t="s">
        <v>546</v>
      </c>
      <c r="C37" s="57" t="s">
        <v>547</v>
      </c>
      <c r="D37" s="58">
        <v>0</v>
      </c>
      <c r="E37" s="59">
        <v>6661093</v>
      </c>
      <c r="F37" s="59">
        <v>4648140</v>
      </c>
      <c r="G37" s="59">
        <v>101000</v>
      </c>
      <c r="H37" s="60">
        <v>11410233</v>
      </c>
      <c r="I37" s="61">
        <v>-494264</v>
      </c>
      <c r="J37" s="62">
        <v>12222451</v>
      </c>
      <c r="K37" s="59">
        <v>124722</v>
      </c>
      <c r="L37" s="62">
        <v>0</v>
      </c>
      <c r="M37" s="60">
        <v>11852909</v>
      </c>
    </row>
    <row r="38" spans="1:13" s="8" customFormat="1" ht="12.75">
      <c r="A38" s="24" t="s">
        <v>108</v>
      </c>
      <c r="B38" s="77" t="s">
        <v>548</v>
      </c>
      <c r="C38" s="57" t="s">
        <v>549</v>
      </c>
      <c r="D38" s="58">
        <v>0</v>
      </c>
      <c r="E38" s="59">
        <v>32404</v>
      </c>
      <c r="F38" s="59">
        <v>12120563</v>
      </c>
      <c r="G38" s="59">
        <v>0</v>
      </c>
      <c r="H38" s="60">
        <v>12152967</v>
      </c>
      <c r="I38" s="61">
        <v>-4370</v>
      </c>
      <c r="J38" s="62">
        <v>55</v>
      </c>
      <c r="K38" s="59">
        <v>5173020</v>
      </c>
      <c r="L38" s="62">
        <v>12217000</v>
      </c>
      <c r="M38" s="60">
        <v>17385705</v>
      </c>
    </row>
    <row r="39" spans="1:13" s="37" customFormat="1" ht="12.75">
      <c r="A39" s="46"/>
      <c r="B39" s="78" t="s">
        <v>550</v>
      </c>
      <c r="C39" s="79"/>
      <c r="D39" s="66">
        <f aca="true" t="shared" si="3" ref="D39:M39">SUM(D32:D38)</f>
        <v>77860061</v>
      </c>
      <c r="E39" s="67">
        <f t="shared" si="3"/>
        <v>175488757</v>
      </c>
      <c r="F39" s="67">
        <f t="shared" si="3"/>
        <v>67656753</v>
      </c>
      <c r="G39" s="67">
        <f t="shared" si="3"/>
        <v>231000</v>
      </c>
      <c r="H39" s="80">
        <f t="shared" si="3"/>
        <v>321236571</v>
      </c>
      <c r="I39" s="81">
        <f t="shared" si="3"/>
        <v>36427857</v>
      </c>
      <c r="J39" s="82">
        <f t="shared" si="3"/>
        <v>95724738</v>
      </c>
      <c r="K39" s="67">
        <f t="shared" si="3"/>
        <v>146042663</v>
      </c>
      <c r="L39" s="82">
        <f t="shared" si="3"/>
        <v>14298000</v>
      </c>
      <c r="M39" s="80">
        <f t="shared" si="3"/>
        <v>292493258</v>
      </c>
    </row>
    <row r="40" spans="1:13" s="8" customFormat="1" ht="12.75">
      <c r="A40" s="24" t="s">
        <v>89</v>
      </c>
      <c r="B40" s="77" t="s">
        <v>70</v>
      </c>
      <c r="C40" s="57" t="s">
        <v>71</v>
      </c>
      <c r="D40" s="58">
        <v>29922512</v>
      </c>
      <c r="E40" s="59">
        <v>145342552</v>
      </c>
      <c r="F40" s="59">
        <v>61093726</v>
      </c>
      <c r="G40" s="59">
        <v>3939000</v>
      </c>
      <c r="H40" s="60">
        <v>240297790</v>
      </c>
      <c r="I40" s="61">
        <v>-261236</v>
      </c>
      <c r="J40" s="62">
        <v>95180774</v>
      </c>
      <c r="K40" s="59">
        <v>40443019</v>
      </c>
      <c r="L40" s="62">
        <v>963000</v>
      </c>
      <c r="M40" s="60">
        <v>136325557</v>
      </c>
    </row>
    <row r="41" spans="1:13" s="8" customFormat="1" ht="12.75">
      <c r="A41" s="24" t="s">
        <v>89</v>
      </c>
      <c r="B41" s="77" t="s">
        <v>551</v>
      </c>
      <c r="C41" s="57" t="s">
        <v>552</v>
      </c>
      <c r="D41" s="58">
        <v>370586</v>
      </c>
      <c r="E41" s="59">
        <v>2491581</v>
      </c>
      <c r="F41" s="59">
        <v>-319326</v>
      </c>
      <c r="G41" s="59">
        <v>344000</v>
      </c>
      <c r="H41" s="60">
        <v>2886841</v>
      </c>
      <c r="I41" s="61">
        <v>2158771</v>
      </c>
      <c r="J41" s="62">
        <v>18212944</v>
      </c>
      <c r="K41" s="59">
        <v>-970207</v>
      </c>
      <c r="L41" s="62">
        <v>1138000</v>
      </c>
      <c r="M41" s="60">
        <v>20539508</v>
      </c>
    </row>
    <row r="42" spans="1:13" s="8" customFormat="1" ht="12.75">
      <c r="A42" s="24" t="s">
        <v>89</v>
      </c>
      <c r="B42" s="77" t="s">
        <v>553</v>
      </c>
      <c r="C42" s="57" t="s">
        <v>554</v>
      </c>
      <c r="D42" s="58">
        <v>-1345357</v>
      </c>
      <c r="E42" s="59">
        <v>165071</v>
      </c>
      <c r="F42" s="59">
        <v>37709401</v>
      </c>
      <c r="G42" s="59">
        <v>0</v>
      </c>
      <c r="H42" s="60">
        <v>36529115</v>
      </c>
      <c r="I42" s="61">
        <v>-16</v>
      </c>
      <c r="J42" s="62">
        <v>14361660</v>
      </c>
      <c r="K42" s="59">
        <v>1082012</v>
      </c>
      <c r="L42" s="62">
        <v>0</v>
      </c>
      <c r="M42" s="60">
        <v>15443656</v>
      </c>
    </row>
    <row r="43" spans="1:13" s="8" customFormat="1" ht="12.75">
      <c r="A43" s="24" t="s">
        <v>89</v>
      </c>
      <c r="B43" s="77" t="s">
        <v>555</v>
      </c>
      <c r="C43" s="57" t="s">
        <v>556</v>
      </c>
      <c r="D43" s="58">
        <v>1596535</v>
      </c>
      <c r="E43" s="59">
        <v>16324681</v>
      </c>
      <c r="F43" s="59">
        <v>3843276</v>
      </c>
      <c r="G43" s="59">
        <v>291000</v>
      </c>
      <c r="H43" s="60">
        <v>22055492</v>
      </c>
      <c r="I43" s="61">
        <v>0</v>
      </c>
      <c r="J43" s="62">
        <v>0</v>
      </c>
      <c r="K43" s="59">
        <v>-692000</v>
      </c>
      <c r="L43" s="62">
        <v>692000</v>
      </c>
      <c r="M43" s="60">
        <v>0</v>
      </c>
    </row>
    <row r="44" spans="1:13" s="8" customFormat="1" ht="12.75">
      <c r="A44" s="24" t="s">
        <v>108</v>
      </c>
      <c r="B44" s="77" t="s">
        <v>557</v>
      </c>
      <c r="C44" s="57" t="s">
        <v>558</v>
      </c>
      <c r="D44" s="58">
        <v>84624</v>
      </c>
      <c r="E44" s="59">
        <v>6867</v>
      </c>
      <c r="F44" s="59">
        <v>24571327</v>
      </c>
      <c r="G44" s="59">
        <v>0</v>
      </c>
      <c r="H44" s="60">
        <v>24662818</v>
      </c>
      <c r="I44" s="61">
        <v>17742</v>
      </c>
      <c r="J44" s="62">
        <v>1158</v>
      </c>
      <c r="K44" s="59">
        <v>22423884</v>
      </c>
      <c r="L44" s="62">
        <v>0</v>
      </c>
      <c r="M44" s="60">
        <v>22442784</v>
      </c>
    </row>
    <row r="45" spans="1:13" s="37" customFormat="1" ht="12.75">
      <c r="A45" s="46"/>
      <c r="B45" s="78" t="s">
        <v>559</v>
      </c>
      <c r="C45" s="79"/>
      <c r="D45" s="66">
        <f aca="true" t="shared" si="4" ref="D45:M45">SUM(D40:D44)</f>
        <v>30628900</v>
      </c>
      <c r="E45" s="67">
        <f t="shared" si="4"/>
        <v>164330752</v>
      </c>
      <c r="F45" s="67">
        <f t="shared" si="4"/>
        <v>126898404</v>
      </c>
      <c r="G45" s="67">
        <f t="shared" si="4"/>
        <v>4574000</v>
      </c>
      <c r="H45" s="80">
        <f t="shared" si="4"/>
        <v>326432056</v>
      </c>
      <c r="I45" s="81">
        <f t="shared" si="4"/>
        <v>1915261</v>
      </c>
      <c r="J45" s="82">
        <f t="shared" si="4"/>
        <v>127756536</v>
      </c>
      <c r="K45" s="67">
        <f t="shared" si="4"/>
        <v>62286708</v>
      </c>
      <c r="L45" s="82">
        <f t="shared" si="4"/>
        <v>2793000</v>
      </c>
      <c r="M45" s="80">
        <f t="shared" si="4"/>
        <v>194751505</v>
      </c>
    </row>
    <row r="46" spans="1:13" s="37" customFormat="1" ht="12.75">
      <c r="A46" s="46"/>
      <c r="B46" s="78" t="s">
        <v>560</v>
      </c>
      <c r="C46" s="79"/>
      <c r="D46" s="66">
        <f aca="true" t="shared" si="5" ref="D46:M46">SUM(D9:D12,D14:D20,D22:D30,D32:D38,D40:D44)</f>
        <v>122842973</v>
      </c>
      <c r="E46" s="67">
        <f t="shared" si="5"/>
        <v>450721147</v>
      </c>
      <c r="F46" s="67">
        <f t="shared" si="5"/>
        <v>385080368</v>
      </c>
      <c r="G46" s="67">
        <f t="shared" si="5"/>
        <v>12208000</v>
      </c>
      <c r="H46" s="80">
        <f t="shared" si="5"/>
        <v>970852488</v>
      </c>
      <c r="I46" s="81">
        <f t="shared" si="5"/>
        <v>43687657</v>
      </c>
      <c r="J46" s="82">
        <f t="shared" si="5"/>
        <v>330504486</v>
      </c>
      <c r="K46" s="67">
        <f t="shared" si="5"/>
        <v>321985798</v>
      </c>
      <c r="L46" s="82">
        <f t="shared" si="5"/>
        <v>70981000</v>
      </c>
      <c r="M46" s="80">
        <f t="shared" si="5"/>
        <v>767158941</v>
      </c>
    </row>
    <row r="47" spans="1:13" s="8" customFormat="1" ht="12.75">
      <c r="A47" s="47"/>
      <c r="B47" s="83"/>
      <c r="C47" s="84"/>
      <c r="D47" s="85"/>
      <c r="E47" s="86"/>
      <c r="F47" s="86"/>
      <c r="G47" s="86"/>
      <c r="H47" s="87"/>
      <c r="I47" s="85"/>
      <c r="J47" s="86"/>
      <c r="K47" s="86"/>
      <c r="L47" s="86"/>
      <c r="M47" s="87"/>
    </row>
    <row r="48" spans="1:13" s="53" customFormat="1" ht="12.75">
      <c r="A48" s="55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</row>
    <row r="49" spans="1:13" s="53" customFormat="1" ht="12.75">
      <c r="A49" s="55"/>
      <c r="B49" s="103" t="s">
        <v>668</v>
      </c>
      <c r="C49" s="103"/>
      <c r="D49" s="103">
        <f>D46-'[10]Summary'!$F$13</f>
        <v>0</v>
      </c>
      <c r="E49" s="103">
        <f>E46-'[10]Summary'!$F$14</f>
        <v>0</v>
      </c>
      <c r="F49" s="103">
        <f>F46-'[10]Summary'!$F$15+G46</f>
        <v>0</v>
      </c>
      <c r="G49" s="103">
        <f>G46-'[10]Summary'!$F$15+F46</f>
        <v>0</v>
      </c>
      <c r="H49" s="103">
        <f>H46-'[10]Summary'!$F$12</f>
        <v>0</v>
      </c>
      <c r="I49" s="103">
        <f>I46-'[10]Summary'!$J$13</f>
        <v>0</v>
      </c>
      <c r="J49" s="103">
        <f>J46-'[10]Summary'!$J$14</f>
        <v>0</v>
      </c>
      <c r="K49" s="103">
        <f>K46-'[10]Summary'!$J$15+L46</f>
        <v>0</v>
      </c>
      <c r="L49" s="103">
        <f>L46-'[10]Summary'!$J$15+K46</f>
        <v>0</v>
      </c>
      <c r="M49" s="103">
        <f>M46-'[10]Summary'!$J$12</f>
        <v>0</v>
      </c>
    </row>
    <row r="50" spans="1:13" s="53" customFormat="1" ht="12.75">
      <c r="A50" s="55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</row>
    <row r="51" spans="1:13" s="54" customFormat="1" ht="12.75">
      <c r="A51" s="28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</row>
    <row r="52" spans="1:13" s="54" customFormat="1" ht="12.75">
      <c r="A52" s="28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</row>
    <row r="53" spans="1:13" s="54" customFormat="1" ht="12.75">
      <c r="A53" s="28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</row>
    <row r="54" spans="1:13" s="54" customFormat="1" ht="12.75">
      <c r="A54" s="28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</row>
    <row r="55" spans="1:13" s="54" customFormat="1" ht="12.75">
      <c r="A55" s="28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</row>
    <row r="56" spans="1:13" s="54" customFormat="1" ht="12.75">
      <c r="A56" s="28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</row>
    <row r="57" spans="1:13" s="54" customFormat="1" ht="12.75">
      <c r="A57" s="28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</row>
    <row r="58" spans="1:13" s="54" customFormat="1" ht="12.75">
      <c r="A58" s="28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</row>
    <row r="59" spans="1:13" s="54" customFormat="1" ht="12.75">
      <c r="A59" s="28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</row>
    <row r="60" spans="1:13" s="54" customFormat="1" ht="12.75">
      <c r="A60" s="28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</row>
    <row r="61" spans="1:13" s="54" customFormat="1" ht="12.75">
      <c r="A61" s="28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</row>
    <row r="62" spans="1:13" s="54" customFormat="1" ht="12.75">
      <c r="A62" s="28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</row>
    <row r="63" spans="1:13" s="54" customFormat="1" ht="12.75">
      <c r="A63" s="28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</row>
    <row r="64" spans="1:13" s="54" customFormat="1" ht="12.75">
      <c r="A64" s="28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</row>
    <row r="65" spans="1:13" s="54" customFormat="1" ht="12.75">
      <c r="A65" s="28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</row>
    <row r="66" spans="1:13" s="54" customFormat="1" ht="12.75">
      <c r="A66" s="28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</row>
    <row r="67" spans="1:13" s="54" customFormat="1" ht="12.75">
      <c r="A67" s="28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</row>
    <row r="68" spans="1:13" s="54" customFormat="1" ht="12.75">
      <c r="A68" s="28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</row>
    <row r="69" spans="1:13" s="54" customFormat="1" ht="12.75">
      <c r="A69" s="28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</row>
    <row r="70" spans="1:13" s="54" customFormat="1" ht="12.75">
      <c r="A70" s="28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</row>
    <row r="71" spans="1:13" s="54" customFormat="1" ht="12.75">
      <c r="A71" s="28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</row>
    <row r="72" spans="1:13" s="54" customFormat="1" ht="12.75">
      <c r="A72" s="28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</row>
    <row r="73" spans="1:13" s="54" customFormat="1" ht="12.75">
      <c r="A73" s="28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</row>
    <row r="74" spans="1:13" s="54" customFormat="1" ht="12.75">
      <c r="A74" s="28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</row>
    <row r="75" spans="1:13" s="54" customFormat="1" ht="12.75">
      <c r="A75" s="28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13" s="54" customFormat="1" ht="12.75">
      <c r="A76" s="28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</row>
    <row r="77" spans="1:13" s="54" customFormat="1" ht="12.75">
      <c r="A77" s="28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</row>
    <row r="78" spans="1:13" s="54" customFormat="1" ht="12.75">
      <c r="A78" s="28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</row>
    <row r="79" spans="1:13" s="54" customFormat="1" ht="12.75">
      <c r="A79" s="28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</row>
    <row r="80" spans="1:13" s="54" customFormat="1" ht="12.75">
      <c r="A80" s="28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</row>
    <row r="81" spans="1:13" s="54" customFormat="1" ht="12.75">
      <c r="A81" s="28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</row>
    <row r="82" spans="1:13" s="54" customFormat="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s="54" customFormat="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="54" customFormat="1" ht="12.75"/>
    <row r="85" s="54" customFormat="1" ht="12.75"/>
    <row r="86" s="54" customFormat="1" ht="12.75"/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="54" customFormat="1" ht="12.75"/>
    <row r="93" s="54" customFormat="1" ht="12.75"/>
    <row r="94" s="54" customFormat="1" ht="12.75"/>
    <row r="95" s="54" customFormat="1" ht="12.75"/>
    <row r="96" s="54" customFormat="1" ht="12.75"/>
    <row r="97" s="54" customFormat="1" ht="12.75"/>
    <row r="98" s="54" customFormat="1" ht="12.75"/>
    <row r="99" s="54" customFormat="1" ht="12.75"/>
    <row r="100" s="54" customFormat="1" ht="12.75"/>
    <row r="101" s="54" customFormat="1" ht="12.75"/>
    <row r="102" s="54" customFormat="1" ht="12.75"/>
  </sheetData>
  <sheetProtection password="F954" sheet="1" objects="1" scenarios="1"/>
  <mergeCells count="6">
    <mergeCell ref="B2:M2"/>
    <mergeCell ref="B48:M48"/>
    <mergeCell ref="D3:H3"/>
    <mergeCell ref="I3:M3"/>
    <mergeCell ref="D4:F4"/>
    <mergeCell ref="I4:K4"/>
  </mergeCells>
  <conditionalFormatting sqref="C49:M49">
    <cfRule type="cellIs" priority="1" dxfId="0" operator="notEqual">
      <formula>0</formula>
    </cfRule>
  </conditionalFormatting>
  <printOptions horizontalCentered="1"/>
  <pageMargins left="0.05" right="0.05" top="0.33" bottom="0.16" header="0.33" footer="0.16"/>
  <pageSetup horizontalDpi="300" verticalDpi="3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83"/>
  <sheetViews>
    <sheetView showGridLines="0" zoomScalePageLayoutView="0" workbookViewId="0" topLeftCell="A19">
      <selection activeCell="G42" sqref="G42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3" width="12.140625" style="3" customWidth="1"/>
    <col min="14" max="16384" width="9.140625" style="3" customWidth="1"/>
  </cols>
  <sheetData>
    <row r="1" spans="1:1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6" ht="15.75" customHeight="1">
      <c r="A2" s="4"/>
      <c r="B2" s="104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2"/>
      <c r="O2" s="2"/>
      <c r="P2" s="2"/>
    </row>
    <row r="3" spans="1:13" ht="15.75" customHeight="1">
      <c r="A3" s="5"/>
      <c r="B3" s="6"/>
      <c r="C3" s="7"/>
      <c r="D3" s="107" t="s">
        <v>1</v>
      </c>
      <c r="E3" s="108"/>
      <c r="F3" s="108"/>
      <c r="G3" s="108"/>
      <c r="H3" s="109"/>
      <c r="I3" s="110" t="s">
        <v>2</v>
      </c>
      <c r="J3" s="111"/>
      <c r="K3" s="111"/>
      <c r="L3" s="111"/>
      <c r="M3" s="112"/>
    </row>
    <row r="4" spans="1:13" s="8" customFormat="1" ht="15.75" customHeight="1">
      <c r="A4" s="9"/>
      <c r="B4" s="10"/>
      <c r="C4" s="11"/>
      <c r="D4" s="107" t="s">
        <v>3</v>
      </c>
      <c r="E4" s="108"/>
      <c r="F4" s="113"/>
      <c r="G4" s="29"/>
      <c r="H4" s="30"/>
      <c r="I4" s="107" t="s">
        <v>3</v>
      </c>
      <c r="J4" s="108"/>
      <c r="K4" s="113"/>
      <c r="L4" s="31"/>
      <c r="M4" s="30"/>
    </row>
    <row r="5" spans="1:13" s="8" customFormat="1" ht="25.5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561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89</v>
      </c>
      <c r="B9" s="77" t="s">
        <v>562</v>
      </c>
      <c r="C9" s="57" t="s">
        <v>563</v>
      </c>
      <c r="D9" s="58">
        <v>300972</v>
      </c>
      <c r="E9" s="59">
        <v>7988319</v>
      </c>
      <c r="F9" s="59">
        <v>72705714</v>
      </c>
      <c r="G9" s="59">
        <v>1145000</v>
      </c>
      <c r="H9" s="60">
        <v>82140005</v>
      </c>
      <c r="I9" s="61">
        <v>301682</v>
      </c>
      <c r="J9" s="62">
        <v>6051266</v>
      </c>
      <c r="K9" s="59">
        <v>29523282</v>
      </c>
      <c r="L9" s="62">
        <v>6068000</v>
      </c>
      <c r="M9" s="60">
        <v>41944230</v>
      </c>
    </row>
    <row r="10" spans="1:13" s="8" customFormat="1" ht="12.75">
      <c r="A10" s="24" t="s">
        <v>89</v>
      </c>
      <c r="B10" s="77" t="s">
        <v>72</v>
      </c>
      <c r="C10" s="57" t="s">
        <v>73</v>
      </c>
      <c r="D10" s="58">
        <v>47170550</v>
      </c>
      <c r="E10" s="59">
        <v>92670156</v>
      </c>
      <c r="F10" s="59">
        <v>142279445</v>
      </c>
      <c r="G10" s="59">
        <v>1397000</v>
      </c>
      <c r="H10" s="60">
        <v>283517151</v>
      </c>
      <c r="I10" s="61">
        <v>24811509</v>
      </c>
      <c r="J10" s="62">
        <v>60728092</v>
      </c>
      <c r="K10" s="59">
        <v>75840208</v>
      </c>
      <c r="L10" s="62">
        <v>6252000</v>
      </c>
      <c r="M10" s="60">
        <v>167631809</v>
      </c>
    </row>
    <row r="11" spans="1:13" s="8" customFormat="1" ht="12.75">
      <c r="A11" s="24" t="s">
        <v>89</v>
      </c>
      <c r="B11" s="77" t="s">
        <v>74</v>
      </c>
      <c r="C11" s="57" t="s">
        <v>75</v>
      </c>
      <c r="D11" s="58">
        <v>39887832</v>
      </c>
      <c r="E11" s="59">
        <v>351534638</v>
      </c>
      <c r="F11" s="59">
        <v>105622416</v>
      </c>
      <c r="G11" s="59">
        <v>13217000</v>
      </c>
      <c r="H11" s="60">
        <v>510261886</v>
      </c>
      <c r="I11" s="61">
        <v>35430688</v>
      </c>
      <c r="J11" s="62">
        <v>283825234</v>
      </c>
      <c r="K11" s="59">
        <v>83682246</v>
      </c>
      <c r="L11" s="62">
        <v>5028000</v>
      </c>
      <c r="M11" s="60">
        <v>407966168</v>
      </c>
    </row>
    <row r="12" spans="1:13" s="8" customFormat="1" ht="12.75">
      <c r="A12" s="24" t="s">
        <v>89</v>
      </c>
      <c r="B12" s="77" t="s">
        <v>564</v>
      </c>
      <c r="C12" s="57" t="s">
        <v>565</v>
      </c>
      <c r="D12" s="58">
        <v>873687</v>
      </c>
      <c r="E12" s="59">
        <v>6527991</v>
      </c>
      <c r="F12" s="59">
        <v>16831569</v>
      </c>
      <c r="G12" s="59">
        <v>0</v>
      </c>
      <c r="H12" s="60">
        <v>24233247</v>
      </c>
      <c r="I12" s="61">
        <v>616845</v>
      </c>
      <c r="J12" s="62">
        <v>66635929</v>
      </c>
      <c r="K12" s="59">
        <v>1426096</v>
      </c>
      <c r="L12" s="62">
        <v>3572000</v>
      </c>
      <c r="M12" s="60">
        <v>72250870</v>
      </c>
    </row>
    <row r="13" spans="1:13" s="8" customFormat="1" ht="12.75">
      <c r="A13" s="24" t="s">
        <v>89</v>
      </c>
      <c r="B13" s="77" t="s">
        <v>566</v>
      </c>
      <c r="C13" s="57" t="s">
        <v>567</v>
      </c>
      <c r="D13" s="58">
        <v>7287539</v>
      </c>
      <c r="E13" s="59">
        <v>9522457</v>
      </c>
      <c r="F13" s="59">
        <v>80134272</v>
      </c>
      <c r="G13" s="59">
        <v>908000</v>
      </c>
      <c r="H13" s="60">
        <v>97852268</v>
      </c>
      <c r="I13" s="61">
        <v>5772627</v>
      </c>
      <c r="J13" s="62">
        <v>13395417</v>
      </c>
      <c r="K13" s="59">
        <v>33999485</v>
      </c>
      <c r="L13" s="62">
        <v>2741000</v>
      </c>
      <c r="M13" s="60">
        <v>55908529</v>
      </c>
    </row>
    <row r="14" spans="1:13" s="8" customFormat="1" ht="12.75">
      <c r="A14" s="24" t="s">
        <v>108</v>
      </c>
      <c r="B14" s="77" t="s">
        <v>568</v>
      </c>
      <c r="C14" s="57" t="s">
        <v>569</v>
      </c>
      <c r="D14" s="58">
        <v>0</v>
      </c>
      <c r="E14" s="59">
        <v>0</v>
      </c>
      <c r="F14" s="59">
        <v>89463247</v>
      </c>
      <c r="G14" s="59">
        <v>0</v>
      </c>
      <c r="H14" s="60">
        <v>89463247</v>
      </c>
      <c r="I14" s="61">
        <v>0</v>
      </c>
      <c r="J14" s="62">
        <v>0</v>
      </c>
      <c r="K14" s="59">
        <v>114458689</v>
      </c>
      <c r="L14" s="62">
        <v>1429000</v>
      </c>
      <c r="M14" s="60">
        <v>115887689</v>
      </c>
    </row>
    <row r="15" spans="1:13" s="37" customFormat="1" ht="12.75">
      <c r="A15" s="46"/>
      <c r="B15" s="78" t="s">
        <v>570</v>
      </c>
      <c r="C15" s="79"/>
      <c r="D15" s="66">
        <f aca="true" t="shared" si="0" ref="D15:M15">SUM(D9:D14)</f>
        <v>95520580</v>
      </c>
      <c r="E15" s="67">
        <f t="shared" si="0"/>
        <v>468243561</v>
      </c>
      <c r="F15" s="67">
        <f t="shared" si="0"/>
        <v>507036663</v>
      </c>
      <c r="G15" s="67">
        <f t="shared" si="0"/>
        <v>16667000</v>
      </c>
      <c r="H15" s="80">
        <f t="shared" si="0"/>
        <v>1087467804</v>
      </c>
      <c r="I15" s="81">
        <f t="shared" si="0"/>
        <v>66933351</v>
      </c>
      <c r="J15" s="82">
        <f t="shared" si="0"/>
        <v>430635938</v>
      </c>
      <c r="K15" s="67">
        <f t="shared" si="0"/>
        <v>338930006</v>
      </c>
      <c r="L15" s="82">
        <f t="shared" si="0"/>
        <v>25090000</v>
      </c>
      <c r="M15" s="80">
        <f t="shared" si="0"/>
        <v>861589295</v>
      </c>
    </row>
    <row r="16" spans="1:13" s="8" customFormat="1" ht="12.75">
      <c r="A16" s="24" t="s">
        <v>89</v>
      </c>
      <c r="B16" s="77" t="s">
        <v>571</v>
      </c>
      <c r="C16" s="57" t="s">
        <v>572</v>
      </c>
      <c r="D16" s="58">
        <v>119625</v>
      </c>
      <c r="E16" s="59">
        <v>0</v>
      </c>
      <c r="F16" s="59">
        <v>22580013</v>
      </c>
      <c r="G16" s="59">
        <v>0</v>
      </c>
      <c r="H16" s="60">
        <v>22699638</v>
      </c>
      <c r="I16" s="61">
        <v>26194</v>
      </c>
      <c r="J16" s="62">
        <v>0</v>
      </c>
      <c r="K16" s="59">
        <v>6684777</v>
      </c>
      <c r="L16" s="62">
        <v>3383000</v>
      </c>
      <c r="M16" s="60">
        <v>10093971</v>
      </c>
    </row>
    <row r="17" spans="1:13" s="8" customFormat="1" ht="12.75">
      <c r="A17" s="24" t="s">
        <v>89</v>
      </c>
      <c r="B17" s="77" t="s">
        <v>573</v>
      </c>
      <c r="C17" s="57" t="s">
        <v>574</v>
      </c>
      <c r="D17" s="58">
        <v>1500445</v>
      </c>
      <c r="E17" s="59">
        <v>6560462</v>
      </c>
      <c r="F17" s="59">
        <v>6077767</v>
      </c>
      <c r="G17" s="59">
        <v>0</v>
      </c>
      <c r="H17" s="60">
        <v>14138674</v>
      </c>
      <c r="I17" s="61">
        <v>967771</v>
      </c>
      <c r="J17" s="62">
        <v>7239574</v>
      </c>
      <c r="K17" s="59">
        <v>4786994</v>
      </c>
      <c r="L17" s="62">
        <v>1380000</v>
      </c>
      <c r="M17" s="60">
        <v>14374339</v>
      </c>
    </row>
    <row r="18" spans="1:13" s="8" customFormat="1" ht="12.75">
      <c r="A18" s="24" t="s">
        <v>89</v>
      </c>
      <c r="B18" s="77" t="s">
        <v>575</v>
      </c>
      <c r="C18" s="57" t="s">
        <v>576</v>
      </c>
      <c r="D18" s="58">
        <v>2109808</v>
      </c>
      <c r="E18" s="59">
        <v>54022153</v>
      </c>
      <c r="F18" s="59">
        <v>-691797</v>
      </c>
      <c r="G18" s="59">
        <v>0</v>
      </c>
      <c r="H18" s="60">
        <v>55440164</v>
      </c>
      <c r="I18" s="61">
        <v>34235734</v>
      </c>
      <c r="J18" s="62">
        <v>10755386</v>
      </c>
      <c r="K18" s="59">
        <v>12008628</v>
      </c>
      <c r="L18" s="62">
        <v>6107000</v>
      </c>
      <c r="M18" s="60">
        <v>63106748</v>
      </c>
    </row>
    <row r="19" spans="1:13" s="8" customFormat="1" ht="12.75">
      <c r="A19" s="24" t="s">
        <v>89</v>
      </c>
      <c r="B19" s="77" t="s">
        <v>577</v>
      </c>
      <c r="C19" s="57" t="s">
        <v>578</v>
      </c>
      <c r="D19" s="58">
        <v>5273517</v>
      </c>
      <c r="E19" s="59">
        <v>33831461</v>
      </c>
      <c r="F19" s="59">
        <v>30149099</v>
      </c>
      <c r="G19" s="59">
        <v>0</v>
      </c>
      <c r="H19" s="60">
        <v>69254077</v>
      </c>
      <c r="I19" s="61">
        <v>5692395</v>
      </c>
      <c r="J19" s="62">
        <v>26727793</v>
      </c>
      <c r="K19" s="59">
        <v>17366665</v>
      </c>
      <c r="L19" s="62">
        <v>62000</v>
      </c>
      <c r="M19" s="60">
        <v>49848853</v>
      </c>
    </row>
    <row r="20" spans="1:13" s="8" customFormat="1" ht="12.75">
      <c r="A20" s="24" t="s">
        <v>89</v>
      </c>
      <c r="B20" s="77" t="s">
        <v>579</v>
      </c>
      <c r="C20" s="57" t="s">
        <v>580</v>
      </c>
      <c r="D20" s="58">
        <v>2618296</v>
      </c>
      <c r="E20" s="59">
        <v>12293809</v>
      </c>
      <c r="F20" s="59">
        <v>3066218</v>
      </c>
      <c r="G20" s="59">
        <v>300000</v>
      </c>
      <c r="H20" s="60">
        <v>18278323</v>
      </c>
      <c r="I20" s="61">
        <v>1967118</v>
      </c>
      <c r="J20" s="62">
        <v>10208390</v>
      </c>
      <c r="K20" s="59">
        <v>5423928</v>
      </c>
      <c r="L20" s="62">
        <v>432000</v>
      </c>
      <c r="M20" s="60">
        <v>18031436</v>
      </c>
    </row>
    <row r="21" spans="1:13" s="8" customFormat="1" ht="12.75">
      <c r="A21" s="24" t="s">
        <v>108</v>
      </c>
      <c r="B21" s="77" t="s">
        <v>581</v>
      </c>
      <c r="C21" s="57" t="s">
        <v>582</v>
      </c>
      <c r="D21" s="58">
        <v>0</v>
      </c>
      <c r="E21" s="59">
        <v>0</v>
      </c>
      <c r="F21" s="59">
        <v>40511644</v>
      </c>
      <c r="G21" s="59">
        <v>13970000</v>
      </c>
      <c r="H21" s="60">
        <v>54481644</v>
      </c>
      <c r="I21" s="61">
        <v>0</v>
      </c>
      <c r="J21" s="62">
        <v>0</v>
      </c>
      <c r="K21" s="59">
        <v>63707442</v>
      </c>
      <c r="L21" s="62">
        <v>9457000</v>
      </c>
      <c r="M21" s="60">
        <v>73164442</v>
      </c>
    </row>
    <row r="22" spans="1:13" s="37" customFormat="1" ht="12.75">
      <c r="A22" s="46"/>
      <c r="B22" s="78" t="s">
        <v>583</v>
      </c>
      <c r="C22" s="79"/>
      <c r="D22" s="66">
        <f aca="true" t="shared" si="1" ref="D22:M22">SUM(D16:D21)</f>
        <v>11621691</v>
      </c>
      <c r="E22" s="67">
        <f t="shared" si="1"/>
        <v>106707885</v>
      </c>
      <c r="F22" s="67">
        <f t="shared" si="1"/>
        <v>101692944</v>
      </c>
      <c r="G22" s="67">
        <f t="shared" si="1"/>
        <v>14270000</v>
      </c>
      <c r="H22" s="80">
        <f t="shared" si="1"/>
        <v>234292520</v>
      </c>
      <c r="I22" s="81">
        <f t="shared" si="1"/>
        <v>42889212</v>
      </c>
      <c r="J22" s="82">
        <f t="shared" si="1"/>
        <v>54931143</v>
      </c>
      <c r="K22" s="67">
        <f t="shared" si="1"/>
        <v>109978434</v>
      </c>
      <c r="L22" s="82">
        <f t="shared" si="1"/>
        <v>20821000</v>
      </c>
      <c r="M22" s="80">
        <f t="shared" si="1"/>
        <v>228619789</v>
      </c>
    </row>
    <row r="23" spans="1:13" s="8" customFormat="1" ht="12.75">
      <c r="A23" s="24" t="s">
        <v>89</v>
      </c>
      <c r="B23" s="77" t="s">
        <v>584</v>
      </c>
      <c r="C23" s="57" t="s">
        <v>585</v>
      </c>
      <c r="D23" s="58">
        <v>0</v>
      </c>
      <c r="E23" s="59">
        <v>0</v>
      </c>
      <c r="F23" s="59">
        <v>0</v>
      </c>
      <c r="G23" s="59">
        <v>0</v>
      </c>
      <c r="H23" s="60">
        <v>0</v>
      </c>
      <c r="I23" s="61">
        <v>0</v>
      </c>
      <c r="J23" s="62">
        <v>0</v>
      </c>
      <c r="K23" s="59">
        <v>40446582</v>
      </c>
      <c r="L23" s="62">
        <v>21000</v>
      </c>
      <c r="M23" s="60">
        <v>40467582</v>
      </c>
    </row>
    <row r="24" spans="1:13" s="8" customFormat="1" ht="12.75">
      <c r="A24" s="24" t="s">
        <v>89</v>
      </c>
      <c r="B24" s="77" t="s">
        <v>586</v>
      </c>
      <c r="C24" s="57" t="s">
        <v>587</v>
      </c>
      <c r="D24" s="58">
        <v>0</v>
      </c>
      <c r="E24" s="59">
        <v>0</v>
      </c>
      <c r="F24" s="59">
        <v>0</v>
      </c>
      <c r="G24" s="59">
        <v>0</v>
      </c>
      <c r="H24" s="60">
        <v>0</v>
      </c>
      <c r="I24" s="61">
        <v>2054533</v>
      </c>
      <c r="J24" s="62">
        <v>24592801</v>
      </c>
      <c r="K24" s="59">
        <v>-3792875</v>
      </c>
      <c r="L24" s="62">
        <v>4671000</v>
      </c>
      <c r="M24" s="60">
        <v>27525459</v>
      </c>
    </row>
    <row r="25" spans="1:13" s="8" customFormat="1" ht="12.75">
      <c r="A25" s="24" t="s">
        <v>89</v>
      </c>
      <c r="B25" s="77" t="s">
        <v>588</v>
      </c>
      <c r="C25" s="57" t="s">
        <v>589</v>
      </c>
      <c r="D25" s="58">
        <v>410595</v>
      </c>
      <c r="E25" s="59">
        <v>3253438</v>
      </c>
      <c r="F25" s="59">
        <v>1046634</v>
      </c>
      <c r="G25" s="59">
        <v>0</v>
      </c>
      <c r="H25" s="60">
        <v>4710667</v>
      </c>
      <c r="I25" s="61">
        <v>0</v>
      </c>
      <c r="J25" s="62">
        <v>0</v>
      </c>
      <c r="K25" s="59">
        <v>174500676</v>
      </c>
      <c r="L25" s="62">
        <v>0</v>
      </c>
      <c r="M25" s="60">
        <v>174500676</v>
      </c>
    </row>
    <row r="26" spans="1:13" s="8" customFormat="1" ht="12.75">
      <c r="A26" s="24" t="s">
        <v>89</v>
      </c>
      <c r="B26" s="77" t="s">
        <v>590</v>
      </c>
      <c r="C26" s="57" t="s">
        <v>591</v>
      </c>
      <c r="D26" s="58">
        <v>164250</v>
      </c>
      <c r="E26" s="59">
        <v>1471711</v>
      </c>
      <c r="F26" s="59">
        <v>31049068</v>
      </c>
      <c r="G26" s="59">
        <v>792000</v>
      </c>
      <c r="H26" s="60">
        <v>33477029</v>
      </c>
      <c r="I26" s="61">
        <v>0</v>
      </c>
      <c r="J26" s="62">
        <v>1506288</v>
      </c>
      <c r="K26" s="59">
        <v>19516802</v>
      </c>
      <c r="L26" s="62">
        <v>1074000</v>
      </c>
      <c r="M26" s="60">
        <v>22097090</v>
      </c>
    </row>
    <row r="27" spans="1:13" s="8" customFormat="1" ht="12.75">
      <c r="A27" s="24" t="s">
        <v>89</v>
      </c>
      <c r="B27" s="77" t="s">
        <v>592</v>
      </c>
      <c r="C27" s="57" t="s">
        <v>593</v>
      </c>
      <c r="D27" s="58">
        <v>0</v>
      </c>
      <c r="E27" s="59">
        <v>0</v>
      </c>
      <c r="F27" s="59">
        <v>-750000</v>
      </c>
      <c r="G27" s="59">
        <v>750000</v>
      </c>
      <c r="H27" s="60">
        <v>0</v>
      </c>
      <c r="I27" s="61">
        <v>0</v>
      </c>
      <c r="J27" s="62">
        <v>0</v>
      </c>
      <c r="K27" s="59">
        <v>2603551</v>
      </c>
      <c r="L27" s="62">
        <v>0</v>
      </c>
      <c r="M27" s="60">
        <v>2603551</v>
      </c>
    </row>
    <row r="28" spans="1:13" s="8" customFormat="1" ht="12.75">
      <c r="A28" s="24" t="s">
        <v>89</v>
      </c>
      <c r="B28" s="77" t="s">
        <v>594</v>
      </c>
      <c r="C28" s="57" t="s">
        <v>595</v>
      </c>
      <c r="D28" s="58">
        <v>989421</v>
      </c>
      <c r="E28" s="59">
        <v>10355032</v>
      </c>
      <c r="F28" s="59">
        <v>12106551</v>
      </c>
      <c r="G28" s="59">
        <v>0</v>
      </c>
      <c r="H28" s="60">
        <v>23451004</v>
      </c>
      <c r="I28" s="61">
        <v>1584407</v>
      </c>
      <c r="J28" s="62">
        <v>13736992</v>
      </c>
      <c r="K28" s="59">
        <v>19043917</v>
      </c>
      <c r="L28" s="62">
        <v>2664000</v>
      </c>
      <c r="M28" s="60">
        <v>37029316</v>
      </c>
    </row>
    <row r="29" spans="1:13" s="8" customFormat="1" ht="12.75">
      <c r="A29" s="24" t="s">
        <v>108</v>
      </c>
      <c r="B29" s="77" t="s">
        <v>596</v>
      </c>
      <c r="C29" s="57" t="s">
        <v>597</v>
      </c>
      <c r="D29" s="58">
        <v>0</v>
      </c>
      <c r="E29" s="59">
        <v>0</v>
      </c>
      <c r="F29" s="59">
        <v>-4090000</v>
      </c>
      <c r="G29" s="59">
        <v>4090000</v>
      </c>
      <c r="H29" s="60">
        <v>0</v>
      </c>
      <c r="I29" s="61">
        <v>0</v>
      </c>
      <c r="J29" s="62">
        <v>0</v>
      </c>
      <c r="K29" s="59">
        <v>70962812</v>
      </c>
      <c r="L29" s="62">
        <v>8230000</v>
      </c>
      <c r="M29" s="60">
        <v>79192812</v>
      </c>
    </row>
    <row r="30" spans="1:13" s="37" customFormat="1" ht="12.75">
      <c r="A30" s="46"/>
      <c r="B30" s="78" t="s">
        <v>598</v>
      </c>
      <c r="C30" s="79"/>
      <c r="D30" s="66">
        <f aca="true" t="shared" si="2" ref="D30:M30">SUM(D23:D29)</f>
        <v>1564266</v>
      </c>
      <c r="E30" s="67">
        <f t="shared" si="2"/>
        <v>15080181</v>
      </c>
      <c r="F30" s="67">
        <f t="shared" si="2"/>
        <v>39362253</v>
      </c>
      <c r="G30" s="67">
        <f t="shared" si="2"/>
        <v>5632000</v>
      </c>
      <c r="H30" s="80">
        <f t="shared" si="2"/>
        <v>61638700</v>
      </c>
      <c r="I30" s="81">
        <f t="shared" si="2"/>
        <v>3638940</v>
      </c>
      <c r="J30" s="82">
        <f t="shared" si="2"/>
        <v>39836081</v>
      </c>
      <c r="K30" s="67">
        <f t="shared" si="2"/>
        <v>323281465</v>
      </c>
      <c r="L30" s="82">
        <f t="shared" si="2"/>
        <v>16660000</v>
      </c>
      <c r="M30" s="80">
        <f t="shared" si="2"/>
        <v>383416486</v>
      </c>
    </row>
    <row r="31" spans="1:13" s="8" customFormat="1" ht="12.75">
      <c r="A31" s="24" t="s">
        <v>89</v>
      </c>
      <c r="B31" s="77" t="s">
        <v>599</v>
      </c>
      <c r="C31" s="57" t="s">
        <v>600</v>
      </c>
      <c r="D31" s="58">
        <v>693068</v>
      </c>
      <c r="E31" s="59">
        <v>9268667</v>
      </c>
      <c r="F31" s="59">
        <v>13372657</v>
      </c>
      <c r="G31" s="59">
        <v>0</v>
      </c>
      <c r="H31" s="60">
        <v>23334392</v>
      </c>
      <c r="I31" s="61">
        <v>791315</v>
      </c>
      <c r="J31" s="62">
        <v>6501816</v>
      </c>
      <c r="K31" s="59">
        <v>7926939</v>
      </c>
      <c r="L31" s="62">
        <v>0</v>
      </c>
      <c r="M31" s="60">
        <v>15220070</v>
      </c>
    </row>
    <row r="32" spans="1:13" s="8" customFormat="1" ht="12.75">
      <c r="A32" s="24" t="s">
        <v>89</v>
      </c>
      <c r="B32" s="77" t="s">
        <v>76</v>
      </c>
      <c r="C32" s="57" t="s">
        <v>77</v>
      </c>
      <c r="D32" s="58">
        <v>16274425</v>
      </c>
      <c r="E32" s="59">
        <v>124073635</v>
      </c>
      <c r="F32" s="59">
        <v>31131731</v>
      </c>
      <c r="G32" s="59">
        <v>4697000</v>
      </c>
      <c r="H32" s="60">
        <v>176176791</v>
      </c>
      <c r="I32" s="61">
        <v>13753384</v>
      </c>
      <c r="J32" s="62">
        <v>129632515</v>
      </c>
      <c r="K32" s="59">
        <v>15339183</v>
      </c>
      <c r="L32" s="62">
        <v>0</v>
      </c>
      <c r="M32" s="60">
        <v>158725082</v>
      </c>
    </row>
    <row r="33" spans="1:13" s="8" customFormat="1" ht="12.75">
      <c r="A33" s="24" t="s">
        <v>89</v>
      </c>
      <c r="B33" s="77" t="s">
        <v>78</v>
      </c>
      <c r="C33" s="57" t="s">
        <v>79</v>
      </c>
      <c r="D33" s="58">
        <v>47240123</v>
      </c>
      <c r="E33" s="59">
        <v>178033448</v>
      </c>
      <c r="F33" s="59">
        <v>40125735</v>
      </c>
      <c r="G33" s="59">
        <v>0</v>
      </c>
      <c r="H33" s="60">
        <v>265399306</v>
      </c>
      <c r="I33" s="61">
        <v>41454582</v>
      </c>
      <c r="J33" s="62">
        <v>132572302</v>
      </c>
      <c r="K33" s="59">
        <v>30548733</v>
      </c>
      <c r="L33" s="62">
        <v>0</v>
      </c>
      <c r="M33" s="60">
        <v>204575617</v>
      </c>
    </row>
    <row r="34" spans="1:13" s="8" customFormat="1" ht="12.75">
      <c r="A34" s="24" t="s">
        <v>89</v>
      </c>
      <c r="B34" s="77" t="s">
        <v>601</v>
      </c>
      <c r="C34" s="57" t="s">
        <v>602</v>
      </c>
      <c r="D34" s="58">
        <v>4784644</v>
      </c>
      <c r="E34" s="59">
        <v>19917264</v>
      </c>
      <c r="F34" s="59">
        <v>23120183</v>
      </c>
      <c r="G34" s="59">
        <v>0</v>
      </c>
      <c r="H34" s="60">
        <v>47822091</v>
      </c>
      <c r="I34" s="61">
        <v>4565142</v>
      </c>
      <c r="J34" s="62">
        <v>18720917</v>
      </c>
      <c r="K34" s="59">
        <v>16357314</v>
      </c>
      <c r="L34" s="62">
        <v>5070000</v>
      </c>
      <c r="M34" s="60">
        <v>44713373</v>
      </c>
    </row>
    <row r="35" spans="1:13" s="8" customFormat="1" ht="12.75">
      <c r="A35" s="24" t="s">
        <v>108</v>
      </c>
      <c r="B35" s="77" t="s">
        <v>603</v>
      </c>
      <c r="C35" s="57" t="s">
        <v>604</v>
      </c>
      <c r="D35" s="58">
        <v>0</v>
      </c>
      <c r="E35" s="59">
        <v>0</v>
      </c>
      <c r="F35" s="59">
        <v>3679389</v>
      </c>
      <c r="G35" s="59">
        <v>0</v>
      </c>
      <c r="H35" s="60">
        <v>3679389</v>
      </c>
      <c r="I35" s="61">
        <v>0</v>
      </c>
      <c r="J35" s="62">
        <v>0</v>
      </c>
      <c r="K35" s="59">
        <v>1342143</v>
      </c>
      <c r="L35" s="62">
        <v>513000</v>
      </c>
      <c r="M35" s="60">
        <v>1855143</v>
      </c>
    </row>
    <row r="36" spans="1:13" s="37" customFormat="1" ht="12.75">
      <c r="A36" s="46"/>
      <c r="B36" s="78" t="s">
        <v>605</v>
      </c>
      <c r="C36" s="79"/>
      <c r="D36" s="66">
        <f aca="true" t="shared" si="3" ref="D36:M36">SUM(D31:D35)</f>
        <v>68992260</v>
      </c>
      <c r="E36" s="67">
        <f t="shared" si="3"/>
        <v>331293014</v>
      </c>
      <c r="F36" s="67">
        <f t="shared" si="3"/>
        <v>111429695</v>
      </c>
      <c r="G36" s="67">
        <f t="shared" si="3"/>
        <v>4697000</v>
      </c>
      <c r="H36" s="80">
        <f t="shared" si="3"/>
        <v>516411969</v>
      </c>
      <c r="I36" s="81">
        <f t="shared" si="3"/>
        <v>60564423</v>
      </c>
      <c r="J36" s="82">
        <f t="shared" si="3"/>
        <v>287427550</v>
      </c>
      <c r="K36" s="67">
        <f t="shared" si="3"/>
        <v>71514312</v>
      </c>
      <c r="L36" s="82">
        <f t="shared" si="3"/>
        <v>5583000</v>
      </c>
      <c r="M36" s="80">
        <f t="shared" si="3"/>
        <v>425089285</v>
      </c>
    </row>
    <row r="37" spans="1:13" s="37" customFormat="1" ht="12.75">
      <c r="A37" s="46"/>
      <c r="B37" s="78" t="s">
        <v>606</v>
      </c>
      <c r="C37" s="79"/>
      <c r="D37" s="66">
        <f aca="true" t="shared" si="4" ref="D37:M37">SUM(D9:D14,D16:D21,D23:D29,D31:D35)</f>
        <v>177698797</v>
      </c>
      <c r="E37" s="67">
        <f t="shared" si="4"/>
        <v>921324641</v>
      </c>
      <c r="F37" s="67">
        <f t="shared" si="4"/>
        <v>759521555</v>
      </c>
      <c r="G37" s="67">
        <f t="shared" si="4"/>
        <v>41266000</v>
      </c>
      <c r="H37" s="80">
        <f t="shared" si="4"/>
        <v>1899810993</v>
      </c>
      <c r="I37" s="81">
        <f t="shared" si="4"/>
        <v>174025926</v>
      </c>
      <c r="J37" s="82">
        <f t="shared" si="4"/>
        <v>812830712</v>
      </c>
      <c r="K37" s="67">
        <f t="shared" si="4"/>
        <v>843704217</v>
      </c>
      <c r="L37" s="82">
        <f t="shared" si="4"/>
        <v>68154000</v>
      </c>
      <c r="M37" s="80">
        <f t="shared" si="4"/>
        <v>1898714855</v>
      </c>
    </row>
    <row r="38" spans="1:13" s="8" customFormat="1" ht="12.75">
      <c r="A38" s="47"/>
      <c r="B38" s="83"/>
      <c r="C38" s="84"/>
      <c r="D38" s="85"/>
      <c r="E38" s="86"/>
      <c r="F38" s="86"/>
      <c r="G38" s="86"/>
      <c r="H38" s="87"/>
      <c r="I38" s="85"/>
      <c r="J38" s="86"/>
      <c r="K38" s="86"/>
      <c r="L38" s="86"/>
      <c r="M38" s="87"/>
    </row>
    <row r="39" spans="1:13" s="8" customFormat="1" ht="12.75">
      <c r="A39" s="2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103" t="s">
        <v>668</v>
      </c>
      <c r="C41" s="103"/>
      <c r="D41" s="103">
        <f>D37-'[11]Summary'!$F$13</f>
        <v>0</v>
      </c>
      <c r="E41" s="103">
        <f>E37-'[11]Summary'!$F$14</f>
        <v>0</v>
      </c>
      <c r="F41" s="103">
        <f>F37-'[11]Summary'!$F$15+G37</f>
        <v>0</v>
      </c>
      <c r="G41" s="103">
        <f>G37-'[11]Summary'!$F$15+F37</f>
        <v>0</v>
      </c>
      <c r="H41" s="103">
        <f>H37-'[11]Summary'!$F$12</f>
        <v>0</v>
      </c>
      <c r="I41" s="103">
        <f>I37-'[11]Summary'!$J$13</f>
        <v>0</v>
      </c>
      <c r="J41" s="103">
        <f>J37-'[11]Summary'!$J$14</f>
        <v>0</v>
      </c>
      <c r="K41" s="103">
        <f>K37-'[11]Summary'!$J$15+L37</f>
        <v>0</v>
      </c>
      <c r="L41" s="103">
        <f>L37-'[11]Summary'!$J$15+K37</f>
        <v>0</v>
      </c>
      <c r="M41" s="103">
        <f>M37-'[11]Summary'!$J$12</f>
        <v>0</v>
      </c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6">
    <mergeCell ref="B2:M2"/>
    <mergeCell ref="B39:M39"/>
    <mergeCell ref="D3:H3"/>
    <mergeCell ref="I3:M3"/>
    <mergeCell ref="D4:F4"/>
    <mergeCell ref="I4:K4"/>
  </mergeCells>
  <conditionalFormatting sqref="C41:M41">
    <cfRule type="cellIs" priority="1" dxfId="0" operator="notEqual">
      <formula>0</formula>
    </cfRule>
  </conditionalFormatting>
  <printOptions horizontalCentered="1"/>
  <pageMargins left="0.05" right="0.05" top="0.33" bottom="0.16" header="0.33" footer="0.16"/>
  <pageSetup horizontalDpi="300" verticalDpi="3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83"/>
  <sheetViews>
    <sheetView showGridLines="0" zoomScalePageLayoutView="0" workbookViewId="0" topLeftCell="A28">
      <selection activeCell="E50" sqref="E50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3" width="12.140625" style="3" customWidth="1"/>
    <col min="14" max="16384" width="9.140625" style="3" customWidth="1"/>
  </cols>
  <sheetData>
    <row r="1" spans="1:1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6" ht="15.75" customHeight="1">
      <c r="A2" s="4"/>
      <c r="B2" s="104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2"/>
      <c r="O2" s="2"/>
      <c r="P2" s="2"/>
    </row>
    <row r="3" spans="1:13" ht="15.75" customHeight="1">
      <c r="A3" s="5"/>
      <c r="B3" s="6"/>
      <c r="C3" s="7"/>
      <c r="D3" s="107" t="s">
        <v>1</v>
      </c>
      <c r="E3" s="108"/>
      <c r="F3" s="108"/>
      <c r="G3" s="108"/>
      <c r="H3" s="109"/>
      <c r="I3" s="110" t="s">
        <v>2</v>
      </c>
      <c r="J3" s="111"/>
      <c r="K3" s="111"/>
      <c r="L3" s="111"/>
      <c r="M3" s="112"/>
    </row>
    <row r="4" spans="1:13" s="8" customFormat="1" ht="15.75" customHeight="1">
      <c r="A4" s="9"/>
      <c r="B4" s="10"/>
      <c r="C4" s="11"/>
      <c r="D4" s="107" t="s">
        <v>3</v>
      </c>
      <c r="E4" s="108"/>
      <c r="F4" s="113"/>
      <c r="G4" s="29"/>
      <c r="H4" s="30"/>
      <c r="I4" s="107" t="s">
        <v>3</v>
      </c>
      <c r="J4" s="108"/>
      <c r="K4" s="113"/>
      <c r="L4" s="31"/>
      <c r="M4" s="30"/>
    </row>
    <row r="5" spans="1:13" s="8" customFormat="1" ht="25.5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8"/>
    </row>
    <row r="7" spans="1:13" s="8" customFormat="1" ht="12.75">
      <c r="A7" s="9"/>
      <c r="B7" s="42" t="s">
        <v>607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1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1"/>
    </row>
    <row r="9" spans="1:13" s="8" customFormat="1" ht="12.75">
      <c r="A9" s="24" t="s">
        <v>87</v>
      </c>
      <c r="B9" s="77" t="s">
        <v>31</v>
      </c>
      <c r="C9" s="57" t="s">
        <v>32</v>
      </c>
      <c r="D9" s="58">
        <v>1325958985</v>
      </c>
      <c r="E9" s="59">
        <v>2468216004</v>
      </c>
      <c r="F9" s="59">
        <v>2252559200</v>
      </c>
      <c r="G9" s="59">
        <v>105602000</v>
      </c>
      <c r="H9" s="60">
        <v>6152336189</v>
      </c>
      <c r="I9" s="61">
        <v>1072130487</v>
      </c>
      <c r="J9" s="62">
        <v>2077444755</v>
      </c>
      <c r="K9" s="59">
        <v>2252513347</v>
      </c>
      <c r="L9" s="62">
        <v>599189000</v>
      </c>
      <c r="M9" s="62">
        <v>6001277589</v>
      </c>
    </row>
    <row r="10" spans="1:13" s="37" customFormat="1" ht="12.75">
      <c r="A10" s="46"/>
      <c r="B10" s="78" t="s">
        <v>88</v>
      </c>
      <c r="C10" s="79"/>
      <c r="D10" s="66">
        <f aca="true" t="shared" si="0" ref="D10:M10">D9</f>
        <v>1325958985</v>
      </c>
      <c r="E10" s="67">
        <f t="shared" si="0"/>
        <v>2468216004</v>
      </c>
      <c r="F10" s="67">
        <f t="shared" si="0"/>
        <v>2252559200</v>
      </c>
      <c r="G10" s="67">
        <f t="shared" si="0"/>
        <v>105602000</v>
      </c>
      <c r="H10" s="80">
        <f t="shared" si="0"/>
        <v>6152336189</v>
      </c>
      <c r="I10" s="81">
        <f t="shared" si="0"/>
        <v>1072130487</v>
      </c>
      <c r="J10" s="82">
        <f t="shared" si="0"/>
        <v>2077444755</v>
      </c>
      <c r="K10" s="67">
        <f t="shared" si="0"/>
        <v>2252513347</v>
      </c>
      <c r="L10" s="82">
        <f t="shared" si="0"/>
        <v>599189000</v>
      </c>
      <c r="M10" s="82">
        <f t="shared" si="0"/>
        <v>6001277589</v>
      </c>
    </row>
    <row r="11" spans="1:13" s="8" customFormat="1" ht="12.75">
      <c r="A11" s="24" t="s">
        <v>89</v>
      </c>
      <c r="B11" s="77" t="s">
        <v>608</v>
      </c>
      <c r="C11" s="57" t="s">
        <v>609</v>
      </c>
      <c r="D11" s="58">
        <v>3862589</v>
      </c>
      <c r="E11" s="59">
        <v>19874598</v>
      </c>
      <c r="F11" s="59">
        <v>7061591</v>
      </c>
      <c r="G11" s="59">
        <v>2050000</v>
      </c>
      <c r="H11" s="60">
        <v>32848778</v>
      </c>
      <c r="I11" s="61">
        <v>5497580</v>
      </c>
      <c r="J11" s="62">
        <v>17423336</v>
      </c>
      <c r="K11" s="59">
        <v>-1296957</v>
      </c>
      <c r="L11" s="62">
        <v>275000</v>
      </c>
      <c r="M11" s="62">
        <v>21898959</v>
      </c>
    </row>
    <row r="12" spans="1:13" s="8" customFormat="1" ht="12.75">
      <c r="A12" s="24" t="s">
        <v>89</v>
      </c>
      <c r="B12" s="77" t="s">
        <v>610</v>
      </c>
      <c r="C12" s="57" t="s">
        <v>611</v>
      </c>
      <c r="D12" s="58">
        <v>8432830</v>
      </c>
      <c r="E12" s="59">
        <v>14319149</v>
      </c>
      <c r="F12" s="59">
        <v>1889206</v>
      </c>
      <c r="G12" s="59">
        <v>283000</v>
      </c>
      <c r="H12" s="60">
        <v>24924185</v>
      </c>
      <c r="I12" s="61">
        <v>8588704</v>
      </c>
      <c r="J12" s="62">
        <v>13786828</v>
      </c>
      <c r="K12" s="59">
        <v>10855429</v>
      </c>
      <c r="L12" s="62">
        <v>773000</v>
      </c>
      <c r="M12" s="62">
        <v>34003961</v>
      </c>
    </row>
    <row r="13" spans="1:13" s="8" customFormat="1" ht="12.75">
      <c r="A13" s="24" t="s">
        <v>89</v>
      </c>
      <c r="B13" s="77" t="s">
        <v>612</v>
      </c>
      <c r="C13" s="57" t="s">
        <v>613</v>
      </c>
      <c r="D13" s="58">
        <v>5671417</v>
      </c>
      <c r="E13" s="59">
        <v>18925175</v>
      </c>
      <c r="F13" s="59">
        <v>6768967</v>
      </c>
      <c r="G13" s="59">
        <v>0</v>
      </c>
      <c r="H13" s="60">
        <v>31365559</v>
      </c>
      <c r="I13" s="61">
        <v>5075872</v>
      </c>
      <c r="J13" s="62">
        <v>16313240</v>
      </c>
      <c r="K13" s="59">
        <v>6234289</v>
      </c>
      <c r="L13" s="62">
        <v>0</v>
      </c>
      <c r="M13" s="62">
        <v>27623401</v>
      </c>
    </row>
    <row r="14" spans="1:13" s="8" customFormat="1" ht="12.75">
      <c r="A14" s="24" t="s">
        <v>89</v>
      </c>
      <c r="B14" s="77" t="s">
        <v>614</v>
      </c>
      <c r="C14" s="57" t="s">
        <v>615</v>
      </c>
      <c r="D14" s="58">
        <v>-683804</v>
      </c>
      <c r="E14" s="59">
        <v>81012718</v>
      </c>
      <c r="F14" s="59">
        <v>24510969</v>
      </c>
      <c r="G14" s="59">
        <v>0</v>
      </c>
      <c r="H14" s="60">
        <v>104839883</v>
      </c>
      <c r="I14" s="61">
        <v>6411838</v>
      </c>
      <c r="J14" s="62">
        <v>54748986</v>
      </c>
      <c r="K14" s="59">
        <v>29341278</v>
      </c>
      <c r="L14" s="62">
        <v>0</v>
      </c>
      <c r="M14" s="62">
        <v>90502102</v>
      </c>
    </row>
    <row r="15" spans="1:13" s="8" customFormat="1" ht="12.75">
      <c r="A15" s="24" t="s">
        <v>89</v>
      </c>
      <c r="B15" s="77" t="s">
        <v>616</v>
      </c>
      <c r="C15" s="57" t="s">
        <v>617</v>
      </c>
      <c r="D15" s="58">
        <v>14229731</v>
      </c>
      <c r="E15" s="59">
        <v>48344404</v>
      </c>
      <c r="F15" s="59">
        <v>8962240</v>
      </c>
      <c r="G15" s="59">
        <v>0</v>
      </c>
      <c r="H15" s="60">
        <v>71536375</v>
      </c>
      <c r="I15" s="61">
        <v>13476649</v>
      </c>
      <c r="J15" s="62">
        <v>39935281</v>
      </c>
      <c r="K15" s="59">
        <v>11256507</v>
      </c>
      <c r="L15" s="62">
        <v>0</v>
      </c>
      <c r="M15" s="62">
        <v>64668437</v>
      </c>
    </row>
    <row r="16" spans="1:13" s="8" customFormat="1" ht="12.75">
      <c r="A16" s="24" t="s">
        <v>108</v>
      </c>
      <c r="B16" s="77" t="s">
        <v>618</v>
      </c>
      <c r="C16" s="57" t="s">
        <v>619</v>
      </c>
      <c r="D16" s="58">
        <v>2010</v>
      </c>
      <c r="E16" s="59">
        <v>17224757</v>
      </c>
      <c r="F16" s="59">
        <v>49920308</v>
      </c>
      <c r="G16" s="59">
        <v>108000</v>
      </c>
      <c r="H16" s="60">
        <v>67255075</v>
      </c>
      <c r="I16" s="61">
        <v>3755</v>
      </c>
      <c r="J16" s="62">
        <v>15156729</v>
      </c>
      <c r="K16" s="59">
        <v>46019186</v>
      </c>
      <c r="L16" s="62">
        <v>155000</v>
      </c>
      <c r="M16" s="62">
        <v>61334670</v>
      </c>
    </row>
    <row r="17" spans="1:13" s="37" customFormat="1" ht="12.75">
      <c r="A17" s="46"/>
      <c r="B17" s="78" t="s">
        <v>620</v>
      </c>
      <c r="C17" s="79"/>
      <c r="D17" s="66">
        <f aca="true" t="shared" si="1" ref="D17:M17">SUM(D11:D16)</f>
        <v>31514773</v>
      </c>
      <c r="E17" s="67">
        <f t="shared" si="1"/>
        <v>199700801</v>
      </c>
      <c r="F17" s="67">
        <f t="shared" si="1"/>
        <v>99113281</v>
      </c>
      <c r="G17" s="67">
        <f t="shared" si="1"/>
        <v>2441000</v>
      </c>
      <c r="H17" s="80">
        <f t="shared" si="1"/>
        <v>332769855</v>
      </c>
      <c r="I17" s="81">
        <f t="shared" si="1"/>
        <v>39054398</v>
      </c>
      <c r="J17" s="82">
        <f t="shared" si="1"/>
        <v>157364400</v>
      </c>
      <c r="K17" s="67">
        <f t="shared" si="1"/>
        <v>102409732</v>
      </c>
      <c r="L17" s="82">
        <f t="shared" si="1"/>
        <v>1203000</v>
      </c>
      <c r="M17" s="82">
        <f t="shared" si="1"/>
        <v>300031530</v>
      </c>
    </row>
    <row r="18" spans="1:13" s="8" customFormat="1" ht="12.75">
      <c r="A18" s="24" t="s">
        <v>89</v>
      </c>
      <c r="B18" s="77" t="s">
        <v>621</v>
      </c>
      <c r="C18" s="57" t="s">
        <v>622</v>
      </c>
      <c r="D18" s="58">
        <v>521724</v>
      </c>
      <c r="E18" s="59">
        <v>37172876</v>
      </c>
      <c r="F18" s="59">
        <v>-2282025</v>
      </c>
      <c r="G18" s="59">
        <v>3648000</v>
      </c>
      <c r="H18" s="60">
        <v>39060575</v>
      </c>
      <c r="I18" s="61">
        <v>165743</v>
      </c>
      <c r="J18" s="62">
        <v>31799051</v>
      </c>
      <c r="K18" s="59">
        <v>13591148</v>
      </c>
      <c r="L18" s="62">
        <v>760000</v>
      </c>
      <c r="M18" s="62">
        <v>46315942</v>
      </c>
    </row>
    <row r="19" spans="1:13" s="8" customFormat="1" ht="12.75">
      <c r="A19" s="24" t="s">
        <v>89</v>
      </c>
      <c r="B19" s="77" t="s">
        <v>80</v>
      </c>
      <c r="C19" s="57" t="s">
        <v>81</v>
      </c>
      <c r="D19" s="58">
        <v>1547096</v>
      </c>
      <c r="E19" s="59">
        <v>99369733</v>
      </c>
      <c r="F19" s="59">
        <v>17997408</v>
      </c>
      <c r="G19" s="59">
        <v>0</v>
      </c>
      <c r="H19" s="60">
        <v>118914237</v>
      </c>
      <c r="I19" s="61">
        <v>39468829</v>
      </c>
      <c r="J19" s="62">
        <v>142195698</v>
      </c>
      <c r="K19" s="59">
        <v>22187418</v>
      </c>
      <c r="L19" s="62">
        <v>816000</v>
      </c>
      <c r="M19" s="62">
        <v>204667945</v>
      </c>
    </row>
    <row r="20" spans="1:13" s="8" customFormat="1" ht="12.75">
      <c r="A20" s="24" t="s">
        <v>89</v>
      </c>
      <c r="B20" s="77" t="s">
        <v>82</v>
      </c>
      <c r="C20" s="57" t="s">
        <v>83</v>
      </c>
      <c r="D20" s="58">
        <v>551604</v>
      </c>
      <c r="E20" s="59">
        <v>89493519</v>
      </c>
      <c r="F20" s="59">
        <v>8019600</v>
      </c>
      <c r="G20" s="59">
        <v>0</v>
      </c>
      <c r="H20" s="60">
        <v>98064723</v>
      </c>
      <c r="I20" s="61">
        <v>1101808</v>
      </c>
      <c r="J20" s="62">
        <v>78284261</v>
      </c>
      <c r="K20" s="59">
        <v>15515258</v>
      </c>
      <c r="L20" s="62">
        <v>0</v>
      </c>
      <c r="M20" s="62">
        <v>94901327</v>
      </c>
    </row>
    <row r="21" spans="1:13" s="8" customFormat="1" ht="12.75">
      <c r="A21" s="24" t="s">
        <v>89</v>
      </c>
      <c r="B21" s="77" t="s">
        <v>623</v>
      </c>
      <c r="C21" s="57" t="s">
        <v>624</v>
      </c>
      <c r="D21" s="58">
        <v>14816872</v>
      </c>
      <c r="E21" s="59">
        <v>78821147</v>
      </c>
      <c r="F21" s="59">
        <v>29316035</v>
      </c>
      <c r="G21" s="59">
        <v>0</v>
      </c>
      <c r="H21" s="60">
        <v>122954054</v>
      </c>
      <c r="I21" s="61">
        <v>19017909</v>
      </c>
      <c r="J21" s="62">
        <v>65077903</v>
      </c>
      <c r="K21" s="59">
        <v>13446889</v>
      </c>
      <c r="L21" s="62">
        <v>1086000</v>
      </c>
      <c r="M21" s="62">
        <v>98628701</v>
      </c>
    </row>
    <row r="22" spans="1:13" s="8" customFormat="1" ht="12.75">
      <c r="A22" s="24" t="s">
        <v>89</v>
      </c>
      <c r="B22" s="77" t="s">
        <v>625</v>
      </c>
      <c r="C22" s="57" t="s">
        <v>626</v>
      </c>
      <c r="D22" s="58">
        <v>24219</v>
      </c>
      <c r="E22" s="59">
        <v>56913383</v>
      </c>
      <c r="F22" s="59">
        <v>19476828</v>
      </c>
      <c r="G22" s="59">
        <v>90000</v>
      </c>
      <c r="H22" s="60">
        <v>76504430</v>
      </c>
      <c r="I22" s="61">
        <v>602124</v>
      </c>
      <c r="J22" s="62">
        <v>46033981</v>
      </c>
      <c r="K22" s="59">
        <v>15960548</v>
      </c>
      <c r="L22" s="62">
        <v>208000</v>
      </c>
      <c r="M22" s="62">
        <v>62804653</v>
      </c>
    </row>
    <row r="23" spans="1:13" s="8" customFormat="1" ht="12.75">
      <c r="A23" s="24" t="s">
        <v>108</v>
      </c>
      <c r="B23" s="77" t="s">
        <v>627</v>
      </c>
      <c r="C23" s="57" t="s">
        <v>628</v>
      </c>
      <c r="D23" s="58">
        <v>45034</v>
      </c>
      <c r="E23" s="59">
        <v>838</v>
      </c>
      <c r="F23" s="59">
        <v>99349443</v>
      </c>
      <c r="G23" s="59">
        <v>0</v>
      </c>
      <c r="H23" s="60">
        <v>99395315</v>
      </c>
      <c r="I23" s="61">
        <v>0</v>
      </c>
      <c r="J23" s="62">
        <v>17823</v>
      </c>
      <c r="K23" s="59">
        <v>118043250</v>
      </c>
      <c r="L23" s="62">
        <v>0</v>
      </c>
      <c r="M23" s="62">
        <v>118061073</v>
      </c>
    </row>
    <row r="24" spans="1:13" s="37" customFormat="1" ht="12.75">
      <c r="A24" s="46"/>
      <c r="B24" s="78" t="s">
        <v>629</v>
      </c>
      <c r="C24" s="79"/>
      <c r="D24" s="66">
        <f aca="true" t="shared" si="2" ref="D24:M24">SUM(D18:D23)</f>
        <v>17506549</v>
      </c>
      <c r="E24" s="67">
        <f t="shared" si="2"/>
        <v>361771496</v>
      </c>
      <c r="F24" s="67">
        <f t="shared" si="2"/>
        <v>171877289</v>
      </c>
      <c r="G24" s="67">
        <f t="shared" si="2"/>
        <v>3738000</v>
      </c>
      <c r="H24" s="80">
        <f t="shared" si="2"/>
        <v>554893334</v>
      </c>
      <c r="I24" s="81">
        <f t="shared" si="2"/>
        <v>60356413</v>
      </c>
      <c r="J24" s="82">
        <f t="shared" si="2"/>
        <v>363408717</v>
      </c>
      <c r="K24" s="67">
        <f t="shared" si="2"/>
        <v>198744511</v>
      </c>
      <c r="L24" s="82">
        <f t="shared" si="2"/>
        <v>2870000</v>
      </c>
      <c r="M24" s="82">
        <f t="shared" si="2"/>
        <v>625379641</v>
      </c>
    </row>
    <row r="25" spans="1:13" s="8" customFormat="1" ht="12.75">
      <c r="A25" s="24" t="s">
        <v>89</v>
      </c>
      <c r="B25" s="77" t="s">
        <v>630</v>
      </c>
      <c r="C25" s="57" t="s">
        <v>631</v>
      </c>
      <c r="D25" s="58">
        <v>5364467</v>
      </c>
      <c r="E25" s="59">
        <v>26591627</v>
      </c>
      <c r="F25" s="59">
        <v>35232926</v>
      </c>
      <c r="G25" s="59">
        <v>0</v>
      </c>
      <c r="H25" s="60">
        <v>67189020</v>
      </c>
      <c r="I25" s="61">
        <v>5709480</v>
      </c>
      <c r="J25" s="62">
        <v>25089388</v>
      </c>
      <c r="K25" s="59">
        <v>28564659</v>
      </c>
      <c r="L25" s="62">
        <v>183000</v>
      </c>
      <c r="M25" s="62">
        <v>59546527</v>
      </c>
    </row>
    <row r="26" spans="1:13" s="8" customFormat="1" ht="12.75">
      <c r="A26" s="24" t="s">
        <v>89</v>
      </c>
      <c r="B26" s="77" t="s">
        <v>632</v>
      </c>
      <c r="C26" s="57" t="s">
        <v>633</v>
      </c>
      <c r="D26" s="58">
        <v>32617179</v>
      </c>
      <c r="E26" s="59">
        <v>85389721</v>
      </c>
      <c r="F26" s="59">
        <v>64549786</v>
      </c>
      <c r="G26" s="59">
        <v>30000</v>
      </c>
      <c r="H26" s="60">
        <v>182586686</v>
      </c>
      <c r="I26" s="61">
        <v>29775160</v>
      </c>
      <c r="J26" s="62">
        <v>71995512</v>
      </c>
      <c r="K26" s="59">
        <v>19451524</v>
      </c>
      <c r="L26" s="62">
        <v>0</v>
      </c>
      <c r="M26" s="62">
        <v>121222196</v>
      </c>
    </row>
    <row r="27" spans="1:13" s="8" customFormat="1" ht="12.75">
      <c r="A27" s="24" t="s">
        <v>89</v>
      </c>
      <c r="B27" s="77" t="s">
        <v>634</v>
      </c>
      <c r="C27" s="57" t="s">
        <v>635</v>
      </c>
      <c r="D27" s="58">
        <v>86</v>
      </c>
      <c r="E27" s="59">
        <v>19028638</v>
      </c>
      <c r="F27" s="59">
        <v>18078361</v>
      </c>
      <c r="G27" s="59">
        <v>0</v>
      </c>
      <c r="H27" s="60">
        <v>37107085</v>
      </c>
      <c r="I27" s="61">
        <v>676351</v>
      </c>
      <c r="J27" s="62">
        <v>16792125</v>
      </c>
      <c r="K27" s="59">
        <v>6070739</v>
      </c>
      <c r="L27" s="62">
        <v>0</v>
      </c>
      <c r="M27" s="62">
        <v>23539215</v>
      </c>
    </row>
    <row r="28" spans="1:13" s="8" customFormat="1" ht="12.75">
      <c r="A28" s="24" t="s">
        <v>89</v>
      </c>
      <c r="B28" s="77" t="s">
        <v>636</v>
      </c>
      <c r="C28" s="57" t="s">
        <v>637</v>
      </c>
      <c r="D28" s="58">
        <v>-51005462</v>
      </c>
      <c r="E28" s="59">
        <v>21507780</v>
      </c>
      <c r="F28" s="59">
        <v>12670439</v>
      </c>
      <c r="G28" s="59">
        <v>0</v>
      </c>
      <c r="H28" s="60">
        <v>-16827243</v>
      </c>
      <c r="I28" s="61">
        <v>474321</v>
      </c>
      <c r="J28" s="62">
        <v>19966624</v>
      </c>
      <c r="K28" s="59">
        <v>3984701</v>
      </c>
      <c r="L28" s="62">
        <v>657000</v>
      </c>
      <c r="M28" s="62">
        <v>25082646</v>
      </c>
    </row>
    <row r="29" spans="1:13" s="8" customFormat="1" ht="12.75">
      <c r="A29" s="24" t="s">
        <v>108</v>
      </c>
      <c r="B29" s="77" t="s">
        <v>638</v>
      </c>
      <c r="C29" s="57" t="s">
        <v>639</v>
      </c>
      <c r="D29" s="58">
        <v>0</v>
      </c>
      <c r="E29" s="59">
        <v>1066895</v>
      </c>
      <c r="F29" s="59">
        <v>28591581</v>
      </c>
      <c r="G29" s="59">
        <v>0</v>
      </c>
      <c r="H29" s="60">
        <v>29658476</v>
      </c>
      <c r="I29" s="61">
        <v>934</v>
      </c>
      <c r="J29" s="62">
        <v>1219247</v>
      </c>
      <c r="K29" s="59">
        <v>21760334</v>
      </c>
      <c r="L29" s="62">
        <v>0</v>
      </c>
      <c r="M29" s="62">
        <v>22980515</v>
      </c>
    </row>
    <row r="30" spans="1:13" s="37" customFormat="1" ht="12.75">
      <c r="A30" s="46"/>
      <c r="B30" s="78" t="s">
        <v>640</v>
      </c>
      <c r="C30" s="79"/>
      <c r="D30" s="66">
        <f aca="true" t="shared" si="3" ref="D30:M30">SUM(D25:D29)</f>
        <v>-13023730</v>
      </c>
      <c r="E30" s="67">
        <f t="shared" si="3"/>
        <v>153584661</v>
      </c>
      <c r="F30" s="67">
        <f t="shared" si="3"/>
        <v>159123093</v>
      </c>
      <c r="G30" s="67">
        <f t="shared" si="3"/>
        <v>30000</v>
      </c>
      <c r="H30" s="80">
        <f t="shared" si="3"/>
        <v>299714024</v>
      </c>
      <c r="I30" s="81">
        <f t="shared" si="3"/>
        <v>36636246</v>
      </c>
      <c r="J30" s="82">
        <f t="shared" si="3"/>
        <v>135062896</v>
      </c>
      <c r="K30" s="67">
        <f t="shared" si="3"/>
        <v>79831957</v>
      </c>
      <c r="L30" s="82">
        <f t="shared" si="3"/>
        <v>840000</v>
      </c>
      <c r="M30" s="82">
        <f t="shared" si="3"/>
        <v>252371099</v>
      </c>
    </row>
    <row r="31" spans="1:13" s="8" customFormat="1" ht="12.75">
      <c r="A31" s="24" t="s">
        <v>89</v>
      </c>
      <c r="B31" s="77" t="s">
        <v>641</v>
      </c>
      <c r="C31" s="57" t="s">
        <v>642</v>
      </c>
      <c r="D31" s="58">
        <v>2995952</v>
      </c>
      <c r="E31" s="59">
        <v>7482295</v>
      </c>
      <c r="F31" s="59">
        <v>912423</v>
      </c>
      <c r="G31" s="59">
        <v>5000000</v>
      </c>
      <c r="H31" s="60">
        <v>16390670</v>
      </c>
      <c r="I31" s="61">
        <v>85585</v>
      </c>
      <c r="J31" s="62">
        <v>8288417</v>
      </c>
      <c r="K31" s="59">
        <v>2126681</v>
      </c>
      <c r="L31" s="62">
        <v>4000000</v>
      </c>
      <c r="M31" s="62">
        <v>14500683</v>
      </c>
    </row>
    <row r="32" spans="1:13" s="8" customFormat="1" ht="12.75">
      <c r="A32" s="24" t="s">
        <v>89</v>
      </c>
      <c r="B32" s="77" t="s">
        <v>643</v>
      </c>
      <c r="C32" s="57" t="s">
        <v>644</v>
      </c>
      <c r="D32" s="58">
        <v>151468</v>
      </c>
      <c r="E32" s="59">
        <v>27109730</v>
      </c>
      <c r="F32" s="59">
        <v>21117057</v>
      </c>
      <c r="G32" s="59">
        <v>5000000</v>
      </c>
      <c r="H32" s="60">
        <v>53378255</v>
      </c>
      <c r="I32" s="61">
        <v>100401</v>
      </c>
      <c r="J32" s="62">
        <v>23670665</v>
      </c>
      <c r="K32" s="59">
        <v>25222428</v>
      </c>
      <c r="L32" s="62">
        <v>4000000</v>
      </c>
      <c r="M32" s="62">
        <v>52993494</v>
      </c>
    </row>
    <row r="33" spans="1:13" s="8" customFormat="1" ht="12.75">
      <c r="A33" s="24" t="s">
        <v>89</v>
      </c>
      <c r="B33" s="77" t="s">
        <v>645</v>
      </c>
      <c r="C33" s="57" t="s">
        <v>646</v>
      </c>
      <c r="D33" s="58">
        <v>474175</v>
      </c>
      <c r="E33" s="59">
        <v>78119087</v>
      </c>
      <c r="F33" s="59">
        <v>63107302</v>
      </c>
      <c r="G33" s="59">
        <v>8746000</v>
      </c>
      <c r="H33" s="60">
        <v>150446564</v>
      </c>
      <c r="I33" s="61">
        <v>1565772</v>
      </c>
      <c r="J33" s="62">
        <v>64439455</v>
      </c>
      <c r="K33" s="59">
        <v>11976653</v>
      </c>
      <c r="L33" s="62">
        <v>15430000</v>
      </c>
      <c r="M33" s="62">
        <v>93411880</v>
      </c>
    </row>
    <row r="34" spans="1:13" s="8" customFormat="1" ht="12.75">
      <c r="A34" s="24" t="s">
        <v>89</v>
      </c>
      <c r="B34" s="77" t="s">
        <v>84</v>
      </c>
      <c r="C34" s="57" t="s">
        <v>85</v>
      </c>
      <c r="D34" s="58">
        <v>-209995</v>
      </c>
      <c r="E34" s="59">
        <v>96534081</v>
      </c>
      <c r="F34" s="59">
        <v>37071361</v>
      </c>
      <c r="G34" s="59">
        <v>6010000</v>
      </c>
      <c r="H34" s="60">
        <v>139405447</v>
      </c>
      <c r="I34" s="61">
        <v>114966</v>
      </c>
      <c r="J34" s="62">
        <v>83755153</v>
      </c>
      <c r="K34" s="59">
        <v>28530068</v>
      </c>
      <c r="L34" s="62">
        <v>4704000</v>
      </c>
      <c r="M34" s="62">
        <v>117104187</v>
      </c>
    </row>
    <row r="35" spans="1:13" s="8" customFormat="1" ht="12.75">
      <c r="A35" s="24" t="s">
        <v>89</v>
      </c>
      <c r="B35" s="77" t="s">
        <v>647</v>
      </c>
      <c r="C35" s="57" t="s">
        <v>648</v>
      </c>
      <c r="D35" s="58">
        <v>-12699</v>
      </c>
      <c r="E35" s="59">
        <v>34649339</v>
      </c>
      <c r="F35" s="59">
        <v>17654835</v>
      </c>
      <c r="G35" s="59">
        <v>878000</v>
      </c>
      <c r="H35" s="60">
        <v>53169475</v>
      </c>
      <c r="I35" s="61">
        <v>35252918</v>
      </c>
      <c r="J35" s="62">
        <v>52622696</v>
      </c>
      <c r="K35" s="59">
        <v>12067328</v>
      </c>
      <c r="L35" s="62">
        <v>1551000</v>
      </c>
      <c r="M35" s="62">
        <v>101493942</v>
      </c>
    </row>
    <row r="36" spans="1:13" s="8" customFormat="1" ht="12.75">
      <c r="A36" s="24" t="s">
        <v>89</v>
      </c>
      <c r="B36" s="77" t="s">
        <v>649</v>
      </c>
      <c r="C36" s="57" t="s">
        <v>650</v>
      </c>
      <c r="D36" s="58">
        <v>96394</v>
      </c>
      <c r="E36" s="59">
        <v>23727674</v>
      </c>
      <c r="F36" s="59">
        <v>15262233</v>
      </c>
      <c r="G36" s="59">
        <v>16699000</v>
      </c>
      <c r="H36" s="60">
        <v>55785301</v>
      </c>
      <c r="I36" s="61">
        <v>147206</v>
      </c>
      <c r="J36" s="62">
        <v>13933256</v>
      </c>
      <c r="K36" s="59">
        <v>28820873</v>
      </c>
      <c r="L36" s="62">
        <v>4563000</v>
      </c>
      <c r="M36" s="62">
        <v>47464335</v>
      </c>
    </row>
    <row r="37" spans="1:13" s="8" customFormat="1" ht="12.75">
      <c r="A37" s="24" t="s">
        <v>89</v>
      </c>
      <c r="B37" s="77" t="s">
        <v>651</v>
      </c>
      <c r="C37" s="57" t="s">
        <v>652</v>
      </c>
      <c r="D37" s="58">
        <v>2168664</v>
      </c>
      <c r="E37" s="59">
        <v>44136818</v>
      </c>
      <c r="F37" s="59">
        <v>42520248</v>
      </c>
      <c r="G37" s="59">
        <v>651000</v>
      </c>
      <c r="H37" s="60">
        <v>89476730</v>
      </c>
      <c r="I37" s="61">
        <v>-18583</v>
      </c>
      <c r="J37" s="62">
        <v>36542476</v>
      </c>
      <c r="K37" s="59">
        <v>19150436</v>
      </c>
      <c r="L37" s="62">
        <v>260000</v>
      </c>
      <c r="M37" s="62">
        <v>55934329</v>
      </c>
    </row>
    <row r="38" spans="1:13" s="8" customFormat="1" ht="12.75">
      <c r="A38" s="24" t="s">
        <v>108</v>
      </c>
      <c r="B38" s="77" t="s">
        <v>653</v>
      </c>
      <c r="C38" s="57" t="s">
        <v>654</v>
      </c>
      <c r="D38" s="58">
        <v>91126</v>
      </c>
      <c r="E38" s="59">
        <v>2732405</v>
      </c>
      <c r="F38" s="59">
        <v>53988618</v>
      </c>
      <c r="G38" s="59">
        <v>5000000</v>
      </c>
      <c r="H38" s="60">
        <v>61812149</v>
      </c>
      <c r="I38" s="61">
        <v>73513</v>
      </c>
      <c r="J38" s="62">
        <v>2572077</v>
      </c>
      <c r="K38" s="59">
        <v>58550740</v>
      </c>
      <c r="L38" s="62">
        <v>5160000</v>
      </c>
      <c r="M38" s="62">
        <v>66356330</v>
      </c>
    </row>
    <row r="39" spans="1:13" s="37" customFormat="1" ht="12.75">
      <c r="A39" s="46"/>
      <c r="B39" s="78" t="s">
        <v>655</v>
      </c>
      <c r="C39" s="79"/>
      <c r="D39" s="66">
        <f aca="true" t="shared" si="4" ref="D39:M39">SUM(D31:D38)</f>
        <v>5755085</v>
      </c>
      <c r="E39" s="67">
        <f t="shared" si="4"/>
        <v>314491429</v>
      </c>
      <c r="F39" s="67">
        <f t="shared" si="4"/>
        <v>251634077</v>
      </c>
      <c r="G39" s="67">
        <f t="shared" si="4"/>
        <v>47984000</v>
      </c>
      <c r="H39" s="80">
        <f t="shared" si="4"/>
        <v>619864591</v>
      </c>
      <c r="I39" s="81">
        <f t="shared" si="4"/>
        <v>37321778</v>
      </c>
      <c r="J39" s="82">
        <f t="shared" si="4"/>
        <v>285824195</v>
      </c>
      <c r="K39" s="67">
        <f t="shared" si="4"/>
        <v>186445207</v>
      </c>
      <c r="L39" s="82">
        <f t="shared" si="4"/>
        <v>39668000</v>
      </c>
      <c r="M39" s="82">
        <f t="shared" si="4"/>
        <v>549259180</v>
      </c>
    </row>
    <row r="40" spans="1:13" s="8" customFormat="1" ht="12.75">
      <c r="A40" s="24" t="s">
        <v>89</v>
      </c>
      <c r="B40" s="77" t="s">
        <v>656</v>
      </c>
      <c r="C40" s="57" t="s">
        <v>657</v>
      </c>
      <c r="D40" s="58">
        <v>2846940</v>
      </c>
      <c r="E40" s="59">
        <v>1991627</v>
      </c>
      <c r="F40" s="59">
        <v>3123660</v>
      </c>
      <c r="G40" s="59">
        <v>0</v>
      </c>
      <c r="H40" s="60">
        <v>7962227</v>
      </c>
      <c r="I40" s="61">
        <v>3010014</v>
      </c>
      <c r="J40" s="62">
        <v>1607967</v>
      </c>
      <c r="K40" s="59">
        <v>11869660</v>
      </c>
      <c r="L40" s="62">
        <v>0</v>
      </c>
      <c r="M40" s="62">
        <v>16487641</v>
      </c>
    </row>
    <row r="41" spans="1:13" s="8" customFormat="1" ht="12.75">
      <c r="A41" s="24" t="s">
        <v>89</v>
      </c>
      <c r="B41" s="77" t="s">
        <v>658</v>
      </c>
      <c r="C41" s="57" t="s">
        <v>659</v>
      </c>
      <c r="D41" s="58">
        <v>32992</v>
      </c>
      <c r="E41" s="59">
        <v>4635793</v>
      </c>
      <c r="F41" s="59">
        <v>6331478</v>
      </c>
      <c r="G41" s="59">
        <v>0</v>
      </c>
      <c r="H41" s="60">
        <v>11000263</v>
      </c>
      <c r="I41" s="61">
        <v>160369</v>
      </c>
      <c r="J41" s="62">
        <v>1375736</v>
      </c>
      <c r="K41" s="59">
        <v>9967181</v>
      </c>
      <c r="L41" s="62">
        <v>0</v>
      </c>
      <c r="M41" s="62">
        <v>11503286</v>
      </c>
    </row>
    <row r="42" spans="1:13" s="8" customFormat="1" ht="12.75">
      <c r="A42" s="24" t="s">
        <v>89</v>
      </c>
      <c r="B42" s="77" t="s">
        <v>660</v>
      </c>
      <c r="C42" s="57" t="s">
        <v>661</v>
      </c>
      <c r="D42" s="58">
        <v>284844</v>
      </c>
      <c r="E42" s="59">
        <v>17896012</v>
      </c>
      <c r="F42" s="59">
        <v>-13403262</v>
      </c>
      <c r="G42" s="59">
        <v>25300000</v>
      </c>
      <c r="H42" s="60">
        <v>30077594</v>
      </c>
      <c r="I42" s="61">
        <v>188280</v>
      </c>
      <c r="J42" s="62">
        <v>13887398</v>
      </c>
      <c r="K42" s="59">
        <v>8989128</v>
      </c>
      <c r="L42" s="62">
        <v>0</v>
      </c>
      <c r="M42" s="62">
        <v>23064806</v>
      </c>
    </row>
    <row r="43" spans="1:13" s="8" customFormat="1" ht="12.75">
      <c r="A43" s="24" t="s">
        <v>108</v>
      </c>
      <c r="B43" s="77" t="s">
        <v>662</v>
      </c>
      <c r="C43" s="57" t="s">
        <v>663</v>
      </c>
      <c r="D43" s="58">
        <v>91899</v>
      </c>
      <c r="E43" s="59">
        <v>-17589</v>
      </c>
      <c r="F43" s="59">
        <v>17425755</v>
      </c>
      <c r="G43" s="59">
        <v>0</v>
      </c>
      <c r="H43" s="60">
        <v>17500065</v>
      </c>
      <c r="I43" s="61">
        <v>104076</v>
      </c>
      <c r="J43" s="62">
        <v>534727</v>
      </c>
      <c r="K43" s="59">
        <v>21294453</v>
      </c>
      <c r="L43" s="62">
        <v>735000</v>
      </c>
      <c r="M43" s="62">
        <v>22668256</v>
      </c>
    </row>
    <row r="44" spans="1:13" s="37" customFormat="1" ht="12.75">
      <c r="A44" s="46"/>
      <c r="B44" s="78" t="s">
        <v>664</v>
      </c>
      <c r="C44" s="79"/>
      <c r="D44" s="66">
        <f aca="true" t="shared" si="5" ref="D44:M44">SUM(D40:D43)</f>
        <v>3256675</v>
      </c>
      <c r="E44" s="67">
        <f t="shared" si="5"/>
        <v>24505843</v>
      </c>
      <c r="F44" s="67">
        <f t="shared" si="5"/>
        <v>13477631</v>
      </c>
      <c r="G44" s="67">
        <f t="shared" si="5"/>
        <v>25300000</v>
      </c>
      <c r="H44" s="80">
        <f t="shared" si="5"/>
        <v>66540149</v>
      </c>
      <c r="I44" s="81">
        <f t="shared" si="5"/>
        <v>3462739</v>
      </c>
      <c r="J44" s="82">
        <f t="shared" si="5"/>
        <v>17405828</v>
      </c>
      <c r="K44" s="67">
        <f t="shared" si="5"/>
        <v>52120422</v>
      </c>
      <c r="L44" s="82">
        <f t="shared" si="5"/>
        <v>735000</v>
      </c>
      <c r="M44" s="82">
        <f t="shared" si="5"/>
        <v>73723989</v>
      </c>
    </row>
    <row r="45" spans="1:13" s="37" customFormat="1" ht="12.75">
      <c r="A45" s="46"/>
      <c r="B45" s="78" t="s">
        <v>665</v>
      </c>
      <c r="C45" s="79"/>
      <c r="D45" s="66">
        <f aca="true" t="shared" si="6" ref="D45:M45">SUM(D9,D11:D16,D18:D23,D25:D29,D31:D38,D40:D43)</f>
        <v>1370968337</v>
      </c>
      <c r="E45" s="67">
        <f t="shared" si="6"/>
        <v>3522270234</v>
      </c>
      <c r="F45" s="67">
        <f t="shared" si="6"/>
        <v>2947784571</v>
      </c>
      <c r="G45" s="67">
        <f t="shared" si="6"/>
        <v>185095000</v>
      </c>
      <c r="H45" s="80">
        <f t="shared" si="6"/>
        <v>8026118142</v>
      </c>
      <c r="I45" s="81">
        <f t="shared" si="6"/>
        <v>1248962061</v>
      </c>
      <c r="J45" s="82">
        <f t="shared" si="6"/>
        <v>3036510791</v>
      </c>
      <c r="K45" s="67">
        <f t="shared" si="6"/>
        <v>2872065176</v>
      </c>
      <c r="L45" s="82">
        <f t="shared" si="6"/>
        <v>644505000</v>
      </c>
      <c r="M45" s="82">
        <f t="shared" si="6"/>
        <v>7802043028</v>
      </c>
    </row>
    <row r="46" spans="1:13" s="8" customFormat="1" ht="12.75">
      <c r="A46" s="47"/>
      <c r="B46" s="83"/>
      <c r="C46" s="84"/>
      <c r="D46" s="85"/>
      <c r="E46" s="86"/>
      <c r="F46" s="86"/>
      <c r="G46" s="86"/>
      <c r="H46" s="87"/>
      <c r="I46" s="85"/>
      <c r="J46" s="86"/>
      <c r="K46" s="86"/>
      <c r="L46" s="86"/>
      <c r="M46" s="86"/>
    </row>
    <row r="47" spans="1:13" s="8" customFormat="1" ht="12.75">
      <c r="A47" s="27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</row>
    <row r="48" spans="1:13" s="8" customFormat="1" ht="12.75">
      <c r="A48" s="27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1:13" s="8" customFormat="1" ht="12.75">
      <c r="A49" s="27"/>
      <c r="B49" s="103" t="s">
        <v>668</v>
      </c>
      <c r="C49" s="103"/>
      <c r="D49" s="103">
        <f>D45-'[12]Summary'!$F$13</f>
        <v>0</v>
      </c>
      <c r="E49" s="103">
        <f>E45-'[12]Summary'!$F$14</f>
        <v>0</v>
      </c>
      <c r="F49" s="103">
        <f>F45-'[12]Summary'!$F$15+G45</f>
        <v>0</v>
      </c>
      <c r="G49" s="103">
        <f>G45-'[12]Summary'!$F$15+F45</f>
        <v>0</v>
      </c>
      <c r="H49" s="103">
        <f>H45-'[12]Summary'!$F$12</f>
        <v>0</v>
      </c>
      <c r="I49" s="103">
        <f>I45-'[12]Summary'!$J$13</f>
        <v>0</v>
      </c>
      <c r="J49" s="103">
        <f>J45-'[12]Summary'!$J$14</f>
        <v>0</v>
      </c>
      <c r="K49" s="103">
        <f>K45-'[12]Summary'!$J$15+L45</f>
        <v>0</v>
      </c>
      <c r="L49" s="103">
        <f>L45-'[12]Summary'!$J$15+K45</f>
        <v>0</v>
      </c>
      <c r="M49" s="103">
        <f>M45-'[12]Summary'!$J$12</f>
        <v>0</v>
      </c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6">
    <mergeCell ref="B2:M2"/>
    <mergeCell ref="B47:M47"/>
    <mergeCell ref="D3:H3"/>
    <mergeCell ref="I3:M3"/>
    <mergeCell ref="D4:F4"/>
    <mergeCell ref="I4:K4"/>
  </mergeCells>
  <conditionalFormatting sqref="C49:M49">
    <cfRule type="cellIs" priority="1" dxfId="0" operator="notEqual">
      <formula>0</formula>
    </cfRule>
  </conditionalFormatting>
  <printOptions horizontalCentered="1"/>
  <pageMargins left="0.05" right="0.05" top="0.33" bottom="0.16" header="0.33" footer="0.16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"/>
  <sheetViews>
    <sheetView showGridLines="0" zoomScalePageLayoutView="0" workbookViewId="0" topLeftCell="A1">
      <selection activeCell="J19" sqref="A1:IV65536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3" width="12.140625" style="3" customWidth="1"/>
    <col min="14" max="16384" width="9.140625" style="3" customWidth="1"/>
  </cols>
  <sheetData>
    <row r="1" spans="1:1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5.75" customHeight="1">
      <c r="A2" s="4"/>
      <c r="B2" s="104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2"/>
      <c r="O2" s="2"/>
      <c r="P2" s="2"/>
      <c r="Q2" s="2"/>
    </row>
    <row r="3" spans="1:13" ht="15.75" customHeight="1">
      <c r="A3" s="5"/>
      <c r="B3" s="6"/>
      <c r="C3" s="7"/>
      <c r="D3" s="107" t="s">
        <v>1</v>
      </c>
      <c r="E3" s="108"/>
      <c r="F3" s="108"/>
      <c r="G3" s="108"/>
      <c r="H3" s="109"/>
      <c r="I3" s="110" t="s">
        <v>2</v>
      </c>
      <c r="J3" s="111"/>
      <c r="K3" s="111"/>
      <c r="L3" s="111"/>
      <c r="M3" s="112"/>
    </row>
    <row r="4" spans="1:13" s="8" customFormat="1" ht="15.75" customHeight="1">
      <c r="A4" s="9"/>
      <c r="B4" s="10"/>
      <c r="C4" s="11"/>
      <c r="D4" s="107" t="s">
        <v>3</v>
      </c>
      <c r="E4" s="108"/>
      <c r="F4" s="113"/>
      <c r="G4" s="29"/>
      <c r="H4" s="30"/>
      <c r="I4" s="107" t="s">
        <v>3</v>
      </c>
      <c r="J4" s="108"/>
      <c r="K4" s="113"/>
      <c r="L4" s="31"/>
      <c r="M4" s="30"/>
    </row>
    <row r="5" spans="1:13" s="8" customFormat="1" ht="25.5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30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/>
      <c r="B9" s="56" t="s">
        <v>31</v>
      </c>
      <c r="C9" s="57" t="s">
        <v>32</v>
      </c>
      <c r="D9" s="58">
        <v>1325958985</v>
      </c>
      <c r="E9" s="59">
        <v>2468216004</v>
      </c>
      <c r="F9" s="59">
        <v>2252559200</v>
      </c>
      <c r="G9" s="59">
        <v>105602000</v>
      </c>
      <c r="H9" s="60">
        <v>6152336189</v>
      </c>
      <c r="I9" s="61">
        <v>1072130487</v>
      </c>
      <c r="J9" s="62">
        <v>2077444755</v>
      </c>
      <c r="K9" s="59">
        <v>2252513347</v>
      </c>
      <c r="L9" s="62">
        <v>599189000</v>
      </c>
      <c r="M9" s="92">
        <v>6001277589</v>
      </c>
    </row>
    <row r="10" spans="1:13" s="8" customFormat="1" ht="12.75">
      <c r="A10" s="24"/>
      <c r="B10" s="56" t="s">
        <v>33</v>
      </c>
      <c r="C10" s="57" t="s">
        <v>34</v>
      </c>
      <c r="D10" s="58">
        <v>784400928</v>
      </c>
      <c r="E10" s="59">
        <v>2684025169</v>
      </c>
      <c r="F10" s="59">
        <v>1234835558</v>
      </c>
      <c r="G10" s="59">
        <v>52835000</v>
      </c>
      <c r="H10" s="60">
        <v>4756096655</v>
      </c>
      <c r="I10" s="61">
        <v>709822037</v>
      </c>
      <c r="J10" s="62">
        <v>2237479470</v>
      </c>
      <c r="K10" s="59">
        <v>1114969701</v>
      </c>
      <c r="L10" s="62">
        <v>17559000</v>
      </c>
      <c r="M10" s="92">
        <v>4079830208</v>
      </c>
    </row>
    <row r="11" spans="1:13" s="8" customFormat="1" ht="12.75">
      <c r="A11" s="24"/>
      <c r="B11" s="56" t="s">
        <v>35</v>
      </c>
      <c r="C11" s="57" t="s">
        <v>36</v>
      </c>
      <c r="D11" s="58">
        <v>1027534252</v>
      </c>
      <c r="E11" s="59">
        <v>2487254087</v>
      </c>
      <c r="F11" s="59">
        <v>1256369962</v>
      </c>
      <c r="G11" s="59">
        <v>38918000</v>
      </c>
      <c r="H11" s="60">
        <v>4810076301</v>
      </c>
      <c r="I11" s="61">
        <v>1170375817</v>
      </c>
      <c r="J11" s="62">
        <v>2012919485</v>
      </c>
      <c r="K11" s="59">
        <v>1196216740</v>
      </c>
      <c r="L11" s="62">
        <v>130503000</v>
      </c>
      <c r="M11" s="92">
        <v>4510015042</v>
      </c>
    </row>
    <row r="12" spans="1:13" s="8" customFormat="1" ht="12.75">
      <c r="A12" s="24"/>
      <c r="B12" s="56" t="s">
        <v>37</v>
      </c>
      <c r="C12" s="57" t="s">
        <v>38</v>
      </c>
      <c r="D12" s="58">
        <v>1448319139</v>
      </c>
      <c r="E12" s="59">
        <v>3611551203</v>
      </c>
      <c r="F12" s="59">
        <v>1490908659</v>
      </c>
      <c r="G12" s="59">
        <v>52034000</v>
      </c>
      <c r="H12" s="60">
        <v>6602813001</v>
      </c>
      <c r="I12" s="61">
        <v>897964329</v>
      </c>
      <c r="J12" s="62">
        <v>2890995794</v>
      </c>
      <c r="K12" s="59">
        <v>2005813669</v>
      </c>
      <c r="L12" s="62">
        <v>143339000</v>
      </c>
      <c r="M12" s="92">
        <v>5938112792</v>
      </c>
    </row>
    <row r="13" spans="1:13" s="8" customFormat="1" ht="12.75">
      <c r="A13" s="24"/>
      <c r="B13" s="56" t="s">
        <v>39</v>
      </c>
      <c r="C13" s="57" t="s">
        <v>40</v>
      </c>
      <c r="D13" s="58">
        <v>203664029</v>
      </c>
      <c r="E13" s="59">
        <v>799223168</v>
      </c>
      <c r="F13" s="59">
        <v>477136117</v>
      </c>
      <c r="G13" s="59">
        <v>127560000</v>
      </c>
      <c r="H13" s="60">
        <v>1607583314</v>
      </c>
      <c r="I13" s="61">
        <v>9039650</v>
      </c>
      <c r="J13" s="62">
        <v>618920668</v>
      </c>
      <c r="K13" s="59">
        <v>469759592</v>
      </c>
      <c r="L13" s="62">
        <v>47777000</v>
      </c>
      <c r="M13" s="92">
        <v>1145496910</v>
      </c>
    </row>
    <row r="14" spans="1:13" s="8" customFormat="1" ht="12.75">
      <c r="A14" s="24"/>
      <c r="B14" s="56" t="s">
        <v>41</v>
      </c>
      <c r="C14" s="57" t="s">
        <v>42</v>
      </c>
      <c r="D14" s="58">
        <v>729311602</v>
      </c>
      <c r="E14" s="59">
        <v>2099777485</v>
      </c>
      <c r="F14" s="59">
        <v>982703404</v>
      </c>
      <c r="G14" s="59">
        <v>42268000</v>
      </c>
      <c r="H14" s="60">
        <v>3854060491</v>
      </c>
      <c r="I14" s="61">
        <v>790230078</v>
      </c>
      <c r="J14" s="62">
        <v>1734707395</v>
      </c>
      <c r="K14" s="59">
        <v>463889376</v>
      </c>
      <c r="L14" s="62">
        <v>38403000</v>
      </c>
      <c r="M14" s="92">
        <v>3027229849</v>
      </c>
    </row>
    <row r="15" spans="1:13" s="8" customFormat="1" ht="12.75">
      <c r="A15" s="24"/>
      <c r="B15" s="93" t="s">
        <v>88</v>
      </c>
      <c r="C15" s="57"/>
      <c r="D15" s="66">
        <f aca="true" t="shared" si="0" ref="D15:M15">SUM(D9:D14)</f>
        <v>5519188935</v>
      </c>
      <c r="E15" s="67">
        <f t="shared" si="0"/>
        <v>14150047116</v>
      </c>
      <c r="F15" s="67">
        <f t="shared" si="0"/>
        <v>7694512900</v>
      </c>
      <c r="G15" s="67">
        <f t="shared" si="0"/>
        <v>419217000</v>
      </c>
      <c r="H15" s="80">
        <f t="shared" si="0"/>
        <v>27782965951</v>
      </c>
      <c r="I15" s="81">
        <f t="shared" si="0"/>
        <v>4649562398</v>
      </c>
      <c r="J15" s="82">
        <f t="shared" si="0"/>
        <v>11572467567</v>
      </c>
      <c r="K15" s="67">
        <f t="shared" si="0"/>
        <v>7503162425</v>
      </c>
      <c r="L15" s="82">
        <f t="shared" si="0"/>
        <v>976770000</v>
      </c>
      <c r="M15" s="94">
        <f t="shared" si="0"/>
        <v>24701962390</v>
      </c>
    </row>
    <row r="16" spans="1:13" s="8" customFormat="1" ht="12.75">
      <c r="A16" s="26"/>
      <c r="B16" s="95"/>
      <c r="C16" s="96"/>
      <c r="D16" s="97"/>
      <c r="E16" s="98"/>
      <c r="F16" s="98"/>
      <c r="G16" s="98"/>
      <c r="H16" s="99"/>
      <c r="I16" s="100"/>
      <c r="J16" s="101"/>
      <c r="K16" s="98"/>
      <c r="L16" s="101"/>
      <c r="M16" s="102"/>
    </row>
    <row r="17" spans="1:13" ht="12.75">
      <c r="A17" s="2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</row>
    <row r="18" spans="1:13" ht="12.75">
      <c r="A18" s="2"/>
      <c r="B18" s="103" t="s">
        <v>668</v>
      </c>
      <c r="C18" s="103"/>
      <c r="D18" s="103">
        <f>D15-'[2]Summary'!$G$13</f>
        <v>0</v>
      </c>
      <c r="E18" s="103">
        <f>E15-'[2]Summary'!$G$14</f>
        <v>0</v>
      </c>
      <c r="F18" s="103">
        <f>F15-'[2]Summary'!$G$15+G15</f>
        <v>0</v>
      </c>
      <c r="G18" s="103">
        <f>G15-'[2]Summary'!$G$15+F15</f>
        <v>0</v>
      </c>
      <c r="H18" s="103">
        <f>H15-'[2]Summary'!$G$12</f>
        <v>0</v>
      </c>
      <c r="I18" s="103">
        <f>I15-'[2]Summary'!$K$13</f>
        <v>0</v>
      </c>
      <c r="J18" s="103">
        <f>J15-'[2]Summary'!$K$14</f>
        <v>0</v>
      </c>
      <c r="K18" s="103">
        <f>K15-'[2]Summary'!$K$15+L15</f>
        <v>0</v>
      </c>
      <c r="L18" s="103">
        <f>L15-'[2]Summary'!$K$15+K15</f>
        <v>0</v>
      </c>
      <c r="M18" s="103">
        <f>M15-'[2]Summary'!$K$12</f>
        <v>0</v>
      </c>
    </row>
    <row r="19" spans="1:13" ht="12.75">
      <c r="A19" s="2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0" spans="1:13" ht="12.75">
      <c r="A20" s="2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spans="1:13" ht="12.75">
      <c r="A21" s="2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1:13" ht="12.75">
      <c r="A22" s="2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1:13" ht="12.75">
      <c r="A23" s="2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3" ht="12.75">
      <c r="A24" s="2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12.75">
      <c r="A25" s="2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3" ht="12.75">
      <c r="A26" s="2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12.75">
      <c r="A27" s="2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12.75">
      <c r="A28" s="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12.75">
      <c r="A29" s="2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12.75">
      <c r="A30" s="2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6">
    <mergeCell ref="B2:M2"/>
    <mergeCell ref="B17:M17"/>
    <mergeCell ref="D3:H3"/>
    <mergeCell ref="I3:M3"/>
    <mergeCell ref="D4:F4"/>
    <mergeCell ref="I4:K4"/>
  </mergeCells>
  <conditionalFormatting sqref="C18:M18">
    <cfRule type="cellIs" priority="1" dxfId="0" operator="notEqual">
      <formula>0</formula>
    </cfRule>
  </conditionalFormatting>
  <printOptions horizontalCentered="1"/>
  <pageMargins left="0.05" right="0.05" top="0.33" bottom="0.16" header="0.33" footer="0.16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showGridLines="0" zoomScalePageLayoutView="0" workbookViewId="0" topLeftCell="A1">
      <selection activeCell="H33" sqref="A1:IV65536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3" width="12.140625" style="3" customWidth="1"/>
    <col min="14" max="16384" width="9.140625" style="3" customWidth="1"/>
  </cols>
  <sheetData>
    <row r="1" spans="1:1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customHeight="1">
      <c r="A2" s="4"/>
      <c r="B2" s="104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s="36" customFormat="1" ht="15.75" customHeight="1">
      <c r="A3" s="5"/>
      <c r="B3" s="6"/>
      <c r="C3" s="7"/>
      <c r="D3" s="107" t="s">
        <v>1</v>
      </c>
      <c r="E3" s="108"/>
      <c r="F3" s="108"/>
      <c r="G3" s="108"/>
      <c r="H3" s="109"/>
      <c r="I3" s="110" t="s">
        <v>2</v>
      </c>
      <c r="J3" s="111"/>
      <c r="K3" s="111"/>
      <c r="L3" s="111"/>
      <c r="M3" s="112"/>
    </row>
    <row r="4" spans="1:13" s="8" customFormat="1" ht="15.75" customHeight="1">
      <c r="A4" s="9"/>
      <c r="B4" s="10"/>
      <c r="C4" s="11"/>
      <c r="D4" s="107" t="s">
        <v>3</v>
      </c>
      <c r="E4" s="108"/>
      <c r="F4" s="113"/>
      <c r="G4" s="29"/>
      <c r="H4" s="30"/>
      <c r="I4" s="107" t="s">
        <v>3</v>
      </c>
      <c r="J4" s="108"/>
      <c r="K4" s="113"/>
      <c r="L4" s="31"/>
      <c r="M4" s="30"/>
    </row>
    <row r="5" spans="1:13" s="8" customFormat="1" ht="25.5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43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 customHeight="1">
      <c r="A9" s="24"/>
      <c r="B9" s="56" t="s">
        <v>44</v>
      </c>
      <c r="C9" s="57" t="s">
        <v>45</v>
      </c>
      <c r="D9" s="58">
        <v>-1338973</v>
      </c>
      <c r="E9" s="59">
        <v>307597110</v>
      </c>
      <c r="F9" s="59">
        <v>267355053</v>
      </c>
      <c r="G9" s="59">
        <v>43147000</v>
      </c>
      <c r="H9" s="60">
        <v>616760190</v>
      </c>
      <c r="I9" s="61">
        <v>-2672403</v>
      </c>
      <c r="J9" s="62">
        <v>370655806</v>
      </c>
      <c r="K9" s="59">
        <v>90017676</v>
      </c>
      <c r="L9" s="62">
        <v>8029000</v>
      </c>
      <c r="M9" s="60">
        <v>466030079</v>
      </c>
    </row>
    <row r="10" spans="1:13" s="8" customFormat="1" ht="12.75" customHeight="1">
      <c r="A10" s="24"/>
      <c r="B10" s="56" t="s">
        <v>46</v>
      </c>
      <c r="C10" s="57" t="s">
        <v>47</v>
      </c>
      <c r="D10" s="58">
        <v>99008721</v>
      </c>
      <c r="E10" s="59">
        <v>448252709</v>
      </c>
      <c r="F10" s="59">
        <v>244233476</v>
      </c>
      <c r="G10" s="59">
        <v>11832000</v>
      </c>
      <c r="H10" s="60">
        <v>803326906</v>
      </c>
      <c r="I10" s="61">
        <v>86290291</v>
      </c>
      <c r="J10" s="62">
        <v>342788415</v>
      </c>
      <c r="K10" s="59">
        <v>204845102</v>
      </c>
      <c r="L10" s="62">
        <v>3404000</v>
      </c>
      <c r="M10" s="60">
        <v>637327808</v>
      </c>
    </row>
    <row r="11" spans="1:13" s="8" customFormat="1" ht="12.75" customHeight="1">
      <c r="A11" s="24"/>
      <c r="B11" s="56" t="s">
        <v>48</v>
      </c>
      <c r="C11" s="57" t="s">
        <v>49</v>
      </c>
      <c r="D11" s="58">
        <v>35829774</v>
      </c>
      <c r="E11" s="59">
        <v>107478510</v>
      </c>
      <c r="F11" s="59">
        <v>215174962</v>
      </c>
      <c r="G11" s="59">
        <v>0</v>
      </c>
      <c r="H11" s="60">
        <v>358483246</v>
      </c>
      <c r="I11" s="61">
        <v>31450624</v>
      </c>
      <c r="J11" s="62">
        <v>97970285</v>
      </c>
      <c r="K11" s="59">
        <v>32662380</v>
      </c>
      <c r="L11" s="62">
        <v>11252000</v>
      </c>
      <c r="M11" s="60">
        <v>173335289</v>
      </c>
    </row>
    <row r="12" spans="1:13" s="8" customFormat="1" ht="12.75" customHeight="1">
      <c r="A12" s="24"/>
      <c r="B12" s="56" t="s">
        <v>50</v>
      </c>
      <c r="C12" s="57" t="s">
        <v>51</v>
      </c>
      <c r="D12" s="58">
        <v>117286732</v>
      </c>
      <c r="E12" s="59">
        <v>436501182</v>
      </c>
      <c r="F12" s="59">
        <v>167986077</v>
      </c>
      <c r="G12" s="59">
        <v>0</v>
      </c>
      <c r="H12" s="60">
        <v>721773991</v>
      </c>
      <c r="I12" s="61">
        <v>114661114</v>
      </c>
      <c r="J12" s="62">
        <v>354553006</v>
      </c>
      <c r="K12" s="59">
        <v>128791892</v>
      </c>
      <c r="L12" s="62">
        <v>11154000</v>
      </c>
      <c r="M12" s="60">
        <v>609160012</v>
      </c>
    </row>
    <row r="13" spans="1:13" s="8" customFormat="1" ht="12.75" customHeight="1">
      <c r="A13" s="24"/>
      <c r="B13" s="56" t="s">
        <v>52</v>
      </c>
      <c r="C13" s="57" t="s">
        <v>53</v>
      </c>
      <c r="D13" s="58">
        <v>50663602</v>
      </c>
      <c r="E13" s="59">
        <v>214266875</v>
      </c>
      <c r="F13" s="59">
        <v>86520180</v>
      </c>
      <c r="G13" s="59">
        <v>90000</v>
      </c>
      <c r="H13" s="60">
        <v>351540657</v>
      </c>
      <c r="I13" s="61">
        <v>59051125</v>
      </c>
      <c r="J13" s="62">
        <v>175783611</v>
      </c>
      <c r="K13" s="59">
        <v>67808835</v>
      </c>
      <c r="L13" s="62">
        <v>5020000</v>
      </c>
      <c r="M13" s="60">
        <v>307663571</v>
      </c>
    </row>
    <row r="14" spans="1:13" s="8" customFormat="1" ht="12.75" customHeight="1">
      <c r="A14" s="24"/>
      <c r="B14" s="56" t="s">
        <v>54</v>
      </c>
      <c r="C14" s="57" t="s">
        <v>55</v>
      </c>
      <c r="D14" s="58">
        <v>40425129</v>
      </c>
      <c r="E14" s="59">
        <v>82023057</v>
      </c>
      <c r="F14" s="59">
        <v>-7067941</v>
      </c>
      <c r="G14" s="59">
        <v>15000000</v>
      </c>
      <c r="H14" s="60">
        <v>130380245</v>
      </c>
      <c r="I14" s="61">
        <v>109433549</v>
      </c>
      <c r="J14" s="62">
        <v>286375178</v>
      </c>
      <c r="K14" s="59">
        <v>151676061</v>
      </c>
      <c r="L14" s="62">
        <v>6912000</v>
      </c>
      <c r="M14" s="60">
        <v>554396788</v>
      </c>
    </row>
    <row r="15" spans="1:13" s="8" customFormat="1" ht="12.75" customHeight="1">
      <c r="A15" s="24"/>
      <c r="B15" s="56" t="s">
        <v>56</v>
      </c>
      <c r="C15" s="57" t="s">
        <v>57</v>
      </c>
      <c r="D15" s="58">
        <v>39600006</v>
      </c>
      <c r="E15" s="59">
        <v>149843635</v>
      </c>
      <c r="F15" s="59">
        <v>43953254</v>
      </c>
      <c r="G15" s="59">
        <v>8037000</v>
      </c>
      <c r="H15" s="60">
        <v>241433895</v>
      </c>
      <c r="I15" s="61">
        <v>25998080</v>
      </c>
      <c r="J15" s="62">
        <v>132786983</v>
      </c>
      <c r="K15" s="59">
        <v>79461172</v>
      </c>
      <c r="L15" s="62">
        <v>548000</v>
      </c>
      <c r="M15" s="60">
        <v>238794235</v>
      </c>
    </row>
    <row r="16" spans="1:13" s="8" customFormat="1" ht="12.75" customHeight="1">
      <c r="A16" s="24"/>
      <c r="B16" s="56" t="s">
        <v>58</v>
      </c>
      <c r="C16" s="57" t="s">
        <v>59</v>
      </c>
      <c r="D16" s="58">
        <v>41544333</v>
      </c>
      <c r="E16" s="59">
        <v>265865991</v>
      </c>
      <c r="F16" s="59">
        <v>68418338</v>
      </c>
      <c r="G16" s="59">
        <v>0</v>
      </c>
      <c r="H16" s="60">
        <v>375828662</v>
      </c>
      <c r="I16" s="61">
        <v>39045493</v>
      </c>
      <c r="J16" s="62">
        <v>199542599</v>
      </c>
      <c r="K16" s="59">
        <v>53917385</v>
      </c>
      <c r="L16" s="62">
        <v>0</v>
      </c>
      <c r="M16" s="60">
        <v>292505477</v>
      </c>
    </row>
    <row r="17" spans="1:13" s="8" customFormat="1" ht="12.75" customHeight="1">
      <c r="A17" s="24"/>
      <c r="B17" s="56" t="s">
        <v>60</v>
      </c>
      <c r="C17" s="57" t="s">
        <v>61</v>
      </c>
      <c r="D17" s="58">
        <v>52323709</v>
      </c>
      <c r="E17" s="59">
        <v>149119267</v>
      </c>
      <c r="F17" s="59">
        <v>191598647</v>
      </c>
      <c r="G17" s="59">
        <v>18476000</v>
      </c>
      <c r="H17" s="60">
        <v>411517623</v>
      </c>
      <c r="I17" s="61">
        <v>43259604</v>
      </c>
      <c r="J17" s="62">
        <v>130603411</v>
      </c>
      <c r="K17" s="59">
        <v>174424519</v>
      </c>
      <c r="L17" s="62">
        <v>100133000</v>
      </c>
      <c r="M17" s="60">
        <v>448420534</v>
      </c>
    </row>
    <row r="18" spans="1:13" s="8" customFormat="1" ht="12.75" customHeight="1">
      <c r="A18" s="24"/>
      <c r="B18" s="56" t="s">
        <v>62</v>
      </c>
      <c r="C18" s="57" t="s">
        <v>63</v>
      </c>
      <c r="D18" s="58">
        <v>13632996</v>
      </c>
      <c r="E18" s="59">
        <v>129024475</v>
      </c>
      <c r="F18" s="59">
        <v>44811743</v>
      </c>
      <c r="G18" s="59">
        <v>7694000</v>
      </c>
      <c r="H18" s="60">
        <v>195163214</v>
      </c>
      <c r="I18" s="61">
        <v>29638228</v>
      </c>
      <c r="J18" s="62">
        <v>110211884</v>
      </c>
      <c r="K18" s="59">
        <v>45927050</v>
      </c>
      <c r="L18" s="62">
        <v>1007000</v>
      </c>
      <c r="M18" s="60">
        <v>186784162</v>
      </c>
    </row>
    <row r="19" spans="1:13" s="8" customFormat="1" ht="12.75" customHeight="1">
      <c r="A19" s="24"/>
      <c r="B19" s="56" t="s">
        <v>64</v>
      </c>
      <c r="C19" s="57" t="s">
        <v>65</v>
      </c>
      <c r="D19" s="58">
        <v>5103891</v>
      </c>
      <c r="E19" s="59">
        <v>211215291</v>
      </c>
      <c r="F19" s="59">
        <v>47170582</v>
      </c>
      <c r="G19" s="59">
        <v>1485000</v>
      </c>
      <c r="H19" s="60">
        <v>264974764</v>
      </c>
      <c r="I19" s="61">
        <v>5287140</v>
      </c>
      <c r="J19" s="62">
        <v>165293366</v>
      </c>
      <c r="K19" s="59">
        <v>41269113</v>
      </c>
      <c r="L19" s="62">
        <v>441000</v>
      </c>
      <c r="M19" s="60">
        <v>212290619</v>
      </c>
    </row>
    <row r="20" spans="1:13" s="8" customFormat="1" ht="12.75" customHeight="1">
      <c r="A20" s="24"/>
      <c r="B20" s="56" t="s">
        <v>66</v>
      </c>
      <c r="C20" s="57" t="s">
        <v>67</v>
      </c>
      <c r="D20" s="58">
        <v>42934086</v>
      </c>
      <c r="E20" s="59">
        <v>101231407</v>
      </c>
      <c r="F20" s="59">
        <v>51927727</v>
      </c>
      <c r="G20" s="59">
        <v>8466000</v>
      </c>
      <c r="H20" s="60">
        <v>204559220</v>
      </c>
      <c r="I20" s="61">
        <v>36620236</v>
      </c>
      <c r="J20" s="62">
        <v>83564550</v>
      </c>
      <c r="K20" s="59">
        <v>30679068</v>
      </c>
      <c r="L20" s="62">
        <v>384000</v>
      </c>
      <c r="M20" s="60">
        <v>151247854</v>
      </c>
    </row>
    <row r="21" spans="1:13" s="8" customFormat="1" ht="12.75" customHeight="1">
      <c r="A21" s="24"/>
      <c r="B21" s="56" t="s">
        <v>68</v>
      </c>
      <c r="C21" s="57" t="s">
        <v>69</v>
      </c>
      <c r="D21" s="58">
        <v>73691137</v>
      </c>
      <c r="E21" s="59">
        <v>124274024</v>
      </c>
      <c r="F21" s="59">
        <v>102579590</v>
      </c>
      <c r="G21" s="59">
        <v>11728000</v>
      </c>
      <c r="H21" s="60">
        <v>312272751</v>
      </c>
      <c r="I21" s="61">
        <v>64870418</v>
      </c>
      <c r="J21" s="62">
        <v>99591339</v>
      </c>
      <c r="K21" s="59">
        <v>92428521</v>
      </c>
      <c r="L21" s="62">
        <v>54160000</v>
      </c>
      <c r="M21" s="60">
        <v>311050278</v>
      </c>
    </row>
    <row r="22" spans="1:13" s="8" customFormat="1" ht="12.75" customHeight="1">
      <c r="A22" s="24"/>
      <c r="B22" s="56" t="s">
        <v>70</v>
      </c>
      <c r="C22" s="57" t="s">
        <v>71</v>
      </c>
      <c r="D22" s="58">
        <v>29922512</v>
      </c>
      <c r="E22" s="59">
        <v>145342552</v>
      </c>
      <c r="F22" s="59">
        <v>61093726</v>
      </c>
      <c r="G22" s="59">
        <v>3939000</v>
      </c>
      <c r="H22" s="60">
        <v>240297790</v>
      </c>
      <c r="I22" s="61">
        <v>-261236</v>
      </c>
      <c r="J22" s="62">
        <v>95180774</v>
      </c>
      <c r="K22" s="59">
        <v>40443019</v>
      </c>
      <c r="L22" s="62">
        <v>963000</v>
      </c>
      <c r="M22" s="60">
        <v>136325557</v>
      </c>
    </row>
    <row r="23" spans="1:13" s="8" customFormat="1" ht="12.75" customHeight="1">
      <c r="A23" s="24"/>
      <c r="B23" s="56" t="s">
        <v>72</v>
      </c>
      <c r="C23" s="57" t="s">
        <v>73</v>
      </c>
      <c r="D23" s="58">
        <v>47170550</v>
      </c>
      <c r="E23" s="59">
        <v>92670156</v>
      </c>
      <c r="F23" s="59">
        <v>142279445</v>
      </c>
      <c r="G23" s="59">
        <v>1397000</v>
      </c>
      <c r="H23" s="60">
        <v>283517151</v>
      </c>
      <c r="I23" s="61">
        <v>24811509</v>
      </c>
      <c r="J23" s="62">
        <v>60728092</v>
      </c>
      <c r="K23" s="59">
        <v>75840208</v>
      </c>
      <c r="L23" s="62">
        <v>6252000</v>
      </c>
      <c r="M23" s="60">
        <v>167631809</v>
      </c>
    </row>
    <row r="24" spans="1:13" s="8" customFormat="1" ht="12.75" customHeight="1">
      <c r="A24" s="24"/>
      <c r="B24" s="56" t="s">
        <v>74</v>
      </c>
      <c r="C24" s="57" t="s">
        <v>75</v>
      </c>
      <c r="D24" s="58">
        <v>39887832</v>
      </c>
      <c r="E24" s="59">
        <v>351534638</v>
      </c>
      <c r="F24" s="59">
        <v>105622416</v>
      </c>
      <c r="G24" s="59">
        <v>13217000</v>
      </c>
      <c r="H24" s="60">
        <v>510261886</v>
      </c>
      <c r="I24" s="61">
        <v>35430688</v>
      </c>
      <c r="J24" s="62">
        <v>283825234</v>
      </c>
      <c r="K24" s="59">
        <v>83682246</v>
      </c>
      <c r="L24" s="62">
        <v>5028000</v>
      </c>
      <c r="M24" s="60">
        <v>407966168</v>
      </c>
    </row>
    <row r="25" spans="1:13" s="8" customFormat="1" ht="12.75" customHeight="1">
      <c r="A25" s="24"/>
      <c r="B25" s="56" t="s">
        <v>76</v>
      </c>
      <c r="C25" s="57" t="s">
        <v>77</v>
      </c>
      <c r="D25" s="58">
        <v>16274425</v>
      </c>
      <c r="E25" s="59">
        <v>124073635</v>
      </c>
      <c r="F25" s="59">
        <v>31131731</v>
      </c>
      <c r="G25" s="59">
        <v>4697000</v>
      </c>
      <c r="H25" s="60">
        <v>176176791</v>
      </c>
      <c r="I25" s="61">
        <v>13753384</v>
      </c>
      <c r="J25" s="62">
        <v>129632515</v>
      </c>
      <c r="K25" s="59">
        <v>15339183</v>
      </c>
      <c r="L25" s="62">
        <v>0</v>
      </c>
      <c r="M25" s="60">
        <v>158725082</v>
      </c>
    </row>
    <row r="26" spans="1:13" s="8" customFormat="1" ht="12.75" customHeight="1">
      <c r="A26" s="24"/>
      <c r="B26" s="56" t="s">
        <v>78</v>
      </c>
      <c r="C26" s="57" t="s">
        <v>79</v>
      </c>
      <c r="D26" s="58">
        <v>47240123</v>
      </c>
      <c r="E26" s="59">
        <v>178033448</v>
      </c>
      <c r="F26" s="59">
        <v>40125735</v>
      </c>
      <c r="G26" s="59">
        <v>0</v>
      </c>
      <c r="H26" s="60">
        <v>265399306</v>
      </c>
      <c r="I26" s="61">
        <v>41454582</v>
      </c>
      <c r="J26" s="62">
        <v>132572302</v>
      </c>
      <c r="K26" s="59">
        <v>30548733</v>
      </c>
      <c r="L26" s="62">
        <v>0</v>
      </c>
      <c r="M26" s="60">
        <v>204575617</v>
      </c>
    </row>
    <row r="27" spans="1:13" s="8" customFormat="1" ht="12.75" customHeight="1">
      <c r="A27" s="24"/>
      <c r="B27" s="56" t="s">
        <v>80</v>
      </c>
      <c r="C27" s="57" t="s">
        <v>81</v>
      </c>
      <c r="D27" s="58">
        <v>1547096</v>
      </c>
      <c r="E27" s="59">
        <v>99369733</v>
      </c>
      <c r="F27" s="59">
        <v>17997408</v>
      </c>
      <c r="G27" s="59">
        <v>0</v>
      </c>
      <c r="H27" s="60">
        <v>118914237</v>
      </c>
      <c r="I27" s="61">
        <v>39468829</v>
      </c>
      <c r="J27" s="62">
        <v>142195698</v>
      </c>
      <c r="K27" s="59">
        <v>22187418</v>
      </c>
      <c r="L27" s="62">
        <v>816000</v>
      </c>
      <c r="M27" s="60">
        <v>204667945</v>
      </c>
    </row>
    <row r="28" spans="1:13" s="8" customFormat="1" ht="12.75" customHeight="1">
      <c r="A28" s="24"/>
      <c r="B28" s="56" t="s">
        <v>82</v>
      </c>
      <c r="C28" s="57" t="s">
        <v>83</v>
      </c>
      <c r="D28" s="58">
        <v>551604</v>
      </c>
      <c r="E28" s="59">
        <v>89493519</v>
      </c>
      <c r="F28" s="59">
        <v>8019600</v>
      </c>
      <c r="G28" s="59">
        <v>0</v>
      </c>
      <c r="H28" s="60">
        <v>98064723</v>
      </c>
      <c r="I28" s="61">
        <v>1101808</v>
      </c>
      <c r="J28" s="62">
        <v>78284261</v>
      </c>
      <c r="K28" s="59">
        <v>15515258</v>
      </c>
      <c r="L28" s="62">
        <v>0</v>
      </c>
      <c r="M28" s="60">
        <v>94901327</v>
      </c>
    </row>
    <row r="29" spans="1:13" s="8" customFormat="1" ht="12.75" customHeight="1">
      <c r="A29" s="24"/>
      <c r="B29" s="63" t="s">
        <v>84</v>
      </c>
      <c r="C29" s="57" t="s">
        <v>85</v>
      </c>
      <c r="D29" s="58">
        <v>-209995</v>
      </c>
      <c r="E29" s="59">
        <v>96534081</v>
      </c>
      <c r="F29" s="59">
        <v>37071361</v>
      </c>
      <c r="G29" s="59">
        <v>6010000</v>
      </c>
      <c r="H29" s="60">
        <v>139405447</v>
      </c>
      <c r="I29" s="61">
        <v>114966</v>
      </c>
      <c r="J29" s="62">
        <v>83755153</v>
      </c>
      <c r="K29" s="59">
        <v>28530068</v>
      </c>
      <c r="L29" s="62">
        <v>4704000</v>
      </c>
      <c r="M29" s="60">
        <v>117104187</v>
      </c>
    </row>
    <row r="30" spans="1:13" s="8" customFormat="1" ht="12.75" customHeight="1">
      <c r="A30" s="25"/>
      <c r="B30" s="64" t="s">
        <v>667</v>
      </c>
      <c r="C30" s="65"/>
      <c r="D30" s="66">
        <f aca="true" t="shared" si="0" ref="D30:M30">SUM(D9:D29)</f>
        <v>793089290</v>
      </c>
      <c r="E30" s="67">
        <f t="shared" si="0"/>
        <v>3903745295</v>
      </c>
      <c r="F30" s="67">
        <f t="shared" si="0"/>
        <v>1968003110</v>
      </c>
      <c r="G30" s="67">
        <f t="shared" si="0"/>
        <v>155215000</v>
      </c>
      <c r="H30" s="68">
        <f t="shared" si="0"/>
        <v>6820052695</v>
      </c>
      <c r="I30" s="69">
        <f t="shared" si="0"/>
        <v>798808029</v>
      </c>
      <c r="J30" s="70">
        <f t="shared" si="0"/>
        <v>3555894462</v>
      </c>
      <c r="K30" s="67">
        <f t="shared" si="0"/>
        <v>1505994907</v>
      </c>
      <c r="L30" s="70">
        <f t="shared" si="0"/>
        <v>220207000</v>
      </c>
      <c r="M30" s="68">
        <f t="shared" si="0"/>
        <v>6080904398</v>
      </c>
    </row>
    <row r="31" spans="1:13" s="8" customFormat="1" ht="12.75">
      <c r="A31" s="26"/>
      <c r="B31" s="71"/>
      <c r="C31" s="72"/>
      <c r="D31" s="73"/>
      <c r="E31" s="74"/>
      <c r="F31" s="74"/>
      <c r="G31" s="74"/>
      <c r="H31" s="75"/>
      <c r="I31" s="73"/>
      <c r="J31" s="74"/>
      <c r="K31" s="74"/>
      <c r="L31" s="74"/>
      <c r="M31" s="75"/>
    </row>
    <row r="32" spans="1:13" s="8" customFormat="1" ht="12.75">
      <c r="A32" s="27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</row>
    <row r="33" spans="1:13" ht="12.75">
      <c r="A33" s="2"/>
      <c r="B33" s="103" t="s">
        <v>668</v>
      </c>
      <c r="C33" s="103"/>
      <c r="D33" s="103">
        <f>D30-'[3]Summary'!$G$13</f>
        <v>0</v>
      </c>
      <c r="E33" s="103">
        <f>E30-'[3]Summary'!$G$14</f>
        <v>0</v>
      </c>
      <c r="F33" s="103">
        <f>F30-'[3]Summary'!$G$15+G30</f>
        <v>0</v>
      </c>
      <c r="G33" s="103">
        <f>G30-'[3]Summary'!$G$15+F30</f>
        <v>0</v>
      </c>
      <c r="H33" s="103">
        <f>H30-'[3]Summary'!$G$12</f>
        <v>0</v>
      </c>
      <c r="I33" s="103">
        <f>I30-'[3]Summary'!$K$13</f>
        <v>0</v>
      </c>
      <c r="J33" s="103">
        <f>J30-'[3]Summary'!$K$14</f>
        <v>0</v>
      </c>
      <c r="K33" s="103">
        <f>K30-'[3]Summary'!$K$15+L30</f>
        <v>0</v>
      </c>
      <c r="L33" s="103">
        <f>L30-'[3]Summary'!$K$15+K30</f>
        <v>0</v>
      </c>
      <c r="M33" s="103">
        <f>M30-'[3]Summary'!$K$12</f>
        <v>0</v>
      </c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</sheetData>
  <sheetProtection password="F954" sheet="1" objects="1" scenarios="1"/>
  <mergeCells count="6">
    <mergeCell ref="B2:M2"/>
    <mergeCell ref="B32:M32"/>
    <mergeCell ref="D3:H3"/>
    <mergeCell ref="I3:M3"/>
    <mergeCell ref="D4:F4"/>
    <mergeCell ref="I4:K4"/>
  </mergeCells>
  <conditionalFormatting sqref="C33:M33">
    <cfRule type="cellIs" priority="1" dxfId="0" operator="notEqual">
      <formula>0</formula>
    </cfRule>
  </conditionalFormatting>
  <printOptions horizontalCentered="1"/>
  <pageMargins left="0.05" right="0.05" top="0.33" bottom="0.16" header="0.33" footer="0.16"/>
  <pageSetup horizontalDpi="300" verticalDpi="3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43">
      <selection activeCell="M64" sqref="D64:M64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3" width="12.140625" style="3" customWidth="1"/>
    <col min="14" max="16384" width="9.140625" style="3" customWidth="1"/>
  </cols>
  <sheetData>
    <row r="1" spans="1:1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customHeight="1">
      <c r="A2" s="4"/>
      <c r="B2" s="104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5.75" customHeight="1">
      <c r="A3" s="5"/>
      <c r="B3" s="6"/>
      <c r="C3" s="7"/>
      <c r="D3" s="107" t="s">
        <v>1</v>
      </c>
      <c r="E3" s="108"/>
      <c r="F3" s="108"/>
      <c r="G3" s="108"/>
      <c r="H3" s="109"/>
      <c r="I3" s="110" t="s">
        <v>2</v>
      </c>
      <c r="J3" s="111"/>
      <c r="K3" s="111"/>
      <c r="L3" s="111"/>
      <c r="M3" s="112"/>
    </row>
    <row r="4" spans="1:13" s="8" customFormat="1" ht="15.75" customHeight="1">
      <c r="A4" s="9"/>
      <c r="B4" s="10"/>
      <c r="C4" s="11"/>
      <c r="D4" s="107" t="s">
        <v>3</v>
      </c>
      <c r="E4" s="108"/>
      <c r="F4" s="113"/>
      <c r="G4" s="29"/>
      <c r="H4" s="30"/>
      <c r="I4" s="107" t="s">
        <v>3</v>
      </c>
      <c r="J4" s="108"/>
      <c r="K4" s="113"/>
      <c r="L4" s="31"/>
      <c r="M4" s="30"/>
    </row>
    <row r="5" spans="1:13" s="8" customFormat="1" ht="25.5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39"/>
      <c r="E6" s="40"/>
      <c r="F6" s="40"/>
      <c r="G6" s="40"/>
      <c r="H6" s="41"/>
      <c r="I6" s="39"/>
      <c r="J6" s="40"/>
      <c r="K6" s="40"/>
      <c r="L6" s="40"/>
      <c r="M6" s="41"/>
    </row>
    <row r="7" spans="1:13" s="8" customFormat="1" ht="12.75">
      <c r="A7" s="9"/>
      <c r="B7" s="42" t="s">
        <v>86</v>
      </c>
      <c r="C7" s="16"/>
      <c r="D7" s="43"/>
      <c r="E7" s="44"/>
      <c r="F7" s="44"/>
      <c r="G7" s="44"/>
      <c r="H7" s="45"/>
      <c r="I7" s="43"/>
      <c r="J7" s="44"/>
      <c r="K7" s="44"/>
      <c r="L7" s="44"/>
      <c r="M7" s="45"/>
    </row>
    <row r="8" spans="1:13" s="8" customFormat="1" ht="12.75">
      <c r="A8" s="9"/>
      <c r="B8" s="16"/>
      <c r="C8" s="16"/>
      <c r="D8" s="43"/>
      <c r="E8" s="44"/>
      <c r="F8" s="44"/>
      <c r="G8" s="44"/>
      <c r="H8" s="45"/>
      <c r="I8" s="43"/>
      <c r="J8" s="44"/>
      <c r="K8" s="44"/>
      <c r="L8" s="44"/>
      <c r="M8" s="45"/>
    </row>
    <row r="9" spans="1:13" s="8" customFormat="1" ht="12.75">
      <c r="A9" s="24" t="s">
        <v>87</v>
      </c>
      <c r="B9" s="77" t="s">
        <v>39</v>
      </c>
      <c r="C9" s="57" t="s">
        <v>40</v>
      </c>
      <c r="D9" s="58">
        <v>203664029</v>
      </c>
      <c r="E9" s="59">
        <v>799223168</v>
      </c>
      <c r="F9" s="59">
        <v>477136117</v>
      </c>
      <c r="G9" s="59">
        <v>127560000</v>
      </c>
      <c r="H9" s="60">
        <v>1607583314</v>
      </c>
      <c r="I9" s="61">
        <v>9039650</v>
      </c>
      <c r="J9" s="62">
        <v>618920668</v>
      </c>
      <c r="K9" s="59">
        <v>469759592</v>
      </c>
      <c r="L9" s="62">
        <v>47777000</v>
      </c>
      <c r="M9" s="60">
        <v>1145496910</v>
      </c>
    </row>
    <row r="10" spans="1:13" s="37" customFormat="1" ht="12.75">
      <c r="A10" s="46"/>
      <c r="B10" s="78" t="s">
        <v>88</v>
      </c>
      <c r="C10" s="79"/>
      <c r="D10" s="66">
        <f aca="true" t="shared" si="0" ref="D10:M10">D9</f>
        <v>203664029</v>
      </c>
      <c r="E10" s="67">
        <f t="shared" si="0"/>
        <v>799223168</v>
      </c>
      <c r="F10" s="67">
        <f t="shared" si="0"/>
        <v>477136117</v>
      </c>
      <c r="G10" s="67">
        <f t="shared" si="0"/>
        <v>127560000</v>
      </c>
      <c r="H10" s="80">
        <f t="shared" si="0"/>
        <v>1607583314</v>
      </c>
      <c r="I10" s="81">
        <f t="shared" si="0"/>
        <v>9039650</v>
      </c>
      <c r="J10" s="82">
        <f t="shared" si="0"/>
        <v>618920668</v>
      </c>
      <c r="K10" s="67">
        <f t="shared" si="0"/>
        <v>469759592</v>
      </c>
      <c r="L10" s="82">
        <f t="shared" si="0"/>
        <v>47777000</v>
      </c>
      <c r="M10" s="80">
        <f t="shared" si="0"/>
        <v>1145496910</v>
      </c>
    </row>
    <row r="11" spans="1:13" s="8" customFormat="1" ht="12.75">
      <c r="A11" s="24" t="s">
        <v>89</v>
      </c>
      <c r="B11" s="77" t="s">
        <v>90</v>
      </c>
      <c r="C11" s="57" t="s">
        <v>91</v>
      </c>
      <c r="D11" s="58">
        <v>16863</v>
      </c>
      <c r="E11" s="59">
        <v>15571845</v>
      </c>
      <c r="F11" s="59">
        <v>2212635</v>
      </c>
      <c r="G11" s="59">
        <v>0</v>
      </c>
      <c r="H11" s="60">
        <v>17801343</v>
      </c>
      <c r="I11" s="61">
        <v>-258713</v>
      </c>
      <c r="J11" s="62">
        <v>12946397</v>
      </c>
      <c r="K11" s="59">
        <v>4300491</v>
      </c>
      <c r="L11" s="62">
        <v>2500000</v>
      </c>
      <c r="M11" s="60">
        <v>19488175</v>
      </c>
    </row>
    <row r="12" spans="1:13" s="8" customFormat="1" ht="12.75">
      <c r="A12" s="24" t="s">
        <v>89</v>
      </c>
      <c r="B12" s="77" t="s">
        <v>92</v>
      </c>
      <c r="C12" s="57" t="s">
        <v>93</v>
      </c>
      <c r="D12" s="58">
        <v>2784</v>
      </c>
      <c r="E12" s="59">
        <v>18069286</v>
      </c>
      <c r="F12" s="59">
        <v>12763529</v>
      </c>
      <c r="G12" s="59">
        <v>15000</v>
      </c>
      <c r="H12" s="60">
        <v>30850599</v>
      </c>
      <c r="I12" s="61">
        <v>771</v>
      </c>
      <c r="J12" s="62">
        <v>17160175</v>
      </c>
      <c r="K12" s="59">
        <v>10183439</v>
      </c>
      <c r="L12" s="62">
        <v>0</v>
      </c>
      <c r="M12" s="60">
        <v>27344385</v>
      </c>
    </row>
    <row r="13" spans="1:13" s="8" customFormat="1" ht="12.75">
      <c r="A13" s="24" t="s">
        <v>89</v>
      </c>
      <c r="B13" s="77" t="s">
        <v>94</v>
      </c>
      <c r="C13" s="57" t="s">
        <v>95</v>
      </c>
      <c r="D13" s="58">
        <v>-3444</v>
      </c>
      <c r="E13" s="59">
        <v>1715878</v>
      </c>
      <c r="F13" s="59">
        <v>4799452</v>
      </c>
      <c r="G13" s="59">
        <v>0</v>
      </c>
      <c r="H13" s="60">
        <v>6511886</v>
      </c>
      <c r="I13" s="61">
        <v>2923</v>
      </c>
      <c r="J13" s="62">
        <v>1431142</v>
      </c>
      <c r="K13" s="59">
        <v>6714403</v>
      </c>
      <c r="L13" s="62">
        <v>194000</v>
      </c>
      <c r="M13" s="60">
        <v>8342468</v>
      </c>
    </row>
    <row r="14" spans="1:13" s="8" customFormat="1" ht="12.75">
      <c r="A14" s="24" t="s">
        <v>89</v>
      </c>
      <c r="B14" s="77" t="s">
        <v>96</v>
      </c>
      <c r="C14" s="57" t="s">
        <v>97</v>
      </c>
      <c r="D14" s="58">
        <v>1791483</v>
      </c>
      <c r="E14" s="59">
        <v>503124</v>
      </c>
      <c r="F14" s="59">
        <v>38612596</v>
      </c>
      <c r="G14" s="59">
        <v>4046000</v>
      </c>
      <c r="H14" s="60">
        <v>44953203</v>
      </c>
      <c r="I14" s="61">
        <v>2131576</v>
      </c>
      <c r="J14" s="62">
        <v>14562525</v>
      </c>
      <c r="K14" s="59">
        <v>-9979082</v>
      </c>
      <c r="L14" s="62">
        <v>12134000</v>
      </c>
      <c r="M14" s="60">
        <v>18849019</v>
      </c>
    </row>
    <row r="15" spans="1:13" s="8" customFormat="1" ht="12.75">
      <c r="A15" s="24" t="s">
        <v>89</v>
      </c>
      <c r="B15" s="77" t="s">
        <v>98</v>
      </c>
      <c r="C15" s="57" t="s">
        <v>99</v>
      </c>
      <c r="D15" s="58">
        <v>14461156</v>
      </c>
      <c r="E15" s="59">
        <v>3530606</v>
      </c>
      <c r="F15" s="59">
        <v>29846350</v>
      </c>
      <c r="G15" s="59">
        <v>8000000</v>
      </c>
      <c r="H15" s="60">
        <v>55838112</v>
      </c>
      <c r="I15" s="61">
        <v>14886644</v>
      </c>
      <c r="J15" s="62">
        <v>3641554</v>
      </c>
      <c r="K15" s="59">
        <v>29854692</v>
      </c>
      <c r="L15" s="62">
        <v>1000000</v>
      </c>
      <c r="M15" s="60">
        <v>49382890</v>
      </c>
    </row>
    <row r="16" spans="1:13" s="8" customFormat="1" ht="12.75">
      <c r="A16" s="24" t="s">
        <v>89</v>
      </c>
      <c r="B16" s="77" t="s">
        <v>100</v>
      </c>
      <c r="C16" s="57" t="s">
        <v>101</v>
      </c>
      <c r="D16" s="58">
        <v>1139661</v>
      </c>
      <c r="E16" s="59">
        <v>3965191</v>
      </c>
      <c r="F16" s="59">
        <v>8012231</v>
      </c>
      <c r="G16" s="59">
        <v>3092000</v>
      </c>
      <c r="H16" s="60">
        <v>16209083</v>
      </c>
      <c r="I16" s="61">
        <v>1199676</v>
      </c>
      <c r="J16" s="62">
        <v>4586942</v>
      </c>
      <c r="K16" s="59">
        <v>8934215</v>
      </c>
      <c r="L16" s="62">
        <v>1687000</v>
      </c>
      <c r="M16" s="60">
        <v>16407833</v>
      </c>
    </row>
    <row r="17" spans="1:13" s="8" customFormat="1" ht="12.75">
      <c r="A17" s="24" t="s">
        <v>89</v>
      </c>
      <c r="B17" s="77" t="s">
        <v>102</v>
      </c>
      <c r="C17" s="57" t="s">
        <v>103</v>
      </c>
      <c r="D17" s="58">
        <v>0</v>
      </c>
      <c r="E17" s="59">
        <v>2865828</v>
      </c>
      <c r="F17" s="59">
        <v>364834</v>
      </c>
      <c r="G17" s="59">
        <v>0</v>
      </c>
      <c r="H17" s="60">
        <v>3230662</v>
      </c>
      <c r="I17" s="61">
        <v>189792</v>
      </c>
      <c r="J17" s="62">
        <v>2651316</v>
      </c>
      <c r="K17" s="59">
        <v>2165409</v>
      </c>
      <c r="L17" s="62">
        <v>581000</v>
      </c>
      <c r="M17" s="60">
        <v>5587517</v>
      </c>
    </row>
    <row r="18" spans="1:13" s="8" customFormat="1" ht="12.75">
      <c r="A18" s="24" t="s">
        <v>89</v>
      </c>
      <c r="B18" s="77" t="s">
        <v>104</v>
      </c>
      <c r="C18" s="57" t="s">
        <v>105</v>
      </c>
      <c r="D18" s="58">
        <v>-1034</v>
      </c>
      <c r="E18" s="59">
        <v>38854801</v>
      </c>
      <c r="F18" s="59">
        <v>9247079</v>
      </c>
      <c r="G18" s="59">
        <v>0</v>
      </c>
      <c r="H18" s="60">
        <v>48100846</v>
      </c>
      <c r="I18" s="61">
        <v>1359634</v>
      </c>
      <c r="J18" s="62">
        <v>41543898</v>
      </c>
      <c r="K18" s="59">
        <v>5544637</v>
      </c>
      <c r="L18" s="62">
        <v>2690000</v>
      </c>
      <c r="M18" s="60">
        <v>51138169</v>
      </c>
    </row>
    <row r="19" spans="1:13" s="8" customFormat="1" ht="12.75">
      <c r="A19" s="24" t="s">
        <v>89</v>
      </c>
      <c r="B19" s="77" t="s">
        <v>106</v>
      </c>
      <c r="C19" s="57" t="s">
        <v>107</v>
      </c>
      <c r="D19" s="58">
        <v>0</v>
      </c>
      <c r="E19" s="59">
        <v>0</v>
      </c>
      <c r="F19" s="59">
        <v>0</v>
      </c>
      <c r="G19" s="59">
        <v>0</v>
      </c>
      <c r="H19" s="60">
        <v>0</v>
      </c>
      <c r="I19" s="61">
        <v>537860</v>
      </c>
      <c r="J19" s="62">
        <v>804645</v>
      </c>
      <c r="K19" s="59">
        <v>82482264</v>
      </c>
      <c r="L19" s="62">
        <v>807000</v>
      </c>
      <c r="M19" s="60">
        <v>84631769</v>
      </c>
    </row>
    <row r="20" spans="1:13" s="8" customFormat="1" ht="12.75">
      <c r="A20" s="24" t="s">
        <v>108</v>
      </c>
      <c r="B20" s="77" t="s">
        <v>109</v>
      </c>
      <c r="C20" s="57" t="s">
        <v>110</v>
      </c>
      <c r="D20" s="58">
        <v>0</v>
      </c>
      <c r="E20" s="59">
        <v>45581</v>
      </c>
      <c r="F20" s="59">
        <v>38954603</v>
      </c>
      <c r="G20" s="59">
        <v>3284000</v>
      </c>
      <c r="H20" s="60">
        <v>42284184</v>
      </c>
      <c r="I20" s="61">
        <v>354</v>
      </c>
      <c r="J20" s="62">
        <v>61748</v>
      </c>
      <c r="K20" s="59">
        <v>88623426</v>
      </c>
      <c r="L20" s="62">
        <v>0</v>
      </c>
      <c r="M20" s="60">
        <v>88685528</v>
      </c>
    </row>
    <row r="21" spans="1:13" s="37" customFormat="1" ht="12.75">
      <c r="A21" s="46"/>
      <c r="B21" s="78" t="s">
        <v>111</v>
      </c>
      <c r="C21" s="79"/>
      <c r="D21" s="66">
        <f aca="true" t="shared" si="1" ref="D21:M21">SUM(D11:D20)</f>
        <v>17407469</v>
      </c>
      <c r="E21" s="67">
        <f t="shared" si="1"/>
        <v>85122140</v>
      </c>
      <c r="F21" s="67">
        <f t="shared" si="1"/>
        <v>144813309</v>
      </c>
      <c r="G21" s="67">
        <f t="shared" si="1"/>
        <v>18437000</v>
      </c>
      <c r="H21" s="80">
        <f t="shared" si="1"/>
        <v>265779918</v>
      </c>
      <c r="I21" s="81">
        <f t="shared" si="1"/>
        <v>20050517</v>
      </c>
      <c r="J21" s="82">
        <f t="shared" si="1"/>
        <v>99390342</v>
      </c>
      <c r="K21" s="67">
        <f t="shared" si="1"/>
        <v>228823894</v>
      </c>
      <c r="L21" s="82">
        <f t="shared" si="1"/>
        <v>21593000</v>
      </c>
      <c r="M21" s="80">
        <f t="shared" si="1"/>
        <v>369857753</v>
      </c>
    </row>
    <row r="22" spans="1:13" s="8" customFormat="1" ht="12.75">
      <c r="A22" s="24" t="s">
        <v>89</v>
      </c>
      <c r="B22" s="77" t="s">
        <v>112</v>
      </c>
      <c r="C22" s="57" t="s">
        <v>113</v>
      </c>
      <c r="D22" s="58">
        <v>1321911</v>
      </c>
      <c r="E22" s="59">
        <v>1470</v>
      </c>
      <c r="F22" s="59">
        <v>43485015</v>
      </c>
      <c r="G22" s="59">
        <v>10000000</v>
      </c>
      <c r="H22" s="60">
        <v>54808396</v>
      </c>
      <c r="I22" s="61">
        <v>0</v>
      </c>
      <c r="J22" s="62">
        <v>0</v>
      </c>
      <c r="K22" s="59">
        <v>-12063000</v>
      </c>
      <c r="L22" s="62">
        <v>12063000</v>
      </c>
      <c r="M22" s="60">
        <v>0</v>
      </c>
    </row>
    <row r="23" spans="1:13" s="8" customFormat="1" ht="12.75">
      <c r="A23" s="24" t="s">
        <v>89</v>
      </c>
      <c r="B23" s="77" t="s">
        <v>114</v>
      </c>
      <c r="C23" s="57" t="s">
        <v>115</v>
      </c>
      <c r="D23" s="58">
        <v>3416</v>
      </c>
      <c r="E23" s="59">
        <v>1515258</v>
      </c>
      <c r="F23" s="59">
        <v>58279972</v>
      </c>
      <c r="G23" s="59">
        <v>0</v>
      </c>
      <c r="H23" s="60">
        <v>59798646</v>
      </c>
      <c r="I23" s="61">
        <v>3327110</v>
      </c>
      <c r="J23" s="62">
        <v>415317</v>
      </c>
      <c r="K23" s="59">
        <v>-3721154</v>
      </c>
      <c r="L23" s="62">
        <v>15330000</v>
      </c>
      <c r="M23" s="60">
        <v>15351273</v>
      </c>
    </row>
    <row r="24" spans="1:13" s="8" customFormat="1" ht="12.75">
      <c r="A24" s="24" t="s">
        <v>89</v>
      </c>
      <c r="B24" s="77" t="s">
        <v>116</v>
      </c>
      <c r="C24" s="57" t="s">
        <v>117</v>
      </c>
      <c r="D24" s="58">
        <v>2114926</v>
      </c>
      <c r="E24" s="59">
        <v>1758732</v>
      </c>
      <c r="F24" s="59">
        <v>14777396</v>
      </c>
      <c r="G24" s="59">
        <v>0</v>
      </c>
      <c r="H24" s="60">
        <v>18651054</v>
      </c>
      <c r="I24" s="61">
        <v>4181686</v>
      </c>
      <c r="J24" s="62">
        <v>1595931</v>
      </c>
      <c r="K24" s="59">
        <v>4348052</v>
      </c>
      <c r="L24" s="62">
        <v>0</v>
      </c>
      <c r="M24" s="60">
        <v>10125669</v>
      </c>
    </row>
    <row r="25" spans="1:13" s="8" customFormat="1" ht="12.75">
      <c r="A25" s="24" t="s">
        <v>89</v>
      </c>
      <c r="B25" s="77" t="s">
        <v>118</v>
      </c>
      <c r="C25" s="57" t="s">
        <v>119</v>
      </c>
      <c r="D25" s="58">
        <v>3354</v>
      </c>
      <c r="E25" s="59">
        <v>6597848</v>
      </c>
      <c r="F25" s="59">
        <v>26081394</v>
      </c>
      <c r="G25" s="59">
        <v>0</v>
      </c>
      <c r="H25" s="60">
        <v>32682596</v>
      </c>
      <c r="I25" s="61">
        <v>-410700</v>
      </c>
      <c r="J25" s="62">
        <v>5083233</v>
      </c>
      <c r="K25" s="59">
        <v>10097566</v>
      </c>
      <c r="L25" s="62">
        <v>7410000</v>
      </c>
      <c r="M25" s="60">
        <v>22180099</v>
      </c>
    </row>
    <row r="26" spans="1:13" s="8" customFormat="1" ht="12.75">
      <c r="A26" s="24" t="s">
        <v>89</v>
      </c>
      <c r="B26" s="77" t="s">
        <v>44</v>
      </c>
      <c r="C26" s="57" t="s">
        <v>45</v>
      </c>
      <c r="D26" s="58">
        <v>-1338973</v>
      </c>
      <c r="E26" s="59">
        <v>307597110</v>
      </c>
      <c r="F26" s="59">
        <v>267355053</v>
      </c>
      <c r="G26" s="59">
        <v>43147000</v>
      </c>
      <c r="H26" s="60">
        <v>616760190</v>
      </c>
      <c r="I26" s="61">
        <v>-2672403</v>
      </c>
      <c r="J26" s="62">
        <v>370655806</v>
      </c>
      <c r="K26" s="59">
        <v>90017676</v>
      </c>
      <c r="L26" s="62">
        <v>8029000</v>
      </c>
      <c r="M26" s="60">
        <v>466030079</v>
      </c>
    </row>
    <row r="27" spans="1:13" s="8" customFormat="1" ht="12.75">
      <c r="A27" s="24" t="s">
        <v>89</v>
      </c>
      <c r="B27" s="77" t="s">
        <v>120</v>
      </c>
      <c r="C27" s="57" t="s">
        <v>121</v>
      </c>
      <c r="D27" s="58">
        <v>455074</v>
      </c>
      <c r="E27" s="59">
        <v>70852</v>
      </c>
      <c r="F27" s="59">
        <v>208359</v>
      </c>
      <c r="G27" s="59">
        <v>0</v>
      </c>
      <c r="H27" s="60">
        <v>734285</v>
      </c>
      <c r="I27" s="61">
        <v>423159</v>
      </c>
      <c r="J27" s="62">
        <v>118734</v>
      </c>
      <c r="K27" s="59">
        <v>-2188300</v>
      </c>
      <c r="L27" s="62">
        <v>2280000</v>
      </c>
      <c r="M27" s="60">
        <v>633593</v>
      </c>
    </row>
    <row r="28" spans="1:13" s="8" customFormat="1" ht="12.75">
      <c r="A28" s="24" t="s">
        <v>89</v>
      </c>
      <c r="B28" s="77" t="s">
        <v>122</v>
      </c>
      <c r="C28" s="57" t="s">
        <v>123</v>
      </c>
      <c r="D28" s="58">
        <v>1164662</v>
      </c>
      <c r="E28" s="59">
        <v>5603173</v>
      </c>
      <c r="F28" s="59">
        <v>4774649</v>
      </c>
      <c r="G28" s="59">
        <v>0</v>
      </c>
      <c r="H28" s="60">
        <v>11542484</v>
      </c>
      <c r="I28" s="61">
        <v>653805</v>
      </c>
      <c r="J28" s="62">
        <v>10171611</v>
      </c>
      <c r="K28" s="59">
        <v>15671021</v>
      </c>
      <c r="L28" s="62">
        <v>2827000</v>
      </c>
      <c r="M28" s="60">
        <v>29323437</v>
      </c>
    </row>
    <row r="29" spans="1:13" s="8" customFormat="1" ht="12.75">
      <c r="A29" s="24" t="s">
        <v>89</v>
      </c>
      <c r="B29" s="77" t="s">
        <v>124</v>
      </c>
      <c r="C29" s="57" t="s">
        <v>125</v>
      </c>
      <c r="D29" s="58">
        <v>726365</v>
      </c>
      <c r="E29" s="59">
        <v>3103429</v>
      </c>
      <c r="F29" s="59">
        <v>6888587</v>
      </c>
      <c r="G29" s="59">
        <v>0</v>
      </c>
      <c r="H29" s="60">
        <v>10718381</v>
      </c>
      <c r="I29" s="61">
        <v>329278</v>
      </c>
      <c r="J29" s="62">
        <v>2274132</v>
      </c>
      <c r="K29" s="59">
        <v>9426758</v>
      </c>
      <c r="L29" s="62">
        <v>0</v>
      </c>
      <c r="M29" s="60">
        <v>12030168</v>
      </c>
    </row>
    <row r="30" spans="1:13" s="8" customFormat="1" ht="12.75">
      <c r="A30" s="24" t="s">
        <v>108</v>
      </c>
      <c r="B30" s="77" t="s">
        <v>126</v>
      </c>
      <c r="C30" s="57" t="s">
        <v>127</v>
      </c>
      <c r="D30" s="58">
        <v>0</v>
      </c>
      <c r="E30" s="59">
        <v>25696522</v>
      </c>
      <c r="F30" s="59">
        <v>160509069</v>
      </c>
      <c r="G30" s="59">
        <v>18885000</v>
      </c>
      <c r="H30" s="60">
        <v>205090591</v>
      </c>
      <c r="I30" s="61">
        <v>3</v>
      </c>
      <c r="J30" s="62">
        <v>20867592</v>
      </c>
      <c r="K30" s="59">
        <v>136649748</v>
      </c>
      <c r="L30" s="62">
        <v>15725000</v>
      </c>
      <c r="M30" s="60">
        <v>173242343</v>
      </c>
    </row>
    <row r="31" spans="1:13" s="37" customFormat="1" ht="12.75">
      <c r="A31" s="46"/>
      <c r="B31" s="78" t="s">
        <v>128</v>
      </c>
      <c r="C31" s="79"/>
      <c r="D31" s="66">
        <f aca="true" t="shared" si="2" ref="D31:M31">SUM(D22:D30)</f>
        <v>4450735</v>
      </c>
      <c r="E31" s="67">
        <f t="shared" si="2"/>
        <v>351944394</v>
      </c>
      <c r="F31" s="67">
        <f t="shared" si="2"/>
        <v>582359494</v>
      </c>
      <c r="G31" s="67">
        <f t="shared" si="2"/>
        <v>72032000</v>
      </c>
      <c r="H31" s="80">
        <f t="shared" si="2"/>
        <v>1010786623</v>
      </c>
      <c r="I31" s="81">
        <f t="shared" si="2"/>
        <v>5831938</v>
      </c>
      <c r="J31" s="82">
        <f t="shared" si="2"/>
        <v>411182356</v>
      </c>
      <c r="K31" s="67">
        <f t="shared" si="2"/>
        <v>248238367</v>
      </c>
      <c r="L31" s="82">
        <f t="shared" si="2"/>
        <v>63664000</v>
      </c>
      <c r="M31" s="80">
        <f t="shared" si="2"/>
        <v>728916661</v>
      </c>
    </row>
    <row r="32" spans="1:13" s="8" customFormat="1" ht="12.75">
      <c r="A32" s="24" t="s">
        <v>89</v>
      </c>
      <c r="B32" s="77" t="s">
        <v>129</v>
      </c>
      <c r="C32" s="57" t="s">
        <v>130</v>
      </c>
      <c r="D32" s="58">
        <v>-33084</v>
      </c>
      <c r="E32" s="59">
        <v>15435726</v>
      </c>
      <c r="F32" s="59">
        <v>2203563</v>
      </c>
      <c r="G32" s="59">
        <v>0</v>
      </c>
      <c r="H32" s="60">
        <v>17606205</v>
      </c>
      <c r="I32" s="61">
        <v>-88498</v>
      </c>
      <c r="J32" s="62">
        <v>25566333</v>
      </c>
      <c r="K32" s="59">
        <v>1695625</v>
      </c>
      <c r="L32" s="62">
        <v>0</v>
      </c>
      <c r="M32" s="60">
        <v>27173460</v>
      </c>
    </row>
    <row r="33" spans="1:13" s="8" customFormat="1" ht="12.75">
      <c r="A33" s="24" t="s">
        <v>89</v>
      </c>
      <c r="B33" s="77" t="s">
        <v>131</v>
      </c>
      <c r="C33" s="57" t="s">
        <v>132</v>
      </c>
      <c r="D33" s="58">
        <v>40512</v>
      </c>
      <c r="E33" s="59">
        <v>1228866</v>
      </c>
      <c r="F33" s="59">
        <v>7985311</v>
      </c>
      <c r="G33" s="59">
        <v>0</v>
      </c>
      <c r="H33" s="60">
        <v>9254689</v>
      </c>
      <c r="I33" s="61">
        <v>-2010</v>
      </c>
      <c r="J33" s="62">
        <v>1606711</v>
      </c>
      <c r="K33" s="59">
        <v>4973761</v>
      </c>
      <c r="L33" s="62">
        <v>1000000</v>
      </c>
      <c r="M33" s="60">
        <v>7578462</v>
      </c>
    </row>
    <row r="34" spans="1:13" s="8" customFormat="1" ht="12.75">
      <c r="A34" s="24" t="s">
        <v>89</v>
      </c>
      <c r="B34" s="77" t="s">
        <v>133</v>
      </c>
      <c r="C34" s="57" t="s">
        <v>134</v>
      </c>
      <c r="D34" s="58">
        <v>271407</v>
      </c>
      <c r="E34" s="59">
        <v>286721</v>
      </c>
      <c r="F34" s="59">
        <v>11606835</v>
      </c>
      <c r="G34" s="59">
        <v>0</v>
      </c>
      <c r="H34" s="60">
        <v>12164963</v>
      </c>
      <c r="I34" s="61">
        <v>0</v>
      </c>
      <c r="J34" s="62">
        <v>0</v>
      </c>
      <c r="K34" s="59">
        <v>35246674</v>
      </c>
      <c r="L34" s="62">
        <v>0</v>
      </c>
      <c r="M34" s="60">
        <v>35246674</v>
      </c>
    </row>
    <row r="35" spans="1:13" s="8" customFormat="1" ht="12.75">
      <c r="A35" s="24" t="s">
        <v>89</v>
      </c>
      <c r="B35" s="77" t="s">
        <v>135</v>
      </c>
      <c r="C35" s="57" t="s">
        <v>136</v>
      </c>
      <c r="D35" s="58">
        <v>-66600</v>
      </c>
      <c r="E35" s="59">
        <v>41275487</v>
      </c>
      <c r="F35" s="59">
        <v>10179791</v>
      </c>
      <c r="G35" s="59">
        <v>0</v>
      </c>
      <c r="H35" s="60">
        <v>51388678</v>
      </c>
      <c r="I35" s="61">
        <v>404704</v>
      </c>
      <c r="J35" s="62">
        <v>32146606</v>
      </c>
      <c r="K35" s="59">
        <v>46946113</v>
      </c>
      <c r="L35" s="62">
        <v>1704000</v>
      </c>
      <c r="M35" s="60">
        <v>81201423</v>
      </c>
    </row>
    <row r="36" spans="1:13" s="8" customFormat="1" ht="12.75">
      <c r="A36" s="24" t="s">
        <v>89</v>
      </c>
      <c r="B36" s="77" t="s">
        <v>137</v>
      </c>
      <c r="C36" s="57" t="s">
        <v>138</v>
      </c>
      <c r="D36" s="58">
        <v>3418096</v>
      </c>
      <c r="E36" s="59">
        <v>567463</v>
      </c>
      <c r="F36" s="59">
        <v>45322022</v>
      </c>
      <c r="G36" s="59">
        <v>0</v>
      </c>
      <c r="H36" s="60">
        <v>49307581</v>
      </c>
      <c r="I36" s="61">
        <v>0</v>
      </c>
      <c r="J36" s="62">
        <v>0</v>
      </c>
      <c r="K36" s="59">
        <v>-11903000</v>
      </c>
      <c r="L36" s="62">
        <v>11903000</v>
      </c>
      <c r="M36" s="60">
        <v>0</v>
      </c>
    </row>
    <row r="37" spans="1:13" s="8" customFormat="1" ht="12.75">
      <c r="A37" s="24" t="s">
        <v>89</v>
      </c>
      <c r="B37" s="77" t="s">
        <v>139</v>
      </c>
      <c r="C37" s="57" t="s">
        <v>140</v>
      </c>
      <c r="D37" s="58">
        <v>88222</v>
      </c>
      <c r="E37" s="59">
        <v>1049367</v>
      </c>
      <c r="F37" s="59">
        <v>24290927</v>
      </c>
      <c r="G37" s="59">
        <v>4000000</v>
      </c>
      <c r="H37" s="60">
        <v>29428516</v>
      </c>
      <c r="I37" s="61">
        <v>0</v>
      </c>
      <c r="J37" s="62">
        <v>2706325</v>
      </c>
      <c r="K37" s="59">
        <v>-2735327</v>
      </c>
      <c r="L37" s="62">
        <v>16437000</v>
      </c>
      <c r="M37" s="60">
        <v>16407998</v>
      </c>
    </row>
    <row r="38" spans="1:13" s="8" customFormat="1" ht="12.75">
      <c r="A38" s="24" t="s">
        <v>89</v>
      </c>
      <c r="B38" s="77" t="s">
        <v>141</v>
      </c>
      <c r="C38" s="57" t="s">
        <v>142</v>
      </c>
      <c r="D38" s="58">
        <v>0</v>
      </c>
      <c r="E38" s="59">
        <v>74046</v>
      </c>
      <c r="F38" s="59">
        <v>-33931607</v>
      </c>
      <c r="G38" s="59">
        <v>35000000</v>
      </c>
      <c r="H38" s="60">
        <v>1142439</v>
      </c>
      <c r="I38" s="61">
        <v>0</v>
      </c>
      <c r="J38" s="62">
        <v>797463</v>
      </c>
      <c r="K38" s="59">
        <v>-9002393</v>
      </c>
      <c r="L38" s="62">
        <v>17746000</v>
      </c>
      <c r="M38" s="60">
        <v>9541070</v>
      </c>
    </row>
    <row r="39" spans="1:13" s="8" customFormat="1" ht="12.75">
      <c r="A39" s="24" t="s">
        <v>89</v>
      </c>
      <c r="B39" s="77" t="s">
        <v>143</v>
      </c>
      <c r="C39" s="57" t="s">
        <v>144</v>
      </c>
      <c r="D39" s="58">
        <v>470526</v>
      </c>
      <c r="E39" s="59">
        <v>2765345</v>
      </c>
      <c r="F39" s="59">
        <v>9381520</v>
      </c>
      <c r="G39" s="59">
        <v>2430000</v>
      </c>
      <c r="H39" s="60">
        <v>15047391</v>
      </c>
      <c r="I39" s="61">
        <v>618337</v>
      </c>
      <c r="J39" s="62">
        <v>1485606</v>
      </c>
      <c r="K39" s="59">
        <v>8707111</v>
      </c>
      <c r="L39" s="62">
        <v>0</v>
      </c>
      <c r="M39" s="60">
        <v>10811054</v>
      </c>
    </row>
    <row r="40" spans="1:13" s="8" customFormat="1" ht="12.75">
      <c r="A40" s="24" t="s">
        <v>108</v>
      </c>
      <c r="B40" s="77" t="s">
        <v>145</v>
      </c>
      <c r="C40" s="57" t="s">
        <v>146</v>
      </c>
      <c r="D40" s="58">
        <v>0</v>
      </c>
      <c r="E40" s="59">
        <v>0</v>
      </c>
      <c r="F40" s="59">
        <v>4960712</v>
      </c>
      <c r="G40" s="59">
        <v>16601000</v>
      </c>
      <c r="H40" s="60">
        <v>21561712</v>
      </c>
      <c r="I40" s="61">
        <v>0</v>
      </c>
      <c r="J40" s="62">
        <v>0</v>
      </c>
      <c r="K40" s="59">
        <v>144631439</v>
      </c>
      <c r="L40" s="62">
        <v>23033000</v>
      </c>
      <c r="M40" s="60">
        <v>167664439</v>
      </c>
    </row>
    <row r="41" spans="1:13" s="37" customFormat="1" ht="12.75">
      <c r="A41" s="46"/>
      <c r="B41" s="78" t="s">
        <v>147</v>
      </c>
      <c r="C41" s="79"/>
      <c r="D41" s="66">
        <f aca="true" t="shared" si="3" ref="D41:M41">SUM(D32:D40)</f>
        <v>4189079</v>
      </c>
      <c r="E41" s="67">
        <f t="shared" si="3"/>
        <v>62683021</v>
      </c>
      <c r="F41" s="67">
        <f t="shared" si="3"/>
        <v>81999074</v>
      </c>
      <c r="G41" s="67">
        <f t="shared" si="3"/>
        <v>58031000</v>
      </c>
      <c r="H41" s="80">
        <f t="shared" si="3"/>
        <v>206902174</v>
      </c>
      <c r="I41" s="81">
        <f t="shared" si="3"/>
        <v>932533</v>
      </c>
      <c r="J41" s="82">
        <f t="shared" si="3"/>
        <v>64309044</v>
      </c>
      <c r="K41" s="67">
        <f t="shared" si="3"/>
        <v>218560003</v>
      </c>
      <c r="L41" s="82">
        <f t="shared" si="3"/>
        <v>71823000</v>
      </c>
      <c r="M41" s="80">
        <f t="shared" si="3"/>
        <v>355624580</v>
      </c>
    </row>
    <row r="42" spans="1:13" s="8" customFormat="1" ht="12.75">
      <c r="A42" s="24" t="s">
        <v>89</v>
      </c>
      <c r="B42" s="77" t="s">
        <v>148</v>
      </c>
      <c r="C42" s="57" t="s">
        <v>149</v>
      </c>
      <c r="D42" s="58">
        <v>14421</v>
      </c>
      <c r="E42" s="59">
        <v>6477335</v>
      </c>
      <c r="F42" s="59">
        <v>21896672</v>
      </c>
      <c r="G42" s="59">
        <v>0</v>
      </c>
      <c r="H42" s="60">
        <v>28388428</v>
      </c>
      <c r="I42" s="61">
        <v>976927</v>
      </c>
      <c r="J42" s="62">
        <v>5863580</v>
      </c>
      <c r="K42" s="59">
        <v>10490616</v>
      </c>
      <c r="L42" s="62">
        <v>10565000</v>
      </c>
      <c r="M42" s="60">
        <v>27896123</v>
      </c>
    </row>
    <row r="43" spans="1:13" s="8" customFormat="1" ht="12.75">
      <c r="A43" s="24" t="s">
        <v>89</v>
      </c>
      <c r="B43" s="77" t="s">
        <v>150</v>
      </c>
      <c r="C43" s="57" t="s">
        <v>151</v>
      </c>
      <c r="D43" s="58">
        <v>726808</v>
      </c>
      <c r="E43" s="59">
        <v>6307825</v>
      </c>
      <c r="F43" s="59">
        <v>54678992</v>
      </c>
      <c r="G43" s="59">
        <v>5426000</v>
      </c>
      <c r="H43" s="60">
        <v>67139625</v>
      </c>
      <c r="I43" s="61">
        <v>476126</v>
      </c>
      <c r="J43" s="62">
        <v>4519448</v>
      </c>
      <c r="K43" s="59">
        <v>24014825</v>
      </c>
      <c r="L43" s="62">
        <v>2270000</v>
      </c>
      <c r="M43" s="60">
        <v>31280399</v>
      </c>
    </row>
    <row r="44" spans="1:13" s="8" customFormat="1" ht="12.75">
      <c r="A44" s="24" t="s">
        <v>89</v>
      </c>
      <c r="B44" s="77" t="s">
        <v>152</v>
      </c>
      <c r="C44" s="57" t="s">
        <v>153</v>
      </c>
      <c r="D44" s="58">
        <v>-176779</v>
      </c>
      <c r="E44" s="59">
        <v>15247231</v>
      </c>
      <c r="F44" s="59">
        <v>11539169</v>
      </c>
      <c r="G44" s="59">
        <v>5000000</v>
      </c>
      <c r="H44" s="60">
        <v>31609621</v>
      </c>
      <c r="I44" s="61">
        <v>0</v>
      </c>
      <c r="J44" s="62">
        <v>8887317</v>
      </c>
      <c r="K44" s="59">
        <v>7310145</v>
      </c>
      <c r="L44" s="62">
        <v>0</v>
      </c>
      <c r="M44" s="60">
        <v>16197462</v>
      </c>
    </row>
    <row r="45" spans="1:13" s="8" customFormat="1" ht="12.75">
      <c r="A45" s="24" t="s">
        <v>89</v>
      </c>
      <c r="B45" s="77" t="s">
        <v>154</v>
      </c>
      <c r="C45" s="57" t="s">
        <v>155</v>
      </c>
      <c r="D45" s="58">
        <v>0</v>
      </c>
      <c r="E45" s="59">
        <v>14788876</v>
      </c>
      <c r="F45" s="59">
        <v>6871668</v>
      </c>
      <c r="G45" s="59">
        <v>6000000</v>
      </c>
      <c r="H45" s="60">
        <v>27660544</v>
      </c>
      <c r="I45" s="61">
        <v>1035390</v>
      </c>
      <c r="J45" s="62">
        <v>2635734</v>
      </c>
      <c r="K45" s="59">
        <v>12072995</v>
      </c>
      <c r="L45" s="62">
        <v>2000000</v>
      </c>
      <c r="M45" s="60">
        <v>17744119</v>
      </c>
    </row>
    <row r="46" spans="1:13" s="8" customFormat="1" ht="12.75">
      <c r="A46" s="24" t="s">
        <v>108</v>
      </c>
      <c r="B46" s="77" t="s">
        <v>156</v>
      </c>
      <c r="C46" s="57" t="s">
        <v>157</v>
      </c>
      <c r="D46" s="58">
        <v>0</v>
      </c>
      <c r="E46" s="59">
        <v>0</v>
      </c>
      <c r="F46" s="59">
        <v>35466659</v>
      </c>
      <c r="G46" s="59">
        <v>2756000</v>
      </c>
      <c r="H46" s="60">
        <v>38222659</v>
      </c>
      <c r="I46" s="61">
        <v>0</v>
      </c>
      <c r="J46" s="62">
        <v>5521925</v>
      </c>
      <c r="K46" s="59">
        <v>36759279</v>
      </c>
      <c r="L46" s="62">
        <v>0</v>
      </c>
      <c r="M46" s="60">
        <v>42281204</v>
      </c>
    </row>
    <row r="47" spans="1:13" s="37" customFormat="1" ht="12.75">
      <c r="A47" s="46"/>
      <c r="B47" s="78" t="s">
        <v>158</v>
      </c>
      <c r="C47" s="79"/>
      <c r="D47" s="66">
        <f aca="true" t="shared" si="4" ref="D47:M47">SUM(D42:D46)</f>
        <v>564450</v>
      </c>
      <c r="E47" s="67">
        <f t="shared" si="4"/>
        <v>42821267</v>
      </c>
      <c r="F47" s="67">
        <f t="shared" si="4"/>
        <v>130453160</v>
      </c>
      <c r="G47" s="67">
        <f t="shared" si="4"/>
        <v>19182000</v>
      </c>
      <c r="H47" s="80">
        <f t="shared" si="4"/>
        <v>193020877</v>
      </c>
      <c r="I47" s="81">
        <f t="shared" si="4"/>
        <v>2488443</v>
      </c>
      <c r="J47" s="82">
        <f t="shared" si="4"/>
        <v>27428004</v>
      </c>
      <c r="K47" s="67">
        <f t="shared" si="4"/>
        <v>90647860</v>
      </c>
      <c r="L47" s="82">
        <f t="shared" si="4"/>
        <v>14835000</v>
      </c>
      <c r="M47" s="80">
        <f t="shared" si="4"/>
        <v>135399307</v>
      </c>
    </row>
    <row r="48" spans="1:13" s="8" customFormat="1" ht="12.75">
      <c r="A48" s="24" t="s">
        <v>89</v>
      </c>
      <c r="B48" s="77" t="s">
        <v>159</v>
      </c>
      <c r="C48" s="57" t="s">
        <v>160</v>
      </c>
      <c r="D48" s="58">
        <v>203088</v>
      </c>
      <c r="E48" s="59">
        <v>585004</v>
      </c>
      <c r="F48" s="59">
        <v>11379344</v>
      </c>
      <c r="G48" s="59">
        <v>0</v>
      </c>
      <c r="H48" s="60">
        <v>12167436</v>
      </c>
      <c r="I48" s="61">
        <v>238131</v>
      </c>
      <c r="J48" s="62">
        <v>1516053</v>
      </c>
      <c r="K48" s="59">
        <v>-9950275</v>
      </c>
      <c r="L48" s="62">
        <v>10158000</v>
      </c>
      <c r="M48" s="60">
        <v>1961909</v>
      </c>
    </row>
    <row r="49" spans="1:13" s="8" customFormat="1" ht="12.75">
      <c r="A49" s="24" t="s">
        <v>89</v>
      </c>
      <c r="B49" s="77" t="s">
        <v>161</v>
      </c>
      <c r="C49" s="57" t="s">
        <v>162</v>
      </c>
      <c r="D49" s="58">
        <v>401525</v>
      </c>
      <c r="E49" s="59">
        <v>29084</v>
      </c>
      <c r="F49" s="59">
        <v>14899142</v>
      </c>
      <c r="G49" s="59">
        <v>10000000</v>
      </c>
      <c r="H49" s="60">
        <v>25329751</v>
      </c>
      <c r="I49" s="61">
        <v>81262</v>
      </c>
      <c r="J49" s="62">
        <v>36953</v>
      </c>
      <c r="K49" s="59">
        <v>18589065</v>
      </c>
      <c r="L49" s="62">
        <v>1210000</v>
      </c>
      <c r="M49" s="60">
        <v>19917280</v>
      </c>
    </row>
    <row r="50" spans="1:13" s="8" customFormat="1" ht="12.75">
      <c r="A50" s="24" t="s">
        <v>89</v>
      </c>
      <c r="B50" s="77" t="s">
        <v>163</v>
      </c>
      <c r="C50" s="57" t="s">
        <v>164</v>
      </c>
      <c r="D50" s="58">
        <v>1088712</v>
      </c>
      <c r="E50" s="59">
        <v>7490</v>
      </c>
      <c r="F50" s="59">
        <v>21657764</v>
      </c>
      <c r="G50" s="59">
        <v>11000000</v>
      </c>
      <c r="H50" s="60">
        <v>33753966</v>
      </c>
      <c r="I50" s="61">
        <v>257266</v>
      </c>
      <c r="J50" s="62">
        <v>17494</v>
      </c>
      <c r="K50" s="59">
        <v>8895185</v>
      </c>
      <c r="L50" s="62">
        <v>15205000</v>
      </c>
      <c r="M50" s="60">
        <v>24374945</v>
      </c>
    </row>
    <row r="51" spans="1:13" s="8" customFormat="1" ht="12.75">
      <c r="A51" s="24" t="s">
        <v>89</v>
      </c>
      <c r="B51" s="77" t="s">
        <v>165</v>
      </c>
      <c r="C51" s="57" t="s">
        <v>166</v>
      </c>
      <c r="D51" s="58">
        <v>1502482</v>
      </c>
      <c r="E51" s="59">
        <v>36993</v>
      </c>
      <c r="F51" s="59">
        <v>2871420</v>
      </c>
      <c r="G51" s="59">
        <v>0</v>
      </c>
      <c r="H51" s="60">
        <v>4410895</v>
      </c>
      <c r="I51" s="61">
        <v>0</v>
      </c>
      <c r="J51" s="62">
        <v>0</v>
      </c>
      <c r="K51" s="59">
        <v>13030488</v>
      </c>
      <c r="L51" s="62">
        <v>880000</v>
      </c>
      <c r="M51" s="60">
        <v>13910488</v>
      </c>
    </row>
    <row r="52" spans="1:13" s="8" customFormat="1" ht="12.75">
      <c r="A52" s="24" t="s">
        <v>89</v>
      </c>
      <c r="B52" s="77" t="s">
        <v>167</v>
      </c>
      <c r="C52" s="57" t="s">
        <v>168</v>
      </c>
      <c r="D52" s="58">
        <v>278242</v>
      </c>
      <c r="E52" s="59">
        <v>9170</v>
      </c>
      <c r="F52" s="59">
        <v>36555141</v>
      </c>
      <c r="G52" s="59">
        <v>0</v>
      </c>
      <c r="H52" s="60">
        <v>36842553</v>
      </c>
      <c r="I52" s="61">
        <v>223714</v>
      </c>
      <c r="J52" s="62">
        <v>1225</v>
      </c>
      <c r="K52" s="59">
        <v>13234999</v>
      </c>
      <c r="L52" s="62">
        <v>8397000</v>
      </c>
      <c r="M52" s="60">
        <v>21856938</v>
      </c>
    </row>
    <row r="53" spans="1:13" s="8" customFormat="1" ht="12.75">
      <c r="A53" s="24" t="s">
        <v>89</v>
      </c>
      <c r="B53" s="77" t="s">
        <v>169</v>
      </c>
      <c r="C53" s="57" t="s">
        <v>170</v>
      </c>
      <c r="D53" s="58">
        <v>436318</v>
      </c>
      <c r="E53" s="59">
        <v>30309</v>
      </c>
      <c r="F53" s="59">
        <v>27758754</v>
      </c>
      <c r="G53" s="59">
        <v>33500000</v>
      </c>
      <c r="H53" s="60">
        <v>61725381</v>
      </c>
      <c r="I53" s="61">
        <v>31495</v>
      </c>
      <c r="J53" s="62">
        <v>120</v>
      </c>
      <c r="K53" s="59">
        <v>-16002916</v>
      </c>
      <c r="L53" s="62">
        <v>16480000</v>
      </c>
      <c r="M53" s="60">
        <v>508699</v>
      </c>
    </row>
    <row r="54" spans="1:13" s="8" customFormat="1" ht="12.75">
      <c r="A54" s="24" t="s">
        <v>89</v>
      </c>
      <c r="B54" s="77" t="s">
        <v>171</v>
      </c>
      <c r="C54" s="57" t="s">
        <v>172</v>
      </c>
      <c r="D54" s="58">
        <v>29641386</v>
      </c>
      <c r="E54" s="59">
        <v>293599328</v>
      </c>
      <c r="F54" s="59">
        <v>360929975</v>
      </c>
      <c r="G54" s="59">
        <v>11000000</v>
      </c>
      <c r="H54" s="60">
        <v>695170689</v>
      </c>
      <c r="I54" s="61">
        <v>2167196</v>
      </c>
      <c r="J54" s="62">
        <v>34668671</v>
      </c>
      <c r="K54" s="59">
        <v>-3470998</v>
      </c>
      <c r="L54" s="62">
        <v>21562000</v>
      </c>
      <c r="M54" s="60">
        <v>54926869</v>
      </c>
    </row>
    <row r="55" spans="1:13" s="8" customFormat="1" ht="12.75">
      <c r="A55" s="24" t="s">
        <v>108</v>
      </c>
      <c r="B55" s="77" t="s">
        <v>173</v>
      </c>
      <c r="C55" s="57" t="s">
        <v>174</v>
      </c>
      <c r="D55" s="58">
        <v>0</v>
      </c>
      <c r="E55" s="59">
        <v>26190500</v>
      </c>
      <c r="F55" s="59">
        <v>309965299</v>
      </c>
      <c r="G55" s="59">
        <v>12789000</v>
      </c>
      <c r="H55" s="60">
        <v>348944799</v>
      </c>
      <c r="I55" s="61">
        <v>0</v>
      </c>
      <c r="J55" s="62">
        <v>22104962</v>
      </c>
      <c r="K55" s="59">
        <v>83229972</v>
      </c>
      <c r="L55" s="62">
        <v>68930000</v>
      </c>
      <c r="M55" s="60">
        <v>174264934</v>
      </c>
    </row>
    <row r="56" spans="1:13" s="37" customFormat="1" ht="12.75">
      <c r="A56" s="46"/>
      <c r="B56" s="78" t="s">
        <v>175</v>
      </c>
      <c r="C56" s="79"/>
      <c r="D56" s="66">
        <f aca="true" t="shared" si="5" ref="D56:M56">SUM(D48:D55)</f>
        <v>33551753</v>
      </c>
      <c r="E56" s="67">
        <f t="shared" si="5"/>
        <v>320487878</v>
      </c>
      <c r="F56" s="67">
        <f t="shared" si="5"/>
        <v>786016839</v>
      </c>
      <c r="G56" s="67">
        <f t="shared" si="5"/>
        <v>78289000</v>
      </c>
      <c r="H56" s="80">
        <f t="shared" si="5"/>
        <v>1218345470</v>
      </c>
      <c r="I56" s="81">
        <f t="shared" si="5"/>
        <v>2999064</v>
      </c>
      <c r="J56" s="82">
        <f t="shared" si="5"/>
        <v>58345478</v>
      </c>
      <c r="K56" s="67">
        <f t="shared" si="5"/>
        <v>107555520</v>
      </c>
      <c r="L56" s="82">
        <f t="shared" si="5"/>
        <v>142822000</v>
      </c>
      <c r="M56" s="80">
        <f t="shared" si="5"/>
        <v>311722062</v>
      </c>
    </row>
    <row r="57" spans="1:13" s="8" customFormat="1" ht="12.75">
      <c r="A57" s="24" t="s">
        <v>89</v>
      </c>
      <c r="B57" s="77" t="s">
        <v>176</v>
      </c>
      <c r="C57" s="57" t="s">
        <v>177</v>
      </c>
      <c r="D57" s="58">
        <v>3988786</v>
      </c>
      <c r="E57" s="59">
        <v>6153190</v>
      </c>
      <c r="F57" s="59">
        <v>-5186824</v>
      </c>
      <c r="G57" s="59">
        <v>31000000</v>
      </c>
      <c r="H57" s="60">
        <v>35955152</v>
      </c>
      <c r="I57" s="61">
        <v>5704876</v>
      </c>
      <c r="J57" s="62">
        <v>6107665</v>
      </c>
      <c r="K57" s="59">
        <v>37058058</v>
      </c>
      <c r="L57" s="62">
        <v>907000</v>
      </c>
      <c r="M57" s="60">
        <v>49777599</v>
      </c>
    </row>
    <row r="58" spans="1:13" s="8" customFormat="1" ht="12.75">
      <c r="A58" s="24" t="s">
        <v>89</v>
      </c>
      <c r="B58" s="77" t="s">
        <v>178</v>
      </c>
      <c r="C58" s="57" t="s">
        <v>179</v>
      </c>
      <c r="D58" s="58">
        <v>1477897</v>
      </c>
      <c r="E58" s="59">
        <v>8691</v>
      </c>
      <c r="F58" s="59">
        <v>23970580</v>
      </c>
      <c r="G58" s="59">
        <v>20000000</v>
      </c>
      <c r="H58" s="60">
        <v>45457168</v>
      </c>
      <c r="I58" s="61">
        <v>1077787</v>
      </c>
      <c r="J58" s="62">
        <v>28058</v>
      </c>
      <c r="K58" s="59">
        <v>21189075</v>
      </c>
      <c r="L58" s="62">
        <v>1633000</v>
      </c>
      <c r="M58" s="60">
        <v>23927920</v>
      </c>
    </row>
    <row r="59" spans="1:13" s="8" customFormat="1" ht="12.75">
      <c r="A59" s="24" t="s">
        <v>108</v>
      </c>
      <c r="B59" s="77" t="s">
        <v>180</v>
      </c>
      <c r="C59" s="57" t="s">
        <v>181</v>
      </c>
      <c r="D59" s="58">
        <v>0</v>
      </c>
      <c r="E59" s="59">
        <v>1345238</v>
      </c>
      <c r="F59" s="59">
        <v>872104</v>
      </c>
      <c r="G59" s="59">
        <v>5069000</v>
      </c>
      <c r="H59" s="60">
        <v>7286342</v>
      </c>
      <c r="I59" s="61">
        <v>0</v>
      </c>
      <c r="J59" s="62">
        <v>0</v>
      </c>
      <c r="K59" s="59">
        <v>-1935000</v>
      </c>
      <c r="L59" s="62">
        <v>1935000</v>
      </c>
      <c r="M59" s="60">
        <v>0</v>
      </c>
    </row>
    <row r="60" spans="1:13" s="37" customFormat="1" ht="12.75">
      <c r="A60" s="46"/>
      <c r="B60" s="78" t="s">
        <v>182</v>
      </c>
      <c r="C60" s="79"/>
      <c r="D60" s="66">
        <f aca="true" t="shared" si="6" ref="D60:M60">SUM(D57:D59)</f>
        <v>5466683</v>
      </c>
      <c r="E60" s="67">
        <f t="shared" si="6"/>
        <v>7507119</v>
      </c>
      <c r="F60" s="67">
        <f t="shared" si="6"/>
        <v>19655860</v>
      </c>
      <c r="G60" s="67">
        <f t="shared" si="6"/>
        <v>56069000</v>
      </c>
      <c r="H60" s="80">
        <f t="shared" si="6"/>
        <v>88698662</v>
      </c>
      <c r="I60" s="81">
        <f t="shared" si="6"/>
        <v>6782663</v>
      </c>
      <c r="J60" s="82">
        <f t="shared" si="6"/>
        <v>6135723</v>
      </c>
      <c r="K60" s="67">
        <f t="shared" si="6"/>
        <v>56312133</v>
      </c>
      <c r="L60" s="82">
        <f t="shared" si="6"/>
        <v>4475000</v>
      </c>
      <c r="M60" s="80">
        <f t="shared" si="6"/>
        <v>73705519</v>
      </c>
    </row>
    <row r="61" spans="1:13" s="37" customFormat="1" ht="12.75">
      <c r="A61" s="46"/>
      <c r="B61" s="78" t="s">
        <v>183</v>
      </c>
      <c r="C61" s="79"/>
      <c r="D61" s="66">
        <f aca="true" t="shared" si="7" ref="D61:M61">SUM(D9,D11:D20,D22:D30,D32:D40,D42:D46,D48:D55,D57:D59)</f>
        <v>269294198</v>
      </c>
      <c r="E61" s="67">
        <f t="shared" si="7"/>
        <v>1669788987</v>
      </c>
      <c r="F61" s="67">
        <f t="shared" si="7"/>
        <v>2222433853</v>
      </c>
      <c r="G61" s="67">
        <f t="shared" si="7"/>
        <v>429600000</v>
      </c>
      <c r="H61" s="80">
        <f t="shared" si="7"/>
        <v>4591117038</v>
      </c>
      <c r="I61" s="81">
        <f t="shared" si="7"/>
        <v>48124808</v>
      </c>
      <c r="J61" s="82">
        <f t="shared" si="7"/>
        <v>1285711615</v>
      </c>
      <c r="K61" s="67">
        <f t="shared" si="7"/>
        <v>1419897369</v>
      </c>
      <c r="L61" s="82">
        <f t="shared" si="7"/>
        <v>366989000</v>
      </c>
      <c r="M61" s="80">
        <f t="shared" si="7"/>
        <v>3120722792</v>
      </c>
    </row>
    <row r="62" spans="1:13" s="8" customFormat="1" ht="12.75">
      <c r="A62" s="47"/>
      <c r="B62" s="83"/>
      <c r="C62" s="84"/>
      <c r="D62" s="85"/>
      <c r="E62" s="86"/>
      <c r="F62" s="86"/>
      <c r="G62" s="86"/>
      <c r="H62" s="87"/>
      <c r="I62" s="85"/>
      <c r="J62" s="86"/>
      <c r="K62" s="86"/>
      <c r="L62" s="86"/>
      <c r="M62" s="87"/>
    </row>
    <row r="63" spans="1:13" s="8" customFormat="1" ht="12.75">
      <c r="A63" s="27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</row>
    <row r="64" spans="1:13" ht="12.75">
      <c r="A64" s="2"/>
      <c r="B64" s="103" t="s">
        <v>668</v>
      </c>
      <c r="C64" s="103"/>
      <c r="D64" s="103">
        <f>D61-'[4]Summary'!$F$13</f>
        <v>0</v>
      </c>
      <c r="E64" s="103">
        <f>E61-'[4]Summary'!$F$14</f>
        <v>0</v>
      </c>
      <c r="F64" s="103">
        <f>F61-'[4]Summary'!$F$15+G61</f>
        <v>0</v>
      </c>
      <c r="G64" s="103">
        <f>G61-'[4]Summary'!$F$15+F61</f>
        <v>0</v>
      </c>
      <c r="H64" s="103">
        <f>H61-'[4]Summary'!$F$12</f>
        <v>0</v>
      </c>
      <c r="I64" s="103">
        <f>I61-'[4]Summary'!$J$13</f>
        <v>0</v>
      </c>
      <c r="J64" s="103">
        <f>J61-'[4]Summary'!$J$14</f>
        <v>0</v>
      </c>
      <c r="K64" s="103">
        <f>K61-'[4]Summary'!$J$15+L61</f>
        <v>0</v>
      </c>
      <c r="L64" s="103">
        <f>L61-'[4]Summary'!$J$15+K61</f>
        <v>0</v>
      </c>
      <c r="M64" s="103">
        <f>M61-'[4]Summary'!$J$12</f>
        <v>0</v>
      </c>
    </row>
    <row r="65" spans="1:13" ht="12.75">
      <c r="A65" s="2"/>
      <c r="B65" s="91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6">
    <mergeCell ref="B2:M2"/>
    <mergeCell ref="B63:M63"/>
    <mergeCell ref="D3:H3"/>
    <mergeCell ref="I3:M3"/>
    <mergeCell ref="D4:F4"/>
    <mergeCell ref="I4:K4"/>
  </mergeCells>
  <conditionalFormatting sqref="C64:M64">
    <cfRule type="cellIs" priority="1" dxfId="0" operator="notEqual">
      <formula>0</formula>
    </cfRule>
  </conditionalFormatting>
  <printOptions horizontalCentered="1"/>
  <pageMargins left="0.05" right="0.05" top="0.33" bottom="0.16" header="0.33" footer="0.16"/>
  <pageSetup horizontalDpi="300" verticalDpi="3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6">
      <selection activeCell="L42" sqref="L42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3" width="12.140625" style="3" customWidth="1"/>
    <col min="14" max="16384" width="9.140625" style="3" customWidth="1"/>
  </cols>
  <sheetData>
    <row r="1" spans="1:1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customHeight="1">
      <c r="A2" s="4"/>
      <c r="B2" s="104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5.75" customHeight="1">
      <c r="A3" s="5"/>
      <c r="B3" s="6"/>
      <c r="C3" s="7"/>
      <c r="D3" s="107" t="s">
        <v>1</v>
      </c>
      <c r="E3" s="108"/>
      <c r="F3" s="108"/>
      <c r="G3" s="108"/>
      <c r="H3" s="109"/>
      <c r="I3" s="110" t="s">
        <v>2</v>
      </c>
      <c r="J3" s="111"/>
      <c r="K3" s="111"/>
      <c r="L3" s="111"/>
      <c r="M3" s="112"/>
    </row>
    <row r="4" spans="1:13" s="8" customFormat="1" ht="15.75" customHeight="1">
      <c r="A4" s="9"/>
      <c r="B4" s="10"/>
      <c r="C4" s="11"/>
      <c r="D4" s="107" t="s">
        <v>3</v>
      </c>
      <c r="E4" s="108"/>
      <c r="F4" s="113"/>
      <c r="G4" s="29"/>
      <c r="H4" s="30"/>
      <c r="I4" s="107" t="s">
        <v>3</v>
      </c>
      <c r="J4" s="108"/>
      <c r="K4" s="113"/>
      <c r="L4" s="31"/>
      <c r="M4" s="30"/>
    </row>
    <row r="5" spans="1:13" s="8" customFormat="1" ht="25.5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184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89</v>
      </c>
      <c r="B9" s="77" t="s">
        <v>185</v>
      </c>
      <c r="C9" s="57" t="s">
        <v>186</v>
      </c>
      <c r="D9" s="58">
        <v>1258215</v>
      </c>
      <c r="E9" s="59">
        <v>7139229</v>
      </c>
      <c r="F9" s="59">
        <v>14558720</v>
      </c>
      <c r="G9" s="59">
        <v>0</v>
      </c>
      <c r="H9" s="60">
        <v>22956164</v>
      </c>
      <c r="I9" s="61">
        <v>1071124</v>
      </c>
      <c r="J9" s="62">
        <v>5768971</v>
      </c>
      <c r="K9" s="59">
        <v>10863744</v>
      </c>
      <c r="L9" s="62">
        <v>1268000</v>
      </c>
      <c r="M9" s="60">
        <v>18971839</v>
      </c>
    </row>
    <row r="10" spans="1:13" s="8" customFormat="1" ht="12.75">
      <c r="A10" s="24" t="s">
        <v>89</v>
      </c>
      <c r="B10" s="77" t="s">
        <v>187</v>
      </c>
      <c r="C10" s="57" t="s">
        <v>188</v>
      </c>
      <c r="D10" s="58">
        <v>1986011</v>
      </c>
      <c r="E10" s="59">
        <v>11072353</v>
      </c>
      <c r="F10" s="59">
        <v>29817934</v>
      </c>
      <c r="G10" s="59">
        <v>7669000</v>
      </c>
      <c r="H10" s="60">
        <v>50545298</v>
      </c>
      <c r="I10" s="61">
        <v>2159917</v>
      </c>
      <c r="J10" s="62">
        <v>10290626</v>
      </c>
      <c r="K10" s="59">
        <v>20180238</v>
      </c>
      <c r="L10" s="62">
        <v>6341000</v>
      </c>
      <c r="M10" s="60">
        <v>38971781</v>
      </c>
    </row>
    <row r="11" spans="1:13" s="8" customFormat="1" ht="12.75">
      <c r="A11" s="24" t="s">
        <v>89</v>
      </c>
      <c r="B11" s="77" t="s">
        <v>189</v>
      </c>
      <c r="C11" s="57" t="s">
        <v>190</v>
      </c>
      <c r="D11" s="58">
        <v>1110084</v>
      </c>
      <c r="E11" s="59">
        <v>837597</v>
      </c>
      <c r="F11" s="59">
        <v>19207378</v>
      </c>
      <c r="G11" s="59">
        <v>0</v>
      </c>
      <c r="H11" s="60">
        <v>21155059</v>
      </c>
      <c r="I11" s="61">
        <v>648619</v>
      </c>
      <c r="J11" s="62">
        <v>2871521</v>
      </c>
      <c r="K11" s="59">
        <v>12464924</v>
      </c>
      <c r="L11" s="62">
        <v>0</v>
      </c>
      <c r="M11" s="60">
        <v>15985064</v>
      </c>
    </row>
    <row r="12" spans="1:13" s="8" customFormat="1" ht="12.75">
      <c r="A12" s="24" t="s">
        <v>108</v>
      </c>
      <c r="B12" s="77" t="s">
        <v>191</v>
      </c>
      <c r="C12" s="57" t="s">
        <v>192</v>
      </c>
      <c r="D12" s="58">
        <v>0</v>
      </c>
      <c r="E12" s="59">
        <v>0</v>
      </c>
      <c r="F12" s="59">
        <v>14552650</v>
      </c>
      <c r="G12" s="59">
        <v>0</v>
      </c>
      <c r="H12" s="60">
        <v>14552650</v>
      </c>
      <c r="I12" s="61">
        <v>0</v>
      </c>
      <c r="J12" s="62">
        <v>0</v>
      </c>
      <c r="K12" s="59">
        <v>6973130</v>
      </c>
      <c r="L12" s="62">
        <v>0</v>
      </c>
      <c r="M12" s="60">
        <v>6973130</v>
      </c>
    </row>
    <row r="13" spans="1:13" s="37" customFormat="1" ht="12.75">
      <c r="A13" s="46"/>
      <c r="B13" s="78" t="s">
        <v>193</v>
      </c>
      <c r="C13" s="79"/>
      <c r="D13" s="66">
        <f aca="true" t="shared" si="0" ref="D13:M13">SUM(D9:D12)</f>
        <v>4354310</v>
      </c>
      <c r="E13" s="67">
        <f t="shared" si="0"/>
        <v>19049179</v>
      </c>
      <c r="F13" s="67">
        <f t="shared" si="0"/>
        <v>78136682</v>
      </c>
      <c r="G13" s="67">
        <f t="shared" si="0"/>
        <v>7669000</v>
      </c>
      <c r="H13" s="80">
        <f t="shared" si="0"/>
        <v>109209171</v>
      </c>
      <c r="I13" s="81">
        <f t="shared" si="0"/>
        <v>3879660</v>
      </c>
      <c r="J13" s="82">
        <f t="shared" si="0"/>
        <v>18931118</v>
      </c>
      <c r="K13" s="67">
        <f t="shared" si="0"/>
        <v>50482036</v>
      </c>
      <c r="L13" s="82">
        <f t="shared" si="0"/>
        <v>7609000</v>
      </c>
      <c r="M13" s="80">
        <f t="shared" si="0"/>
        <v>80901814</v>
      </c>
    </row>
    <row r="14" spans="1:13" s="8" customFormat="1" ht="12.75">
      <c r="A14" s="24" t="s">
        <v>89</v>
      </c>
      <c r="B14" s="77" t="s">
        <v>194</v>
      </c>
      <c r="C14" s="57" t="s">
        <v>195</v>
      </c>
      <c r="D14" s="58">
        <v>612272</v>
      </c>
      <c r="E14" s="59">
        <v>304836</v>
      </c>
      <c r="F14" s="59">
        <v>13176102</v>
      </c>
      <c r="G14" s="59">
        <v>0</v>
      </c>
      <c r="H14" s="60">
        <v>14093210</v>
      </c>
      <c r="I14" s="61">
        <v>340936</v>
      </c>
      <c r="J14" s="62">
        <v>2730448</v>
      </c>
      <c r="K14" s="59">
        <v>6138632</v>
      </c>
      <c r="L14" s="62">
        <v>0</v>
      </c>
      <c r="M14" s="60">
        <v>9210016</v>
      </c>
    </row>
    <row r="15" spans="1:13" s="8" customFormat="1" ht="12.75">
      <c r="A15" s="24" t="s">
        <v>89</v>
      </c>
      <c r="B15" s="77" t="s">
        <v>46</v>
      </c>
      <c r="C15" s="57" t="s">
        <v>47</v>
      </c>
      <c r="D15" s="58">
        <v>99008721</v>
      </c>
      <c r="E15" s="59">
        <v>448252709</v>
      </c>
      <c r="F15" s="59">
        <v>244233476</v>
      </c>
      <c r="G15" s="59">
        <v>11832000</v>
      </c>
      <c r="H15" s="60">
        <v>803326906</v>
      </c>
      <c r="I15" s="61">
        <v>86290291</v>
      </c>
      <c r="J15" s="62">
        <v>342788415</v>
      </c>
      <c r="K15" s="59">
        <v>204845102</v>
      </c>
      <c r="L15" s="62">
        <v>3404000</v>
      </c>
      <c r="M15" s="60">
        <v>637327808</v>
      </c>
    </row>
    <row r="16" spans="1:13" s="8" customFormat="1" ht="12.75">
      <c r="A16" s="24" t="s">
        <v>89</v>
      </c>
      <c r="B16" s="77" t="s">
        <v>196</v>
      </c>
      <c r="C16" s="57" t="s">
        <v>197</v>
      </c>
      <c r="D16" s="58">
        <v>2738564</v>
      </c>
      <c r="E16" s="59">
        <v>13616082</v>
      </c>
      <c r="F16" s="59">
        <v>48909510</v>
      </c>
      <c r="G16" s="59">
        <v>0</v>
      </c>
      <c r="H16" s="60">
        <v>65264156</v>
      </c>
      <c r="I16" s="61">
        <v>2437467</v>
      </c>
      <c r="J16" s="62">
        <v>12667832</v>
      </c>
      <c r="K16" s="59">
        <v>17782459</v>
      </c>
      <c r="L16" s="62">
        <v>0</v>
      </c>
      <c r="M16" s="60">
        <v>32887758</v>
      </c>
    </row>
    <row r="17" spans="1:13" s="8" customFormat="1" ht="12.75">
      <c r="A17" s="24" t="s">
        <v>108</v>
      </c>
      <c r="B17" s="77" t="s">
        <v>198</v>
      </c>
      <c r="C17" s="57" t="s">
        <v>199</v>
      </c>
      <c r="D17" s="58">
        <v>0</v>
      </c>
      <c r="E17" s="59">
        <v>0</v>
      </c>
      <c r="F17" s="59">
        <v>51186764</v>
      </c>
      <c r="G17" s="59">
        <v>0</v>
      </c>
      <c r="H17" s="60">
        <v>51186764</v>
      </c>
      <c r="I17" s="61">
        <v>0</v>
      </c>
      <c r="J17" s="62">
        <v>0</v>
      </c>
      <c r="K17" s="59">
        <v>47553128</v>
      </c>
      <c r="L17" s="62">
        <v>0</v>
      </c>
      <c r="M17" s="60">
        <v>47553128</v>
      </c>
    </row>
    <row r="18" spans="1:13" s="37" customFormat="1" ht="12.75">
      <c r="A18" s="46"/>
      <c r="B18" s="78" t="s">
        <v>200</v>
      </c>
      <c r="C18" s="79"/>
      <c r="D18" s="66">
        <f aca="true" t="shared" si="1" ref="D18:M18">SUM(D14:D17)</f>
        <v>102359557</v>
      </c>
      <c r="E18" s="67">
        <f t="shared" si="1"/>
        <v>462173627</v>
      </c>
      <c r="F18" s="67">
        <f t="shared" si="1"/>
        <v>357505852</v>
      </c>
      <c r="G18" s="67">
        <f t="shared" si="1"/>
        <v>11832000</v>
      </c>
      <c r="H18" s="80">
        <f t="shared" si="1"/>
        <v>933871036</v>
      </c>
      <c r="I18" s="81">
        <f t="shared" si="1"/>
        <v>89068694</v>
      </c>
      <c r="J18" s="82">
        <f t="shared" si="1"/>
        <v>358186695</v>
      </c>
      <c r="K18" s="67">
        <f t="shared" si="1"/>
        <v>276319321</v>
      </c>
      <c r="L18" s="82">
        <f t="shared" si="1"/>
        <v>3404000</v>
      </c>
      <c r="M18" s="80">
        <f t="shared" si="1"/>
        <v>726978710</v>
      </c>
    </row>
    <row r="19" spans="1:13" s="8" customFormat="1" ht="12.75">
      <c r="A19" s="24" t="s">
        <v>89</v>
      </c>
      <c r="B19" s="77" t="s">
        <v>201</v>
      </c>
      <c r="C19" s="57" t="s">
        <v>202</v>
      </c>
      <c r="D19" s="58">
        <v>71191</v>
      </c>
      <c r="E19" s="59">
        <v>14458552</v>
      </c>
      <c r="F19" s="59">
        <v>3686968</v>
      </c>
      <c r="G19" s="59">
        <v>0</v>
      </c>
      <c r="H19" s="60">
        <v>18216711</v>
      </c>
      <c r="I19" s="61">
        <v>1010916</v>
      </c>
      <c r="J19" s="62">
        <v>5400470</v>
      </c>
      <c r="K19" s="59">
        <v>18835930</v>
      </c>
      <c r="L19" s="62">
        <v>0</v>
      </c>
      <c r="M19" s="60">
        <v>25247316</v>
      </c>
    </row>
    <row r="20" spans="1:13" s="8" customFormat="1" ht="12.75">
      <c r="A20" s="24" t="s">
        <v>89</v>
      </c>
      <c r="B20" s="77" t="s">
        <v>203</v>
      </c>
      <c r="C20" s="57" t="s">
        <v>204</v>
      </c>
      <c r="D20" s="58">
        <v>260830</v>
      </c>
      <c r="E20" s="59">
        <v>2453910</v>
      </c>
      <c r="F20" s="59">
        <v>8768911</v>
      </c>
      <c r="G20" s="59">
        <v>360000</v>
      </c>
      <c r="H20" s="60">
        <v>11843651</v>
      </c>
      <c r="I20" s="61">
        <v>201892</v>
      </c>
      <c r="J20" s="62">
        <v>2218028</v>
      </c>
      <c r="K20" s="59">
        <v>902447</v>
      </c>
      <c r="L20" s="62">
        <v>1104000</v>
      </c>
      <c r="M20" s="60">
        <v>4426367</v>
      </c>
    </row>
    <row r="21" spans="1:13" s="8" customFormat="1" ht="12.75">
      <c r="A21" s="24" t="s">
        <v>89</v>
      </c>
      <c r="B21" s="77" t="s">
        <v>205</v>
      </c>
      <c r="C21" s="57" t="s">
        <v>206</v>
      </c>
      <c r="D21" s="58">
        <v>2021737</v>
      </c>
      <c r="E21" s="59">
        <v>1861520</v>
      </c>
      <c r="F21" s="59">
        <v>354306</v>
      </c>
      <c r="G21" s="59">
        <v>0</v>
      </c>
      <c r="H21" s="60">
        <v>4237563</v>
      </c>
      <c r="I21" s="61">
        <v>6739</v>
      </c>
      <c r="J21" s="62">
        <v>4681804</v>
      </c>
      <c r="K21" s="59">
        <v>14424649</v>
      </c>
      <c r="L21" s="62">
        <v>0</v>
      </c>
      <c r="M21" s="60">
        <v>19113192</v>
      </c>
    </row>
    <row r="22" spans="1:13" s="8" customFormat="1" ht="12.75">
      <c r="A22" s="24" t="s">
        <v>89</v>
      </c>
      <c r="B22" s="77" t="s">
        <v>48</v>
      </c>
      <c r="C22" s="57" t="s">
        <v>49</v>
      </c>
      <c r="D22" s="58">
        <v>35829774</v>
      </c>
      <c r="E22" s="59">
        <v>107478510</v>
      </c>
      <c r="F22" s="59">
        <v>215174962</v>
      </c>
      <c r="G22" s="59">
        <v>0</v>
      </c>
      <c r="H22" s="60">
        <v>358483246</v>
      </c>
      <c r="I22" s="61">
        <v>31450624</v>
      </c>
      <c r="J22" s="62">
        <v>97970285</v>
      </c>
      <c r="K22" s="59">
        <v>32662380</v>
      </c>
      <c r="L22" s="62">
        <v>11252000</v>
      </c>
      <c r="M22" s="60">
        <v>173335289</v>
      </c>
    </row>
    <row r="23" spans="1:13" s="8" customFormat="1" ht="12.75">
      <c r="A23" s="24" t="s">
        <v>89</v>
      </c>
      <c r="B23" s="77" t="s">
        <v>207</v>
      </c>
      <c r="C23" s="57" t="s">
        <v>208</v>
      </c>
      <c r="D23" s="58">
        <v>0</v>
      </c>
      <c r="E23" s="59">
        <v>3575894</v>
      </c>
      <c r="F23" s="59">
        <v>56556851</v>
      </c>
      <c r="G23" s="59">
        <v>0</v>
      </c>
      <c r="H23" s="60">
        <v>60132745</v>
      </c>
      <c r="I23" s="61">
        <v>0</v>
      </c>
      <c r="J23" s="62">
        <v>9500533</v>
      </c>
      <c r="K23" s="59">
        <v>0</v>
      </c>
      <c r="L23" s="62">
        <v>0</v>
      </c>
      <c r="M23" s="60">
        <v>9500533</v>
      </c>
    </row>
    <row r="24" spans="1:13" s="8" customFormat="1" ht="12.75">
      <c r="A24" s="24" t="s">
        <v>108</v>
      </c>
      <c r="B24" s="77" t="s">
        <v>209</v>
      </c>
      <c r="C24" s="57" t="s">
        <v>210</v>
      </c>
      <c r="D24" s="58">
        <v>0</v>
      </c>
      <c r="E24" s="59">
        <v>0</v>
      </c>
      <c r="F24" s="59">
        <v>36410114</v>
      </c>
      <c r="G24" s="59">
        <v>0</v>
      </c>
      <c r="H24" s="60">
        <v>36410114</v>
      </c>
      <c r="I24" s="61">
        <v>0</v>
      </c>
      <c r="J24" s="62">
        <v>0</v>
      </c>
      <c r="K24" s="59">
        <v>1707412</v>
      </c>
      <c r="L24" s="62">
        <v>0</v>
      </c>
      <c r="M24" s="60">
        <v>1707412</v>
      </c>
    </row>
    <row r="25" spans="1:13" s="37" customFormat="1" ht="12.75">
      <c r="A25" s="46"/>
      <c r="B25" s="78" t="s">
        <v>211</v>
      </c>
      <c r="C25" s="79"/>
      <c r="D25" s="66">
        <f aca="true" t="shared" si="2" ref="D25:M25">SUM(D19:D24)</f>
        <v>38183532</v>
      </c>
      <c r="E25" s="67">
        <f t="shared" si="2"/>
        <v>129828386</v>
      </c>
      <c r="F25" s="67">
        <f t="shared" si="2"/>
        <v>320952112</v>
      </c>
      <c r="G25" s="67">
        <f t="shared" si="2"/>
        <v>360000</v>
      </c>
      <c r="H25" s="80">
        <f t="shared" si="2"/>
        <v>489324030</v>
      </c>
      <c r="I25" s="81">
        <f t="shared" si="2"/>
        <v>32670171</v>
      </c>
      <c r="J25" s="82">
        <f t="shared" si="2"/>
        <v>119771120</v>
      </c>
      <c r="K25" s="67">
        <f t="shared" si="2"/>
        <v>68532818</v>
      </c>
      <c r="L25" s="82">
        <f t="shared" si="2"/>
        <v>12356000</v>
      </c>
      <c r="M25" s="80">
        <f t="shared" si="2"/>
        <v>233330109</v>
      </c>
    </row>
    <row r="26" spans="1:13" s="8" customFormat="1" ht="12.75">
      <c r="A26" s="24" t="s">
        <v>89</v>
      </c>
      <c r="B26" s="77" t="s">
        <v>212</v>
      </c>
      <c r="C26" s="57" t="s">
        <v>213</v>
      </c>
      <c r="D26" s="58">
        <v>4025443</v>
      </c>
      <c r="E26" s="59">
        <v>23549432</v>
      </c>
      <c r="F26" s="59">
        <v>2209024</v>
      </c>
      <c r="G26" s="59">
        <v>0</v>
      </c>
      <c r="H26" s="60">
        <v>29783899</v>
      </c>
      <c r="I26" s="61">
        <v>4653596</v>
      </c>
      <c r="J26" s="62">
        <v>21838062</v>
      </c>
      <c r="K26" s="59">
        <v>38401765</v>
      </c>
      <c r="L26" s="62">
        <v>1852000</v>
      </c>
      <c r="M26" s="60">
        <v>66745423</v>
      </c>
    </row>
    <row r="27" spans="1:13" s="8" customFormat="1" ht="12.75">
      <c r="A27" s="24" t="s">
        <v>89</v>
      </c>
      <c r="B27" s="77" t="s">
        <v>214</v>
      </c>
      <c r="C27" s="57" t="s">
        <v>215</v>
      </c>
      <c r="D27" s="58">
        <v>14034013</v>
      </c>
      <c r="E27" s="59">
        <v>54187002</v>
      </c>
      <c r="F27" s="59">
        <v>47066466</v>
      </c>
      <c r="G27" s="59">
        <v>136000</v>
      </c>
      <c r="H27" s="60">
        <v>115423481</v>
      </c>
      <c r="I27" s="61">
        <v>12626956</v>
      </c>
      <c r="J27" s="62">
        <v>46751733</v>
      </c>
      <c r="K27" s="59">
        <v>41146492</v>
      </c>
      <c r="L27" s="62">
        <v>0</v>
      </c>
      <c r="M27" s="60">
        <v>100525181</v>
      </c>
    </row>
    <row r="28" spans="1:13" s="8" customFormat="1" ht="12.75">
      <c r="A28" s="24" t="s">
        <v>89</v>
      </c>
      <c r="B28" s="77" t="s">
        <v>216</v>
      </c>
      <c r="C28" s="57" t="s">
        <v>217</v>
      </c>
      <c r="D28" s="58">
        <v>2628821</v>
      </c>
      <c r="E28" s="59">
        <v>16170522</v>
      </c>
      <c r="F28" s="59">
        <v>26549041</v>
      </c>
      <c r="G28" s="59">
        <v>0</v>
      </c>
      <c r="H28" s="60">
        <v>45348384</v>
      </c>
      <c r="I28" s="61">
        <v>1958044</v>
      </c>
      <c r="J28" s="62">
        <v>13652744</v>
      </c>
      <c r="K28" s="59">
        <v>30114353</v>
      </c>
      <c r="L28" s="62">
        <v>0</v>
      </c>
      <c r="M28" s="60">
        <v>45725141</v>
      </c>
    </row>
    <row r="29" spans="1:13" s="8" customFormat="1" ht="12.75">
      <c r="A29" s="24" t="s">
        <v>89</v>
      </c>
      <c r="B29" s="77" t="s">
        <v>218</v>
      </c>
      <c r="C29" s="57" t="s">
        <v>219</v>
      </c>
      <c r="D29" s="58">
        <v>163233703</v>
      </c>
      <c r="E29" s="59">
        <v>59322067</v>
      </c>
      <c r="F29" s="59">
        <v>56141626</v>
      </c>
      <c r="G29" s="59">
        <v>18802000</v>
      </c>
      <c r="H29" s="60">
        <v>297499396</v>
      </c>
      <c r="I29" s="61">
        <v>174507585</v>
      </c>
      <c r="J29" s="62">
        <v>79092723</v>
      </c>
      <c r="K29" s="59">
        <v>46830224</v>
      </c>
      <c r="L29" s="62">
        <v>24664000</v>
      </c>
      <c r="M29" s="60">
        <v>325094532</v>
      </c>
    </row>
    <row r="30" spans="1:13" s="8" customFormat="1" ht="12.75">
      <c r="A30" s="24" t="s">
        <v>89</v>
      </c>
      <c r="B30" s="77" t="s">
        <v>220</v>
      </c>
      <c r="C30" s="57" t="s">
        <v>221</v>
      </c>
      <c r="D30" s="58">
        <v>996914</v>
      </c>
      <c r="E30" s="59">
        <v>6189915</v>
      </c>
      <c r="F30" s="59">
        <v>15520845</v>
      </c>
      <c r="G30" s="59">
        <v>0</v>
      </c>
      <c r="H30" s="60">
        <v>22707674</v>
      </c>
      <c r="I30" s="61">
        <v>603124</v>
      </c>
      <c r="J30" s="62">
        <v>4249062</v>
      </c>
      <c r="K30" s="59">
        <v>12070334</v>
      </c>
      <c r="L30" s="62">
        <v>0</v>
      </c>
      <c r="M30" s="60">
        <v>16922520</v>
      </c>
    </row>
    <row r="31" spans="1:13" s="8" customFormat="1" ht="12.75">
      <c r="A31" s="24" t="s">
        <v>108</v>
      </c>
      <c r="B31" s="77" t="s">
        <v>222</v>
      </c>
      <c r="C31" s="57" t="s">
        <v>223</v>
      </c>
      <c r="D31" s="58">
        <v>0</v>
      </c>
      <c r="E31" s="59">
        <v>0</v>
      </c>
      <c r="F31" s="59">
        <v>31058574</v>
      </c>
      <c r="G31" s="59">
        <v>0</v>
      </c>
      <c r="H31" s="60">
        <v>31058574</v>
      </c>
      <c r="I31" s="61">
        <v>0</v>
      </c>
      <c r="J31" s="62">
        <v>0</v>
      </c>
      <c r="K31" s="59">
        <v>10904284</v>
      </c>
      <c r="L31" s="62">
        <v>1992000</v>
      </c>
      <c r="M31" s="60">
        <v>12896284</v>
      </c>
    </row>
    <row r="32" spans="1:13" s="37" customFormat="1" ht="12.75">
      <c r="A32" s="46"/>
      <c r="B32" s="78" t="s">
        <v>224</v>
      </c>
      <c r="C32" s="79"/>
      <c r="D32" s="66">
        <f aca="true" t="shared" si="3" ref="D32:M32">SUM(D26:D31)</f>
        <v>184918894</v>
      </c>
      <c r="E32" s="67">
        <f t="shared" si="3"/>
        <v>159418938</v>
      </c>
      <c r="F32" s="67">
        <f t="shared" si="3"/>
        <v>178545576</v>
      </c>
      <c r="G32" s="67">
        <f t="shared" si="3"/>
        <v>18938000</v>
      </c>
      <c r="H32" s="80">
        <f t="shared" si="3"/>
        <v>541821408</v>
      </c>
      <c r="I32" s="81">
        <f t="shared" si="3"/>
        <v>194349305</v>
      </c>
      <c r="J32" s="82">
        <f t="shared" si="3"/>
        <v>165584324</v>
      </c>
      <c r="K32" s="67">
        <f t="shared" si="3"/>
        <v>179467452</v>
      </c>
      <c r="L32" s="82">
        <f t="shared" si="3"/>
        <v>28508000</v>
      </c>
      <c r="M32" s="80">
        <f t="shared" si="3"/>
        <v>567909081</v>
      </c>
    </row>
    <row r="33" spans="1:13" s="8" customFormat="1" ht="12.75">
      <c r="A33" s="24" t="s">
        <v>89</v>
      </c>
      <c r="B33" s="77" t="s">
        <v>225</v>
      </c>
      <c r="C33" s="57" t="s">
        <v>226</v>
      </c>
      <c r="D33" s="58">
        <v>8444040</v>
      </c>
      <c r="E33" s="59">
        <v>73262356</v>
      </c>
      <c r="F33" s="59">
        <v>5956132</v>
      </c>
      <c r="G33" s="59">
        <v>0</v>
      </c>
      <c r="H33" s="60">
        <v>87662528</v>
      </c>
      <c r="I33" s="61">
        <v>9492071</v>
      </c>
      <c r="J33" s="62">
        <v>44006860</v>
      </c>
      <c r="K33" s="59">
        <v>37968660</v>
      </c>
      <c r="L33" s="62">
        <v>0</v>
      </c>
      <c r="M33" s="60">
        <v>91467591</v>
      </c>
    </row>
    <row r="34" spans="1:13" s="8" customFormat="1" ht="12.75">
      <c r="A34" s="24" t="s">
        <v>89</v>
      </c>
      <c r="B34" s="77" t="s">
        <v>227</v>
      </c>
      <c r="C34" s="57" t="s">
        <v>228</v>
      </c>
      <c r="D34" s="58">
        <v>18559768</v>
      </c>
      <c r="E34" s="59">
        <v>38003214</v>
      </c>
      <c r="F34" s="59">
        <v>83726667</v>
      </c>
      <c r="G34" s="59">
        <v>8235000</v>
      </c>
      <c r="H34" s="60">
        <v>148524649</v>
      </c>
      <c r="I34" s="61">
        <v>4940455</v>
      </c>
      <c r="J34" s="62">
        <v>21493886</v>
      </c>
      <c r="K34" s="59">
        <v>2413419</v>
      </c>
      <c r="L34" s="62">
        <v>0</v>
      </c>
      <c r="M34" s="60">
        <v>28847760</v>
      </c>
    </row>
    <row r="35" spans="1:13" s="8" customFormat="1" ht="12.75">
      <c r="A35" s="24" t="s">
        <v>89</v>
      </c>
      <c r="B35" s="77" t="s">
        <v>229</v>
      </c>
      <c r="C35" s="57" t="s">
        <v>230</v>
      </c>
      <c r="D35" s="58">
        <v>20575225</v>
      </c>
      <c r="E35" s="59">
        <v>51151853</v>
      </c>
      <c r="F35" s="59">
        <v>5626303</v>
      </c>
      <c r="G35" s="59">
        <v>2780000</v>
      </c>
      <c r="H35" s="60">
        <v>80133381</v>
      </c>
      <c r="I35" s="61">
        <v>17165365</v>
      </c>
      <c r="J35" s="62">
        <v>81436598</v>
      </c>
      <c r="K35" s="59">
        <v>17400760</v>
      </c>
      <c r="L35" s="62">
        <v>321000</v>
      </c>
      <c r="M35" s="60">
        <v>116323723</v>
      </c>
    </row>
    <row r="36" spans="1:13" s="8" customFormat="1" ht="12.75">
      <c r="A36" s="24" t="s">
        <v>89</v>
      </c>
      <c r="B36" s="77" t="s">
        <v>231</v>
      </c>
      <c r="C36" s="57" t="s">
        <v>232</v>
      </c>
      <c r="D36" s="58">
        <v>2089687</v>
      </c>
      <c r="E36" s="59">
        <v>10604049</v>
      </c>
      <c r="F36" s="59">
        <v>21245022</v>
      </c>
      <c r="G36" s="59">
        <v>3243000</v>
      </c>
      <c r="H36" s="60">
        <v>37181758</v>
      </c>
      <c r="I36" s="61">
        <v>2092114</v>
      </c>
      <c r="J36" s="62">
        <v>6093191</v>
      </c>
      <c r="K36" s="59">
        <v>35319842</v>
      </c>
      <c r="L36" s="62">
        <v>0</v>
      </c>
      <c r="M36" s="60">
        <v>43505147</v>
      </c>
    </row>
    <row r="37" spans="1:13" s="8" customFormat="1" ht="12.75">
      <c r="A37" s="24" t="s">
        <v>108</v>
      </c>
      <c r="B37" s="77" t="s">
        <v>233</v>
      </c>
      <c r="C37" s="57" t="s">
        <v>234</v>
      </c>
      <c r="D37" s="58">
        <v>0</v>
      </c>
      <c r="E37" s="59">
        <v>0</v>
      </c>
      <c r="F37" s="59">
        <v>43947427</v>
      </c>
      <c r="G37" s="59">
        <v>0</v>
      </c>
      <c r="H37" s="60">
        <v>43947427</v>
      </c>
      <c r="I37" s="61">
        <v>0</v>
      </c>
      <c r="J37" s="62">
        <v>0</v>
      </c>
      <c r="K37" s="59">
        <v>-191453</v>
      </c>
      <c r="L37" s="62">
        <v>646000</v>
      </c>
      <c r="M37" s="60">
        <v>454547</v>
      </c>
    </row>
    <row r="38" spans="1:13" s="37" customFormat="1" ht="12.75">
      <c r="A38" s="46"/>
      <c r="B38" s="78" t="s">
        <v>235</v>
      </c>
      <c r="C38" s="79"/>
      <c r="D38" s="66">
        <f aca="true" t="shared" si="4" ref="D38:M38">SUM(D33:D37)</f>
        <v>49668720</v>
      </c>
      <c r="E38" s="67">
        <f t="shared" si="4"/>
        <v>173021472</v>
      </c>
      <c r="F38" s="67">
        <f t="shared" si="4"/>
        <v>160501551</v>
      </c>
      <c r="G38" s="67">
        <f t="shared" si="4"/>
        <v>14258000</v>
      </c>
      <c r="H38" s="80">
        <f t="shared" si="4"/>
        <v>397449743</v>
      </c>
      <c r="I38" s="81">
        <f t="shared" si="4"/>
        <v>33690005</v>
      </c>
      <c r="J38" s="82">
        <f t="shared" si="4"/>
        <v>153030535</v>
      </c>
      <c r="K38" s="67">
        <f t="shared" si="4"/>
        <v>92911228</v>
      </c>
      <c r="L38" s="82">
        <f t="shared" si="4"/>
        <v>967000</v>
      </c>
      <c r="M38" s="80">
        <f t="shared" si="4"/>
        <v>280598768</v>
      </c>
    </row>
    <row r="39" spans="1:13" s="37" customFormat="1" ht="12.75">
      <c r="A39" s="46"/>
      <c r="B39" s="78" t="s">
        <v>236</v>
      </c>
      <c r="C39" s="79"/>
      <c r="D39" s="66">
        <f aca="true" t="shared" si="5" ref="D39:M39">SUM(D9:D12,D14:D17,D19:D24,D26:D31,D33:D37)</f>
        <v>379485013</v>
      </c>
      <c r="E39" s="67">
        <f t="shared" si="5"/>
        <v>943491602</v>
      </c>
      <c r="F39" s="67">
        <f t="shared" si="5"/>
        <v>1095641773</v>
      </c>
      <c r="G39" s="67">
        <f t="shared" si="5"/>
        <v>53057000</v>
      </c>
      <c r="H39" s="80">
        <f t="shared" si="5"/>
        <v>2471675388</v>
      </c>
      <c r="I39" s="81">
        <f t="shared" si="5"/>
        <v>353657835</v>
      </c>
      <c r="J39" s="82">
        <f t="shared" si="5"/>
        <v>815503792</v>
      </c>
      <c r="K39" s="67">
        <f t="shared" si="5"/>
        <v>667712855</v>
      </c>
      <c r="L39" s="82">
        <f t="shared" si="5"/>
        <v>52844000</v>
      </c>
      <c r="M39" s="80">
        <f t="shared" si="5"/>
        <v>1889718482</v>
      </c>
    </row>
    <row r="40" spans="1:13" s="8" customFormat="1" ht="12.75">
      <c r="A40" s="47"/>
      <c r="B40" s="83"/>
      <c r="C40" s="84"/>
      <c r="D40" s="85"/>
      <c r="E40" s="86"/>
      <c r="F40" s="86"/>
      <c r="G40" s="86"/>
      <c r="H40" s="87"/>
      <c r="I40" s="85"/>
      <c r="J40" s="86"/>
      <c r="K40" s="86"/>
      <c r="L40" s="86"/>
      <c r="M40" s="87"/>
    </row>
    <row r="41" spans="1:13" s="8" customFormat="1" ht="12.75">
      <c r="A41" s="27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</row>
    <row r="42" spans="1:13" ht="12.75">
      <c r="A42" s="2"/>
      <c r="B42" s="103" t="s">
        <v>668</v>
      </c>
      <c r="C42" s="103"/>
      <c r="D42" s="103">
        <f>D39-'[5]Summary'!$F$13</f>
        <v>0</v>
      </c>
      <c r="E42" s="103">
        <f>E39-'[5]Summary'!$F$14</f>
        <v>0</v>
      </c>
      <c r="F42" s="103">
        <f>F39-'[5]Summary'!$F$15+G39</f>
        <v>0</v>
      </c>
      <c r="G42" s="103">
        <f>G39-'[5]Summary'!$F$15+F39</f>
        <v>0</v>
      </c>
      <c r="H42" s="103">
        <f>H39-'[5]Summary'!$F$12</f>
        <v>0</v>
      </c>
      <c r="I42" s="103">
        <f>I39-'[5]Summary'!$J$13</f>
        <v>0</v>
      </c>
      <c r="J42" s="103">
        <f>J39-'[5]Summary'!$J$14</f>
        <v>0</v>
      </c>
      <c r="K42" s="103">
        <f>K39-'[5]Summary'!$J$15+L39</f>
        <v>0</v>
      </c>
      <c r="L42" s="103">
        <f>L39-'[5]Summary'!$J$15+K39</f>
        <v>0</v>
      </c>
      <c r="M42" s="103">
        <f>M39-'[5]Summary'!$J$12</f>
        <v>0</v>
      </c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6">
    <mergeCell ref="B2:M2"/>
    <mergeCell ref="B41:M41"/>
    <mergeCell ref="D3:H3"/>
    <mergeCell ref="I3:M3"/>
    <mergeCell ref="D4:F4"/>
    <mergeCell ref="I4:K4"/>
  </mergeCells>
  <conditionalFormatting sqref="C42:M42">
    <cfRule type="cellIs" priority="1" dxfId="0" operator="notEqual">
      <formula>0</formula>
    </cfRule>
  </conditionalFormatting>
  <printOptions horizontalCentered="1"/>
  <pageMargins left="0.05" right="0.05" top="0.33" bottom="0.16" header="0.33" footer="0.16"/>
  <pageSetup horizontalDpi="300" verticalDpi="3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L32" sqref="L32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3" width="12.140625" style="3" customWidth="1"/>
    <col min="14" max="16384" width="9.140625" style="3" customWidth="1"/>
  </cols>
  <sheetData>
    <row r="1" spans="1:1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customHeight="1">
      <c r="A2" s="4"/>
      <c r="B2" s="104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5.75" customHeight="1">
      <c r="A3" s="5"/>
      <c r="B3" s="6"/>
      <c r="C3" s="7"/>
      <c r="D3" s="107" t="s">
        <v>1</v>
      </c>
      <c r="E3" s="108"/>
      <c r="F3" s="108"/>
      <c r="G3" s="108"/>
      <c r="H3" s="109"/>
      <c r="I3" s="110" t="s">
        <v>2</v>
      </c>
      <c r="J3" s="111"/>
      <c r="K3" s="111"/>
      <c r="L3" s="111"/>
      <c r="M3" s="112"/>
    </row>
    <row r="4" spans="1:13" s="8" customFormat="1" ht="15.75" customHeight="1">
      <c r="A4" s="9"/>
      <c r="B4" s="10"/>
      <c r="C4" s="11"/>
      <c r="D4" s="107" t="s">
        <v>3</v>
      </c>
      <c r="E4" s="108"/>
      <c r="F4" s="113"/>
      <c r="G4" s="29"/>
      <c r="H4" s="30"/>
      <c r="I4" s="107" t="s">
        <v>3</v>
      </c>
      <c r="J4" s="108"/>
      <c r="K4" s="113"/>
      <c r="L4" s="31"/>
      <c r="M4" s="30"/>
    </row>
    <row r="5" spans="1:13" s="8" customFormat="1" ht="25.5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237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87</v>
      </c>
      <c r="B9" s="77" t="s">
        <v>33</v>
      </c>
      <c r="C9" s="57" t="s">
        <v>34</v>
      </c>
      <c r="D9" s="58">
        <v>784400928</v>
      </c>
      <c r="E9" s="59">
        <v>2684025169</v>
      </c>
      <c r="F9" s="59">
        <v>1234835558</v>
      </c>
      <c r="G9" s="59">
        <v>52835000</v>
      </c>
      <c r="H9" s="60">
        <v>4756096655</v>
      </c>
      <c r="I9" s="61">
        <v>709822037</v>
      </c>
      <c r="J9" s="62">
        <v>2237479470</v>
      </c>
      <c r="K9" s="59">
        <v>1114969701</v>
      </c>
      <c r="L9" s="62">
        <v>17559000</v>
      </c>
      <c r="M9" s="60">
        <v>4079830208</v>
      </c>
    </row>
    <row r="10" spans="1:13" s="8" customFormat="1" ht="12.75">
      <c r="A10" s="24" t="s">
        <v>87</v>
      </c>
      <c r="B10" s="77" t="s">
        <v>37</v>
      </c>
      <c r="C10" s="57" t="s">
        <v>38</v>
      </c>
      <c r="D10" s="58">
        <v>1448319139</v>
      </c>
      <c r="E10" s="59">
        <v>3611551203</v>
      </c>
      <c r="F10" s="59">
        <v>1490908659</v>
      </c>
      <c r="G10" s="59">
        <v>52034000</v>
      </c>
      <c r="H10" s="60">
        <v>6602813001</v>
      </c>
      <c r="I10" s="61">
        <v>897964329</v>
      </c>
      <c r="J10" s="62">
        <v>2890995794</v>
      </c>
      <c r="K10" s="59">
        <v>2005813669</v>
      </c>
      <c r="L10" s="62">
        <v>143339000</v>
      </c>
      <c r="M10" s="60">
        <v>5938112792</v>
      </c>
    </row>
    <row r="11" spans="1:13" s="8" customFormat="1" ht="12.75">
      <c r="A11" s="24" t="s">
        <v>87</v>
      </c>
      <c r="B11" s="77" t="s">
        <v>41</v>
      </c>
      <c r="C11" s="57" t="s">
        <v>42</v>
      </c>
      <c r="D11" s="58">
        <v>729311602</v>
      </c>
      <c r="E11" s="59">
        <v>2099777485</v>
      </c>
      <c r="F11" s="59">
        <v>982703404</v>
      </c>
      <c r="G11" s="59">
        <v>42268000</v>
      </c>
      <c r="H11" s="60">
        <v>3854060491</v>
      </c>
      <c r="I11" s="61">
        <v>790230078</v>
      </c>
      <c r="J11" s="62">
        <v>1734707395</v>
      </c>
      <c r="K11" s="59">
        <v>463889376</v>
      </c>
      <c r="L11" s="62">
        <v>38403000</v>
      </c>
      <c r="M11" s="60">
        <v>3027229849</v>
      </c>
    </row>
    <row r="12" spans="1:13" s="37" customFormat="1" ht="12.75">
      <c r="A12" s="46"/>
      <c r="B12" s="78" t="s">
        <v>88</v>
      </c>
      <c r="C12" s="79"/>
      <c r="D12" s="66">
        <f aca="true" t="shared" si="0" ref="D12:M12">SUM(D9:D11)</f>
        <v>2962031669</v>
      </c>
      <c r="E12" s="67">
        <f t="shared" si="0"/>
        <v>8395353857</v>
      </c>
      <c r="F12" s="67">
        <f t="shared" si="0"/>
        <v>3708447621</v>
      </c>
      <c r="G12" s="67">
        <f t="shared" si="0"/>
        <v>147137000</v>
      </c>
      <c r="H12" s="80">
        <f t="shared" si="0"/>
        <v>15212970147</v>
      </c>
      <c r="I12" s="81">
        <f t="shared" si="0"/>
        <v>2398016444</v>
      </c>
      <c r="J12" s="82">
        <f t="shared" si="0"/>
        <v>6863182659</v>
      </c>
      <c r="K12" s="67">
        <f t="shared" si="0"/>
        <v>3584672746</v>
      </c>
      <c r="L12" s="82">
        <f t="shared" si="0"/>
        <v>199301000</v>
      </c>
      <c r="M12" s="80">
        <f t="shared" si="0"/>
        <v>13045172849</v>
      </c>
    </row>
    <row r="13" spans="1:13" s="8" customFormat="1" ht="12.75">
      <c r="A13" s="24" t="s">
        <v>89</v>
      </c>
      <c r="B13" s="77" t="s">
        <v>50</v>
      </c>
      <c r="C13" s="57" t="s">
        <v>51</v>
      </c>
      <c r="D13" s="58">
        <v>117286732</v>
      </c>
      <c r="E13" s="59">
        <v>436501182</v>
      </c>
      <c r="F13" s="59">
        <v>167986077</v>
      </c>
      <c r="G13" s="59">
        <v>0</v>
      </c>
      <c r="H13" s="60">
        <v>721773991</v>
      </c>
      <c r="I13" s="61">
        <v>114661114</v>
      </c>
      <c r="J13" s="62">
        <v>354553006</v>
      </c>
      <c r="K13" s="59">
        <v>128791892</v>
      </c>
      <c r="L13" s="62">
        <v>11154000</v>
      </c>
      <c r="M13" s="60">
        <v>609160012</v>
      </c>
    </row>
    <row r="14" spans="1:13" s="8" customFormat="1" ht="12.75">
      <c r="A14" s="24" t="s">
        <v>89</v>
      </c>
      <c r="B14" s="77" t="s">
        <v>238</v>
      </c>
      <c r="C14" s="57" t="s">
        <v>239</v>
      </c>
      <c r="D14" s="58">
        <v>28562403</v>
      </c>
      <c r="E14" s="59">
        <v>71663059</v>
      </c>
      <c r="F14" s="59">
        <v>22811241</v>
      </c>
      <c r="G14" s="59">
        <v>0</v>
      </c>
      <c r="H14" s="60">
        <v>123036703</v>
      </c>
      <c r="I14" s="61">
        <v>25813169</v>
      </c>
      <c r="J14" s="62">
        <v>54106296</v>
      </c>
      <c r="K14" s="59">
        <v>7580333</v>
      </c>
      <c r="L14" s="62">
        <v>8555000</v>
      </c>
      <c r="M14" s="60">
        <v>96054798</v>
      </c>
    </row>
    <row r="15" spans="1:13" s="8" customFormat="1" ht="12.75">
      <c r="A15" s="24" t="s">
        <v>89</v>
      </c>
      <c r="B15" s="77" t="s">
        <v>240</v>
      </c>
      <c r="C15" s="57" t="s">
        <v>241</v>
      </c>
      <c r="D15" s="58">
        <v>16593238</v>
      </c>
      <c r="E15" s="59">
        <v>51655294</v>
      </c>
      <c r="F15" s="59">
        <v>40138044</v>
      </c>
      <c r="G15" s="59">
        <v>0</v>
      </c>
      <c r="H15" s="60">
        <v>108386576</v>
      </c>
      <c r="I15" s="61">
        <v>7813516</v>
      </c>
      <c r="J15" s="62">
        <v>50479556</v>
      </c>
      <c r="K15" s="59">
        <v>16254730</v>
      </c>
      <c r="L15" s="62">
        <v>0</v>
      </c>
      <c r="M15" s="60">
        <v>74547802</v>
      </c>
    </row>
    <row r="16" spans="1:13" s="8" customFormat="1" ht="12.75">
      <c r="A16" s="24" t="s">
        <v>108</v>
      </c>
      <c r="B16" s="77" t="s">
        <v>242</v>
      </c>
      <c r="C16" s="57" t="s">
        <v>243</v>
      </c>
      <c r="D16" s="58">
        <v>0</v>
      </c>
      <c r="E16" s="59">
        <v>0</v>
      </c>
      <c r="F16" s="59">
        <v>78264056</v>
      </c>
      <c r="G16" s="59">
        <v>212000</v>
      </c>
      <c r="H16" s="60">
        <v>78476056</v>
      </c>
      <c r="I16" s="61">
        <v>0</v>
      </c>
      <c r="J16" s="62">
        <v>0</v>
      </c>
      <c r="K16" s="59">
        <v>88951248</v>
      </c>
      <c r="L16" s="62">
        <v>1583000</v>
      </c>
      <c r="M16" s="60">
        <v>90534248</v>
      </c>
    </row>
    <row r="17" spans="1:13" s="37" customFormat="1" ht="12.75">
      <c r="A17" s="46"/>
      <c r="B17" s="78" t="s">
        <v>244</v>
      </c>
      <c r="C17" s="79"/>
      <c r="D17" s="66">
        <f aca="true" t="shared" si="1" ref="D17:M17">SUM(D13:D16)</f>
        <v>162442373</v>
      </c>
      <c r="E17" s="67">
        <f t="shared" si="1"/>
        <v>559819535</v>
      </c>
      <c r="F17" s="67">
        <f t="shared" si="1"/>
        <v>309199418</v>
      </c>
      <c r="G17" s="67">
        <f t="shared" si="1"/>
        <v>212000</v>
      </c>
      <c r="H17" s="80">
        <f t="shared" si="1"/>
        <v>1031673326</v>
      </c>
      <c r="I17" s="81">
        <f t="shared" si="1"/>
        <v>148287799</v>
      </c>
      <c r="J17" s="82">
        <f t="shared" si="1"/>
        <v>459138858</v>
      </c>
      <c r="K17" s="67">
        <f t="shared" si="1"/>
        <v>241578203</v>
      </c>
      <c r="L17" s="82">
        <f t="shared" si="1"/>
        <v>21292000</v>
      </c>
      <c r="M17" s="80">
        <f t="shared" si="1"/>
        <v>870296860</v>
      </c>
    </row>
    <row r="18" spans="1:13" s="8" customFormat="1" ht="12.75">
      <c r="A18" s="24" t="s">
        <v>89</v>
      </c>
      <c r="B18" s="77" t="s">
        <v>245</v>
      </c>
      <c r="C18" s="57" t="s">
        <v>246</v>
      </c>
      <c r="D18" s="58">
        <v>-35639</v>
      </c>
      <c r="E18" s="59">
        <v>10284482</v>
      </c>
      <c r="F18" s="59">
        <v>22909993</v>
      </c>
      <c r="G18" s="59">
        <v>0</v>
      </c>
      <c r="H18" s="60">
        <v>33158836</v>
      </c>
      <c r="I18" s="61">
        <v>399675</v>
      </c>
      <c r="J18" s="62">
        <v>14835236</v>
      </c>
      <c r="K18" s="59">
        <v>26264261</v>
      </c>
      <c r="L18" s="62">
        <v>0</v>
      </c>
      <c r="M18" s="60">
        <v>41499172</v>
      </c>
    </row>
    <row r="19" spans="1:13" s="8" customFormat="1" ht="12.75">
      <c r="A19" s="24" t="s">
        <v>89</v>
      </c>
      <c r="B19" s="77" t="s">
        <v>247</v>
      </c>
      <c r="C19" s="57" t="s">
        <v>248</v>
      </c>
      <c r="D19" s="58">
        <v>25691092</v>
      </c>
      <c r="E19" s="59">
        <v>35160998</v>
      </c>
      <c r="F19" s="59">
        <v>-13012991</v>
      </c>
      <c r="G19" s="59">
        <v>14742000</v>
      </c>
      <c r="H19" s="60">
        <v>62581099</v>
      </c>
      <c r="I19" s="61">
        <v>28023194</v>
      </c>
      <c r="J19" s="62">
        <v>32273042</v>
      </c>
      <c r="K19" s="59">
        <v>-14431887</v>
      </c>
      <c r="L19" s="62">
        <v>0</v>
      </c>
      <c r="M19" s="60">
        <v>45864349</v>
      </c>
    </row>
    <row r="20" spans="1:13" s="8" customFormat="1" ht="12.75">
      <c r="A20" s="24" t="s">
        <v>108</v>
      </c>
      <c r="B20" s="77" t="s">
        <v>249</v>
      </c>
      <c r="C20" s="57" t="s">
        <v>250</v>
      </c>
      <c r="D20" s="58">
        <v>0</v>
      </c>
      <c r="E20" s="59">
        <v>0</v>
      </c>
      <c r="F20" s="59">
        <v>20704606</v>
      </c>
      <c r="G20" s="59">
        <v>189000</v>
      </c>
      <c r="H20" s="60">
        <v>20893606</v>
      </c>
      <c r="I20" s="61">
        <v>0</v>
      </c>
      <c r="J20" s="62">
        <v>0</v>
      </c>
      <c r="K20" s="59">
        <v>7443505</v>
      </c>
      <c r="L20" s="62">
        <v>2517000</v>
      </c>
      <c r="M20" s="60">
        <v>9960505</v>
      </c>
    </row>
    <row r="21" spans="1:13" s="37" customFormat="1" ht="12.75">
      <c r="A21" s="46"/>
      <c r="B21" s="78" t="s">
        <v>251</v>
      </c>
      <c r="C21" s="79"/>
      <c r="D21" s="66">
        <f aca="true" t="shared" si="2" ref="D21:M21">SUM(D18:D20)</f>
        <v>25655453</v>
      </c>
      <c r="E21" s="67">
        <f t="shared" si="2"/>
        <v>45445480</v>
      </c>
      <c r="F21" s="67">
        <f t="shared" si="2"/>
        <v>30601608</v>
      </c>
      <c r="G21" s="67">
        <f t="shared" si="2"/>
        <v>14931000</v>
      </c>
      <c r="H21" s="80">
        <f t="shared" si="2"/>
        <v>116633541</v>
      </c>
      <c r="I21" s="81">
        <f t="shared" si="2"/>
        <v>28422869</v>
      </c>
      <c r="J21" s="82">
        <f t="shared" si="2"/>
        <v>47108278</v>
      </c>
      <c r="K21" s="67">
        <f t="shared" si="2"/>
        <v>19275879</v>
      </c>
      <c r="L21" s="82">
        <f t="shared" si="2"/>
        <v>2517000</v>
      </c>
      <c r="M21" s="80">
        <f t="shared" si="2"/>
        <v>97324026</v>
      </c>
    </row>
    <row r="22" spans="1:13" s="8" customFormat="1" ht="12.75">
      <c r="A22" s="24" t="s">
        <v>89</v>
      </c>
      <c r="B22" s="77" t="s">
        <v>52</v>
      </c>
      <c r="C22" s="57" t="s">
        <v>53</v>
      </c>
      <c r="D22" s="58">
        <v>50663602</v>
      </c>
      <c r="E22" s="59">
        <v>214266875</v>
      </c>
      <c r="F22" s="59">
        <v>86520180</v>
      </c>
      <c r="G22" s="59">
        <v>90000</v>
      </c>
      <c r="H22" s="60">
        <v>351540657</v>
      </c>
      <c r="I22" s="61">
        <v>59051125</v>
      </c>
      <c r="J22" s="62">
        <v>175783611</v>
      </c>
      <c r="K22" s="59">
        <v>67808835</v>
      </c>
      <c r="L22" s="62">
        <v>5020000</v>
      </c>
      <c r="M22" s="60">
        <v>307663571</v>
      </c>
    </row>
    <row r="23" spans="1:13" s="8" customFormat="1" ht="12.75">
      <c r="A23" s="24" t="s">
        <v>89</v>
      </c>
      <c r="B23" s="77" t="s">
        <v>252</v>
      </c>
      <c r="C23" s="57" t="s">
        <v>253</v>
      </c>
      <c r="D23" s="58">
        <v>28263399</v>
      </c>
      <c r="E23" s="59">
        <v>92696122</v>
      </c>
      <c r="F23" s="59">
        <v>12820236</v>
      </c>
      <c r="G23" s="59">
        <v>0</v>
      </c>
      <c r="H23" s="60">
        <v>133779757</v>
      </c>
      <c r="I23" s="61">
        <v>26090600</v>
      </c>
      <c r="J23" s="62">
        <v>73536191</v>
      </c>
      <c r="K23" s="59">
        <v>26833741</v>
      </c>
      <c r="L23" s="62">
        <v>0</v>
      </c>
      <c r="M23" s="60">
        <v>126460532</v>
      </c>
    </row>
    <row r="24" spans="1:13" s="8" customFormat="1" ht="12.75">
      <c r="A24" s="24" t="s">
        <v>89</v>
      </c>
      <c r="B24" s="77" t="s">
        <v>254</v>
      </c>
      <c r="C24" s="57" t="s">
        <v>255</v>
      </c>
      <c r="D24" s="58">
        <v>8319752</v>
      </c>
      <c r="E24" s="59">
        <v>38719275</v>
      </c>
      <c r="F24" s="59">
        <v>33912753</v>
      </c>
      <c r="G24" s="59">
        <v>14006000</v>
      </c>
      <c r="H24" s="60">
        <v>94957780</v>
      </c>
      <c r="I24" s="61">
        <v>6818816</v>
      </c>
      <c r="J24" s="62">
        <v>39661564</v>
      </c>
      <c r="K24" s="59">
        <v>23070703</v>
      </c>
      <c r="L24" s="62">
        <v>6679000</v>
      </c>
      <c r="M24" s="60">
        <v>76230083</v>
      </c>
    </row>
    <row r="25" spans="1:13" s="8" customFormat="1" ht="12.75">
      <c r="A25" s="24" t="s">
        <v>89</v>
      </c>
      <c r="B25" s="77" t="s">
        <v>256</v>
      </c>
      <c r="C25" s="57" t="s">
        <v>257</v>
      </c>
      <c r="D25" s="58">
        <v>20469269</v>
      </c>
      <c r="E25" s="59">
        <v>69259737</v>
      </c>
      <c r="F25" s="59">
        <v>5879987</v>
      </c>
      <c r="G25" s="59">
        <v>4989000</v>
      </c>
      <c r="H25" s="60">
        <v>100597993</v>
      </c>
      <c r="I25" s="61">
        <v>12187784</v>
      </c>
      <c r="J25" s="62">
        <v>40416961</v>
      </c>
      <c r="K25" s="59">
        <v>15987663</v>
      </c>
      <c r="L25" s="62">
        <v>0</v>
      </c>
      <c r="M25" s="60">
        <v>68592408</v>
      </c>
    </row>
    <row r="26" spans="1:13" s="8" customFormat="1" ht="12.75">
      <c r="A26" s="24" t="s">
        <v>108</v>
      </c>
      <c r="B26" s="77" t="s">
        <v>258</v>
      </c>
      <c r="C26" s="57" t="s">
        <v>259</v>
      </c>
      <c r="D26" s="58">
        <v>723867</v>
      </c>
      <c r="E26" s="59">
        <v>1200663</v>
      </c>
      <c r="F26" s="59">
        <v>64284181</v>
      </c>
      <c r="G26" s="59">
        <v>0</v>
      </c>
      <c r="H26" s="60">
        <v>66208711</v>
      </c>
      <c r="I26" s="61">
        <v>403380</v>
      </c>
      <c r="J26" s="62">
        <v>808605</v>
      </c>
      <c r="K26" s="59">
        <v>56119627</v>
      </c>
      <c r="L26" s="62">
        <v>0</v>
      </c>
      <c r="M26" s="60">
        <v>57331612</v>
      </c>
    </row>
    <row r="27" spans="1:13" s="37" customFormat="1" ht="12.75">
      <c r="A27" s="46"/>
      <c r="B27" s="78" t="s">
        <v>260</v>
      </c>
      <c r="C27" s="79"/>
      <c r="D27" s="66">
        <f aca="true" t="shared" si="3" ref="D27:M27">SUM(D22:D26)</f>
        <v>108439889</v>
      </c>
      <c r="E27" s="67">
        <f t="shared" si="3"/>
        <v>416142672</v>
      </c>
      <c r="F27" s="67">
        <f t="shared" si="3"/>
        <v>203417337</v>
      </c>
      <c r="G27" s="67">
        <f t="shared" si="3"/>
        <v>19085000</v>
      </c>
      <c r="H27" s="80">
        <f t="shared" si="3"/>
        <v>747084898</v>
      </c>
      <c r="I27" s="81">
        <f t="shared" si="3"/>
        <v>104551705</v>
      </c>
      <c r="J27" s="82">
        <f t="shared" si="3"/>
        <v>330206932</v>
      </c>
      <c r="K27" s="67">
        <f t="shared" si="3"/>
        <v>189820569</v>
      </c>
      <c r="L27" s="82">
        <f t="shared" si="3"/>
        <v>11699000</v>
      </c>
      <c r="M27" s="80">
        <f t="shared" si="3"/>
        <v>636278206</v>
      </c>
    </row>
    <row r="28" spans="1:13" s="37" customFormat="1" ht="12.75">
      <c r="A28" s="46"/>
      <c r="B28" s="78" t="s">
        <v>261</v>
      </c>
      <c r="C28" s="79"/>
      <c r="D28" s="66">
        <f aca="true" t="shared" si="4" ref="D28:M28">SUM(D9:D11,D13:D16,D18:D20,D22:D26)</f>
        <v>3258569384</v>
      </c>
      <c r="E28" s="67">
        <f t="shared" si="4"/>
        <v>9416761544</v>
      </c>
      <c r="F28" s="67">
        <f t="shared" si="4"/>
        <v>4251665984</v>
      </c>
      <c r="G28" s="67">
        <f t="shared" si="4"/>
        <v>181365000</v>
      </c>
      <c r="H28" s="80">
        <f t="shared" si="4"/>
        <v>17108361912</v>
      </c>
      <c r="I28" s="81">
        <f t="shared" si="4"/>
        <v>2679278817</v>
      </c>
      <c r="J28" s="82">
        <f t="shared" si="4"/>
        <v>7699636727</v>
      </c>
      <c r="K28" s="67">
        <f t="shared" si="4"/>
        <v>4035347397</v>
      </c>
      <c r="L28" s="82">
        <f t="shared" si="4"/>
        <v>234809000</v>
      </c>
      <c r="M28" s="80">
        <f t="shared" si="4"/>
        <v>14649071941</v>
      </c>
    </row>
    <row r="29" spans="1:13" s="8" customFormat="1" ht="12.75">
      <c r="A29" s="47"/>
      <c r="B29" s="83"/>
      <c r="C29" s="84"/>
      <c r="D29" s="85"/>
      <c r="E29" s="86"/>
      <c r="F29" s="86"/>
      <c r="G29" s="86"/>
      <c r="H29" s="87"/>
      <c r="I29" s="85"/>
      <c r="J29" s="86"/>
      <c r="K29" s="86"/>
      <c r="L29" s="86"/>
      <c r="M29" s="87"/>
    </row>
    <row r="30" spans="1:13" s="8" customFormat="1" ht="12.75">
      <c r="A30" s="27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</row>
    <row r="31" spans="1:13" ht="12.75">
      <c r="A31" s="2"/>
      <c r="B31" s="103" t="s">
        <v>668</v>
      </c>
      <c r="C31" s="103"/>
      <c r="D31" s="103">
        <f>D28-'[6]Summary'!$F$13</f>
        <v>0</v>
      </c>
      <c r="E31" s="103">
        <f>E28-'[6]Summary'!$F$14</f>
        <v>0</v>
      </c>
      <c r="F31" s="103">
        <f>F28-'[6]Summary'!$F$15+G28</f>
        <v>0</v>
      </c>
      <c r="G31" s="103">
        <f>G28-'[6]Summary'!$F$15+F28</f>
        <v>0</v>
      </c>
      <c r="H31" s="103">
        <f>H28-'[6]Summary'!$F$12</f>
        <v>0</v>
      </c>
      <c r="I31" s="103">
        <f>I28-'[6]Summary'!$J$13</f>
        <v>0</v>
      </c>
      <c r="J31" s="103">
        <f>J28-'[6]Summary'!$J$14</f>
        <v>0</v>
      </c>
      <c r="K31" s="103">
        <f>K28-'[6]Summary'!$J$15+L28</f>
        <v>0</v>
      </c>
      <c r="L31" s="103">
        <f>L28-'[6]Summary'!$J$15+K28</f>
        <v>0</v>
      </c>
      <c r="M31" s="103">
        <f>M28-'[6]Summary'!$J$12</f>
        <v>0</v>
      </c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6">
    <mergeCell ref="B2:M2"/>
    <mergeCell ref="B30:M30"/>
    <mergeCell ref="D3:H3"/>
    <mergeCell ref="I3:M3"/>
    <mergeCell ref="D4:F4"/>
    <mergeCell ref="I4:K4"/>
  </mergeCells>
  <conditionalFormatting sqref="C31:M31">
    <cfRule type="cellIs" priority="1" dxfId="0" operator="notEqual">
      <formula>0</formula>
    </cfRule>
  </conditionalFormatting>
  <printOptions horizontalCentered="1"/>
  <pageMargins left="0.05" right="0.05" top="0.33" bottom="0.16" header="0.33" footer="0.16"/>
  <pageSetup horizontalDpi="300" verticalDpi="3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6"/>
  <sheetViews>
    <sheetView showGridLines="0" zoomScalePageLayoutView="0" workbookViewId="0" topLeftCell="A67">
      <selection activeCell="A86" sqref="A86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3" width="12.140625" style="3" customWidth="1"/>
    <col min="14" max="16384" width="9.140625" style="3" customWidth="1"/>
  </cols>
  <sheetData>
    <row r="1" spans="1:1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customHeight="1">
      <c r="A2" s="4"/>
      <c r="B2" s="104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5.75" customHeight="1">
      <c r="A3" s="5"/>
      <c r="B3" s="6"/>
      <c r="C3" s="7"/>
      <c r="D3" s="107" t="s">
        <v>1</v>
      </c>
      <c r="E3" s="108"/>
      <c r="F3" s="108"/>
      <c r="G3" s="108"/>
      <c r="H3" s="109"/>
      <c r="I3" s="110" t="s">
        <v>2</v>
      </c>
      <c r="J3" s="111"/>
      <c r="K3" s="111"/>
      <c r="L3" s="111"/>
      <c r="M3" s="112"/>
    </row>
    <row r="4" spans="1:13" s="8" customFormat="1" ht="15.75" customHeight="1">
      <c r="A4" s="9"/>
      <c r="B4" s="10"/>
      <c r="C4" s="11"/>
      <c r="D4" s="107" t="s">
        <v>3</v>
      </c>
      <c r="E4" s="108"/>
      <c r="F4" s="113"/>
      <c r="G4" s="29"/>
      <c r="H4" s="30"/>
      <c r="I4" s="107" t="s">
        <v>3</v>
      </c>
      <c r="J4" s="108"/>
      <c r="K4" s="113"/>
      <c r="L4" s="31"/>
      <c r="M4" s="30"/>
    </row>
    <row r="5" spans="1:13" s="8" customFormat="1" ht="25.5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262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 customHeight="1">
      <c r="A9" s="24" t="s">
        <v>87</v>
      </c>
      <c r="B9" s="77" t="s">
        <v>35</v>
      </c>
      <c r="C9" s="57" t="s">
        <v>36</v>
      </c>
      <c r="D9" s="58">
        <v>1027534252</v>
      </c>
      <c r="E9" s="59">
        <v>2487254087</v>
      </c>
      <c r="F9" s="59">
        <v>1256369962</v>
      </c>
      <c r="G9" s="59">
        <v>38918000</v>
      </c>
      <c r="H9" s="60">
        <v>4810076301</v>
      </c>
      <c r="I9" s="61">
        <v>1170375817</v>
      </c>
      <c r="J9" s="62">
        <v>2012919485</v>
      </c>
      <c r="K9" s="59">
        <v>1196216740</v>
      </c>
      <c r="L9" s="62">
        <v>130503000</v>
      </c>
      <c r="M9" s="60">
        <v>4510015042</v>
      </c>
    </row>
    <row r="10" spans="1:13" s="37" customFormat="1" ht="12.75" customHeight="1">
      <c r="A10" s="46"/>
      <c r="B10" s="78" t="s">
        <v>88</v>
      </c>
      <c r="C10" s="79"/>
      <c r="D10" s="66">
        <f aca="true" t="shared" si="0" ref="D10:M10">D9</f>
        <v>1027534252</v>
      </c>
      <c r="E10" s="67">
        <f t="shared" si="0"/>
        <v>2487254087</v>
      </c>
      <c r="F10" s="67">
        <f t="shared" si="0"/>
        <v>1256369962</v>
      </c>
      <c r="G10" s="67">
        <f t="shared" si="0"/>
        <v>38918000</v>
      </c>
      <c r="H10" s="80">
        <f t="shared" si="0"/>
        <v>4810076301</v>
      </c>
      <c r="I10" s="81">
        <f t="shared" si="0"/>
        <v>1170375817</v>
      </c>
      <c r="J10" s="82">
        <f t="shared" si="0"/>
        <v>2012919485</v>
      </c>
      <c r="K10" s="67">
        <f t="shared" si="0"/>
        <v>1196216740</v>
      </c>
      <c r="L10" s="82">
        <f t="shared" si="0"/>
        <v>130503000</v>
      </c>
      <c r="M10" s="80">
        <f t="shared" si="0"/>
        <v>4510015042</v>
      </c>
    </row>
    <row r="11" spans="1:13" s="8" customFormat="1" ht="12.75" customHeight="1">
      <c r="A11" s="24" t="s">
        <v>89</v>
      </c>
      <c r="B11" s="77" t="s">
        <v>263</v>
      </c>
      <c r="C11" s="57" t="s">
        <v>264</v>
      </c>
      <c r="D11" s="58">
        <v>0</v>
      </c>
      <c r="E11" s="59">
        <v>0</v>
      </c>
      <c r="F11" s="59">
        <v>21468231</v>
      </c>
      <c r="G11" s="59">
        <v>0</v>
      </c>
      <c r="H11" s="60">
        <v>21468231</v>
      </c>
      <c r="I11" s="61">
        <v>119</v>
      </c>
      <c r="J11" s="62">
        <v>0</v>
      </c>
      <c r="K11" s="59">
        <v>8159421</v>
      </c>
      <c r="L11" s="62">
        <v>631000</v>
      </c>
      <c r="M11" s="60">
        <v>8790540</v>
      </c>
    </row>
    <row r="12" spans="1:13" s="8" customFormat="1" ht="12.75" customHeight="1">
      <c r="A12" s="24" t="s">
        <v>89</v>
      </c>
      <c r="B12" s="77" t="s">
        <v>265</v>
      </c>
      <c r="C12" s="57" t="s">
        <v>266</v>
      </c>
      <c r="D12" s="58">
        <v>306681</v>
      </c>
      <c r="E12" s="59">
        <v>-560179</v>
      </c>
      <c r="F12" s="59">
        <v>3032138</v>
      </c>
      <c r="G12" s="59">
        <v>0</v>
      </c>
      <c r="H12" s="60">
        <v>2778640</v>
      </c>
      <c r="I12" s="61">
        <v>76944</v>
      </c>
      <c r="J12" s="62">
        <v>-75979</v>
      </c>
      <c r="K12" s="59">
        <v>4849414</v>
      </c>
      <c r="L12" s="62">
        <v>3830000</v>
      </c>
      <c r="M12" s="60">
        <v>8680379</v>
      </c>
    </row>
    <row r="13" spans="1:13" s="8" customFormat="1" ht="12.75" customHeight="1">
      <c r="A13" s="24" t="s">
        <v>89</v>
      </c>
      <c r="B13" s="77" t="s">
        <v>267</v>
      </c>
      <c r="C13" s="57" t="s">
        <v>268</v>
      </c>
      <c r="D13" s="58">
        <v>0</v>
      </c>
      <c r="E13" s="59">
        <v>0</v>
      </c>
      <c r="F13" s="59">
        <v>7578600</v>
      </c>
      <c r="G13" s="59">
        <v>0</v>
      </c>
      <c r="H13" s="60">
        <v>7578600</v>
      </c>
      <c r="I13" s="61">
        <v>0</v>
      </c>
      <c r="J13" s="62">
        <v>0</v>
      </c>
      <c r="K13" s="59">
        <v>18134911</v>
      </c>
      <c r="L13" s="62">
        <v>1878000</v>
      </c>
      <c r="M13" s="60">
        <v>20012911</v>
      </c>
    </row>
    <row r="14" spans="1:13" s="8" customFormat="1" ht="12.75" customHeight="1">
      <c r="A14" s="24" t="s">
        <v>89</v>
      </c>
      <c r="B14" s="77" t="s">
        <v>269</v>
      </c>
      <c r="C14" s="57" t="s">
        <v>270</v>
      </c>
      <c r="D14" s="58">
        <v>1959792</v>
      </c>
      <c r="E14" s="59">
        <v>3402175</v>
      </c>
      <c r="F14" s="59">
        <v>13825121</v>
      </c>
      <c r="G14" s="59">
        <v>10800000</v>
      </c>
      <c r="H14" s="60">
        <v>29987088</v>
      </c>
      <c r="I14" s="61">
        <v>1215623</v>
      </c>
      <c r="J14" s="62">
        <v>3339850</v>
      </c>
      <c r="K14" s="59">
        <v>9675375</v>
      </c>
      <c r="L14" s="62">
        <v>370000</v>
      </c>
      <c r="M14" s="60">
        <v>14600848</v>
      </c>
    </row>
    <row r="15" spans="1:13" s="8" customFormat="1" ht="12.75" customHeight="1">
      <c r="A15" s="24" t="s">
        <v>89</v>
      </c>
      <c r="B15" s="77" t="s">
        <v>271</v>
      </c>
      <c r="C15" s="57" t="s">
        <v>272</v>
      </c>
      <c r="D15" s="58">
        <v>474353</v>
      </c>
      <c r="E15" s="59">
        <v>0</v>
      </c>
      <c r="F15" s="59">
        <v>2758039</v>
      </c>
      <c r="G15" s="59">
        <v>3414000</v>
      </c>
      <c r="H15" s="60">
        <v>6646392</v>
      </c>
      <c r="I15" s="61">
        <v>30863</v>
      </c>
      <c r="J15" s="62">
        <v>0</v>
      </c>
      <c r="K15" s="59">
        <v>3315906</v>
      </c>
      <c r="L15" s="62">
        <v>1483000</v>
      </c>
      <c r="M15" s="60">
        <v>4829769</v>
      </c>
    </row>
    <row r="16" spans="1:13" s="8" customFormat="1" ht="12.75" customHeight="1">
      <c r="A16" s="24" t="s">
        <v>89</v>
      </c>
      <c r="B16" s="77" t="s">
        <v>273</v>
      </c>
      <c r="C16" s="57" t="s">
        <v>274</v>
      </c>
      <c r="D16" s="58">
        <v>71641513</v>
      </c>
      <c r="E16" s="59">
        <v>24838406</v>
      </c>
      <c r="F16" s="59">
        <v>8830153</v>
      </c>
      <c r="G16" s="59">
        <v>16000000</v>
      </c>
      <c r="H16" s="60">
        <v>121310072</v>
      </c>
      <c r="I16" s="61">
        <v>69206970</v>
      </c>
      <c r="J16" s="62">
        <v>22280425</v>
      </c>
      <c r="K16" s="59">
        <v>6882969</v>
      </c>
      <c r="L16" s="62">
        <v>749000</v>
      </c>
      <c r="M16" s="60">
        <v>99119364</v>
      </c>
    </row>
    <row r="17" spans="1:13" s="8" customFormat="1" ht="12.75" customHeight="1">
      <c r="A17" s="24" t="s">
        <v>108</v>
      </c>
      <c r="B17" s="77" t="s">
        <v>275</v>
      </c>
      <c r="C17" s="57" t="s">
        <v>276</v>
      </c>
      <c r="D17" s="58">
        <v>0</v>
      </c>
      <c r="E17" s="59">
        <v>35799394</v>
      </c>
      <c r="F17" s="59">
        <v>27618271</v>
      </c>
      <c r="G17" s="59">
        <v>11251000</v>
      </c>
      <c r="H17" s="60">
        <v>74668665</v>
      </c>
      <c r="I17" s="61">
        <v>0</v>
      </c>
      <c r="J17" s="62">
        <v>80972518</v>
      </c>
      <c r="K17" s="59">
        <v>33435344</v>
      </c>
      <c r="L17" s="62">
        <v>9976000</v>
      </c>
      <c r="M17" s="60">
        <v>124383862</v>
      </c>
    </row>
    <row r="18" spans="1:13" s="37" customFormat="1" ht="12.75" customHeight="1">
      <c r="A18" s="46"/>
      <c r="B18" s="78" t="s">
        <v>277</v>
      </c>
      <c r="C18" s="79"/>
      <c r="D18" s="66">
        <f aca="true" t="shared" si="1" ref="D18:M18">SUM(D11:D17)</f>
        <v>74382339</v>
      </c>
      <c r="E18" s="67">
        <f t="shared" si="1"/>
        <v>63479796</v>
      </c>
      <c r="F18" s="67">
        <f t="shared" si="1"/>
        <v>85110553</v>
      </c>
      <c r="G18" s="67">
        <f t="shared" si="1"/>
        <v>41465000</v>
      </c>
      <c r="H18" s="80">
        <f t="shared" si="1"/>
        <v>264437688</v>
      </c>
      <c r="I18" s="81">
        <f t="shared" si="1"/>
        <v>70530519</v>
      </c>
      <c r="J18" s="82">
        <f t="shared" si="1"/>
        <v>106516814</v>
      </c>
      <c r="K18" s="67">
        <f t="shared" si="1"/>
        <v>84453340</v>
      </c>
      <c r="L18" s="82">
        <f t="shared" si="1"/>
        <v>18917000</v>
      </c>
      <c r="M18" s="80">
        <f t="shared" si="1"/>
        <v>280417673</v>
      </c>
    </row>
    <row r="19" spans="1:13" s="8" customFormat="1" ht="12.75" customHeight="1">
      <c r="A19" s="24" t="s">
        <v>89</v>
      </c>
      <c r="B19" s="77" t="s">
        <v>278</v>
      </c>
      <c r="C19" s="57" t="s">
        <v>279</v>
      </c>
      <c r="D19" s="58">
        <v>7574373</v>
      </c>
      <c r="E19" s="59">
        <v>377229</v>
      </c>
      <c r="F19" s="59">
        <v>12934184</v>
      </c>
      <c r="G19" s="59">
        <v>1868000</v>
      </c>
      <c r="H19" s="60">
        <v>22753786</v>
      </c>
      <c r="I19" s="61">
        <v>7095245</v>
      </c>
      <c r="J19" s="62">
        <v>355013</v>
      </c>
      <c r="K19" s="59">
        <v>9350957</v>
      </c>
      <c r="L19" s="62">
        <v>0</v>
      </c>
      <c r="M19" s="60">
        <v>16801215</v>
      </c>
    </row>
    <row r="20" spans="1:13" s="8" customFormat="1" ht="12.75" customHeight="1">
      <c r="A20" s="24" t="s">
        <v>89</v>
      </c>
      <c r="B20" s="77" t="s">
        <v>280</v>
      </c>
      <c r="C20" s="57" t="s">
        <v>281</v>
      </c>
      <c r="D20" s="58">
        <v>3387166</v>
      </c>
      <c r="E20" s="59">
        <v>11095001</v>
      </c>
      <c r="F20" s="59">
        <v>12933970</v>
      </c>
      <c r="G20" s="59">
        <v>0</v>
      </c>
      <c r="H20" s="60">
        <v>27416137</v>
      </c>
      <c r="I20" s="61">
        <v>6138631</v>
      </c>
      <c r="J20" s="62">
        <v>9014744</v>
      </c>
      <c r="K20" s="59">
        <v>7713210</v>
      </c>
      <c r="L20" s="62">
        <v>182000</v>
      </c>
      <c r="M20" s="60">
        <v>23048585</v>
      </c>
    </row>
    <row r="21" spans="1:13" s="8" customFormat="1" ht="12.75" customHeight="1">
      <c r="A21" s="24" t="s">
        <v>89</v>
      </c>
      <c r="B21" s="77" t="s">
        <v>282</v>
      </c>
      <c r="C21" s="57" t="s">
        <v>283</v>
      </c>
      <c r="D21" s="58">
        <v>1749099</v>
      </c>
      <c r="E21" s="59">
        <v>7845856</v>
      </c>
      <c r="F21" s="59">
        <v>-221720</v>
      </c>
      <c r="G21" s="59">
        <v>0</v>
      </c>
      <c r="H21" s="60">
        <v>9373235</v>
      </c>
      <c r="I21" s="61">
        <v>1716470</v>
      </c>
      <c r="J21" s="62">
        <v>6839248</v>
      </c>
      <c r="K21" s="59">
        <v>709084</v>
      </c>
      <c r="L21" s="62">
        <v>2235000</v>
      </c>
      <c r="M21" s="60">
        <v>11499802</v>
      </c>
    </row>
    <row r="22" spans="1:13" s="8" customFormat="1" ht="12.75" customHeight="1">
      <c r="A22" s="24" t="s">
        <v>89</v>
      </c>
      <c r="B22" s="77" t="s">
        <v>284</v>
      </c>
      <c r="C22" s="57" t="s">
        <v>285</v>
      </c>
      <c r="D22" s="58">
        <v>165767</v>
      </c>
      <c r="E22" s="59">
        <v>1133010</v>
      </c>
      <c r="F22" s="59">
        <v>8885914</v>
      </c>
      <c r="G22" s="59">
        <v>682000</v>
      </c>
      <c r="H22" s="60">
        <v>10866691</v>
      </c>
      <c r="I22" s="61">
        <v>79770</v>
      </c>
      <c r="J22" s="62">
        <v>74653</v>
      </c>
      <c r="K22" s="59">
        <v>6600623</v>
      </c>
      <c r="L22" s="62">
        <v>0</v>
      </c>
      <c r="M22" s="60">
        <v>6755046</v>
      </c>
    </row>
    <row r="23" spans="1:13" s="8" customFormat="1" ht="12.75" customHeight="1">
      <c r="A23" s="24" t="s">
        <v>89</v>
      </c>
      <c r="B23" s="77" t="s">
        <v>54</v>
      </c>
      <c r="C23" s="57" t="s">
        <v>55</v>
      </c>
      <c r="D23" s="58">
        <v>40425129</v>
      </c>
      <c r="E23" s="59">
        <v>82023057</v>
      </c>
      <c r="F23" s="59">
        <v>-7067941</v>
      </c>
      <c r="G23" s="59">
        <v>15000000</v>
      </c>
      <c r="H23" s="60">
        <v>130380245</v>
      </c>
      <c r="I23" s="61">
        <v>109433549</v>
      </c>
      <c r="J23" s="62">
        <v>286375178</v>
      </c>
      <c r="K23" s="59">
        <v>151676061</v>
      </c>
      <c r="L23" s="62">
        <v>6912000</v>
      </c>
      <c r="M23" s="60">
        <v>554396788</v>
      </c>
    </row>
    <row r="24" spans="1:13" s="8" customFormat="1" ht="12.75" customHeight="1">
      <c r="A24" s="24" t="s">
        <v>89</v>
      </c>
      <c r="B24" s="77" t="s">
        <v>286</v>
      </c>
      <c r="C24" s="57" t="s">
        <v>287</v>
      </c>
      <c r="D24" s="58">
        <v>4228653</v>
      </c>
      <c r="E24" s="59">
        <v>0</v>
      </c>
      <c r="F24" s="59">
        <v>5343948</v>
      </c>
      <c r="G24" s="59">
        <v>0</v>
      </c>
      <c r="H24" s="60">
        <v>9572601</v>
      </c>
      <c r="I24" s="61">
        <v>838204</v>
      </c>
      <c r="J24" s="62">
        <v>0</v>
      </c>
      <c r="K24" s="59">
        <v>8126455</v>
      </c>
      <c r="L24" s="62">
        <v>866000</v>
      </c>
      <c r="M24" s="60">
        <v>9830659</v>
      </c>
    </row>
    <row r="25" spans="1:13" s="8" customFormat="1" ht="12.75" customHeight="1">
      <c r="A25" s="24" t="s">
        <v>89</v>
      </c>
      <c r="B25" s="77" t="s">
        <v>288</v>
      </c>
      <c r="C25" s="57" t="s">
        <v>289</v>
      </c>
      <c r="D25" s="58">
        <v>939090</v>
      </c>
      <c r="E25" s="59">
        <v>255528</v>
      </c>
      <c r="F25" s="59">
        <v>16706795</v>
      </c>
      <c r="G25" s="59">
        <v>0</v>
      </c>
      <c r="H25" s="60">
        <v>17901413</v>
      </c>
      <c r="I25" s="61">
        <v>1069899</v>
      </c>
      <c r="J25" s="62">
        <v>273016</v>
      </c>
      <c r="K25" s="59">
        <v>-7973494</v>
      </c>
      <c r="L25" s="62">
        <v>14980000</v>
      </c>
      <c r="M25" s="60">
        <v>8349421</v>
      </c>
    </row>
    <row r="26" spans="1:13" s="8" customFormat="1" ht="12.75" customHeight="1">
      <c r="A26" s="24" t="s">
        <v>108</v>
      </c>
      <c r="B26" s="77" t="s">
        <v>290</v>
      </c>
      <c r="C26" s="57" t="s">
        <v>291</v>
      </c>
      <c r="D26" s="58">
        <v>806968</v>
      </c>
      <c r="E26" s="59">
        <v>13785158</v>
      </c>
      <c r="F26" s="59">
        <v>115172945</v>
      </c>
      <c r="G26" s="59">
        <v>0</v>
      </c>
      <c r="H26" s="60">
        <v>129765071</v>
      </c>
      <c r="I26" s="61">
        <v>0</v>
      </c>
      <c r="J26" s="62">
        <v>6552214</v>
      </c>
      <c r="K26" s="59">
        <v>73600893</v>
      </c>
      <c r="L26" s="62">
        <v>2685000</v>
      </c>
      <c r="M26" s="60">
        <v>82838107</v>
      </c>
    </row>
    <row r="27" spans="1:13" s="37" customFormat="1" ht="12.75" customHeight="1">
      <c r="A27" s="46"/>
      <c r="B27" s="78" t="s">
        <v>292</v>
      </c>
      <c r="C27" s="79"/>
      <c r="D27" s="66">
        <f aca="true" t="shared" si="2" ref="D27:M27">SUM(D19:D26)</f>
        <v>59276245</v>
      </c>
      <c r="E27" s="67">
        <f t="shared" si="2"/>
        <v>116514839</v>
      </c>
      <c r="F27" s="67">
        <f t="shared" si="2"/>
        <v>164688095</v>
      </c>
      <c r="G27" s="67">
        <f t="shared" si="2"/>
        <v>17550000</v>
      </c>
      <c r="H27" s="80">
        <f t="shared" si="2"/>
        <v>358029179</v>
      </c>
      <c r="I27" s="81">
        <f t="shared" si="2"/>
        <v>126371768</v>
      </c>
      <c r="J27" s="82">
        <f t="shared" si="2"/>
        <v>309484066</v>
      </c>
      <c r="K27" s="67">
        <f t="shared" si="2"/>
        <v>249803789</v>
      </c>
      <c r="L27" s="82">
        <f t="shared" si="2"/>
        <v>27860000</v>
      </c>
      <c r="M27" s="80">
        <f t="shared" si="2"/>
        <v>713519623</v>
      </c>
    </row>
    <row r="28" spans="1:13" s="8" customFormat="1" ht="12.75" customHeight="1">
      <c r="A28" s="24" t="s">
        <v>89</v>
      </c>
      <c r="B28" s="77" t="s">
        <v>293</v>
      </c>
      <c r="C28" s="57" t="s">
        <v>294</v>
      </c>
      <c r="D28" s="58">
        <v>2327876</v>
      </c>
      <c r="E28" s="59">
        <v>39299370</v>
      </c>
      <c r="F28" s="59">
        <v>29878760</v>
      </c>
      <c r="G28" s="59">
        <v>7496000</v>
      </c>
      <c r="H28" s="60">
        <v>79002006</v>
      </c>
      <c r="I28" s="61">
        <v>4937799</v>
      </c>
      <c r="J28" s="62">
        <v>34702658</v>
      </c>
      <c r="K28" s="59">
        <v>17461514</v>
      </c>
      <c r="L28" s="62">
        <v>4298000</v>
      </c>
      <c r="M28" s="60">
        <v>61399971</v>
      </c>
    </row>
    <row r="29" spans="1:13" s="8" customFormat="1" ht="12.75" customHeight="1">
      <c r="A29" s="24" t="s">
        <v>89</v>
      </c>
      <c r="B29" s="77" t="s">
        <v>295</v>
      </c>
      <c r="C29" s="57" t="s">
        <v>296</v>
      </c>
      <c r="D29" s="58">
        <v>0</v>
      </c>
      <c r="E29" s="59">
        <v>16753</v>
      </c>
      <c r="F29" s="59">
        <v>32944581</v>
      </c>
      <c r="G29" s="59">
        <v>0</v>
      </c>
      <c r="H29" s="60">
        <v>32961334</v>
      </c>
      <c r="I29" s="61">
        <v>0</v>
      </c>
      <c r="J29" s="62">
        <v>6987</v>
      </c>
      <c r="K29" s="59">
        <v>12408734</v>
      </c>
      <c r="L29" s="62">
        <v>1889000</v>
      </c>
      <c r="M29" s="60">
        <v>14304721</v>
      </c>
    </row>
    <row r="30" spans="1:13" s="8" customFormat="1" ht="12.75" customHeight="1">
      <c r="A30" s="24" t="s">
        <v>89</v>
      </c>
      <c r="B30" s="77" t="s">
        <v>297</v>
      </c>
      <c r="C30" s="57" t="s">
        <v>298</v>
      </c>
      <c r="D30" s="58">
        <v>3274547</v>
      </c>
      <c r="E30" s="59">
        <v>9849014</v>
      </c>
      <c r="F30" s="59">
        <v>-4754799</v>
      </c>
      <c r="G30" s="59">
        <v>5030000</v>
      </c>
      <c r="H30" s="60">
        <v>13398762</v>
      </c>
      <c r="I30" s="61">
        <v>8673098</v>
      </c>
      <c r="J30" s="62">
        <v>24091544</v>
      </c>
      <c r="K30" s="59">
        <v>6581337</v>
      </c>
      <c r="L30" s="62">
        <v>1038000</v>
      </c>
      <c r="M30" s="60">
        <v>40383979</v>
      </c>
    </row>
    <row r="31" spans="1:13" s="8" customFormat="1" ht="12.75" customHeight="1">
      <c r="A31" s="24" t="s">
        <v>89</v>
      </c>
      <c r="B31" s="77" t="s">
        <v>299</v>
      </c>
      <c r="C31" s="57" t="s">
        <v>300</v>
      </c>
      <c r="D31" s="58">
        <v>2910688</v>
      </c>
      <c r="E31" s="59">
        <v>175165</v>
      </c>
      <c r="F31" s="59">
        <v>24834237</v>
      </c>
      <c r="G31" s="59">
        <v>0</v>
      </c>
      <c r="H31" s="60">
        <v>27920090</v>
      </c>
      <c r="I31" s="61">
        <v>3506151</v>
      </c>
      <c r="J31" s="62">
        <v>183345</v>
      </c>
      <c r="K31" s="59">
        <v>17935978</v>
      </c>
      <c r="L31" s="62">
        <v>4674000</v>
      </c>
      <c r="M31" s="60">
        <v>26299474</v>
      </c>
    </row>
    <row r="32" spans="1:13" s="8" customFormat="1" ht="12.75" customHeight="1">
      <c r="A32" s="24" t="s">
        <v>89</v>
      </c>
      <c r="B32" s="77" t="s">
        <v>301</v>
      </c>
      <c r="C32" s="57" t="s">
        <v>302</v>
      </c>
      <c r="D32" s="58">
        <v>2036872</v>
      </c>
      <c r="E32" s="59">
        <v>0</v>
      </c>
      <c r="F32" s="59">
        <v>23304417</v>
      </c>
      <c r="G32" s="59">
        <v>0</v>
      </c>
      <c r="H32" s="60">
        <v>25341289</v>
      </c>
      <c r="I32" s="61">
        <v>23844</v>
      </c>
      <c r="J32" s="62">
        <v>0</v>
      </c>
      <c r="K32" s="59">
        <v>2912280</v>
      </c>
      <c r="L32" s="62">
        <v>183000</v>
      </c>
      <c r="M32" s="60">
        <v>3119124</v>
      </c>
    </row>
    <row r="33" spans="1:13" s="8" customFormat="1" ht="12.75" customHeight="1">
      <c r="A33" s="24" t="s">
        <v>108</v>
      </c>
      <c r="B33" s="77" t="s">
        <v>303</v>
      </c>
      <c r="C33" s="57" t="s">
        <v>304</v>
      </c>
      <c r="D33" s="58">
        <v>0</v>
      </c>
      <c r="E33" s="59">
        <v>27798911</v>
      </c>
      <c r="F33" s="59">
        <v>104385100</v>
      </c>
      <c r="G33" s="59">
        <v>0</v>
      </c>
      <c r="H33" s="60">
        <v>132184011</v>
      </c>
      <c r="I33" s="61">
        <v>0</v>
      </c>
      <c r="J33" s="62">
        <v>23804665</v>
      </c>
      <c r="K33" s="59">
        <v>50655314</v>
      </c>
      <c r="L33" s="62">
        <v>1953000</v>
      </c>
      <c r="M33" s="60">
        <v>76412979</v>
      </c>
    </row>
    <row r="34" spans="1:13" s="37" customFormat="1" ht="12.75" customHeight="1">
      <c r="A34" s="46"/>
      <c r="B34" s="78" t="s">
        <v>305</v>
      </c>
      <c r="C34" s="79"/>
      <c r="D34" s="66">
        <f aca="true" t="shared" si="3" ref="D34:M34">SUM(D28:D33)</f>
        <v>10549983</v>
      </c>
      <c r="E34" s="67">
        <f t="shared" si="3"/>
        <v>77139213</v>
      </c>
      <c r="F34" s="67">
        <f t="shared" si="3"/>
        <v>210592296</v>
      </c>
      <c r="G34" s="67">
        <f t="shared" si="3"/>
        <v>12526000</v>
      </c>
      <c r="H34" s="80">
        <f t="shared" si="3"/>
        <v>310807492</v>
      </c>
      <c r="I34" s="81">
        <f t="shared" si="3"/>
        <v>17140892</v>
      </c>
      <c r="J34" s="82">
        <f t="shared" si="3"/>
        <v>82789199</v>
      </c>
      <c r="K34" s="67">
        <f t="shared" si="3"/>
        <v>107955157</v>
      </c>
      <c r="L34" s="82">
        <f t="shared" si="3"/>
        <v>14035000</v>
      </c>
      <c r="M34" s="80">
        <f t="shared" si="3"/>
        <v>221920248</v>
      </c>
    </row>
    <row r="35" spans="1:13" s="8" customFormat="1" ht="12.75" customHeight="1">
      <c r="A35" s="24" t="s">
        <v>89</v>
      </c>
      <c r="B35" s="77" t="s">
        <v>306</v>
      </c>
      <c r="C35" s="57" t="s">
        <v>307</v>
      </c>
      <c r="D35" s="58">
        <v>12096273</v>
      </c>
      <c r="E35" s="59">
        <v>18946391</v>
      </c>
      <c r="F35" s="59">
        <v>10854569</v>
      </c>
      <c r="G35" s="59">
        <v>0</v>
      </c>
      <c r="H35" s="60">
        <v>41897233</v>
      </c>
      <c r="I35" s="61">
        <v>11429813</v>
      </c>
      <c r="J35" s="62">
        <v>0</v>
      </c>
      <c r="K35" s="59">
        <v>18158295</v>
      </c>
      <c r="L35" s="62">
        <v>0</v>
      </c>
      <c r="M35" s="60">
        <v>29588108</v>
      </c>
    </row>
    <row r="36" spans="1:13" s="8" customFormat="1" ht="12.75" customHeight="1">
      <c r="A36" s="24" t="s">
        <v>89</v>
      </c>
      <c r="B36" s="77" t="s">
        <v>308</v>
      </c>
      <c r="C36" s="57" t="s">
        <v>309</v>
      </c>
      <c r="D36" s="58">
        <v>19787</v>
      </c>
      <c r="E36" s="59">
        <v>211764</v>
      </c>
      <c r="F36" s="59">
        <v>11748706</v>
      </c>
      <c r="G36" s="59">
        <v>0</v>
      </c>
      <c r="H36" s="60">
        <v>11980257</v>
      </c>
      <c r="I36" s="61">
        <v>14004</v>
      </c>
      <c r="J36" s="62">
        <v>320388</v>
      </c>
      <c r="K36" s="59">
        <v>11195309</v>
      </c>
      <c r="L36" s="62">
        <v>2396000</v>
      </c>
      <c r="M36" s="60">
        <v>13925701</v>
      </c>
    </row>
    <row r="37" spans="1:13" s="8" customFormat="1" ht="12.75" customHeight="1">
      <c r="A37" s="24" t="s">
        <v>89</v>
      </c>
      <c r="B37" s="77" t="s">
        <v>310</v>
      </c>
      <c r="C37" s="57" t="s">
        <v>311</v>
      </c>
      <c r="D37" s="58">
        <v>110259</v>
      </c>
      <c r="E37" s="59">
        <v>5235</v>
      </c>
      <c r="F37" s="59">
        <v>3667312</v>
      </c>
      <c r="G37" s="59">
        <v>3200000</v>
      </c>
      <c r="H37" s="60">
        <v>6982806</v>
      </c>
      <c r="I37" s="61">
        <v>110259</v>
      </c>
      <c r="J37" s="62">
        <v>5235</v>
      </c>
      <c r="K37" s="59">
        <v>4356312</v>
      </c>
      <c r="L37" s="62">
        <v>2511000</v>
      </c>
      <c r="M37" s="60">
        <v>6982806</v>
      </c>
    </row>
    <row r="38" spans="1:13" s="8" customFormat="1" ht="12.75" customHeight="1">
      <c r="A38" s="24" t="s">
        <v>89</v>
      </c>
      <c r="B38" s="77" t="s">
        <v>312</v>
      </c>
      <c r="C38" s="57" t="s">
        <v>313</v>
      </c>
      <c r="D38" s="58">
        <v>5465831</v>
      </c>
      <c r="E38" s="59">
        <v>9898719</v>
      </c>
      <c r="F38" s="59">
        <v>19369379</v>
      </c>
      <c r="G38" s="59">
        <v>0</v>
      </c>
      <c r="H38" s="60">
        <v>34733929</v>
      </c>
      <c r="I38" s="61">
        <v>5688166</v>
      </c>
      <c r="J38" s="62">
        <v>8259709</v>
      </c>
      <c r="K38" s="59">
        <v>13172528</v>
      </c>
      <c r="L38" s="62">
        <v>0</v>
      </c>
      <c r="M38" s="60">
        <v>27120403</v>
      </c>
    </row>
    <row r="39" spans="1:13" s="8" customFormat="1" ht="12.75" customHeight="1">
      <c r="A39" s="24" t="s">
        <v>108</v>
      </c>
      <c r="B39" s="77" t="s">
        <v>314</v>
      </c>
      <c r="C39" s="57" t="s">
        <v>315</v>
      </c>
      <c r="D39" s="58">
        <v>0</v>
      </c>
      <c r="E39" s="59">
        <v>0</v>
      </c>
      <c r="F39" s="59">
        <v>94034966</v>
      </c>
      <c r="G39" s="59">
        <v>0</v>
      </c>
      <c r="H39" s="60">
        <v>94034966</v>
      </c>
      <c r="I39" s="61">
        <v>0</v>
      </c>
      <c r="J39" s="62">
        <v>0</v>
      </c>
      <c r="K39" s="59">
        <v>29637548</v>
      </c>
      <c r="L39" s="62">
        <v>2534000</v>
      </c>
      <c r="M39" s="60">
        <v>32171548</v>
      </c>
    </row>
    <row r="40" spans="1:13" s="37" customFormat="1" ht="12.75" customHeight="1">
      <c r="A40" s="46"/>
      <c r="B40" s="78" t="s">
        <v>316</v>
      </c>
      <c r="C40" s="79"/>
      <c r="D40" s="66">
        <f aca="true" t="shared" si="4" ref="D40:M40">SUM(D35:D39)</f>
        <v>17692150</v>
      </c>
      <c r="E40" s="67">
        <f t="shared" si="4"/>
        <v>29062109</v>
      </c>
      <c r="F40" s="67">
        <f t="shared" si="4"/>
        <v>139674932</v>
      </c>
      <c r="G40" s="67">
        <f t="shared" si="4"/>
        <v>3200000</v>
      </c>
      <c r="H40" s="80">
        <f t="shared" si="4"/>
        <v>189629191</v>
      </c>
      <c r="I40" s="81">
        <f t="shared" si="4"/>
        <v>17242242</v>
      </c>
      <c r="J40" s="82">
        <f t="shared" si="4"/>
        <v>8585332</v>
      </c>
      <c r="K40" s="67">
        <f t="shared" si="4"/>
        <v>76519992</v>
      </c>
      <c r="L40" s="82">
        <f t="shared" si="4"/>
        <v>7441000</v>
      </c>
      <c r="M40" s="80">
        <f t="shared" si="4"/>
        <v>109788566</v>
      </c>
    </row>
    <row r="41" spans="1:13" s="8" customFormat="1" ht="12.75" customHeight="1">
      <c r="A41" s="24" t="s">
        <v>89</v>
      </c>
      <c r="B41" s="77" t="s">
        <v>56</v>
      </c>
      <c r="C41" s="57" t="s">
        <v>57</v>
      </c>
      <c r="D41" s="58">
        <v>39600006</v>
      </c>
      <c r="E41" s="59">
        <v>149843635</v>
      </c>
      <c r="F41" s="59">
        <v>43953254</v>
      </c>
      <c r="G41" s="59">
        <v>8037000</v>
      </c>
      <c r="H41" s="60">
        <v>241433895</v>
      </c>
      <c r="I41" s="61">
        <v>25998080</v>
      </c>
      <c r="J41" s="62">
        <v>132786983</v>
      </c>
      <c r="K41" s="59">
        <v>79461172</v>
      </c>
      <c r="L41" s="62">
        <v>548000</v>
      </c>
      <c r="M41" s="60">
        <v>238794235</v>
      </c>
    </row>
    <row r="42" spans="1:13" s="8" customFormat="1" ht="12.75" customHeight="1">
      <c r="A42" s="24" t="s">
        <v>89</v>
      </c>
      <c r="B42" s="77" t="s">
        <v>317</v>
      </c>
      <c r="C42" s="57" t="s">
        <v>318</v>
      </c>
      <c r="D42" s="58">
        <v>2191140</v>
      </c>
      <c r="E42" s="59">
        <v>2342949</v>
      </c>
      <c r="F42" s="59">
        <v>-144169</v>
      </c>
      <c r="G42" s="59">
        <v>0</v>
      </c>
      <c r="H42" s="60">
        <v>4389920</v>
      </c>
      <c r="I42" s="61">
        <v>1734319</v>
      </c>
      <c r="J42" s="62">
        <v>366655</v>
      </c>
      <c r="K42" s="59">
        <v>1622803</v>
      </c>
      <c r="L42" s="62">
        <v>148000</v>
      </c>
      <c r="M42" s="60">
        <v>3871777</v>
      </c>
    </row>
    <row r="43" spans="1:13" s="8" customFormat="1" ht="12.75" customHeight="1">
      <c r="A43" s="24" t="s">
        <v>89</v>
      </c>
      <c r="B43" s="77" t="s">
        <v>319</v>
      </c>
      <c r="C43" s="57" t="s">
        <v>320</v>
      </c>
      <c r="D43" s="58">
        <v>655120</v>
      </c>
      <c r="E43" s="59">
        <v>22446</v>
      </c>
      <c r="F43" s="59">
        <v>2505345</v>
      </c>
      <c r="G43" s="59">
        <v>0</v>
      </c>
      <c r="H43" s="60">
        <v>3182911</v>
      </c>
      <c r="I43" s="61">
        <v>467176</v>
      </c>
      <c r="J43" s="62">
        <v>39382</v>
      </c>
      <c r="K43" s="59">
        <v>9867332</v>
      </c>
      <c r="L43" s="62">
        <v>1219000</v>
      </c>
      <c r="M43" s="60">
        <v>11592890</v>
      </c>
    </row>
    <row r="44" spans="1:13" s="8" customFormat="1" ht="12.75" customHeight="1">
      <c r="A44" s="24" t="s">
        <v>108</v>
      </c>
      <c r="B44" s="77" t="s">
        <v>321</v>
      </c>
      <c r="C44" s="57" t="s">
        <v>322</v>
      </c>
      <c r="D44" s="58">
        <v>0</v>
      </c>
      <c r="E44" s="59">
        <v>0</v>
      </c>
      <c r="F44" s="59">
        <v>52836829</v>
      </c>
      <c r="G44" s="59">
        <v>4049000</v>
      </c>
      <c r="H44" s="60">
        <v>56885829</v>
      </c>
      <c r="I44" s="61">
        <v>0</v>
      </c>
      <c r="J44" s="62">
        <v>0</v>
      </c>
      <c r="K44" s="59">
        <v>50617677</v>
      </c>
      <c r="L44" s="62">
        <v>906000</v>
      </c>
      <c r="M44" s="60">
        <v>51523677</v>
      </c>
    </row>
    <row r="45" spans="1:13" s="37" customFormat="1" ht="12.75" customHeight="1">
      <c r="A45" s="46"/>
      <c r="B45" s="78" t="s">
        <v>323</v>
      </c>
      <c r="C45" s="79"/>
      <c r="D45" s="66">
        <f aca="true" t="shared" si="5" ref="D45:M45">SUM(D41:D44)</f>
        <v>42446266</v>
      </c>
      <c r="E45" s="67">
        <f t="shared" si="5"/>
        <v>152209030</v>
      </c>
      <c r="F45" s="67">
        <f t="shared" si="5"/>
        <v>99151259</v>
      </c>
      <c r="G45" s="67">
        <f t="shared" si="5"/>
        <v>12086000</v>
      </c>
      <c r="H45" s="80">
        <f t="shared" si="5"/>
        <v>305892555</v>
      </c>
      <c r="I45" s="81">
        <f t="shared" si="5"/>
        <v>28199575</v>
      </c>
      <c r="J45" s="82">
        <f t="shared" si="5"/>
        <v>133193020</v>
      </c>
      <c r="K45" s="67">
        <f t="shared" si="5"/>
        <v>141568984</v>
      </c>
      <c r="L45" s="82">
        <f t="shared" si="5"/>
        <v>2821000</v>
      </c>
      <c r="M45" s="80">
        <f t="shared" si="5"/>
        <v>305782579</v>
      </c>
    </row>
    <row r="46" spans="1:13" s="8" customFormat="1" ht="12.75" customHeight="1">
      <c r="A46" s="24" t="s">
        <v>89</v>
      </c>
      <c r="B46" s="77" t="s">
        <v>324</v>
      </c>
      <c r="C46" s="57" t="s">
        <v>325</v>
      </c>
      <c r="D46" s="58">
        <v>1469769</v>
      </c>
      <c r="E46" s="59">
        <v>3553209</v>
      </c>
      <c r="F46" s="59">
        <v>9981964</v>
      </c>
      <c r="G46" s="59">
        <v>608000</v>
      </c>
      <c r="H46" s="60">
        <v>15612942</v>
      </c>
      <c r="I46" s="61">
        <v>3321923</v>
      </c>
      <c r="J46" s="62">
        <v>1844107</v>
      </c>
      <c r="K46" s="59">
        <v>-1842743</v>
      </c>
      <c r="L46" s="62">
        <v>3590000</v>
      </c>
      <c r="M46" s="60">
        <v>6913287</v>
      </c>
    </row>
    <row r="47" spans="1:13" s="8" customFormat="1" ht="12.75" customHeight="1">
      <c r="A47" s="24" t="s">
        <v>89</v>
      </c>
      <c r="B47" s="77" t="s">
        <v>326</v>
      </c>
      <c r="C47" s="57" t="s">
        <v>327</v>
      </c>
      <c r="D47" s="58">
        <v>778240</v>
      </c>
      <c r="E47" s="59">
        <v>4659917</v>
      </c>
      <c r="F47" s="59">
        <v>16202799</v>
      </c>
      <c r="G47" s="59">
        <v>4632000</v>
      </c>
      <c r="H47" s="60">
        <v>26272956</v>
      </c>
      <c r="I47" s="61">
        <v>452870</v>
      </c>
      <c r="J47" s="62">
        <v>1187814</v>
      </c>
      <c r="K47" s="59">
        <v>21778426</v>
      </c>
      <c r="L47" s="62">
        <v>3802000</v>
      </c>
      <c r="M47" s="60">
        <v>27221110</v>
      </c>
    </row>
    <row r="48" spans="1:13" s="8" customFormat="1" ht="12.75" customHeight="1">
      <c r="A48" s="24" t="s">
        <v>89</v>
      </c>
      <c r="B48" s="77" t="s">
        <v>328</v>
      </c>
      <c r="C48" s="57" t="s">
        <v>329</v>
      </c>
      <c r="D48" s="58">
        <v>7971656</v>
      </c>
      <c r="E48" s="59">
        <v>35216638</v>
      </c>
      <c r="F48" s="59">
        <v>23787703</v>
      </c>
      <c r="G48" s="59">
        <v>0</v>
      </c>
      <c r="H48" s="60">
        <v>66975997</v>
      </c>
      <c r="I48" s="61">
        <v>6337705</v>
      </c>
      <c r="J48" s="62">
        <v>30169997</v>
      </c>
      <c r="K48" s="59">
        <v>15426325</v>
      </c>
      <c r="L48" s="62">
        <v>2393000</v>
      </c>
      <c r="M48" s="60">
        <v>54327027</v>
      </c>
    </row>
    <row r="49" spans="1:13" s="8" customFormat="1" ht="12.75" customHeight="1">
      <c r="A49" s="24" t="s">
        <v>89</v>
      </c>
      <c r="B49" s="77" t="s">
        <v>330</v>
      </c>
      <c r="C49" s="57" t="s">
        <v>331</v>
      </c>
      <c r="D49" s="58">
        <v>1185402</v>
      </c>
      <c r="E49" s="59">
        <v>251058</v>
      </c>
      <c r="F49" s="59">
        <v>-408501</v>
      </c>
      <c r="G49" s="59">
        <v>694000</v>
      </c>
      <c r="H49" s="60">
        <v>1721959</v>
      </c>
      <c r="I49" s="61">
        <v>1159194</v>
      </c>
      <c r="J49" s="62">
        <v>162057</v>
      </c>
      <c r="K49" s="59">
        <v>-5888871</v>
      </c>
      <c r="L49" s="62">
        <v>22397000</v>
      </c>
      <c r="M49" s="60">
        <v>17829380</v>
      </c>
    </row>
    <row r="50" spans="1:13" s="8" customFormat="1" ht="12.75" customHeight="1">
      <c r="A50" s="24" t="s">
        <v>89</v>
      </c>
      <c r="B50" s="77" t="s">
        <v>332</v>
      </c>
      <c r="C50" s="57" t="s">
        <v>333</v>
      </c>
      <c r="D50" s="58">
        <v>6570388</v>
      </c>
      <c r="E50" s="59">
        <v>9029926</v>
      </c>
      <c r="F50" s="59">
        <v>19340010</v>
      </c>
      <c r="G50" s="59">
        <v>327000</v>
      </c>
      <c r="H50" s="60">
        <v>35267324</v>
      </c>
      <c r="I50" s="61">
        <v>4582786</v>
      </c>
      <c r="J50" s="62">
        <v>8073975</v>
      </c>
      <c r="K50" s="59">
        <v>-2741899</v>
      </c>
      <c r="L50" s="62">
        <v>3297000</v>
      </c>
      <c r="M50" s="60">
        <v>13211862</v>
      </c>
    </row>
    <row r="51" spans="1:13" s="8" customFormat="1" ht="12.75" customHeight="1">
      <c r="A51" s="24" t="s">
        <v>108</v>
      </c>
      <c r="B51" s="77" t="s">
        <v>334</v>
      </c>
      <c r="C51" s="57" t="s">
        <v>335</v>
      </c>
      <c r="D51" s="58">
        <v>7492</v>
      </c>
      <c r="E51" s="59">
        <v>13102926</v>
      </c>
      <c r="F51" s="59">
        <v>129703814</v>
      </c>
      <c r="G51" s="59">
        <v>8150000</v>
      </c>
      <c r="H51" s="60">
        <v>150964232</v>
      </c>
      <c r="I51" s="61">
        <v>0</v>
      </c>
      <c r="J51" s="62">
        <v>6716355</v>
      </c>
      <c r="K51" s="59">
        <v>83501549</v>
      </c>
      <c r="L51" s="62">
        <v>10836000</v>
      </c>
      <c r="M51" s="60">
        <v>101053904</v>
      </c>
    </row>
    <row r="52" spans="1:13" s="37" customFormat="1" ht="12.75" customHeight="1">
      <c r="A52" s="46"/>
      <c r="B52" s="78" t="s">
        <v>336</v>
      </c>
      <c r="C52" s="79"/>
      <c r="D52" s="66">
        <f aca="true" t="shared" si="6" ref="D52:M52">SUM(D46:D51)</f>
        <v>17982947</v>
      </c>
      <c r="E52" s="67">
        <f t="shared" si="6"/>
        <v>65813674</v>
      </c>
      <c r="F52" s="67">
        <f t="shared" si="6"/>
        <v>198607789</v>
      </c>
      <c r="G52" s="67">
        <f t="shared" si="6"/>
        <v>14411000</v>
      </c>
      <c r="H52" s="80">
        <f t="shared" si="6"/>
        <v>296815410</v>
      </c>
      <c r="I52" s="81">
        <f t="shared" si="6"/>
        <v>15854478</v>
      </c>
      <c r="J52" s="82">
        <f t="shared" si="6"/>
        <v>48154305</v>
      </c>
      <c r="K52" s="67">
        <f t="shared" si="6"/>
        <v>110232787</v>
      </c>
      <c r="L52" s="82">
        <f t="shared" si="6"/>
        <v>46315000</v>
      </c>
      <c r="M52" s="80">
        <f t="shared" si="6"/>
        <v>220556570</v>
      </c>
    </row>
    <row r="53" spans="1:13" s="8" customFormat="1" ht="12.75" customHeight="1">
      <c r="A53" s="24" t="s">
        <v>89</v>
      </c>
      <c r="B53" s="77" t="s">
        <v>337</v>
      </c>
      <c r="C53" s="57" t="s">
        <v>338</v>
      </c>
      <c r="D53" s="58">
        <v>501290</v>
      </c>
      <c r="E53" s="59">
        <v>0</v>
      </c>
      <c r="F53" s="59">
        <v>26955154</v>
      </c>
      <c r="G53" s="59">
        <v>4500000</v>
      </c>
      <c r="H53" s="60">
        <v>31956444</v>
      </c>
      <c r="I53" s="61">
        <v>0</v>
      </c>
      <c r="J53" s="62">
        <v>0</v>
      </c>
      <c r="K53" s="59">
        <v>12301233</v>
      </c>
      <c r="L53" s="62">
        <v>1321000</v>
      </c>
      <c r="M53" s="60">
        <v>13622233</v>
      </c>
    </row>
    <row r="54" spans="1:13" s="8" customFormat="1" ht="12.75" customHeight="1">
      <c r="A54" s="24" t="s">
        <v>89</v>
      </c>
      <c r="B54" s="77" t="s">
        <v>339</v>
      </c>
      <c r="C54" s="57" t="s">
        <v>340</v>
      </c>
      <c r="D54" s="58">
        <v>1377404</v>
      </c>
      <c r="E54" s="59">
        <v>336356</v>
      </c>
      <c r="F54" s="59">
        <v>7616259</v>
      </c>
      <c r="G54" s="59">
        <v>3000000</v>
      </c>
      <c r="H54" s="60">
        <v>12330019</v>
      </c>
      <c r="I54" s="61">
        <v>562277</v>
      </c>
      <c r="J54" s="62">
        <v>171725</v>
      </c>
      <c r="K54" s="59">
        <v>-853240</v>
      </c>
      <c r="L54" s="62">
        <v>1232000</v>
      </c>
      <c r="M54" s="60">
        <v>1112762</v>
      </c>
    </row>
    <row r="55" spans="1:13" s="8" customFormat="1" ht="12.75" customHeight="1">
      <c r="A55" s="24" t="s">
        <v>89</v>
      </c>
      <c r="B55" s="77" t="s">
        <v>341</v>
      </c>
      <c r="C55" s="57" t="s">
        <v>342</v>
      </c>
      <c r="D55" s="58">
        <v>778282</v>
      </c>
      <c r="E55" s="59">
        <v>210592</v>
      </c>
      <c r="F55" s="59">
        <v>1374102</v>
      </c>
      <c r="G55" s="59">
        <v>0</v>
      </c>
      <c r="H55" s="60">
        <v>2362976</v>
      </c>
      <c r="I55" s="61">
        <v>420989</v>
      </c>
      <c r="J55" s="62">
        <v>0</v>
      </c>
      <c r="K55" s="59">
        <v>5234289</v>
      </c>
      <c r="L55" s="62">
        <v>0</v>
      </c>
      <c r="M55" s="60">
        <v>5655278</v>
      </c>
    </row>
    <row r="56" spans="1:13" s="8" customFormat="1" ht="12.75" customHeight="1">
      <c r="A56" s="24" t="s">
        <v>89</v>
      </c>
      <c r="B56" s="77" t="s">
        <v>343</v>
      </c>
      <c r="C56" s="57" t="s">
        <v>344</v>
      </c>
      <c r="D56" s="58">
        <v>118443</v>
      </c>
      <c r="E56" s="59">
        <v>166058</v>
      </c>
      <c r="F56" s="59">
        <v>-6034959</v>
      </c>
      <c r="G56" s="59">
        <v>8000000</v>
      </c>
      <c r="H56" s="60">
        <v>2249542</v>
      </c>
      <c r="I56" s="61">
        <v>24969</v>
      </c>
      <c r="J56" s="62">
        <v>0</v>
      </c>
      <c r="K56" s="59">
        <v>11490541</v>
      </c>
      <c r="L56" s="62">
        <v>356000</v>
      </c>
      <c r="M56" s="60">
        <v>11871510</v>
      </c>
    </row>
    <row r="57" spans="1:13" s="8" customFormat="1" ht="12.75" customHeight="1">
      <c r="A57" s="24" t="s">
        <v>89</v>
      </c>
      <c r="B57" s="77" t="s">
        <v>345</v>
      </c>
      <c r="C57" s="57" t="s">
        <v>346</v>
      </c>
      <c r="D57" s="58">
        <v>3355461</v>
      </c>
      <c r="E57" s="59">
        <v>1148642</v>
      </c>
      <c r="F57" s="59">
        <v>8836631</v>
      </c>
      <c r="G57" s="59">
        <v>0</v>
      </c>
      <c r="H57" s="60">
        <v>13340734</v>
      </c>
      <c r="I57" s="61">
        <v>4233447</v>
      </c>
      <c r="J57" s="62">
        <v>885553</v>
      </c>
      <c r="K57" s="59">
        <v>7756361</v>
      </c>
      <c r="L57" s="62">
        <v>480000</v>
      </c>
      <c r="M57" s="60">
        <v>13355361</v>
      </c>
    </row>
    <row r="58" spans="1:13" s="8" customFormat="1" ht="12.75" customHeight="1">
      <c r="A58" s="24" t="s">
        <v>108</v>
      </c>
      <c r="B58" s="77" t="s">
        <v>347</v>
      </c>
      <c r="C58" s="57" t="s">
        <v>348</v>
      </c>
      <c r="D58" s="58">
        <v>276743</v>
      </c>
      <c r="E58" s="59">
        <v>6684478</v>
      </c>
      <c r="F58" s="59">
        <v>43126437</v>
      </c>
      <c r="G58" s="59">
        <v>2620000</v>
      </c>
      <c r="H58" s="60">
        <v>52707658</v>
      </c>
      <c r="I58" s="61">
        <v>223335</v>
      </c>
      <c r="J58" s="62">
        <v>7273650</v>
      </c>
      <c r="K58" s="59">
        <v>23673291</v>
      </c>
      <c r="L58" s="62">
        <v>13510000</v>
      </c>
      <c r="M58" s="60">
        <v>44680276</v>
      </c>
    </row>
    <row r="59" spans="1:13" s="37" customFormat="1" ht="12.75" customHeight="1">
      <c r="A59" s="46"/>
      <c r="B59" s="78" t="s">
        <v>349</v>
      </c>
      <c r="C59" s="79"/>
      <c r="D59" s="66">
        <f aca="true" t="shared" si="7" ref="D59:M59">SUM(D53:D58)</f>
        <v>6407623</v>
      </c>
      <c r="E59" s="67">
        <f t="shared" si="7"/>
        <v>8546126</v>
      </c>
      <c r="F59" s="67">
        <f t="shared" si="7"/>
        <v>81873624</v>
      </c>
      <c r="G59" s="67">
        <f t="shared" si="7"/>
        <v>18120000</v>
      </c>
      <c r="H59" s="80">
        <f t="shared" si="7"/>
        <v>114947373</v>
      </c>
      <c r="I59" s="81">
        <f t="shared" si="7"/>
        <v>5465017</v>
      </c>
      <c r="J59" s="82">
        <f t="shared" si="7"/>
        <v>8330928</v>
      </c>
      <c r="K59" s="67">
        <f t="shared" si="7"/>
        <v>59602475</v>
      </c>
      <c r="L59" s="82">
        <f t="shared" si="7"/>
        <v>16899000</v>
      </c>
      <c r="M59" s="80">
        <f t="shared" si="7"/>
        <v>90297420</v>
      </c>
    </row>
    <row r="60" spans="1:13" s="8" customFormat="1" ht="12.75" customHeight="1">
      <c r="A60" s="24" t="s">
        <v>89</v>
      </c>
      <c r="B60" s="77" t="s">
        <v>350</v>
      </c>
      <c r="C60" s="57" t="s">
        <v>351</v>
      </c>
      <c r="D60" s="58">
        <v>621408</v>
      </c>
      <c r="E60" s="59">
        <v>35238</v>
      </c>
      <c r="F60" s="59">
        <v>236342</v>
      </c>
      <c r="G60" s="59">
        <v>0</v>
      </c>
      <c r="H60" s="60">
        <v>892988</v>
      </c>
      <c r="I60" s="61">
        <v>772555</v>
      </c>
      <c r="J60" s="62">
        <v>48996</v>
      </c>
      <c r="K60" s="59">
        <v>1641027</v>
      </c>
      <c r="L60" s="62">
        <v>9316000</v>
      </c>
      <c r="M60" s="60">
        <v>11778578</v>
      </c>
    </row>
    <row r="61" spans="1:13" s="8" customFormat="1" ht="12.75" customHeight="1">
      <c r="A61" s="24" t="s">
        <v>89</v>
      </c>
      <c r="B61" s="77" t="s">
        <v>58</v>
      </c>
      <c r="C61" s="57" t="s">
        <v>59</v>
      </c>
      <c r="D61" s="58">
        <v>41544333</v>
      </c>
      <c r="E61" s="59">
        <v>265865991</v>
      </c>
      <c r="F61" s="59">
        <v>68418338</v>
      </c>
      <c r="G61" s="59">
        <v>0</v>
      </c>
      <c r="H61" s="60">
        <v>375828662</v>
      </c>
      <c r="I61" s="61">
        <v>39045493</v>
      </c>
      <c r="J61" s="62">
        <v>199542599</v>
      </c>
      <c r="K61" s="59">
        <v>53917385</v>
      </c>
      <c r="L61" s="62">
        <v>0</v>
      </c>
      <c r="M61" s="60">
        <v>292505477</v>
      </c>
    </row>
    <row r="62" spans="1:13" s="8" customFormat="1" ht="12.75" customHeight="1">
      <c r="A62" s="24" t="s">
        <v>89</v>
      </c>
      <c r="B62" s="77" t="s">
        <v>352</v>
      </c>
      <c r="C62" s="57" t="s">
        <v>353</v>
      </c>
      <c r="D62" s="58">
        <v>237871</v>
      </c>
      <c r="E62" s="59">
        <v>0</v>
      </c>
      <c r="F62" s="59">
        <v>-2492685</v>
      </c>
      <c r="G62" s="59">
        <v>4400000</v>
      </c>
      <c r="H62" s="60">
        <v>2145186</v>
      </c>
      <c r="I62" s="61">
        <v>82088</v>
      </c>
      <c r="J62" s="62">
        <v>0</v>
      </c>
      <c r="K62" s="59">
        <v>5905698</v>
      </c>
      <c r="L62" s="62">
        <v>2552000</v>
      </c>
      <c r="M62" s="60">
        <v>8539786</v>
      </c>
    </row>
    <row r="63" spans="1:13" s="8" customFormat="1" ht="12.75" customHeight="1">
      <c r="A63" s="24" t="s">
        <v>89</v>
      </c>
      <c r="B63" s="77" t="s">
        <v>354</v>
      </c>
      <c r="C63" s="57" t="s">
        <v>355</v>
      </c>
      <c r="D63" s="58">
        <v>7007489</v>
      </c>
      <c r="E63" s="59">
        <v>10913164</v>
      </c>
      <c r="F63" s="59">
        <v>23178428</v>
      </c>
      <c r="G63" s="59">
        <v>0</v>
      </c>
      <c r="H63" s="60">
        <v>41099081</v>
      </c>
      <c r="I63" s="61">
        <v>6457957</v>
      </c>
      <c r="J63" s="62">
        <v>9509753</v>
      </c>
      <c r="K63" s="59">
        <v>13362444</v>
      </c>
      <c r="L63" s="62">
        <v>3817000</v>
      </c>
      <c r="M63" s="60">
        <v>33147154</v>
      </c>
    </row>
    <row r="64" spans="1:13" s="8" customFormat="1" ht="12.75" customHeight="1">
      <c r="A64" s="24" t="s">
        <v>89</v>
      </c>
      <c r="B64" s="77" t="s">
        <v>356</v>
      </c>
      <c r="C64" s="57" t="s">
        <v>357</v>
      </c>
      <c r="D64" s="58">
        <v>1463706</v>
      </c>
      <c r="E64" s="59">
        <v>4126599</v>
      </c>
      <c r="F64" s="59">
        <v>10021351</v>
      </c>
      <c r="G64" s="59">
        <v>0</v>
      </c>
      <c r="H64" s="60">
        <v>15611656</v>
      </c>
      <c r="I64" s="61">
        <v>1489594</v>
      </c>
      <c r="J64" s="62">
        <v>2662101</v>
      </c>
      <c r="K64" s="59">
        <v>-11066893</v>
      </c>
      <c r="L64" s="62">
        <v>17783000</v>
      </c>
      <c r="M64" s="60">
        <v>10867802</v>
      </c>
    </row>
    <row r="65" spans="1:13" s="8" customFormat="1" ht="12.75" customHeight="1">
      <c r="A65" s="24" t="s">
        <v>89</v>
      </c>
      <c r="B65" s="77" t="s">
        <v>358</v>
      </c>
      <c r="C65" s="57" t="s">
        <v>359</v>
      </c>
      <c r="D65" s="58">
        <v>975249</v>
      </c>
      <c r="E65" s="59">
        <v>2943</v>
      </c>
      <c r="F65" s="59">
        <v>15831211</v>
      </c>
      <c r="G65" s="59">
        <v>10000000</v>
      </c>
      <c r="H65" s="60">
        <v>26809403</v>
      </c>
      <c r="I65" s="61">
        <v>317614</v>
      </c>
      <c r="J65" s="62">
        <v>3035</v>
      </c>
      <c r="K65" s="59">
        <v>5071497</v>
      </c>
      <c r="L65" s="62">
        <v>1628000</v>
      </c>
      <c r="M65" s="60">
        <v>7020146</v>
      </c>
    </row>
    <row r="66" spans="1:13" s="8" customFormat="1" ht="12.75" customHeight="1">
      <c r="A66" s="24" t="s">
        <v>108</v>
      </c>
      <c r="B66" s="77" t="s">
        <v>360</v>
      </c>
      <c r="C66" s="57" t="s">
        <v>361</v>
      </c>
      <c r="D66" s="58">
        <v>0</v>
      </c>
      <c r="E66" s="59">
        <v>11011343</v>
      </c>
      <c r="F66" s="59">
        <v>157355090</v>
      </c>
      <c r="G66" s="59">
        <v>181000</v>
      </c>
      <c r="H66" s="60">
        <v>168547433</v>
      </c>
      <c r="I66" s="61">
        <v>0</v>
      </c>
      <c r="J66" s="62">
        <v>12452796</v>
      </c>
      <c r="K66" s="59">
        <v>127338688</v>
      </c>
      <c r="L66" s="62">
        <v>1956000</v>
      </c>
      <c r="M66" s="60">
        <v>141747484</v>
      </c>
    </row>
    <row r="67" spans="1:13" s="37" customFormat="1" ht="12.75" customHeight="1">
      <c r="A67" s="46"/>
      <c r="B67" s="78" t="s">
        <v>362</v>
      </c>
      <c r="C67" s="79"/>
      <c r="D67" s="66">
        <f aca="true" t="shared" si="8" ref="D67:M67">SUM(D60:D66)</f>
        <v>51850056</v>
      </c>
      <c r="E67" s="67">
        <f t="shared" si="8"/>
        <v>291955278</v>
      </c>
      <c r="F67" s="67">
        <f t="shared" si="8"/>
        <v>272548075</v>
      </c>
      <c r="G67" s="67">
        <f t="shared" si="8"/>
        <v>14581000</v>
      </c>
      <c r="H67" s="80">
        <f t="shared" si="8"/>
        <v>630934409</v>
      </c>
      <c r="I67" s="81">
        <f t="shared" si="8"/>
        <v>48165301</v>
      </c>
      <c r="J67" s="82">
        <f t="shared" si="8"/>
        <v>224219280</v>
      </c>
      <c r="K67" s="67">
        <f t="shared" si="8"/>
        <v>196169846</v>
      </c>
      <c r="L67" s="82">
        <f t="shared" si="8"/>
        <v>37052000</v>
      </c>
      <c r="M67" s="80">
        <f t="shared" si="8"/>
        <v>505606427</v>
      </c>
    </row>
    <row r="68" spans="1:13" s="8" customFormat="1" ht="12.75" customHeight="1">
      <c r="A68" s="24" t="s">
        <v>89</v>
      </c>
      <c r="B68" s="77" t="s">
        <v>363</v>
      </c>
      <c r="C68" s="57" t="s">
        <v>364</v>
      </c>
      <c r="D68" s="58">
        <v>7525681</v>
      </c>
      <c r="E68" s="59">
        <v>3606729</v>
      </c>
      <c r="F68" s="59">
        <v>38403630</v>
      </c>
      <c r="G68" s="59">
        <v>0</v>
      </c>
      <c r="H68" s="60">
        <v>49536040</v>
      </c>
      <c r="I68" s="61">
        <v>6386136</v>
      </c>
      <c r="J68" s="62">
        <v>2903420</v>
      </c>
      <c r="K68" s="59">
        <v>13754931</v>
      </c>
      <c r="L68" s="62">
        <v>0</v>
      </c>
      <c r="M68" s="60">
        <v>23044487</v>
      </c>
    </row>
    <row r="69" spans="1:13" s="8" customFormat="1" ht="12.75" customHeight="1">
      <c r="A69" s="24" t="s">
        <v>89</v>
      </c>
      <c r="B69" s="77" t="s">
        <v>365</v>
      </c>
      <c r="C69" s="57" t="s">
        <v>366</v>
      </c>
      <c r="D69" s="58">
        <v>45561364</v>
      </c>
      <c r="E69" s="59">
        <v>93918600</v>
      </c>
      <c r="F69" s="59">
        <v>44308833</v>
      </c>
      <c r="G69" s="59">
        <v>786000</v>
      </c>
      <c r="H69" s="60">
        <v>184574797</v>
      </c>
      <c r="I69" s="61">
        <v>99261227</v>
      </c>
      <c r="J69" s="62">
        <v>59932596</v>
      </c>
      <c r="K69" s="59">
        <v>36403497</v>
      </c>
      <c r="L69" s="62">
        <v>0</v>
      </c>
      <c r="M69" s="60">
        <v>195597320</v>
      </c>
    </row>
    <row r="70" spans="1:13" s="8" customFormat="1" ht="12.75" customHeight="1">
      <c r="A70" s="24" t="s">
        <v>89</v>
      </c>
      <c r="B70" s="77" t="s">
        <v>367</v>
      </c>
      <c r="C70" s="57" t="s">
        <v>368</v>
      </c>
      <c r="D70" s="58">
        <v>3379557</v>
      </c>
      <c r="E70" s="59">
        <v>0</v>
      </c>
      <c r="F70" s="59">
        <v>22254599</v>
      </c>
      <c r="G70" s="59">
        <v>1959000</v>
      </c>
      <c r="H70" s="60">
        <v>27593156</v>
      </c>
      <c r="I70" s="61">
        <v>13375</v>
      </c>
      <c r="J70" s="62">
        <v>0</v>
      </c>
      <c r="K70" s="59">
        <v>8396307</v>
      </c>
      <c r="L70" s="62">
        <v>884000</v>
      </c>
      <c r="M70" s="60">
        <v>9293682</v>
      </c>
    </row>
    <row r="71" spans="1:13" s="8" customFormat="1" ht="12.75" customHeight="1">
      <c r="A71" s="24" t="s">
        <v>89</v>
      </c>
      <c r="B71" s="77" t="s">
        <v>369</v>
      </c>
      <c r="C71" s="57" t="s">
        <v>370</v>
      </c>
      <c r="D71" s="58">
        <v>124668</v>
      </c>
      <c r="E71" s="59">
        <v>0</v>
      </c>
      <c r="F71" s="59">
        <v>14279286</v>
      </c>
      <c r="G71" s="59">
        <v>0</v>
      </c>
      <c r="H71" s="60">
        <v>14403954</v>
      </c>
      <c r="I71" s="61">
        <v>0</v>
      </c>
      <c r="J71" s="62">
        <v>0</v>
      </c>
      <c r="K71" s="59">
        <v>6008934</v>
      </c>
      <c r="L71" s="62">
        <v>2331000</v>
      </c>
      <c r="M71" s="60">
        <v>8339934</v>
      </c>
    </row>
    <row r="72" spans="1:13" s="8" customFormat="1" ht="12.75" customHeight="1">
      <c r="A72" s="24" t="s">
        <v>108</v>
      </c>
      <c r="B72" s="77" t="s">
        <v>371</v>
      </c>
      <c r="C72" s="57" t="s">
        <v>372</v>
      </c>
      <c r="D72" s="58">
        <v>0</v>
      </c>
      <c r="E72" s="59">
        <v>23078901</v>
      </c>
      <c r="F72" s="59">
        <v>102488952</v>
      </c>
      <c r="G72" s="59">
        <v>0</v>
      </c>
      <c r="H72" s="60">
        <v>125567853</v>
      </c>
      <c r="I72" s="61">
        <v>0</v>
      </c>
      <c r="J72" s="62">
        <v>16154495</v>
      </c>
      <c r="K72" s="59">
        <v>133328960</v>
      </c>
      <c r="L72" s="62">
        <v>1834000</v>
      </c>
      <c r="M72" s="60">
        <v>151317455</v>
      </c>
    </row>
    <row r="73" spans="1:13" s="37" customFormat="1" ht="12.75" customHeight="1">
      <c r="A73" s="46"/>
      <c r="B73" s="78" t="s">
        <v>373</v>
      </c>
      <c r="C73" s="79"/>
      <c r="D73" s="66">
        <f aca="true" t="shared" si="9" ref="D73:M73">SUM(D68:D72)</f>
        <v>56591270</v>
      </c>
      <c r="E73" s="67">
        <f t="shared" si="9"/>
        <v>120604230</v>
      </c>
      <c r="F73" s="67">
        <f t="shared" si="9"/>
        <v>221735300</v>
      </c>
      <c r="G73" s="67">
        <f t="shared" si="9"/>
        <v>2745000</v>
      </c>
      <c r="H73" s="80">
        <f t="shared" si="9"/>
        <v>401675800</v>
      </c>
      <c r="I73" s="81">
        <f t="shared" si="9"/>
        <v>105660738</v>
      </c>
      <c r="J73" s="82">
        <f t="shared" si="9"/>
        <v>78990511</v>
      </c>
      <c r="K73" s="67">
        <f t="shared" si="9"/>
        <v>197892629</v>
      </c>
      <c r="L73" s="82">
        <f t="shared" si="9"/>
        <v>5049000</v>
      </c>
      <c r="M73" s="80">
        <f t="shared" si="9"/>
        <v>387592878</v>
      </c>
    </row>
    <row r="74" spans="1:13" s="8" customFormat="1" ht="12.75" customHeight="1">
      <c r="A74" s="24" t="s">
        <v>89</v>
      </c>
      <c r="B74" s="77" t="s">
        <v>374</v>
      </c>
      <c r="C74" s="57" t="s">
        <v>375</v>
      </c>
      <c r="D74" s="58">
        <v>498696</v>
      </c>
      <c r="E74" s="59">
        <v>37386</v>
      </c>
      <c r="F74" s="59">
        <v>9870743</v>
      </c>
      <c r="G74" s="59">
        <v>2529000</v>
      </c>
      <c r="H74" s="60">
        <v>12935825</v>
      </c>
      <c r="I74" s="61">
        <v>298699</v>
      </c>
      <c r="J74" s="62">
        <v>56915</v>
      </c>
      <c r="K74" s="59">
        <v>118246</v>
      </c>
      <c r="L74" s="62">
        <v>193000</v>
      </c>
      <c r="M74" s="60">
        <v>666860</v>
      </c>
    </row>
    <row r="75" spans="1:13" s="8" customFormat="1" ht="12.75" customHeight="1">
      <c r="A75" s="24" t="s">
        <v>89</v>
      </c>
      <c r="B75" s="77" t="s">
        <v>376</v>
      </c>
      <c r="C75" s="57" t="s">
        <v>377</v>
      </c>
      <c r="D75" s="58">
        <v>2728660</v>
      </c>
      <c r="E75" s="59">
        <v>426126</v>
      </c>
      <c r="F75" s="59">
        <v>-122845</v>
      </c>
      <c r="G75" s="59">
        <v>3328000</v>
      </c>
      <c r="H75" s="60">
        <v>6359941</v>
      </c>
      <c r="I75" s="61">
        <v>1938444</v>
      </c>
      <c r="J75" s="62">
        <v>377851</v>
      </c>
      <c r="K75" s="59">
        <v>2983073</v>
      </c>
      <c r="L75" s="62">
        <v>0</v>
      </c>
      <c r="M75" s="60">
        <v>5299368</v>
      </c>
    </row>
    <row r="76" spans="1:13" s="8" customFormat="1" ht="12.75" customHeight="1">
      <c r="A76" s="24" t="s">
        <v>89</v>
      </c>
      <c r="B76" s="77" t="s">
        <v>378</v>
      </c>
      <c r="C76" s="57" t="s">
        <v>379</v>
      </c>
      <c r="D76" s="58">
        <v>9729388</v>
      </c>
      <c r="E76" s="59">
        <v>19071692</v>
      </c>
      <c r="F76" s="59">
        <v>17413502</v>
      </c>
      <c r="G76" s="59">
        <v>0</v>
      </c>
      <c r="H76" s="60">
        <v>46214582</v>
      </c>
      <c r="I76" s="61">
        <v>9445240</v>
      </c>
      <c r="J76" s="62">
        <v>16514998</v>
      </c>
      <c r="K76" s="59">
        <v>11973163</v>
      </c>
      <c r="L76" s="62">
        <v>0</v>
      </c>
      <c r="M76" s="60">
        <v>37933401</v>
      </c>
    </row>
    <row r="77" spans="1:13" s="8" customFormat="1" ht="12.75" customHeight="1">
      <c r="A77" s="24" t="s">
        <v>89</v>
      </c>
      <c r="B77" s="77" t="s">
        <v>380</v>
      </c>
      <c r="C77" s="57" t="s">
        <v>381</v>
      </c>
      <c r="D77" s="58">
        <v>-1067</v>
      </c>
      <c r="E77" s="59">
        <v>258599</v>
      </c>
      <c r="F77" s="59">
        <v>15433012</v>
      </c>
      <c r="G77" s="59">
        <v>0</v>
      </c>
      <c r="H77" s="60">
        <v>15690544</v>
      </c>
      <c r="I77" s="61">
        <v>-13296</v>
      </c>
      <c r="J77" s="62">
        <v>86959</v>
      </c>
      <c r="K77" s="59">
        <v>-8124363</v>
      </c>
      <c r="L77" s="62">
        <v>1898000</v>
      </c>
      <c r="M77" s="60">
        <v>-6152700</v>
      </c>
    </row>
    <row r="78" spans="1:13" s="8" customFormat="1" ht="12.75" customHeight="1">
      <c r="A78" s="24" t="s">
        <v>89</v>
      </c>
      <c r="B78" s="77" t="s">
        <v>382</v>
      </c>
      <c r="C78" s="57" t="s">
        <v>383</v>
      </c>
      <c r="D78" s="58">
        <v>498426</v>
      </c>
      <c r="E78" s="59">
        <v>102238</v>
      </c>
      <c r="F78" s="59">
        <v>28389549</v>
      </c>
      <c r="G78" s="59">
        <v>10907000</v>
      </c>
      <c r="H78" s="60">
        <v>39897213</v>
      </c>
      <c r="I78" s="61">
        <v>220828</v>
      </c>
      <c r="J78" s="62">
        <v>113128</v>
      </c>
      <c r="K78" s="59">
        <v>11630352</v>
      </c>
      <c r="L78" s="62">
        <v>10327000</v>
      </c>
      <c r="M78" s="60">
        <v>22291308</v>
      </c>
    </row>
    <row r="79" spans="1:13" s="8" customFormat="1" ht="12.75" customHeight="1">
      <c r="A79" s="24" t="s">
        <v>108</v>
      </c>
      <c r="B79" s="77" t="s">
        <v>384</v>
      </c>
      <c r="C79" s="57" t="s">
        <v>385</v>
      </c>
      <c r="D79" s="58">
        <v>101388</v>
      </c>
      <c r="E79" s="59">
        <v>7514399</v>
      </c>
      <c r="F79" s="59">
        <v>77812412</v>
      </c>
      <c r="G79" s="59">
        <v>112000</v>
      </c>
      <c r="H79" s="60">
        <v>85540199</v>
      </c>
      <c r="I79" s="61">
        <v>31294</v>
      </c>
      <c r="J79" s="62">
        <v>5819657</v>
      </c>
      <c r="K79" s="59">
        <v>7897251</v>
      </c>
      <c r="L79" s="62">
        <v>5945000</v>
      </c>
      <c r="M79" s="60">
        <v>19693202</v>
      </c>
    </row>
    <row r="80" spans="1:13" s="37" customFormat="1" ht="12.75" customHeight="1">
      <c r="A80" s="46"/>
      <c r="B80" s="78" t="s">
        <v>386</v>
      </c>
      <c r="C80" s="79"/>
      <c r="D80" s="66">
        <f aca="true" t="shared" si="10" ref="D80:M80">SUM(D74:D79)</f>
        <v>13555491</v>
      </c>
      <c r="E80" s="67">
        <f t="shared" si="10"/>
        <v>27410440</v>
      </c>
      <c r="F80" s="67">
        <f t="shared" si="10"/>
        <v>148796373</v>
      </c>
      <c r="G80" s="67">
        <f t="shared" si="10"/>
        <v>16876000</v>
      </c>
      <c r="H80" s="80">
        <f t="shared" si="10"/>
        <v>206638304</v>
      </c>
      <c r="I80" s="81">
        <f t="shared" si="10"/>
        <v>11921209</v>
      </c>
      <c r="J80" s="82">
        <f t="shared" si="10"/>
        <v>22969508</v>
      </c>
      <c r="K80" s="67">
        <f t="shared" si="10"/>
        <v>26477722</v>
      </c>
      <c r="L80" s="82">
        <f t="shared" si="10"/>
        <v>18363000</v>
      </c>
      <c r="M80" s="80">
        <f t="shared" si="10"/>
        <v>79731439</v>
      </c>
    </row>
    <row r="81" spans="1:13" s="37" customFormat="1" ht="12.75" customHeight="1">
      <c r="A81" s="46"/>
      <c r="B81" s="78" t="s">
        <v>387</v>
      </c>
      <c r="C81" s="79"/>
      <c r="D81" s="66">
        <f aca="true" t="shared" si="11" ref="D81:M81">SUM(D9,D11:D17,D19:D26,D28:D33,D35:D39,D41:D44,D46:D51,D53:D58,D60:D66,D68:D72,D74:D79)</f>
        <v>1378268622</v>
      </c>
      <c r="E81" s="67">
        <f t="shared" si="11"/>
        <v>3439988822</v>
      </c>
      <c r="F81" s="67">
        <f t="shared" si="11"/>
        <v>2879148258</v>
      </c>
      <c r="G81" s="67">
        <f t="shared" si="11"/>
        <v>192478000</v>
      </c>
      <c r="H81" s="80">
        <f t="shared" si="11"/>
        <v>7889883702</v>
      </c>
      <c r="I81" s="81">
        <f t="shared" si="11"/>
        <v>1616927556</v>
      </c>
      <c r="J81" s="82">
        <f t="shared" si="11"/>
        <v>3036152448</v>
      </c>
      <c r="K81" s="67">
        <f t="shared" si="11"/>
        <v>2446893461</v>
      </c>
      <c r="L81" s="82">
        <f t="shared" si="11"/>
        <v>325255000</v>
      </c>
      <c r="M81" s="80">
        <f t="shared" si="11"/>
        <v>7425228465</v>
      </c>
    </row>
    <row r="82" spans="1:13" s="8" customFormat="1" ht="12.75" customHeight="1">
      <c r="A82" s="47"/>
      <c r="B82" s="48"/>
      <c r="C82" s="49"/>
      <c r="D82" s="50"/>
      <c r="E82" s="51"/>
      <c r="F82" s="51"/>
      <c r="G82" s="51"/>
      <c r="H82" s="52"/>
      <c r="I82" s="50"/>
      <c r="J82" s="51"/>
      <c r="K82" s="51"/>
      <c r="L82" s="51"/>
      <c r="M82" s="52"/>
    </row>
    <row r="83" spans="1:13" s="8" customFormat="1" ht="12.75" customHeight="1">
      <c r="A83" s="27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</row>
    <row r="84" s="8" customFormat="1" ht="12.75" customHeight="1"/>
    <row r="86" spans="2:13" ht="12.75">
      <c r="B86" s="103" t="s">
        <v>668</v>
      </c>
      <c r="C86" s="103"/>
      <c r="D86" s="103">
        <f>D81-'[7]Summary'!$F$13</f>
        <v>0</v>
      </c>
      <c r="E86" s="103">
        <f>E81-'[7]Summary'!$F$14</f>
        <v>0</v>
      </c>
      <c r="F86" s="103">
        <f>F81-'[7]Summary'!$F$15+G81</f>
        <v>0</v>
      </c>
      <c r="G86" s="103">
        <f>G81-'[7]Summary'!$F$15+F81</f>
        <v>0</v>
      </c>
      <c r="H86" s="103">
        <f>H81-'[7]Summary'!$F$12</f>
        <v>0</v>
      </c>
      <c r="I86" s="103">
        <f>I81-'[7]Summary'!$J$13</f>
        <v>0</v>
      </c>
      <c r="J86" s="103">
        <f>J81-'[7]Summary'!$J$14</f>
        <v>0</v>
      </c>
      <c r="K86" s="103">
        <f>K81-'[7]Summary'!$J$15+L81</f>
        <v>0</v>
      </c>
      <c r="L86" s="103">
        <f>L81-'[7]Summary'!$J$15+K81</f>
        <v>0</v>
      </c>
      <c r="M86" s="103">
        <f>M81-'[7]Summary'!$J$12</f>
        <v>0</v>
      </c>
    </row>
  </sheetData>
  <sheetProtection password="F954" sheet="1" objects="1" scenarios="1"/>
  <mergeCells count="6">
    <mergeCell ref="B2:M2"/>
    <mergeCell ref="B83:M83"/>
    <mergeCell ref="D3:H3"/>
    <mergeCell ref="I3:M3"/>
    <mergeCell ref="D4:F4"/>
    <mergeCell ref="I4:K4"/>
  </mergeCells>
  <conditionalFormatting sqref="C86:M86">
    <cfRule type="cellIs" priority="1" dxfId="0" operator="notEqual">
      <formula>0</formula>
    </cfRule>
  </conditionalFormatting>
  <printOptions horizontalCentered="1"/>
  <pageMargins left="0.05" right="0.05" top="0.33" bottom="0.16" header="0.33" footer="0.16"/>
  <pageSetup horizontalDpi="300" verticalDpi="3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25">
      <selection activeCell="L48" sqref="L48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3" width="12.140625" style="3" customWidth="1"/>
    <col min="14" max="16384" width="9.140625" style="3" customWidth="1"/>
  </cols>
  <sheetData>
    <row r="1" spans="1:1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customHeight="1">
      <c r="A2" s="4"/>
      <c r="B2" s="104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5.75" customHeight="1">
      <c r="A3" s="5"/>
      <c r="B3" s="6"/>
      <c r="C3" s="7"/>
      <c r="D3" s="107" t="s">
        <v>1</v>
      </c>
      <c r="E3" s="108"/>
      <c r="F3" s="108"/>
      <c r="G3" s="108"/>
      <c r="H3" s="109"/>
      <c r="I3" s="110" t="s">
        <v>2</v>
      </c>
      <c r="J3" s="111"/>
      <c r="K3" s="111"/>
      <c r="L3" s="111"/>
      <c r="M3" s="112"/>
    </row>
    <row r="4" spans="1:13" s="8" customFormat="1" ht="15.75" customHeight="1">
      <c r="A4" s="9"/>
      <c r="B4" s="10"/>
      <c r="C4" s="11"/>
      <c r="D4" s="107" t="s">
        <v>3</v>
      </c>
      <c r="E4" s="108"/>
      <c r="F4" s="113"/>
      <c r="G4" s="29"/>
      <c r="H4" s="30"/>
      <c r="I4" s="107" t="s">
        <v>3</v>
      </c>
      <c r="J4" s="108"/>
      <c r="K4" s="113"/>
      <c r="L4" s="31"/>
      <c r="M4" s="30"/>
    </row>
    <row r="5" spans="1:13" s="8" customFormat="1" ht="25.5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388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89</v>
      </c>
      <c r="B9" s="77" t="s">
        <v>389</v>
      </c>
      <c r="C9" s="57" t="s">
        <v>390</v>
      </c>
      <c r="D9" s="58">
        <v>3314519</v>
      </c>
      <c r="E9" s="59">
        <v>3689319</v>
      </c>
      <c r="F9" s="59">
        <v>44475300</v>
      </c>
      <c r="G9" s="59">
        <v>8055000</v>
      </c>
      <c r="H9" s="60">
        <v>59534138</v>
      </c>
      <c r="I9" s="61">
        <v>3318819</v>
      </c>
      <c r="J9" s="62">
        <v>2972808</v>
      </c>
      <c r="K9" s="59">
        <v>59473670</v>
      </c>
      <c r="L9" s="62">
        <v>3500000</v>
      </c>
      <c r="M9" s="60">
        <v>69265297</v>
      </c>
    </row>
    <row r="10" spans="1:13" s="8" customFormat="1" ht="12.75">
      <c r="A10" s="24" t="s">
        <v>89</v>
      </c>
      <c r="B10" s="77" t="s">
        <v>391</v>
      </c>
      <c r="C10" s="57" t="s">
        <v>392</v>
      </c>
      <c r="D10" s="58">
        <v>838422</v>
      </c>
      <c r="E10" s="59">
        <v>4611164</v>
      </c>
      <c r="F10" s="59">
        <v>37074820</v>
      </c>
      <c r="G10" s="59">
        <v>6674000</v>
      </c>
      <c r="H10" s="60">
        <v>49198406</v>
      </c>
      <c r="I10" s="61">
        <v>1498757</v>
      </c>
      <c r="J10" s="62">
        <v>4902394</v>
      </c>
      <c r="K10" s="59">
        <v>37825161</v>
      </c>
      <c r="L10" s="62">
        <v>2973000</v>
      </c>
      <c r="M10" s="60">
        <v>47199312</v>
      </c>
    </row>
    <row r="11" spans="1:13" s="8" customFormat="1" ht="12.75">
      <c r="A11" s="24" t="s">
        <v>89</v>
      </c>
      <c r="B11" s="77" t="s">
        <v>393</v>
      </c>
      <c r="C11" s="57" t="s">
        <v>394</v>
      </c>
      <c r="D11" s="58">
        <v>15018770</v>
      </c>
      <c r="E11" s="59">
        <v>60472631</v>
      </c>
      <c r="F11" s="59">
        <v>69905817</v>
      </c>
      <c r="G11" s="59">
        <v>9189000</v>
      </c>
      <c r="H11" s="60">
        <v>154586218</v>
      </c>
      <c r="I11" s="61">
        <v>20361096</v>
      </c>
      <c r="J11" s="62">
        <v>55132939</v>
      </c>
      <c r="K11" s="59">
        <v>42497278</v>
      </c>
      <c r="L11" s="62">
        <v>3825000</v>
      </c>
      <c r="M11" s="60">
        <v>121816313</v>
      </c>
    </row>
    <row r="12" spans="1:13" s="8" customFormat="1" ht="12.75">
      <c r="A12" s="24" t="s">
        <v>89</v>
      </c>
      <c r="B12" s="77" t="s">
        <v>395</v>
      </c>
      <c r="C12" s="57" t="s">
        <v>396</v>
      </c>
      <c r="D12" s="58">
        <v>5796665</v>
      </c>
      <c r="E12" s="59">
        <v>36205424</v>
      </c>
      <c r="F12" s="59">
        <v>29297200</v>
      </c>
      <c r="G12" s="59">
        <v>1318000</v>
      </c>
      <c r="H12" s="60">
        <v>72617289</v>
      </c>
      <c r="I12" s="61">
        <v>5407334</v>
      </c>
      <c r="J12" s="62">
        <v>30665135</v>
      </c>
      <c r="K12" s="59">
        <v>18803141</v>
      </c>
      <c r="L12" s="62">
        <v>13001000</v>
      </c>
      <c r="M12" s="60">
        <v>67876610</v>
      </c>
    </row>
    <row r="13" spans="1:13" s="8" customFormat="1" ht="12.75">
      <c r="A13" s="24" t="s">
        <v>89</v>
      </c>
      <c r="B13" s="77" t="s">
        <v>397</v>
      </c>
      <c r="C13" s="57" t="s">
        <v>398</v>
      </c>
      <c r="D13" s="58">
        <v>1720317</v>
      </c>
      <c r="E13" s="59">
        <v>1442342</v>
      </c>
      <c r="F13" s="59">
        <v>19471508</v>
      </c>
      <c r="G13" s="59">
        <v>0</v>
      </c>
      <c r="H13" s="60">
        <v>22634167</v>
      </c>
      <c r="I13" s="61">
        <v>829284</v>
      </c>
      <c r="J13" s="62">
        <v>994320</v>
      </c>
      <c r="K13" s="59">
        <v>7218990</v>
      </c>
      <c r="L13" s="62">
        <v>4261000</v>
      </c>
      <c r="M13" s="60">
        <v>13303594</v>
      </c>
    </row>
    <row r="14" spans="1:13" s="8" customFormat="1" ht="12.75">
      <c r="A14" s="24" t="s">
        <v>108</v>
      </c>
      <c r="B14" s="77" t="s">
        <v>399</v>
      </c>
      <c r="C14" s="57" t="s">
        <v>400</v>
      </c>
      <c r="D14" s="58">
        <v>0</v>
      </c>
      <c r="E14" s="59">
        <v>0</v>
      </c>
      <c r="F14" s="59">
        <v>256261557</v>
      </c>
      <c r="G14" s="59">
        <v>24144000</v>
      </c>
      <c r="H14" s="60">
        <v>280405557</v>
      </c>
      <c r="I14" s="61">
        <v>0</v>
      </c>
      <c r="J14" s="62">
        <v>0</v>
      </c>
      <c r="K14" s="59">
        <v>167033807</v>
      </c>
      <c r="L14" s="62">
        <v>6954000</v>
      </c>
      <c r="M14" s="60">
        <v>173987807</v>
      </c>
    </row>
    <row r="15" spans="1:13" s="37" customFormat="1" ht="12.75">
      <c r="A15" s="46"/>
      <c r="B15" s="78" t="s">
        <v>401</v>
      </c>
      <c r="C15" s="79"/>
      <c r="D15" s="66">
        <f aca="true" t="shared" si="0" ref="D15:M15">SUM(D9:D14)</f>
        <v>26688693</v>
      </c>
      <c r="E15" s="67">
        <f t="shared" si="0"/>
        <v>106420880</v>
      </c>
      <c r="F15" s="67">
        <f t="shared" si="0"/>
        <v>456486202</v>
      </c>
      <c r="G15" s="67">
        <f t="shared" si="0"/>
        <v>49380000</v>
      </c>
      <c r="H15" s="80">
        <f t="shared" si="0"/>
        <v>638975775</v>
      </c>
      <c r="I15" s="81">
        <f t="shared" si="0"/>
        <v>31415290</v>
      </c>
      <c r="J15" s="82">
        <f t="shared" si="0"/>
        <v>94667596</v>
      </c>
      <c r="K15" s="67">
        <f t="shared" si="0"/>
        <v>332852047</v>
      </c>
      <c r="L15" s="82">
        <f t="shared" si="0"/>
        <v>34514000</v>
      </c>
      <c r="M15" s="80">
        <f t="shared" si="0"/>
        <v>493448933</v>
      </c>
    </row>
    <row r="16" spans="1:13" s="8" customFormat="1" ht="12.75">
      <c r="A16" s="24" t="s">
        <v>89</v>
      </c>
      <c r="B16" s="77" t="s">
        <v>402</v>
      </c>
      <c r="C16" s="57" t="s">
        <v>403</v>
      </c>
      <c r="D16" s="58">
        <v>2759039</v>
      </c>
      <c r="E16" s="59">
        <v>9946706</v>
      </c>
      <c r="F16" s="59">
        <v>14031794</v>
      </c>
      <c r="G16" s="59">
        <v>0</v>
      </c>
      <c r="H16" s="60">
        <v>26737539</v>
      </c>
      <c r="I16" s="61">
        <v>1910307</v>
      </c>
      <c r="J16" s="62">
        <v>11777787</v>
      </c>
      <c r="K16" s="59">
        <v>10782307</v>
      </c>
      <c r="L16" s="62">
        <v>0</v>
      </c>
      <c r="M16" s="60">
        <v>24470401</v>
      </c>
    </row>
    <row r="17" spans="1:13" s="8" customFormat="1" ht="12.75">
      <c r="A17" s="24" t="s">
        <v>89</v>
      </c>
      <c r="B17" s="77" t="s">
        <v>404</v>
      </c>
      <c r="C17" s="57" t="s">
        <v>405</v>
      </c>
      <c r="D17" s="58">
        <v>1873290</v>
      </c>
      <c r="E17" s="59">
        <v>871578</v>
      </c>
      <c r="F17" s="59">
        <v>15092931</v>
      </c>
      <c r="G17" s="59">
        <v>0</v>
      </c>
      <c r="H17" s="60">
        <v>17837799</v>
      </c>
      <c r="I17" s="61">
        <v>285340</v>
      </c>
      <c r="J17" s="62">
        <v>84746</v>
      </c>
      <c r="K17" s="59">
        <v>-251272</v>
      </c>
      <c r="L17" s="62">
        <v>1600000</v>
      </c>
      <c r="M17" s="60">
        <v>1718814</v>
      </c>
    </row>
    <row r="18" spans="1:13" s="8" customFormat="1" ht="12.75">
      <c r="A18" s="24" t="s">
        <v>89</v>
      </c>
      <c r="B18" s="77" t="s">
        <v>406</v>
      </c>
      <c r="C18" s="57" t="s">
        <v>407</v>
      </c>
      <c r="D18" s="58">
        <v>3257002</v>
      </c>
      <c r="E18" s="59">
        <v>8103163</v>
      </c>
      <c r="F18" s="59">
        <v>101591730</v>
      </c>
      <c r="G18" s="59">
        <v>8788000</v>
      </c>
      <c r="H18" s="60">
        <v>121739895</v>
      </c>
      <c r="I18" s="61">
        <v>1127119</v>
      </c>
      <c r="J18" s="62">
        <v>8153636</v>
      </c>
      <c r="K18" s="59">
        <v>97923870</v>
      </c>
      <c r="L18" s="62">
        <v>11031000</v>
      </c>
      <c r="M18" s="60">
        <v>118235625</v>
      </c>
    </row>
    <row r="19" spans="1:13" s="8" customFormat="1" ht="12.75">
      <c r="A19" s="24" t="s">
        <v>89</v>
      </c>
      <c r="B19" s="77" t="s">
        <v>408</v>
      </c>
      <c r="C19" s="57" t="s">
        <v>409</v>
      </c>
      <c r="D19" s="58">
        <v>6596221</v>
      </c>
      <c r="E19" s="59">
        <v>49504401</v>
      </c>
      <c r="F19" s="59">
        <v>82677532</v>
      </c>
      <c r="G19" s="59">
        <v>3911000</v>
      </c>
      <c r="H19" s="60">
        <v>142689154</v>
      </c>
      <c r="I19" s="61">
        <v>7764744</v>
      </c>
      <c r="J19" s="62">
        <v>62132153</v>
      </c>
      <c r="K19" s="59">
        <v>3206202</v>
      </c>
      <c r="L19" s="62">
        <v>4074000</v>
      </c>
      <c r="M19" s="60">
        <v>77177099</v>
      </c>
    </row>
    <row r="20" spans="1:13" s="8" customFormat="1" ht="12.75">
      <c r="A20" s="24" t="s">
        <v>108</v>
      </c>
      <c r="B20" s="77" t="s">
        <v>410</v>
      </c>
      <c r="C20" s="57" t="s">
        <v>411</v>
      </c>
      <c r="D20" s="58">
        <v>0</v>
      </c>
      <c r="E20" s="59">
        <v>0</v>
      </c>
      <c r="F20" s="59">
        <v>1237073994</v>
      </c>
      <c r="G20" s="59">
        <v>40871000</v>
      </c>
      <c r="H20" s="60">
        <v>1277944994</v>
      </c>
      <c r="I20" s="61">
        <v>0</v>
      </c>
      <c r="J20" s="62">
        <v>0</v>
      </c>
      <c r="K20" s="59">
        <v>257173438</v>
      </c>
      <c r="L20" s="62">
        <v>64082000</v>
      </c>
      <c r="M20" s="60">
        <v>321255438</v>
      </c>
    </row>
    <row r="21" spans="1:13" s="37" customFormat="1" ht="12.75">
      <c r="A21" s="46"/>
      <c r="B21" s="78" t="s">
        <v>412</v>
      </c>
      <c r="C21" s="79"/>
      <c r="D21" s="66">
        <f aca="true" t="shared" si="1" ref="D21:M21">SUM(D16:D20)</f>
        <v>14485552</v>
      </c>
      <c r="E21" s="67">
        <f t="shared" si="1"/>
        <v>68425848</v>
      </c>
      <c r="F21" s="67">
        <f t="shared" si="1"/>
        <v>1450467981</v>
      </c>
      <c r="G21" s="67">
        <f t="shared" si="1"/>
        <v>53570000</v>
      </c>
      <c r="H21" s="80">
        <f t="shared" si="1"/>
        <v>1586949381</v>
      </c>
      <c r="I21" s="81">
        <f t="shared" si="1"/>
        <v>11087510</v>
      </c>
      <c r="J21" s="82">
        <f t="shared" si="1"/>
        <v>82148322</v>
      </c>
      <c r="K21" s="67">
        <f t="shared" si="1"/>
        <v>368834545</v>
      </c>
      <c r="L21" s="82">
        <f t="shared" si="1"/>
        <v>80787000</v>
      </c>
      <c r="M21" s="80">
        <f t="shared" si="1"/>
        <v>542857377</v>
      </c>
    </row>
    <row r="22" spans="1:13" s="8" customFormat="1" ht="12.75">
      <c r="A22" s="24" t="s">
        <v>89</v>
      </c>
      <c r="B22" s="77" t="s">
        <v>413</v>
      </c>
      <c r="C22" s="57" t="s">
        <v>414</v>
      </c>
      <c r="D22" s="58">
        <v>107064</v>
      </c>
      <c r="E22" s="59">
        <v>975221</v>
      </c>
      <c r="F22" s="59">
        <v>22357146</v>
      </c>
      <c r="G22" s="59">
        <v>2867000</v>
      </c>
      <c r="H22" s="60">
        <v>26306431</v>
      </c>
      <c r="I22" s="61">
        <v>2983952</v>
      </c>
      <c r="J22" s="62">
        <v>2439509</v>
      </c>
      <c r="K22" s="59">
        <v>-5566167</v>
      </c>
      <c r="L22" s="62">
        <v>7075000</v>
      </c>
      <c r="M22" s="60">
        <v>6932294</v>
      </c>
    </row>
    <row r="23" spans="1:13" s="8" customFormat="1" ht="12.75">
      <c r="A23" s="24" t="s">
        <v>89</v>
      </c>
      <c r="B23" s="77" t="s">
        <v>415</v>
      </c>
      <c r="C23" s="57" t="s">
        <v>416</v>
      </c>
      <c r="D23" s="58">
        <v>18553</v>
      </c>
      <c r="E23" s="59">
        <v>0</v>
      </c>
      <c r="F23" s="59">
        <v>28406686</v>
      </c>
      <c r="G23" s="59">
        <v>500000</v>
      </c>
      <c r="H23" s="60">
        <v>28925239</v>
      </c>
      <c r="I23" s="61">
        <v>43462</v>
      </c>
      <c r="J23" s="62">
        <v>0</v>
      </c>
      <c r="K23" s="59">
        <v>13300050</v>
      </c>
      <c r="L23" s="62">
        <v>4261000</v>
      </c>
      <c r="M23" s="60">
        <v>17604512</v>
      </c>
    </row>
    <row r="24" spans="1:13" s="8" customFormat="1" ht="12.75">
      <c r="A24" s="24" t="s">
        <v>89</v>
      </c>
      <c r="B24" s="77" t="s">
        <v>417</v>
      </c>
      <c r="C24" s="57" t="s">
        <v>418</v>
      </c>
      <c r="D24" s="58">
        <v>0</v>
      </c>
      <c r="E24" s="59">
        <v>0</v>
      </c>
      <c r="F24" s="59">
        <v>0</v>
      </c>
      <c r="G24" s="59">
        <v>0</v>
      </c>
      <c r="H24" s="60">
        <v>0</v>
      </c>
      <c r="I24" s="61">
        <v>875766</v>
      </c>
      <c r="J24" s="62">
        <v>1808601</v>
      </c>
      <c r="K24" s="59">
        <v>3690628</v>
      </c>
      <c r="L24" s="62">
        <v>1436000</v>
      </c>
      <c r="M24" s="60">
        <v>7810995</v>
      </c>
    </row>
    <row r="25" spans="1:13" s="8" customFormat="1" ht="12.75">
      <c r="A25" s="24" t="s">
        <v>89</v>
      </c>
      <c r="B25" s="77" t="s">
        <v>60</v>
      </c>
      <c r="C25" s="57" t="s">
        <v>61</v>
      </c>
      <c r="D25" s="58">
        <v>52323709</v>
      </c>
      <c r="E25" s="59">
        <v>149119267</v>
      </c>
      <c r="F25" s="59">
        <v>191598647</v>
      </c>
      <c r="G25" s="59">
        <v>18476000</v>
      </c>
      <c r="H25" s="60">
        <v>411517623</v>
      </c>
      <c r="I25" s="61">
        <v>43259604</v>
      </c>
      <c r="J25" s="62">
        <v>130603411</v>
      </c>
      <c r="K25" s="59">
        <v>174424519</v>
      </c>
      <c r="L25" s="62">
        <v>100133000</v>
      </c>
      <c r="M25" s="60">
        <v>448420534</v>
      </c>
    </row>
    <row r="26" spans="1:13" s="8" customFormat="1" ht="12.75">
      <c r="A26" s="24" t="s">
        <v>89</v>
      </c>
      <c r="B26" s="77" t="s">
        <v>419</v>
      </c>
      <c r="C26" s="57" t="s">
        <v>420</v>
      </c>
      <c r="D26" s="58">
        <v>9946843</v>
      </c>
      <c r="E26" s="59">
        <v>8464020</v>
      </c>
      <c r="F26" s="59">
        <v>12695594</v>
      </c>
      <c r="G26" s="59">
        <v>0</v>
      </c>
      <c r="H26" s="60">
        <v>31106457</v>
      </c>
      <c r="I26" s="61">
        <v>26173283</v>
      </c>
      <c r="J26" s="62">
        <v>7611745</v>
      </c>
      <c r="K26" s="59">
        <v>42486611</v>
      </c>
      <c r="L26" s="62">
        <v>3155000</v>
      </c>
      <c r="M26" s="60">
        <v>79426639</v>
      </c>
    </row>
    <row r="27" spans="1:13" s="8" customFormat="1" ht="12.75">
      <c r="A27" s="24" t="s">
        <v>108</v>
      </c>
      <c r="B27" s="77" t="s">
        <v>421</v>
      </c>
      <c r="C27" s="57" t="s">
        <v>422</v>
      </c>
      <c r="D27" s="58">
        <v>0</v>
      </c>
      <c r="E27" s="59">
        <v>0</v>
      </c>
      <c r="F27" s="59">
        <v>128450899</v>
      </c>
      <c r="G27" s="59">
        <v>12351000</v>
      </c>
      <c r="H27" s="60">
        <v>140801899</v>
      </c>
      <c r="I27" s="61">
        <v>0</v>
      </c>
      <c r="J27" s="62">
        <v>0</v>
      </c>
      <c r="K27" s="59">
        <v>69355161</v>
      </c>
      <c r="L27" s="62">
        <v>55782000</v>
      </c>
      <c r="M27" s="60">
        <v>125137161</v>
      </c>
    </row>
    <row r="28" spans="1:13" s="37" customFormat="1" ht="12.75">
      <c r="A28" s="46"/>
      <c r="B28" s="78" t="s">
        <v>423</v>
      </c>
      <c r="C28" s="79"/>
      <c r="D28" s="66">
        <f aca="true" t="shared" si="2" ref="D28:M28">SUM(D22:D27)</f>
        <v>62396169</v>
      </c>
      <c r="E28" s="67">
        <f t="shared" si="2"/>
        <v>158558508</v>
      </c>
      <c r="F28" s="67">
        <f t="shared" si="2"/>
        <v>383508972</v>
      </c>
      <c r="G28" s="67">
        <f t="shared" si="2"/>
        <v>34194000</v>
      </c>
      <c r="H28" s="80">
        <f t="shared" si="2"/>
        <v>638657649</v>
      </c>
      <c r="I28" s="81">
        <f t="shared" si="2"/>
        <v>73336067</v>
      </c>
      <c r="J28" s="82">
        <f t="shared" si="2"/>
        <v>142463266</v>
      </c>
      <c r="K28" s="67">
        <f t="shared" si="2"/>
        <v>297690802</v>
      </c>
      <c r="L28" s="82">
        <f t="shared" si="2"/>
        <v>171842000</v>
      </c>
      <c r="M28" s="80">
        <f t="shared" si="2"/>
        <v>685332135</v>
      </c>
    </row>
    <row r="29" spans="1:13" s="8" customFormat="1" ht="12.75">
      <c r="A29" s="24" t="s">
        <v>89</v>
      </c>
      <c r="B29" s="77" t="s">
        <v>424</v>
      </c>
      <c r="C29" s="57" t="s">
        <v>425</v>
      </c>
      <c r="D29" s="58">
        <v>8417443</v>
      </c>
      <c r="E29" s="59">
        <v>36003907</v>
      </c>
      <c r="F29" s="59">
        <v>40329681</v>
      </c>
      <c r="G29" s="59">
        <v>4000000</v>
      </c>
      <c r="H29" s="60">
        <v>88751031</v>
      </c>
      <c r="I29" s="61">
        <v>1677517</v>
      </c>
      <c r="J29" s="62">
        <v>27062241</v>
      </c>
      <c r="K29" s="59">
        <v>9430659</v>
      </c>
      <c r="L29" s="62">
        <v>0</v>
      </c>
      <c r="M29" s="60">
        <v>38170417</v>
      </c>
    </row>
    <row r="30" spans="1:13" s="8" customFormat="1" ht="12.75">
      <c r="A30" s="24" t="s">
        <v>89</v>
      </c>
      <c r="B30" s="77" t="s">
        <v>426</v>
      </c>
      <c r="C30" s="57" t="s">
        <v>427</v>
      </c>
      <c r="D30" s="58">
        <v>7853032</v>
      </c>
      <c r="E30" s="59">
        <v>16371301</v>
      </c>
      <c r="F30" s="59">
        <v>27560720</v>
      </c>
      <c r="G30" s="59">
        <v>3767000</v>
      </c>
      <c r="H30" s="60">
        <v>55552053</v>
      </c>
      <c r="I30" s="61">
        <v>8451446</v>
      </c>
      <c r="J30" s="62">
        <v>14769825</v>
      </c>
      <c r="K30" s="59">
        <v>7346547</v>
      </c>
      <c r="L30" s="62">
        <v>8486000</v>
      </c>
      <c r="M30" s="60">
        <v>39053818</v>
      </c>
    </row>
    <row r="31" spans="1:13" s="8" customFormat="1" ht="12.75">
      <c r="A31" s="24" t="s">
        <v>89</v>
      </c>
      <c r="B31" s="77" t="s">
        <v>428</v>
      </c>
      <c r="C31" s="57" t="s">
        <v>429</v>
      </c>
      <c r="D31" s="58">
        <v>2896863</v>
      </c>
      <c r="E31" s="59">
        <v>10243095</v>
      </c>
      <c r="F31" s="59">
        <v>9122513</v>
      </c>
      <c r="G31" s="59">
        <v>0</v>
      </c>
      <c r="H31" s="60">
        <v>22262471</v>
      </c>
      <c r="I31" s="61">
        <v>3067630</v>
      </c>
      <c r="J31" s="62">
        <v>9149513</v>
      </c>
      <c r="K31" s="59">
        <v>4084856</v>
      </c>
      <c r="L31" s="62">
        <v>3228000</v>
      </c>
      <c r="M31" s="60">
        <v>19529999</v>
      </c>
    </row>
    <row r="32" spans="1:13" s="8" customFormat="1" ht="12.75">
      <c r="A32" s="24" t="s">
        <v>89</v>
      </c>
      <c r="B32" s="77" t="s">
        <v>430</v>
      </c>
      <c r="C32" s="57" t="s">
        <v>431</v>
      </c>
      <c r="D32" s="58">
        <v>4026436</v>
      </c>
      <c r="E32" s="59">
        <v>22330695</v>
      </c>
      <c r="F32" s="59">
        <v>4492561</v>
      </c>
      <c r="G32" s="59">
        <v>0</v>
      </c>
      <c r="H32" s="60">
        <v>30849692</v>
      </c>
      <c r="I32" s="61">
        <v>3308488</v>
      </c>
      <c r="J32" s="62">
        <v>16120486</v>
      </c>
      <c r="K32" s="59">
        <v>14987339</v>
      </c>
      <c r="L32" s="62">
        <v>0</v>
      </c>
      <c r="M32" s="60">
        <v>34416313</v>
      </c>
    </row>
    <row r="33" spans="1:13" s="8" customFormat="1" ht="12.75">
      <c r="A33" s="24" t="s">
        <v>89</v>
      </c>
      <c r="B33" s="77" t="s">
        <v>432</v>
      </c>
      <c r="C33" s="57" t="s">
        <v>433</v>
      </c>
      <c r="D33" s="58">
        <v>9366506</v>
      </c>
      <c r="E33" s="59">
        <v>20959878</v>
      </c>
      <c r="F33" s="59">
        <v>12758437</v>
      </c>
      <c r="G33" s="59">
        <v>2058000</v>
      </c>
      <c r="H33" s="60">
        <v>45142821</v>
      </c>
      <c r="I33" s="61">
        <v>8647837</v>
      </c>
      <c r="J33" s="62">
        <v>11151522</v>
      </c>
      <c r="K33" s="59">
        <v>18108346</v>
      </c>
      <c r="L33" s="62">
        <v>3577000</v>
      </c>
      <c r="M33" s="60">
        <v>41484705</v>
      </c>
    </row>
    <row r="34" spans="1:13" s="8" customFormat="1" ht="12.75">
      <c r="A34" s="24" t="s">
        <v>89</v>
      </c>
      <c r="B34" s="77" t="s">
        <v>434</v>
      </c>
      <c r="C34" s="57" t="s">
        <v>435</v>
      </c>
      <c r="D34" s="58">
        <v>6062335</v>
      </c>
      <c r="E34" s="59">
        <v>33960799</v>
      </c>
      <c r="F34" s="59">
        <v>69246495</v>
      </c>
      <c r="G34" s="59">
        <v>9256000</v>
      </c>
      <c r="H34" s="60">
        <v>118525629</v>
      </c>
      <c r="I34" s="61">
        <v>5267359</v>
      </c>
      <c r="J34" s="62">
        <v>42119844</v>
      </c>
      <c r="K34" s="59">
        <v>44679695</v>
      </c>
      <c r="L34" s="62">
        <v>21900000</v>
      </c>
      <c r="M34" s="60">
        <v>113966898</v>
      </c>
    </row>
    <row r="35" spans="1:13" s="8" customFormat="1" ht="12.75">
      <c r="A35" s="24" t="s">
        <v>108</v>
      </c>
      <c r="B35" s="77" t="s">
        <v>436</v>
      </c>
      <c r="C35" s="57" t="s">
        <v>437</v>
      </c>
      <c r="D35" s="58">
        <v>0</v>
      </c>
      <c r="E35" s="59">
        <v>174185</v>
      </c>
      <c r="F35" s="59">
        <v>33286539</v>
      </c>
      <c r="G35" s="59">
        <v>0</v>
      </c>
      <c r="H35" s="60">
        <v>33460724</v>
      </c>
      <c r="I35" s="61">
        <v>0</v>
      </c>
      <c r="J35" s="62">
        <v>240725</v>
      </c>
      <c r="K35" s="59">
        <v>31081004</v>
      </c>
      <c r="L35" s="62">
        <v>863000</v>
      </c>
      <c r="M35" s="60">
        <v>32184729</v>
      </c>
    </row>
    <row r="36" spans="1:13" s="37" customFormat="1" ht="12.75">
      <c r="A36" s="46"/>
      <c r="B36" s="78" t="s">
        <v>438</v>
      </c>
      <c r="C36" s="79"/>
      <c r="D36" s="66">
        <f aca="true" t="shared" si="3" ref="D36:M36">SUM(D29:D35)</f>
        <v>38622615</v>
      </c>
      <c r="E36" s="67">
        <f t="shared" si="3"/>
        <v>140043860</v>
      </c>
      <c r="F36" s="67">
        <f t="shared" si="3"/>
        <v>196796946</v>
      </c>
      <c r="G36" s="67">
        <f t="shared" si="3"/>
        <v>19081000</v>
      </c>
      <c r="H36" s="80">
        <f t="shared" si="3"/>
        <v>394544421</v>
      </c>
      <c r="I36" s="81">
        <f t="shared" si="3"/>
        <v>30420277</v>
      </c>
      <c r="J36" s="82">
        <f t="shared" si="3"/>
        <v>120614156</v>
      </c>
      <c r="K36" s="67">
        <f t="shared" si="3"/>
        <v>129718446</v>
      </c>
      <c r="L36" s="82">
        <f t="shared" si="3"/>
        <v>38054000</v>
      </c>
      <c r="M36" s="80">
        <f t="shared" si="3"/>
        <v>318806879</v>
      </c>
    </row>
    <row r="37" spans="1:13" s="8" customFormat="1" ht="12.75">
      <c r="A37" s="24" t="s">
        <v>89</v>
      </c>
      <c r="B37" s="77" t="s">
        <v>439</v>
      </c>
      <c r="C37" s="57" t="s">
        <v>440</v>
      </c>
      <c r="D37" s="58">
        <v>3986638</v>
      </c>
      <c r="E37" s="59">
        <v>7467946</v>
      </c>
      <c r="F37" s="59">
        <v>22575594</v>
      </c>
      <c r="G37" s="59">
        <v>0</v>
      </c>
      <c r="H37" s="60">
        <v>34030178</v>
      </c>
      <c r="I37" s="61">
        <v>4119941</v>
      </c>
      <c r="J37" s="62">
        <v>6762343</v>
      </c>
      <c r="K37" s="59">
        <v>15492507</v>
      </c>
      <c r="L37" s="62">
        <v>1152000</v>
      </c>
      <c r="M37" s="60">
        <v>27526791</v>
      </c>
    </row>
    <row r="38" spans="1:13" s="8" customFormat="1" ht="12.75">
      <c r="A38" s="24" t="s">
        <v>89</v>
      </c>
      <c r="B38" s="77" t="s">
        <v>441</v>
      </c>
      <c r="C38" s="57" t="s">
        <v>442</v>
      </c>
      <c r="D38" s="58">
        <v>4059995</v>
      </c>
      <c r="E38" s="59">
        <v>14822594</v>
      </c>
      <c r="F38" s="59">
        <v>49204437</v>
      </c>
      <c r="G38" s="59">
        <v>1555000</v>
      </c>
      <c r="H38" s="60">
        <v>69642026</v>
      </c>
      <c r="I38" s="61">
        <v>4042735</v>
      </c>
      <c r="J38" s="62">
        <v>9105329</v>
      </c>
      <c r="K38" s="59">
        <v>49604168</v>
      </c>
      <c r="L38" s="62">
        <v>5972000</v>
      </c>
      <c r="M38" s="60">
        <v>68724232</v>
      </c>
    </row>
    <row r="39" spans="1:13" s="8" customFormat="1" ht="12.75">
      <c r="A39" s="24" t="s">
        <v>89</v>
      </c>
      <c r="B39" s="77" t="s">
        <v>443</v>
      </c>
      <c r="C39" s="57" t="s">
        <v>444</v>
      </c>
      <c r="D39" s="58">
        <v>5914974</v>
      </c>
      <c r="E39" s="59">
        <v>0</v>
      </c>
      <c r="F39" s="59">
        <v>37588014</v>
      </c>
      <c r="G39" s="59">
        <v>0</v>
      </c>
      <c r="H39" s="60">
        <v>43502988</v>
      </c>
      <c r="I39" s="61">
        <v>1716858</v>
      </c>
      <c r="J39" s="62">
        <v>4383212</v>
      </c>
      <c r="K39" s="59">
        <v>22128564</v>
      </c>
      <c r="L39" s="62">
        <v>6904000</v>
      </c>
      <c r="M39" s="60">
        <v>35132634</v>
      </c>
    </row>
    <row r="40" spans="1:13" s="8" customFormat="1" ht="12.75">
      <c r="A40" s="24" t="s">
        <v>89</v>
      </c>
      <c r="B40" s="77" t="s">
        <v>445</v>
      </c>
      <c r="C40" s="57" t="s">
        <v>446</v>
      </c>
      <c r="D40" s="58">
        <v>0</v>
      </c>
      <c r="E40" s="59">
        <v>0</v>
      </c>
      <c r="F40" s="59">
        <v>0</v>
      </c>
      <c r="G40" s="59">
        <v>0</v>
      </c>
      <c r="H40" s="60">
        <v>0</v>
      </c>
      <c r="I40" s="61">
        <v>0</v>
      </c>
      <c r="J40" s="62">
        <v>0</v>
      </c>
      <c r="K40" s="59">
        <v>1686944</v>
      </c>
      <c r="L40" s="62">
        <v>6176000</v>
      </c>
      <c r="M40" s="60">
        <v>7862944</v>
      </c>
    </row>
    <row r="41" spans="1:13" s="8" customFormat="1" ht="12.75">
      <c r="A41" s="24" t="s">
        <v>89</v>
      </c>
      <c r="B41" s="77" t="s">
        <v>447</v>
      </c>
      <c r="C41" s="57" t="s">
        <v>448</v>
      </c>
      <c r="D41" s="58">
        <v>8615452</v>
      </c>
      <c r="E41" s="59">
        <v>4795167</v>
      </c>
      <c r="F41" s="59">
        <v>57755538</v>
      </c>
      <c r="G41" s="59">
        <v>4529000</v>
      </c>
      <c r="H41" s="60">
        <v>75695157</v>
      </c>
      <c r="I41" s="61">
        <v>8495297</v>
      </c>
      <c r="J41" s="62">
        <v>4309195</v>
      </c>
      <c r="K41" s="59">
        <v>25307122</v>
      </c>
      <c r="L41" s="62">
        <v>9012000</v>
      </c>
      <c r="M41" s="60">
        <v>47123614</v>
      </c>
    </row>
    <row r="42" spans="1:13" s="8" customFormat="1" ht="12.75">
      <c r="A42" s="24" t="s">
        <v>108</v>
      </c>
      <c r="B42" s="77" t="s">
        <v>449</v>
      </c>
      <c r="C42" s="57" t="s">
        <v>450</v>
      </c>
      <c r="D42" s="58">
        <v>0</v>
      </c>
      <c r="E42" s="59">
        <v>-13597454</v>
      </c>
      <c r="F42" s="59">
        <v>214553968</v>
      </c>
      <c r="G42" s="59">
        <v>22937000</v>
      </c>
      <c r="H42" s="60">
        <v>223893514</v>
      </c>
      <c r="I42" s="61">
        <v>0</v>
      </c>
      <c r="J42" s="62">
        <v>0</v>
      </c>
      <c r="K42" s="59">
        <v>-47357000</v>
      </c>
      <c r="L42" s="62">
        <v>47357000</v>
      </c>
      <c r="M42" s="60">
        <v>0</v>
      </c>
    </row>
    <row r="43" spans="1:13" s="37" customFormat="1" ht="12.75">
      <c r="A43" s="46"/>
      <c r="B43" s="78" t="s">
        <v>451</v>
      </c>
      <c r="C43" s="79"/>
      <c r="D43" s="66">
        <f aca="true" t="shared" si="4" ref="D43:M43">SUM(D37:D42)</f>
        <v>22577059</v>
      </c>
      <c r="E43" s="67">
        <f t="shared" si="4"/>
        <v>13488253</v>
      </c>
      <c r="F43" s="67">
        <f t="shared" si="4"/>
        <v>381677551</v>
      </c>
      <c r="G43" s="67">
        <f t="shared" si="4"/>
        <v>29021000</v>
      </c>
      <c r="H43" s="80">
        <f t="shared" si="4"/>
        <v>446763863</v>
      </c>
      <c r="I43" s="81">
        <f t="shared" si="4"/>
        <v>18374831</v>
      </c>
      <c r="J43" s="82">
        <f t="shared" si="4"/>
        <v>24560079</v>
      </c>
      <c r="K43" s="67">
        <f t="shared" si="4"/>
        <v>66862305</v>
      </c>
      <c r="L43" s="82">
        <f t="shared" si="4"/>
        <v>76573000</v>
      </c>
      <c r="M43" s="80">
        <f t="shared" si="4"/>
        <v>186370215</v>
      </c>
    </row>
    <row r="44" spans="1:13" s="37" customFormat="1" ht="12.75">
      <c r="A44" s="46"/>
      <c r="B44" s="78" t="s">
        <v>452</v>
      </c>
      <c r="C44" s="79"/>
      <c r="D44" s="66">
        <f aca="true" t="shared" si="5" ref="D44:M44">SUM(D9:D14,D16:D20,D22:D27,D29:D35,D37:D42)</f>
        <v>164770088</v>
      </c>
      <c r="E44" s="67">
        <f t="shared" si="5"/>
        <v>486937349</v>
      </c>
      <c r="F44" s="67">
        <f t="shared" si="5"/>
        <v>2868937652</v>
      </c>
      <c r="G44" s="67">
        <f t="shared" si="5"/>
        <v>185246000</v>
      </c>
      <c r="H44" s="80">
        <f t="shared" si="5"/>
        <v>3705891089</v>
      </c>
      <c r="I44" s="81">
        <f t="shared" si="5"/>
        <v>164633975</v>
      </c>
      <c r="J44" s="82">
        <f t="shared" si="5"/>
        <v>464453419</v>
      </c>
      <c r="K44" s="67">
        <f t="shared" si="5"/>
        <v>1195958145</v>
      </c>
      <c r="L44" s="82">
        <f t="shared" si="5"/>
        <v>401770000</v>
      </c>
      <c r="M44" s="80">
        <f t="shared" si="5"/>
        <v>2226815539</v>
      </c>
    </row>
    <row r="45" spans="1:13" s="8" customFormat="1" ht="12.75">
      <c r="A45" s="47"/>
      <c r="B45" s="83"/>
      <c r="C45" s="84"/>
      <c r="D45" s="85"/>
      <c r="E45" s="86"/>
      <c r="F45" s="86"/>
      <c r="G45" s="86"/>
      <c r="H45" s="87"/>
      <c r="I45" s="85"/>
      <c r="J45" s="86"/>
      <c r="K45" s="86"/>
      <c r="L45" s="86"/>
      <c r="M45" s="87"/>
    </row>
    <row r="46" spans="1:13" s="53" customFormat="1" ht="12.75">
      <c r="A46" s="55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</row>
    <row r="47" spans="1:13" s="54" customFormat="1" ht="12.75">
      <c r="A47" s="28"/>
      <c r="B47" s="103" t="s">
        <v>668</v>
      </c>
      <c r="C47" s="103"/>
      <c r="D47" s="103">
        <f>D44-'[8]Summary'!$F$13</f>
        <v>0</v>
      </c>
      <c r="E47" s="103">
        <f>E44-'[8]Summary'!$F$14</f>
        <v>0</v>
      </c>
      <c r="F47" s="103">
        <f>F44-'[8]Summary'!$F$15+G44</f>
        <v>0</v>
      </c>
      <c r="G47" s="103">
        <f>G44-'[8]Summary'!$F$15+F44</f>
        <v>0</v>
      </c>
      <c r="H47" s="103">
        <f>H44-'[8]Summary'!$F$12</f>
        <v>0</v>
      </c>
      <c r="I47" s="103">
        <f>I44-'[8]Summary'!$J$13</f>
        <v>0</v>
      </c>
      <c r="J47" s="103">
        <f>J44-'[8]Summary'!$J$14</f>
        <v>0</v>
      </c>
      <c r="K47" s="103">
        <f>K44-'[8]Summary'!$J$15+L44</f>
        <v>0</v>
      </c>
      <c r="L47" s="103">
        <f>L44-'[8]Summary'!$J$15+K44</f>
        <v>0</v>
      </c>
      <c r="M47" s="103">
        <f>M44-'[8]Summary'!$J$12</f>
        <v>0</v>
      </c>
    </row>
    <row r="48" spans="1:13" s="54" customFormat="1" ht="12.75">
      <c r="A48" s="28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</row>
    <row r="49" spans="1:13" s="54" customFormat="1" ht="12.75">
      <c r="A49" s="28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</row>
    <row r="50" spans="1:13" s="54" customFormat="1" ht="12.75">
      <c r="A50" s="28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</row>
    <row r="51" spans="1:13" s="54" customFormat="1" ht="12.75">
      <c r="A51" s="28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</row>
    <row r="52" spans="1:13" s="54" customFormat="1" ht="12.75">
      <c r="A52" s="28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</row>
    <row r="53" spans="1:13" s="54" customFormat="1" ht="12.75">
      <c r="A53" s="28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</row>
    <row r="54" spans="1:13" s="54" customFormat="1" ht="12.75">
      <c r="A54" s="28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</row>
    <row r="55" spans="1:13" s="54" customFormat="1" ht="12.75">
      <c r="A55" s="28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</row>
    <row r="56" spans="1:13" s="54" customFormat="1" ht="12.75">
      <c r="A56" s="28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</row>
    <row r="57" spans="1:13" s="54" customFormat="1" ht="12.75">
      <c r="A57" s="28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</row>
    <row r="58" spans="1:13" s="54" customFormat="1" ht="12.75">
      <c r="A58" s="28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</row>
    <row r="59" spans="1:13" s="54" customFormat="1" ht="12.75">
      <c r="A59" s="28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</row>
    <row r="60" spans="1:13" s="54" customFormat="1" ht="12.75">
      <c r="A60" s="28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</row>
    <row r="61" spans="1:13" s="54" customFormat="1" ht="12.75">
      <c r="A61" s="28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</row>
    <row r="62" spans="1:13" s="54" customFormat="1" ht="12.75">
      <c r="A62" s="28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</row>
    <row r="63" spans="1:13" s="54" customFormat="1" ht="12.75">
      <c r="A63" s="28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</row>
    <row r="64" spans="1:13" s="54" customFormat="1" ht="12.75">
      <c r="A64" s="28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</row>
    <row r="65" spans="1:13" s="54" customFormat="1" ht="12.75">
      <c r="A65" s="28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</row>
    <row r="66" spans="1:13" s="54" customFormat="1" ht="12.75">
      <c r="A66" s="28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</row>
    <row r="67" spans="1:13" s="54" customFormat="1" ht="12.75">
      <c r="A67" s="28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</row>
    <row r="68" spans="1:13" s="54" customFormat="1" ht="12.75">
      <c r="A68" s="28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</row>
    <row r="69" spans="1:13" s="54" customFormat="1" ht="12.75">
      <c r="A69" s="28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</row>
    <row r="70" spans="1:13" s="54" customFormat="1" ht="12.75">
      <c r="A70" s="28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</row>
    <row r="71" spans="1:13" s="54" customFormat="1" ht="12.75">
      <c r="A71" s="28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</row>
    <row r="72" spans="1:13" s="54" customFormat="1" ht="12.75">
      <c r="A72" s="28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</row>
    <row r="73" spans="1:13" s="54" customFormat="1" ht="12.75">
      <c r="A73" s="28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</row>
    <row r="74" spans="1:13" s="54" customFormat="1" ht="12.75">
      <c r="A74" s="28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</row>
    <row r="75" spans="1:13" s="54" customFormat="1" ht="12.75">
      <c r="A75" s="28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13" s="54" customFormat="1" ht="12.75">
      <c r="A76" s="28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</row>
    <row r="77" spans="1:13" s="54" customFormat="1" ht="12.75">
      <c r="A77" s="28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</row>
    <row r="78" spans="1:13" s="54" customFormat="1" ht="12.75">
      <c r="A78" s="28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</row>
    <row r="79" spans="1:13" s="54" customFormat="1" ht="12.75">
      <c r="A79" s="28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</row>
    <row r="80" spans="1:13" s="54" customFormat="1" ht="12.75">
      <c r="A80" s="28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</row>
    <row r="81" spans="1:13" s="54" customFormat="1" ht="12.75">
      <c r="A81" s="28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</row>
    <row r="82" spans="1:13" s="54" customFormat="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s="54" customFormat="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="54" customFormat="1" ht="12.75"/>
    <row r="85" s="54" customFormat="1" ht="12.75"/>
    <row r="86" s="54" customFormat="1" ht="12.75"/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="54" customFormat="1" ht="12.75"/>
    <row r="93" s="54" customFormat="1" ht="12.75"/>
    <row r="94" s="54" customFormat="1" ht="12.75"/>
    <row r="95" s="54" customFormat="1" ht="12.75"/>
    <row r="96" s="54" customFormat="1" ht="12.75"/>
    <row r="97" s="54" customFormat="1" ht="12.75"/>
    <row r="98" s="54" customFormat="1" ht="12.75"/>
    <row r="99" s="54" customFormat="1" ht="12.75"/>
    <row r="100" s="54" customFormat="1" ht="12.75"/>
  </sheetData>
  <sheetProtection password="F954" sheet="1" objects="1" scenarios="1"/>
  <mergeCells count="6">
    <mergeCell ref="B2:M2"/>
    <mergeCell ref="B46:M46"/>
    <mergeCell ref="D3:H3"/>
    <mergeCell ref="I3:M3"/>
    <mergeCell ref="D4:F4"/>
    <mergeCell ref="I4:K4"/>
  </mergeCells>
  <conditionalFormatting sqref="C47:M47">
    <cfRule type="cellIs" priority="1" dxfId="0" operator="notEqual">
      <formula>0</formula>
    </cfRule>
  </conditionalFormatting>
  <printOptions horizontalCentered="1"/>
  <pageMargins left="0.05" right="0.05" top="0.33" bottom="0.16" header="0.33" footer="0.16"/>
  <pageSetup horizontalDpi="300" verticalDpi="3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3"/>
  <sheetViews>
    <sheetView showGridLines="0" zoomScalePageLayoutView="0" workbookViewId="0" topLeftCell="A22">
      <selection activeCell="L38" sqref="L38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3" width="12.140625" style="3" customWidth="1"/>
    <col min="14" max="16384" width="9.140625" style="3" customWidth="1"/>
  </cols>
  <sheetData>
    <row r="1" spans="1:1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ht="15.75" customHeight="1">
      <c r="A2" s="4"/>
      <c r="B2" s="104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2"/>
      <c r="O2" s="2"/>
    </row>
    <row r="3" spans="1:13" ht="15.75" customHeight="1">
      <c r="A3" s="5"/>
      <c r="B3" s="6"/>
      <c r="C3" s="7"/>
      <c r="D3" s="107" t="s">
        <v>1</v>
      </c>
      <c r="E3" s="108"/>
      <c r="F3" s="108"/>
      <c r="G3" s="108"/>
      <c r="H3" s="109"/>
      <c r="I3" s="110" t="s">
        <v>2</v>
      </c>
      <c r="J3" s="111"/>
      <c r="K3" s="111"/>
      <c r="L3" s="111"/>
      <c r="M3" s="112"/>
    </row>
    <row r="4" spans="1:13" s="8" customFormat="1" ht="15.75" customHeight="1">
      <c r="A4" s="9"/>
      <c r="B4" s="10"/>
      <c r="C4" s="11"/>
      <c r="D4" s="107" t="s">
        <v>3</v>
      </c>
      <c r="E4" s="108"/>
      <c r="F4" s="113"/>
      <c r="G4" s="29"/>
      <c r="H4" s="30"/>
      <c r="I4" s="107" t="s">
        <v>3</v>
      </c>
      <c r="J4" s="108"/>
      <c r="K4" s="113"/>
      <c r="L4" s="31"/>
      <c r="M4" s="30"/>
    </row>
    <row r="5" spans="1:13" s="8" customFormat="1" ht="25.5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453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89</v>
      </c>
      <c r="B9" s="77" t="s">
        <v>454</v>
      </c>
      <c r="C9" s="57" t="s">
        <v>455</v>
      </c>
      <c r="D9" s="58">
        <v>2377988</v>
      </c>
      <c r="E9" s="59">
        <v>4592067</v>
      </c>
      <c r="F9" s="59">
        <v>37997877</v>
      </c>
      <c r="G9" s="59">
        <v>7590000</v>
      </c>
      <c r="H9" s="60">
        <v>52557932</v>
      </c>
      <c r="I9" s="61">
        <v>1915494</v>
      </c>
      <c r="J9" s="62">
        <v>3447925</v>
      </c>
      <c r="K9" s="59">
        <v>29863577</v>
      </c>
      <c r="L9" s="62">
        <v>11827000</v>
      </c>
      <c r="M9" s="60">
        <v>47053996</v>
      </c>
    </row>
    <row r="10" spans="1:13" s="8" customFormat="1" ht="12.75">
      <c r="A10" s="24" t="s">
        <v>89</v>
      </c>
      <c r="B10" s="77" t="s">
        <v>456</v>
      </c>
      <c r="C10" s="57" t="s">
        <v>457</v>
      </c>
      <c r="D10" s="58">
        <v>11519247</v>
      </c>
      <c r="E10" s="59">
        <v>35108919</v>
      </c>
      <c r="F10" s="59">
        <v>9147809</v>
      </c>
      <c r="G10" s="59">
        <v>0</v>
      </c>
      <c r="H10" s="60">
        <v>55775975</v>
      </c>
      <c r="I10" s="61">
        <v>10131267</v>
      </c>
      <c r="J10" s="62">
        <v>29750243</v>
      </c>
      <c r="K10" s="59">
        <v>22424955</v>
      </c>
      <c r="L10" s="62">
        <v>833000</v>
      </c>
      <c r="M10" s="60">
        <v>63139465</v>
      </c>
    </row>
    <row r="11" spans="1:13" s="8" customFormat="1" ht="12.75">
      <c r="A11" s="24" t="s">
        <v>89</v>
      </c>
      <c r="B11" s="77" t="s">
        <v>458</v>
      </c>
      <c r="C11" s="57" t="s">
        <v>459</v>
      </c>
      <c r="D11" s="58">
        <v>0</v>
      </c>
      <c r="E11" s="59">
        <v>0</v>
      </c>
      <c r="F11" s="59">
        <v>48479013</v>
      </c>
      <c r="G11" s="59">
        <v>0</v>
      </c>
      <c r="H11" s="60">
        <v>48479013</v>
      </c>
      <c r="I11" s="61">
        <v>0</v>
      </c>
      <c r="J11" s="62">
        <v>12237544</v>
      </c>
      <c r="K11" s="59">
        <v>14380621</v>
      </c>
      <c r="L11" s="62">
        <v>6222000</v>
      </c>
      <c r="M11" s="60">
        <v>32840165</v>
      </c>
    </row>
    <row r="12" spans="1:13" s="8" customFormat="1" ht="12.75">
      <c r="A12" s="24" t="s">
        <v>89</v>
      </c>
      <c r="B12" s="77" t="s">
        <v>460</v>
      </c>
      <c r="C12" s="57" t="s">
        <v>461</v>
      </c>
      <c r="D12" s="58">
        <v>2153314</v>
      </c>
      <c r="E12" s="59">
        <v>27425823</v>
      </c>
      <c r="F12" s="59">
        <v>32635061</v>
      </c>
      <c r="G12" s="59">
        <v>0</v>
      </c>
      <c r="H12" s="60">
        <v>62214198</v>
      </c>
      <c r="I12" s="61">
        <v>0</v>
      </c>
      <c r="J12" s="62">
        <v>0</v>
      </c>
      <c r="K12" s="59">
        <v>0</v>
      </c>
      <c r="L12" s="62">
        <v>0</v>
      </c>
      <c r="M12" s="60">
        <v>0</v>
      </c>
    </row>
    <row r="13" spans="1:13" s="8" customFormat="1" ht="12.75">
      <c r="A13" s="24" t="s">
        <v>89</v>
      </c>
      <c r="B13" s="77" t="s">
        <v>462</v>
      </c>
      <c r="C13" s="57" t="s">
        <v>463</v>
      </c>
      <c r="D13" s="58">
        <v>6338439</v>
      </c>
      <c r="E13" s="59">
        <v>16842147</v>
      </c>
      <c r="F13" s="59">
        <v>52815407</v>
      </c>
      <c r="G13" s="59">
        <v>6163000</v>
      </c>
      <c r="H13" s="60">
        <v>82158993</v>
      </c>
      <c r="I13" s="61">
        <v>10041973</v>
      </c>
      <c r="J13" s="62">
        <v>30396110</v>
      </c>
      <c r="K13" s="59">
        <v>4392258</v>
      </c>
      <c r="L13" s="62">
        <v>5757000</v>
      </c>
      <c r="M13" s="60">
        <v>50587341</v>
      </c>
    </row>
    <row r="14" spans="1:13" s="8" customFormat="1" ht="12.75">
      <c r="A14" s="24" t="s">
        <v>89</v>
      </c>
      <c r="B14" s="77" t="s">
        <v>464</v>
      </c>
      <c r="C14" s="57" t="s">
        <v>465</v>
      </c>
      <c r="D14" s="58">
        <v>2039140</v>
      </c>
      <c r="E14" s="59">
        <v>14197025</v>
      </c>
      <c r="F14" s="59">
        <v>20035165</v>
      </c>
      <c r="G14" s="59">
        <v>0</v>
      </c>
      <c r="H14" s="60">
        <v>36271330</v>
      </c>
      <c r="I14" s="61">
        <v>0</v>
      </c>
      <c r="J14" s="62">
        <v>0</v>
      </c>
      <c r="K14" s="59">
        <v>0</v>
      </c>
      <c r="L14" s="62">
        <v>0</v>
      </c>
      <c r="M14" s="60">
        <v>0</v>
      </c>
    </row>
    <row r="15" spans="1:13" s="8" customFormat="1" ht="12.75">
      <c r="A15" s="24" t="s">
        <v>89</v>
      </c>
      <c r="B15" s="77" t="s">
        <v>62</v>
      </c>
      <c r="C15" s="57" t="s">
        <v>63</v>
      </c>
      <c r="D15" s="58">
        <v>13632996</v>
      </c>
      <c r="E15" s="59">
        <v>129024475</v>
      </c>
      <c r="F15" s="59">
        <v>44811743</v>
      </c>
      <c r="G15" s="59">
        <v>7694000</v>
      </c>
      <c r="H15" s="60">
        <v>195163214</v>
      </c>
      <c r="I15" s="61">
        <v>29638228</v>
      </c>
      <c r="J15" s="62">
        <v>110211884</v>
      </c>
      <c r="K15" s="59">
        <v>45927050</v>
      </c>
      <c r="L15" s="62">
        <v>1007000</v>
      </c>
      <c r="M15" s="60">
        <v>186784162</v>
      </c>
    </row>
    <row r="16" spans="1:13" s="8" customFormat="1" ht="12.75">
      <c r="A16" s="24" t="s">
        <v>108</v>
      </c>
      <c r="B16" s="77" t="s">
        <v>466</v>
      </c>
      <c r="C16" s="57" t="s">
        <v>467</v>
      </c>
      <c r="D16" s="58">
        <v>0</v>
      </c>
      <c r="E16" s="59">
        <v>0</v>
      </c>
      <c r="F16" s="59">
        <v>116531955</v>
      </c>
      <c r="G16" s="59">
        <v>0</v>
      </c>
      <c r="H16" s="60">
        <v>116531955</v>
      </c>
      <c r="I16" s="61">
        <v>0</v>
      </c>
      <c r="J16" s="62">
        <v>0</v>
      </c>
      <c r="K16" s="59">
        <v>79423126</v>
      </c>
      <c r="L16" s="62">
        <v>4133000</v>
      </c>
      <c r="M16" s="60">
        <v>83556126</v>
      </c>
    </row>
    <row r="17" spans="1:13" s="37" customFormat="1" ht="12.75">
      <c r="A17" s="46"/>
      <c r="B17" s="78" t="s">
        <v>468</v>
      </c>
      <c r="C17" s="79"/>
      <c r="D17" s="66">
        <f aca="true" t="shared" si="0" ref="D17:M17">SUM(D9:D16)</f>
        <v>38061124</v>
      </c>
      <c r="E17" s="67">
        <f t="shared" si="0"/>
        <v>227190456</v>
      </c>
      <c r="F17" s="67">
        <f t="shared" si="0"/>
        <v>362454030</v>
      </c>
      <c r="G17" s="67">
        <f t="shared" si="0"/>
        <v>21447000</v>
      </c>
      <c r="H17" s="80">
        <f t="shared" si="0"/>
        <v>649152610</v>
      </c>
      <c r="I17" s="81">
        <f t="shared" si="0"/>
        <v>51726962</v>
      </c>
      <c r="J17" s="82">
        <f t="shared" si="0"/>
        <v>186043706</v>
      </c>
      <c r="K17" s="67">
        <f t="shared" si="0"/>
        <v>196411587</v>
      </c>
      <c r="L17" s="82">
        <f t="shared" si="0"/>
        <v>29779000</v>
      </c>
      <c r="M17" s="80">
        <f t="shared" si="0"/>
        <v>463961255</v>
      </c>
    </row>
    <row r="18" spans="1:13" s="8" customFormat="1" ht="12.75">
      <c r="A18" s="24" t="s">
        <v>89</v>
      </c>
      <c r="B18" s="77" t="s">
        <v>469</v>
      </c>
      <c r="C18" s="57" t="s">
        <v>470</v>
      </c>
      <c r="D18" s="58">
        <v>8474834</v>
      </c>
      <c r="E18" s="59">
        <v>21212069</v>
      </c>
      <c r="F18" s="59">
        <v>19391729</v>
      </c>
      <c r="G18" s="59">
        <v>0</v>
      </c>
      <c r="H18" s="60">
        <v>49078632</v>
      </c>
      <c r="I18" s="61">
        <v>6298014</v>
      </c>
      <c r="J18" s="62">
        <v>20574108</v>
      </c>
      <c r="K18" s="59">
        <v>15015532</v>
      </c>
      <c r="L18" s="62">
        <v>877000</v>
      </c>
      <c r="M18" s="60">
        <v>42764654</v>
      </c>
    </row>
    <row r="19" spans="1:13" s="8" customFormat="1" ht="12.75">
      <c r="A19" s="24" t="s">
        <v>89</v>
      </c>
      <c r="B19" s="77" t="s">
        <v>64</v>
      </c>
      <c r="C19" s="57" t="s">
        <v>65</v>
      </c>
      <c r="D19" s="58">
        <v>5103891</v>
      </c>
      <c r="E19" s="59">
        <v>211215291</v>
      </c>
      <c r="F19" s="59">
        <v>47170582</v>
      </c>
      <c r="G19" s="59">
        <v>1485000</v>
      </c>
      <c r="H19" s="60">
        <v>264974764</v>
      </c>
      <c r="I19" s="61">
        <v>5287140</v>
      </c>
      <c r="J19" s="62">
        <v>165293366</v>
      </c>
      <c r="K19" s="59">
        <v>41269113</v>
      </c>
      <c r="L19" s="62">
        <v>441000</v>
      </c>
      <c r="M19" s="60">
        <v>212290619</v>
      </c>
    </row>
    <row r="20" spans="1:13" s="8" customFormat="1" ht="12.75">
      <c r="A20" s="24" t="s">
        <v>89</v>
      </c>
      <c r="B20" s="77" t="s">
        <v>66</v>
      </c>
      <c r="C20" s="57" t="s">
        <v>67</v>
      </c>
      <c r="D20" s="58">
        <v>42934086</v>
      </c>
      <c r="E20" s="59">
        <v>101231407</v>
      </c>
      <c r="F20" s="59">
        <v>51927727</v>
      </c>
      <c r="G20" s="59">
        <v>8466000</v>
      </c>
      <c r="H20" s="60">
        <v>204559220</v>
      </c>
      <c r="I20" s="61">
        <v>36620236</v>
      </c>
      <c r="J20" s="62">
        <v>83564550</v>
      </c>
      <c r="K20" s="59">
        <v>30679068</v>
      </c>
      <c r="L20" s="62">
        <v>384000</v>
      </c>
      <c r="M20" s="60">
        <v>151247854</v>
      </c>
    </row>
    <row r="21" spans="1:13" s="8" customFormat="1" ht="12.75">
      <c r="A21" s="24" t="s">
        <v>89</v>
      </c>
      <c r="B21" s="77" t="s">
        <v>471</v>
      </c>
      <c r="C21" s="57" t="s">
        <v>472</v>
      </c>
      <c r="D21" s="58">
        <v>2208117</v>
      </c>
      <c r="E21" s="59">
        <v>11834474</v>
      </c>
      <c r="F21" s="59">
        <v>23186398</v>
      </c>
      <c r="G21" s="59">
        <v>0</v>
      </c>
      <c r="H21" s="60">
        <v>37228989</v>
      </c>
      <c r="I21" s="61">
        <v>3071309</v>
      </c>
      <c r="J21" s="62">
        <v>11986657</v>
      </c>
      <c r="K21" s="59">
        <v>791114</v>
      </c>
      <c r="L21" s="62">
        <v>0</v>
      </c>
      <c r="M21" s="60">
        <v>15849080</v>
      </c>
    </row>
    <row r="22" spans="1:13" s="8" customFormat="1" ht="12.75">
      <c r="A22" s="24" t="s">
        <v>89</v>
      </c>
      <c r="B22" s="77" t="s">
        <v>473</v>
      </c>
      <c r="C22" s="57" t="s">
        <v>474</v>
      </c>
      <c r="D22" s="58">
        <v>17688</v>
      </c>
      <c r="E22" s="59">
        <v>12973384</v>
      </c>
      <c r="F22" s="59">
        <v>81585620</v>
      </c>
      <c r="G22" s="59">
        <v>2549000</v>
      </c>
      <c r="H22" s="60">
        <v>97125692</v>
      </c>
      <c r="I22" s="61">
        <v>0</v>
      </c>
      <c r="J22" s="62">
        <v>0</v>
      </c>
      <c r="K22" s="59">
        <v>-7048000</v>
      </c>
      <c r="L22" s="62">
        <v>7048000</v>
      </c>
      <c r="M22" s="60">
        <v>0</v>
      </c>
    </row>
    <row r="23" spans="1:13" s="8" customFormat="1" ht="12.75">
      <c r="A23" s="24" t="s">
        <v>89</v>
      </c>
      <c r="B23" s="77" t="s">
        <v>475</v>
      </c>
      <c r="C23" s="57" t="s">
        <v>476</v>
      </c>
      <c r="D23" s="58">
        <v>337739</v>
      </c>
      <c r="E23" s="59">
        <v>31222718</v>
      </c>
      <c r="F23" s="59">
        <v>64343394</v>
      </c>
      <c r="G23" s="59">
        <v>18245000</v>
      </c>
      <c r="H23" s="60">
        <v>114148851</v>
      </c>
      <c r="I23" s="61">
        <v>0</v>
      </c>
      <c r="J23" s="62">
        <v>19313364</v>
      </c>
      <c r="K23" s="59">
        <v>31426836</v>
      </c>
      <c r="L23" s="62">
        <v>28331000</v>
      </c>
      <c r="M23" s="60">
        <v>79071200</v>
      </c>
    </row>
    <row r="24" spans="1:13" s="8" customFormat="1" ht="12.75">
      <c r="A24" s="24" t="s">
        <v>108</v>
      </c>
      <c r="B24" s="77" t="s">
        <v>477</v>
      </c>
      <c r="C24" s="57" t="s">
        <v>478</v>
      </c>
      <c r="D24" s="58">
        <v>0</v>
      </c>
      <c r="E24" s="59">
        <v>0</v>
      </c>
      <c r="F24" s="59">
        <v>100496425</v>
      </c>
      <c r="G24" s="59">
        <v>0</v>
      </c>
      <c r="H24" s="60">
        <v>100496425</v>
      </c>
      <c r="I24" s="61">
        <v>0</v>
      </c>
      <c r="J24" s="62">
        <v>0</v>
      </c>
      <c r="K24" s="59">
        <v>93966062</v>
      </c>
      <c r="L24" s="62">
        <v>1500000</v>
      </c>
      <c r="M24" s="60">
        <v>95466062</v>
      </c>
    </row>
    <row r="25" spans="1:13" s="37" customFormat="1" ht="12.75">
      <c r="A25" s="46"/>
      <c r="B25" s="78" t="s">
        <v>479</v>
      </c>
      <c r="C25" s="79"/>
      <c r="D25" s="66">
        <f aca="true" t="shared" si="1" ref="D25:M25">SUM(D18:D24)</f>
        <v>59076355</v>
      </c>
      <c r="E25" s="67">
        <f t="shared" si="1"/>
        <v>389689343</v>
      </c>
      <c r="F25" s="67">
        <f t="shared" si="1"/>
        <v>388101875</v>
      </c>
      <c r="G25" s="67">
        <f t="shared" si="1"/>
        <v>30745000</v>
      </c>
      <c r="H25" s="80">
        <f t="shared" si="1"/>
        <v>867612573</v>
      </c>
      <c r="I25" s="81">
        <f t="shared" si="1"/>
        <v>51276699</v>
      </c>
      <c r="J25" s="82">
        <f t="shared" si="1"/>
        <v>300732045</v>
      </c>
      <c r="K25" s="67">
        <f t="shared" si="1"/>
        <v>206099725</v>
      </c>
      <c r="L25" s="82">
        <f t="shared" si="1"/>
        <v>38581000</v>
      </c>
      <c r="M25" s="80">
        <f t="shared" si="1"/>
        <v>596689469</v>
      </c>
    </row>
    <row r="26" spans="1:13" s="8" customFormat="1" ht="12.75">
      <c r="A26" s="24" t="s">
        <v>89</v>
      </c>
      <c r="B26" s="77" t="s">
        <v>480</v>
      </c>
      <c r="C26" s="57" t="s">
        <v>481</v>
      </c>
      <c r="D26" s="58">
        <v>5669845</v>
      </c>
      <c r="E26" s="59">
        <v>52370236</v>
      </c>
      <c r="F26" s="59">
        <v>9165524</v>
      </c>
      <c r="G26" s="59">
        <v>115000</v>
      </c>
      <c r="H26" s="60">
        <v>67320605</v>
      </c>
      <c r="I26" s="61">
        <v>0</v>
      </c>
      <c r="J26" s="62">
        <v>0</v>
      </c>
      <c r="K26" s="59">
        <v>-4774000</v>
      </c>
      <c r="L26" s="62">
        <v>4774000</v>
      </c>
      <c r="M26" s="60">
        <v>0</v>
      </c>
    </row>
    <row r="27" spans="1:13" s="8" customFormat="1" ht="12.75">
      <c r="A27" s="24" t="s">
        <v>89</v>
      </c>
      <c r="B27" s="77" t="s">
        <v>68</v>
      </c>
      <c r="C27" s="57" t="s">
        <v>69</v>
      </c>
      <c r="D27" s="58">
        <v>73691137</v>
      </c>
      <c r="E27" s="59">
        <v>124274024</v>
      </c>
      <c r="F27" s="59">
        <v>102579590</v>
      </c>
      <c r="G27" s="59">
        <v>11728000</v>
      </c>
      <c r="H27" s="60">
        <v>312272751</v>
      </c>
      <c r="I27" s="61">
        <v>64870418</v>
      </c>
      <c r="J27" s="62">
        <v>99591339</v>
      </c>
      <c r="K27" s="59">
        <v>92428521</v>
      </c>
      <c r="L27" s="62">
        <v>54160000</v>
      </c>
      <c r="M27" s="60">
        <v>311050278</v>
      </c>
    </row>
    <row r="28" spans="1:13" s="8" customFormat="1" ht="12.75">
      <c r="A28" s="24" t="s">
        <v>89</v>
      </c>
      <c r="B28" s="77" t="s">
        <v>482</v>
      </c>
      <c r="C28" s="57" t="s">
        <v>483</v>
      </c>
      <c r="D28" s="58">
        <v>1798521</v>
      </c>
      <c r="E28" s="59">
        <v>12650645</v>
      </c>
      <c r="F28" s="59">
        <v>20790136</v>
      </c>
      <c r="G28" s="59">
        <v>4831000</v>
      </c>
      <c r="H28" s="60">
        <v>40070302</v>
      </c>
      <c r="I28" s="61">
        <v>1632772</v>
      </c>
      <c r="J28" s="62">
        <v>16979281</v>
      </c>
      <c r="K28" s="59">
        <v>19047414</v>
      </c>
      <c r="L28" s="62">
        <v>1720000</v>
      </c>
      <c r="M28" s="60">
        <v>39379467</v>
      </c>
    </row>
    <row r="29" spans="1:13" s="8" customFormat="1" ht="12.75">
      <c r="A29" s="24" t="s">
        <v>89</v>
      </c>
      <c r="B29" s="77" t="s">
        <v>484</v>
      </c>
      <c r="C29" s="57" t="s">
        <v>485</v>
      </c>
      <c r="D29" s="58">
        <v>7651742</v>
      </c>
      <c r="E29" s="59">
        <v>9808931</v>
      </c>
      <c r="F29" s="59">
        <v>108965159</v>
      </c>
      <c r="G29" s="59">
        <v>7095000</v>
      </c>
      <c r="H29" s="60">
        <v>133520832</v>
      </c>
      <c r="I29" s="61">
        <v>15046085</v>
      </c>
      <c r="J29" s="62">
        <v>12256227</v>
      </c>
      <c r="K29" s="59">
        <v>-14019365</v>
      </c>
      <c r="L29" s="62">
        <v>19732000</v>
      </c>
      <c r="M29" s="60">
        <v>33014947</v>
      </c>
    </row>
    <row r="30" spans="1:13" s="8" customFormat="1" ht="12.75">
      <c r="A30" s="24" t="s">
        <v>89</v>
      </c>
      <c r="B30" s="77" t="s">
        <v>486</v>
      </c>
      <c r="C30" s="57" t="s">
        <v>487</v>
      </c>
      <c r="D30" s="58">
        <v>15117285</v>
      </c>
      <c r="E30" s="59">
        <v>5034668</v>
      </c>
      <c r="F30" s="59">
        <v>151219939</v>
      </c>
      <c r="G30" s="59">
        <v>8806000</v>
      </c>
      <c r="H30" s="60">
        <v>180177892</v>
      </c>
      <c r="I30" s="61">
        <v>0</v>
      </c>
      <c r="J30" s="62">
        <v>0</v>
      </c>
      <c r="K30" s="59">
        <v>-15377000</v>
      </c>
      <c r="L30" s="62">
        <v>15377000</v>
      </c>
      <c r="M30" s="60">
        <v>0</v>
      </c>
    </row>
    <row r="31" spans="1:13" s="8" customFormat="1" ht="12.75">
      <c r="A31" s="24" t="s">
        <v>108</v>
      </c>
      <c r="B31" s="77" t="s">
        <v>488</v>
      </c>
      <c r="C31" s="57" t="s">
        <v>489</v>
      </c>
      <c r="D31" s="58">
        <v>0</v>
      </c>
      <c r="E31" s="59">
        <v>0</v>
      </c>
      <c r="F31" s="59">
        <v>75372046</v>
      </c>
      <c r="G31" s="59">
        <v>0</v>
      </c>
      <c r="H31" s="60">
        <v>75372046</v>
      </c>
      <c r="I31" s="61">
        <v>0</v>
      </c>
      <c r="J31" s="62">
        <v>0</v>
      </c>
      <c r="K31" s="59">
        <v>5337929</v>
      </c>
      <c r="L31" s="62">
        <v>3327000</v>
      </c>
      <c r="M31" s="60">
        <v>8664929</v>
      </c>
    </row>
    <row r="32" spans="1:13" s="37" customFormat="1" ht="12.75">
      <c r="A32" s="46"/>
      <c r="B32" s="78" t="s">
        <v>490</v>
      </c>
      <c r="C32" s="79"/>
      <c r="D32" s="66">
        <f aca="true" t="shared" si="2" ref="D32:M32">SUM(D26:D31)</f>
        <v>103928530</v>
      </c>
      <c r="E32" s="67">
        <f t="shared" si="2"/>
        <v>204138504</v>
      </c>
      <c r="F32" s="67">
        <f t="shared" si="2"/>
        <v>468092394</v>
      </c>
      <c r="G32" s="67">
        <f t="shared" si="2"/>
        <v>32575000</v>
      </c>
      <c r="H32" s="80">
        <f t="shared" si="2"/>
        <v>808734428</v>
      </c>
      <c r="I32" s="81">
        <f t="shared" si="2"/>
        <v>81549275</v>
      </c>
      <c r="J32" s="82">
        <f t="shared" si="2"/>
        <v>128826847</v>
      </c>
      <c r="K32" s="67">
        <f t="shared" si="2"/>
        <v>82643499</v>
      </c>
      <c r="L32" s="82">
        <f t="shared" si="2"/>
        <v>99090000</v>
      </c>
      <c r="M32" s="80">
        <f t="shared" si="2"/>
        <v>392109621</v>
      </c>
    </row>
    <row r="33" spans="1:13" s="37" customFormat="1" ht="12.75">
      <c r="A33" s="46"/>
      <c r="B33" s="78" t="s">
        <v>491</v>
      </c>
      <c r="C33" s="79"/>
      <c r="D33" s="66">
        <f aca="true" t="shared" si="3" ref="D33:M33">SUM(D9:D16,D18:D24,D26:D31)</f>
        <v>201066009</v>
      </c>
      <c r="E33" s="67">
        <f t="shared" si="3"/>
        <v>821018303</v>
      </c>
      <c r="F33" s="67">
        <f t="shared" si="3"/>
        <v>1218648299</v>
      </c>
      <c r="G33" s="67">
        <f t="shared" si="3"/>
        <v>84767000</v>
      </c>
      <c r="H33" s="80">
        <f t="shared" si="3"/>
        <v>2325499611</v>
      </c>
      <c r="I33" s="81">
        <f t="shared" si="3"/>
        <v>184552936</v>
      </c>
      <c r="J33" s="82">
        <f t="shared" si="3"/>
        <v>615602598</v>
      </c>
      <c r="K33" s="67">
        <f t="shared" si="3"/>
        <v>485154811</v>
      </c>
      <c r="L33" s="82">
        <f t="shared" si="3"/>
        <v>167450000</v>
      </c>
      <c r="M33" s="80">
        <f t="shared" si="3"/>
        <v>1452760345</v>
      </c>
    </row>
    <row r="34" spans="1:13" s="8" customFormat="1" ht="12.75">
      <c r="A34" s="47"/>
      <c r="B34" s="83"/>
      <c r="C34" s="84"/>
      <c r="D34" s="85"/>
      <c r="E34" s="86"/>
      <c r="F34" s="86"/>
      <c r="G34" s="86"/>
      <c r="H34" s="87"/>
      <c r="I34" s="85"/>
      <c r="J34" s="86"/>
      <c r="K34" s="86"/>
      <c r="L34" s="86"/>
      <c r="M34" s="87"/>
    </row>
    <row r="35" spans="1:13" s="8" customFormat="1" ht="12.75">
      <c r="A35" s="27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103" t="s">
        <v>668</v>
      </c>
      <c r="C37" s="103"/>
      <c r="D37" s="103">
        <f>D33-'[9]Summary'!$F$13</f>
        <v>0</v>
      </c>
      <c r="E37" s="103">
        <f>E33-'[9]Summary'!$F$14</f>
        <v>0</v>
      </c>
      <c r="F37" s="103">
        <f>F33-'[9]Summary'!$F$15+G33</f>
        <v>0</v>
      </c>
      <c r="G37" s="103">
        <f>G33-'[9]Summary'!$F$15+F33</f>
        <v>0</v>
      </c>
      <c r="H37" s="103">
        <f>H33-'[9]Summary'!$F$12</f>
        <v>0</v>
      </c>
      <c r="I37" s="103">
        <f>I33-'[9]Summary'!$J$13</f>
        <v>0</v>
      </c>
      <c r="J37" s="103">
        <f>J33-'[9]Summary'!$J$14</f>
        <v>0</v>
      </c>
      <c r="K37" s="103">
        <f>K33-'[9]Summary'!$J$15+L33</f>
        <v>0</v>
      </c>
      <c r="L37" s="103">
        <f>L33-'[9]Summary'!$J$15+K33</f>
        <v>0</v>
      </c>
      <c r="M37" s="103">
        <f>M33-'[9]Summary'!$J$12</f>
        <v>0</v>
      </c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6">
    <mergeCell ref="B2:M2"/>
    <mergeCell ref="B35:M35"/>
    <mergeCell ref="D3:H3"/>
    <mergeCell ref="I3:M3"/>
    <mergeCell ref="D4:F4"/>
    <mergeCell ref="I4:K4"/>
  </mergeCells>
  <conditionalFormatting sqref="C37:M37">
    <cfRule type="cellIs" priority="1" dxfId="0" operator="notEqual">
      <formula>0</formula>
    </cfRule>
  </conditionalFormatting>
  <printOptions horizontalCentered="1"/>
  <pageMargins left="0.05" right="0.05" top="0.33" bottom="0.16" header="0.33" footer="0.16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cp:lastPrinted>2011-02-17T10:17:16Z</cp:lastPrinted>
  <dcterms:created xsi:type="dcterms:W3CDTF">2011-02-11T11:54:28Z</dcterms:created>
  <dcterms:modified xsi:type="dcterms:W3CDTF">2011-03-04T14:34:28Z</dcterms:modified>
  <cp:category/>
  <cp:version/>
  <cp:contentType/>
  <cp:contentStatus/>
</cp:coreProperties>
</file>