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'EC'!$A$1:$AG$82</definedName>
    <definedName name="_xlnm.Print_Area" localSheetId="5">'FS'!$A$1:$AG$82</definedName>
    <definedName name="_xlnm.Print_Area" localSheetId="6">'GT'!$A$1:$AG$82</definedName>
    <definedName name="_xlnm.Print_Area" localSheetId="7">'KZ'!$A$1:$AG$82</definedName>
    <definedName name="_xlnm.Print_Area" localSheetId="8">'LP'!$A$1:$AG$82</definedName>
    <definedName name="_xlnm.Print_Area" localSheetId="9">'MP'!$A$1:$AG$82</definedName>
    <definedName name="_xlnm.Print_Area" localSheetId="10">'NC'!$A$1:$AG$82</definedName>
    <definedName name="_xlnm.Print_Area" localSheetId="11">'NW'!$A$1:$AG$82</definedName>
    <definedName name="_xlnm.Print_Area" localSheetId="3">'Summary per Category'!$A$1:$AG$301</definedName>
    <definedName name="_xlnm.Print_Area" localSheetId="1">'Summary per Metro'!$A$1:$AG$82</definedName>
    <definedName name="_xlnm.Print_Area" localSheetId="0">'Summary per Province'!$A$1:$AG$19</definedName>
    <definedName name="_xlnm.Print_Area" localSheetId="2">'Summary per Top 19'!$A$1:$AG$82</definedName>
    <definedName name="_xlnm.Print_Area" localSheetId="12">'WC'!$A$1:$AG$82</definedName>
    <definedName name="_xlnm.Print_Titles" localSheetId="3">'Summary per Category'!$1:$4</definedName>
  </definedNames>
  <calcPr fullCalcOnLoad="1"/>
</workbook>
</file>

<file path=xl/sharedStrings.xml><?xml version="1.0" encoding="utf-8"?>
<sst xmlns="http://schemas.openxmlformats.org/spreadsheetml/2006/main" count="1983" uniqueCount="679">
  <si>
    <t>BUDGET RATIO'S FOR 2012/13</t>
  </si>
  <si>
    <t>R thousands</t>
  </si>
  <si>
    <t>Code</t>
  </si>
  <si>
    <t>Own Source Revenue</t>
  </si>
  <si>
    <t>Operating Revenue</t>
  </si>
  <si>
    <t>Own Source Rev to Oper Rev</t>
  </si>
  <si>
    <t>Personnel cost</t>
  </si>
  <si>
    <t>Operating Expenditure</t>
  </si>
  <si>
    <t>Pers Cost to Oper Exp</t>
  </si>
  <si>
    <t>Personnel Cost</t>
  </si>
  <si>
    <t>Oper Exp excl Bulk Purch</t>
  </si>
  <si>
    <t>Pers Cost to Oper Exp excl Bulk</t>
  </si>
  <si>
    <t>Pers Cost to Own Source Rev</t>
  </si>
  <si>
    <t>Capital Revenue - Transfers &amp; Subs</t>
  </si>
  <si>
    <t>Capital Revenue</t>
  </si>
  <si>
    <t>Cap Rev - Trnsf &amp; Subs to Cap Rev</t>
  </si>
  <si>
    <t>Borrowing</t>
  </si>
  <si>
    <t>Borrowing to Capital Rev</t>
  </si>
  <si>
    <t>PPE</t>
  </si>
  <si>
    <t>Borrowing to PPE</t>
  </si>
  <si>
    <t>Infrastructure</t>
  </si>
  <si>
    <t>Capital Expenditure</t>
  </si>
  <si>
    <t>Infrastructure to capital Exp</t>
  </si>
  <si>
    <t>Debtors</t>
  </si>
  <si>
    <t>Service Charges</t>
  </si>
  <si>
    <t>Debtors to Service Charges</t>
  </si>
  <si>
    <t>Creditors</t>
  </si>
  <si>
    <t>Creditors to Oper Exp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</si>
  <si>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</si>
  <si>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</si>
  <si>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</si>
  <si>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</si>
  <si>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</si>
  <si>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</si>
  <si>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</si>
  <si>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</si>
  <si>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</si>
  <si>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</si>
  <si>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</si>
  <si>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</si>
  <si>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</si>
  <si>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</si>
  <si>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</si>
  <si>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</si>
  <si>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</si>
  <si>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</si>
  <si>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</si>
  <si>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</si>
  <si>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</si>
  <si>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</si>
  <si>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</si>
  <si>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</si>
  <si>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</si>
  <si>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</si>
  <si>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</si>
  <si>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</si>
  <si>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</si>
  <si>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</si>
  <si>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</si>
  <si>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</si>
  <si>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</si>
  <si>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</si>
  <si>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</si>
  <si>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</si>
  <si>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</si>
  <si>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</si>
  <si>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</si>
  <si>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</si>
  <si>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</si>
  <si>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</si>
  <si>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</si>
  <si>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</si>
  <si>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</si>
  <si>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</si>
  <si>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</si>
  <si>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</si>
  <si>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</si>
  <si>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</si>
  <si>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</si>
  <si>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</si>
  <si>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</si>
  <si>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</si>
  <si>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</si>
  <si>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</si>
  <si>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</si>
  <si>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</si>
  <si>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</si>
  <si>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</si>
  <si>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</si>
  <si>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</si>
  <si>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</si>
  <si>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</si>
  <si>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</si>
  <si>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</si>
  <si>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</si>
  <si>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</si>
  <si>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</si>
  <si>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</si>
  <si>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</si>
  <si>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</si>
  <si>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</si>
  <si>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</si>
  <si>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</si>
  <si>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</si>
  <si>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</si>
  <si>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</si>
  <si>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</si>
  <si>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</si>
  <si>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</si>
  <si>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</si>
  <si>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</si>
  <si>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</si>
  <si>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</si>
  <si>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</si>
  <si>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</si>
  <si>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</si>
  <si>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</si>
  <si>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</si>
  <si>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</si>
  <si>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</si>
  <si>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</si>
  <si>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</si>
  <si>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</si>
  <si>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</si>
  <si>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</si>
  <si>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</si>
  <si>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</si>
  <si>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</si>
  <si>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</si>
  <si>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</si>
  <si>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</si>
  <si>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</si>
  <si>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</si>
  <si>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</si>
  <si>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</si>
  <si>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</si>
  <si>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</si>
  <si>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</si>
  <si>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</si>
  <si>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</si>
  <si>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</si>
  <si>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</si>
  <si>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</si>
  <si>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</si>
  <si>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</si>
  <si>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</si>
  <si>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</si>
  <si>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</si>
  <si>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</si>
  <si>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</si>
  <si>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</si>
  <si>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</si>
  <si>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</si>
  <si>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</si>
  <si>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</si>
  <si>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</si>
  <si>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</si>
  <si>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</si>
  <si>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</si>
  <si>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</si>
  <si>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</si>
  <si>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</si>
  <si>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</si>
  <si>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</si>
  <si>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</si>
  <si>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</si>
  <si>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</si>
  <si>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</si>
  <si>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</si>
  <si>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</si>
  <si>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</si>
  <si>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</si>
  <si>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</si>
  <si>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</si>
  <si>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</si>
  <si>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</si>
  <si>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</si>
  <si>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</si>
  <si>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</si>
  <si>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</si>
  <si>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</si>
  <si>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</si>
  <si>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</si>
  <si>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</si>
  <si>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</si>
  <si>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</si>
  <si>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</si>
  <si>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</si>
  <si>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</si>
  <si>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</si>
  <si>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</si>
  <si>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</si>
  <si>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</si>
  <si>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</si>
  <si>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</si>
  <si>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</si>
  <si>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</si>
  <si>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</si>
  <si>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</si>
  <si>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</si>
  <si>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</si>
  <si>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</si>
  <si>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</si>
  <si>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</si>
  <si>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</si>
  <si>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</si>
  <si>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</si>
  <si>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</si>
  <si>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</si>
  <si>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</si>
  <si>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</si>
  <si>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</si>
  <si>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</si>
  <si>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</si>
  <si>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</si>
  <si>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</si>
  <si>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</si>
  <si>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</si>
  <si>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</si>
  <si>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</si>
  <si>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Randfontein</t>
  </si>
  <si>
    <t>GT482</t>
  </si>
  <si>
    <t>Westonaria</t>
  </si>
  <si>
    <t>GT483</t>
  </si>
  <si>
    <t>Merafong City</t>
  </si>
  <si>
    <t>GT484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</si>
  <si>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</si>
  <si>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</si>
  <si>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</si>
  <si>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</si>
  <si>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</si>
  <si>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</si>
  <si>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</si>
  <si>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</si>
  <si>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</si>
  <si>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</si>
  <si>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</si>
  <si>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</si>
  <si>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</si>
  <si>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</si>
  <si>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</si>
  <si>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</si>
  <si>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</si>
  <si>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</si>
  <si>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</si>
  <si>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</si>
  <si>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</si>
  <si>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</si>
  <si>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</si>
  <si>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</si>
  <si>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</si>
  <si>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</si>
  <si>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</si>
  <si>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</si>
  <si>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</si>
  <si>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</si>
  <si>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</si>
  <si>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</si>
  <si>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</si>
  <si>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</si>
  <si>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</si>
  <si>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</si>
  <si>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</si>
  <si>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</si>
  <si>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</si>
  <si>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</si>
  <si>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</si>
  <si>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</si>
  <si>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</si>
  <si>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</si>
  <si>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</si>
  <si>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</si>
  <si>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</si>
  <si>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</si>
  <si>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</si>
  <si>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</si>
  <si>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</si>
  <si>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</si>
  <si>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</si>
  <si>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</si>
  <si>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</si>
  <si>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</si>
  <si>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</si>
  <si>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</si>
  <si>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</si>
  <si>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</si>
  <si>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</si>
  <si>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</si>
  <si>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</si>
  <si>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</si>
  <si>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</si>
  <si>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</si>
  <si>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</si>
  <si>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</si>
  <si>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</si>
  <si>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</si>
  <si>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</si>
  <si>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</si>
  <si>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</si>
  <si>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</si>
  <si>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</si>
  <si>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</si>
  <si>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</si>
  <si>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</si>
  <si>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</si>
  <si>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</si>
  <si>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</si>
  <si>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</si>
  <si>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</si>
  <si>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</si>
  <si>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</si>
  <si>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</si>
  <si>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</si>
  <si>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</si>
  <si>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</si>
  <si>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</si>
  <si>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</si>
  <si>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</si>
  <si>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</si>
  <si>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</si>
  <si>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</si>
  <si>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</si>
  <si>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</si>
  <si>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</si>
  <si>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</si>
  <si>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</si>
  <si>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</si>
  <si>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</si>
  <si>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</si>
  <si>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</si>
  <si>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</si>
  <si>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</si>
  <si>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</si>
  <si>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</si>
  <si>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</si>
  <si>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</si>
  <si>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</si>
  <si>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</si>
  <si>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</si>
  <si>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</si>
  <si>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</si>
  <si>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</si>
  <si>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</si>
  <si>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</si>
  <si>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</si>
  <si>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</si>
  <si>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</si>
  <si>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</si>
  <si>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</si>
  <si>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</si>
  <si>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</si>
  <si>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</si>
  <si>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</si>
  <si>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</si>
  <si>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</si>
  <si>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</si>
  <si>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</si>
  <si>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</si>
  <si>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</si>
  <si>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</si>
  <si>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</si>
  <si>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</si>
  <si>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</si>
  <si>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</si>
  <si>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</si>
  <si>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</si>
  <si>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</si>
  <si>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</si>
  <si>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</si>
  <si>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</si>
  <si>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</si>
  <si>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</si>
  <si>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</si>
  <si>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</si>
  <si>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</si>
  <si>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</si>
  <si>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</si>
  <si>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</si>
  <si>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</si>
  <si>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</si>
  <si>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</si>
  <si>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</si>
  <si>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</si>
  <si>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</si>
  <si>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</si>
  <si>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</si>
  <si>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</si>
  <si>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</si>
  <si>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</si>
  <si>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</si>
  <si>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</si>
  <si>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</si>
  <si>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</si>
  <si>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</si>
  <si>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</si>
  <si>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</si>
  <si>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</si>
  <si>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</si>
  <si>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</si>
  <si>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</si>
  <si>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</si>
  <si>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</si>
  <si>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</si>
  <si>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</si>
  <si>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</si>
  <si>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</si>
  <si>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</si>
  <si>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</si>
  <si>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</si>
  <si>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</si>
  <si>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</si>
  <si>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</si>
  <si>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</si>
  <si>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</si>
  <si>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</si>
  <si>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</si>
  <si>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</si>
  <si>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</si>
  <si>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</si>
  <si>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</si>
  <si>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</si>
  <si>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</si>
  <si>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</si>
  <si>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</si>
  <si>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</si>
  <si>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</si>
  <si>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</si>
  <si>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</si>
  <si>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</si>
  <si>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</si>
  <si>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</si>
  <si>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</si>
  <si>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</si>
  <si>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</si>
  <si>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</si>
  <si>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</si>
  <si>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</si>
  <si>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</si>
  <si>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</si>
  <si>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</si>
  <si>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</si>
  <si>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</si>
  <si>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</si>
  <si>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</si>
  <si>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</si>
  <si>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</si>
  <si>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</si>
  <si>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</si>
  <si>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</si>
  <si>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</si>
  <si>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</si>
  <si>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</si>
  <si>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</si>
  <si>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</si>
  <si>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</si>
  <si>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</si>
  <si>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</si>
  <si>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</si>
  <si>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</si>
  <si>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</si>
  <si>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</si>
  <si>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</si>
  <si>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</si>
  <si>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</si>
  <si>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</si>
  <si>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</si>
  <si>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</si>
  <si>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</si>
  <si>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</si>
  <si>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</si>
  <si>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</si>
  <si>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</si>
  <si>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</si>
  <si>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</si>
  <si>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Ventersdorp</t>
  </si>
  <si>
    <t>NW401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</si>
  <si>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</si>
  <si>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</si>
  <si>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</si>
  <si>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</si>
  <si>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</si>
  <si>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</si>
  <si>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</si>
  <si>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</si>
  <si>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</si>
  <si>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</si>
  <si>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</si>
  <si>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</si>
  <si>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</si>
  <si>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</si>
  <si>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</si>
  <si>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</si>
  <si>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</si>
  <si>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</si>
  <si>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</si>
  <si>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</si>
  <si>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</si>
  <si>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</si>
  <si>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</si>
  <si>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</si>
  <si>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</si>
  <si>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</si>
  <si>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</si>
  <si>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</si>
  <si>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</si>
  <si>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</si>
  <si>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</si>
  <si>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</si>
  <si>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</si>
  <si>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</si>
  <si>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</si>
  <si>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</si>
  <si>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</si>
  <si>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</si>
  <si>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</si>
  <si>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</si>
  <si>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</si>
  <si>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</si>
  <si>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</si>
  <si>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</si>
  <si>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</si>
  <si>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</si>
  <si>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</si>
  <si>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Cacadu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</si>
  <si>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</si>
  <si>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</si>
  <si>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</si>
  <si>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</si>
  <si>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</si>
  <si>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</si>
  <si>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</si>
  <si>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</si>
  <si>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</si>
  <si>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</si>
  <si>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</si>
  <si>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</si>
  <si>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</si>
  <si>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</si>
  <si>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</si>
  <si>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</si>
  <si>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</si>
  <si>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</si>
  <si>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</si>
  <si>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</si>
  <si>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</si>
  <si>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</si>
  <si>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</si>
  <si>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</si>
  <si>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</si>
  <si>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</si>
  <si>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</si>
  <si>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</si>
  <si>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</si>
  <si>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</si>
  <si>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</si>
  <si>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</si>
  <si>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</si>
  <si>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uThungulu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</si>
  <si>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</si>
  <si>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</si>
  <si>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</si>
  <si>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</si>
  <si>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</si>
  <si>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</si>
  <si>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</si>
  <si>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</si>
  <si>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</si>
  <si>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</si>
  <si>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</si>
  <si>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</si>
  <si>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</si>
  <si>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</si>
  <si>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</si>
  <si>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</si>
  <si>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</si>
  <si>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</si>
  <si>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</si>
  <si>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</si>
  <si>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</si>
  <si>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</si>
  <si>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</si>
  <si>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</si>
  <si>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</si>
  <si>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</si>
  <si>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</si>
  <si>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</si>
  <si>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</si>
  <si>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</si>
  <si>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</si>
  <si>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Sisonke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</si>
  <si>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</si>
  <si>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</si>
  <si>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</si>
  <si>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</si>
  <si>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</si>
  <si>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</si>
  <si>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</si>
  <si>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</si>
  <si>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</si>
  <si>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</si>
  <si>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</si>
  <si>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</si>
  <si>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</si>
  <si>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</si>
  <si>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</si>
  <si>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Siyanda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</si>
  <si>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</si>
  <si>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</si>
  <si>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</si>
  <si>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</si>
  <si>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</si>
  <si>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</si>
  <si>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</si>
  <si>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</si>
  <si>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Cacadu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</si>
  <si>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</si>
  <si>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</si>
  <si>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</si>
  <si>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</si>
  <si>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</si>
  <si>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</si>
  <si>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</si>
  <si>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</si>
  <si>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</si>
  <si>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</si>
  <si>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</si>
  <si>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</si>
  <si>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</si>
  <si>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</si>
  <si>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</si>
  <si>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</si>
  <si>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</si>
  <si>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</si>
  <si>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</si>
  <si>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</si>
  <si>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</si>
  <si>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</si>
  <si>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</si>
  <si>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</si>
  <si>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</si>
  <si>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</si>
  <si>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</si>
  <si>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</si>
  <si>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</si>
  <si>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</si>
  <si>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</si>
  <si>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</si>
  <si>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</si>
  <si>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</si>
  <si>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</si>
  <si>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</si>
  <si>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</si>
  <si>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</si>
  <si>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</si>
  <si>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</si>
  <si>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</si>
  <si>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</si>
  <si>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</si>
  <si>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</si>
  <si>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Siyanda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</si>
  <si>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</si>
  <si>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</si>
  <si>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</si>
  <si>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</si>
  <si>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</si>
  <si>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</si>
  <si>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</si>
  <si>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</si>
  <si>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</si>
  <si>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</si>
  <si>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</si>
  <si>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</si>
  <si>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</si>
  <si>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</si>
  <si>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</si>
  <si>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</si>
  <si>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21</t>
  </si>
  <si>
    <t>Total Local Municipalities</t>
  </si>
  <si>
    <t>Total District Municipalities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</si>
</sst>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_);\(#,###.0\%\);.0\%_)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16" xfId="0" applyNumberFormat="1" applyFont="1" applyBorder="1" applyAlignment="1" applyProtection="1">
      <alignment/>
      <protection/>
    </xf>
    <xf numFmtId="170" fontId="5" fillId="0" borderId="17" xfId="0" applyNumberFormat="1" applyFont="1" applyBorder="1" applyAlignment="1" applyProtection="1">
      <alignment/>
      <protection/>
    </xf>
    <xf numFmtId="171" fontId="5" fillId="0" borderId="18" xfId="0" applyNumberFormat="1" applyFont="1" applyBorder="1" applyAlignment="1" applyProtection="1">
      <alignment/>
      <protection/>
    </xf>
    <xf numFmtId="170" fontId="5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71" fontId="5" fillId="0" borderId="22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indent="1"/>
      <protection/>
    </xf>
    <xf numFmtId="171" fontId="5" fillId="0" borderId="22" xfId="0" applyNumberFormat="1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71" fontId="7" fillId="0" borderId="22" xfId="0" applyNumberFormat="1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171" fontId="7" fillId="0" borderId="2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2" fontId="5" fillId="0" borderId="27" xfId="0" applyNumberFormat="1" applyFont="1" applyBorder="1" applyAlignment="1" applyProtection="1">
      <alignment/>
      <protection/>
    </xf>
    <xf numFmtId="172" fontId="5" fillId="0" borderId="28" xfId="0" applyNumberFormat="1" applyFont="1" applyBorder="1" applyAlignment="1" applyProtection="1">
      <alignment/>
      <protection/>
    </xf>
    <xf numFmtId="172" fontId="5" fillId="0" borderId="27" xfId="0" applyNumberFormat="1" applyFont="1" applyFill="1" applyBorder="1" applyAlignment="1" applyProtection="1">
      <alignment/>
      <protection/>
    </xf>
    <xf numFmtId="172" fontId="5" fillId="0" borderId="28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7" fillId="0" borderId="29" xfId="0" applyNumberFormat="1" applyFont="1" applyBorder="1" applyAlignment="1" applyProtection="1">
      <alignment/>
      <protection/>
    </xf>
    <xf numFmtId="172" fontId="7" fillId="0" borderId="30" xfId="0" applyNumberFormat="1" applyFont="1" applyBorder="1" applyAlignment="1" applyProtection="1">
      <alignment/>
      <protection/>
    </xf>
    <xf numFmtId="172" fontId="5" fillId="0" borderId="31" xfId="0" applyNumberFormat="1" applyFont="1" applyBorder="1" applyAlignment="1" applyProtection="1">
      <alignment/>
      <protection/>
    </xf>
    <xf numFmtId="172" fontId="5" fillId="0" borderId="31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/>
      <protection/>
    </xf>
    <xf numFmtId="172" fontId="7" fillId="0" borderId="32" xfId="0" applyNumberFormat="1" applyFont="1" applyBorder="1" applyAlignment="1" applyProtection="1">
      <alignment/>
      <protection/>
    </xf>
    <xf numFmtId="172" fontId="6" fillId="0" borderId="28" xfId="0" applyNumberFormat="1" applyFont="1" applyBorder="1" applyAlignment="1" applyProtection="1">
      <alignment wrapText="1"/>
      <protection/>
    </xf>
    <xf numFmtId="172" fontId="6" fillId="0" borderId="31" xfId="0" applyNumberFormat="1" applyFont="1" applyBorder="1" applyAlignment="1" applyProtection="1">
      <alignment wrapText="1"/>
      <protection/>
    </xf>
    <xf numFmtId="172" fontId="4" fillId="0" borderId="28" xfId="0" applyNumberFormat="1" applyFont="1" applyBorder="1" applyAlignment="1" applyProtection="1">
      <alignment/>
      <protection/>
    </xf>
    <xf numFmtId="172" fontId="4" fillId="0" borderId="3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171" fontId="5" fillId="0" borderId="26" xfId="0" applyNumberFormat="1" applyFont="1" applyFill="1" applyBorder="1" applyAlignment="1" applyProtection="1">
      <alignment/>
      <protection/>
    </xf>
    <xf numFmtId="172" fontId="5" fillId="0" borderId="29" xfId="0" applyNumberFormat="1" applyFont="1" applyFill="1" applyBorder="1" applyAlignment="1" applyProtection="1">
      <alignment/>
      <protection/>
    </xf>
    <xf numFmtId="172" fontId="5" fillId="0" borderId="30" xfId="0" applyNumberFormat="1" applyFont="1" applyFill="1" applyBorder="1" applyAlignment="1" applyProtection="1">
      <alignment/>
      <protection/>
    </xf>
    <xf numFmtId="172" fontId="5" fillId="0" borderId="32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172" fontId="4" fillId="0" borderId="28" xfId="0" applyNumberFormat="1" applyFont="1" applyBorder="1" applyAlignment="1" applyProtection="1">
      <alignment wrapText="1"/>
      <protection/>
    </xf>
    <xf numFmtId="172" fontId="4" fillId="0" borderId="31" xfId="0" applyNumberFormat="1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 horizontal="left" indent="1"/>
      <protection/>
    </xf>
    <xf numFmtId="172" fontId="6" fillId="0" borderId="30" xfId="0" applyNumberFormat="1" applyFont="1" applyBorder="1" applyAlignment="1" applyProtection="1">
      <alignment wrapText="1"/>
      <protection/>
    </xf>
    <xf numFmtId="172" fontId="6" fillId="0" borderId="32" xfId="0" applyNumberFormat="1" applyFont="1" applyBorder="1" applyAlignment="1" applyProtection="1">
      <alignment wrapText="1"/>
      <protection/>
    </xf>
    <xf numFmtId="171" fontId="6" fillId="0" borderId="22" xfId="0" applyNumberFormat="1" applyFont="1" applyBorder="1" applyAlignment="1" applyProtection="1">
      <alignment wrapText="1"/>
      <protection/>
    </xf>
    <xf numFmtId="171" fontId="4" fillId="0" borderId="2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5" fillId="0" borderId="34" xfId="0" applyFont="1" applyBorder="1" applyAlignment="1" applyProtection="1">
      <alignment/>
      <protection/>
    </xf>
    <xf numFmtId="41" fontId="5" fillId="0" borderId="16" xfId="0" applyNumberFormat="1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/>
      <protection/>
    </xf>
    <xf numFmtId="41" fontId="5" fillId="0" borderId="19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horizontal="left" indent="1"/>
      <protection/>
    </xf>
    <xf numFmtId="0" fontId="7" fillId="0" borderId="2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171" fontId="4" fillId="0" borderId="22" xfId="0" applyNumberFormat="1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172" fontId="5" fillId="0" borderId="29" xfId="0" applyNumberFormat="1" applyFont="1" applyBorder="1" applyAlignment="1" applyProtection="1">
      <alignment/>
      <protection/>
    </xf>
    <xf numFmtId="172" fontId="5" fillId="0" borderId="30" xfId="0" applyNumberFormat="1" applyFont="1" applyBorder="1" applyAlignment="1" applyProtection="1">
      <alignment/>
      <protection/>
    </xf>
    <xf numFmtId="171" fontId="5" fillId="0" borderId="26" xfId="0" applyNumberFormat="1" applyFont="1" applyBorder="1" applyAlignment="1" applyProtection="1">
      <alignment/>
      <protection/>
    </xf>
    <xf numFmtId="172" fontId="5" fillId="0" borderId="3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4" fillId="0" borderId="10" xfId="0" applyNumberFormat="1" applyFont="1" applyBorder="1" applyAlignment="1" applyProtection="1">
      <alignment wrapText="1"/>
      <protection/>
    </xf>
    <xf numFmtId="0" fontId="4" fillId="0" borderId="11" xfId="0" applyNumberFormat="1" applyFont="1" applyBorder="1" applyAlignment="1" applyProtection="1">
      <alignment wrapText="1"/>
      <protection/>
    </xf>
    <xf numFmtId="0" fontId="4" fillId="0" borderId="12" xfId="0" applyNumberFormat="1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2" fontId="5" fillId="0" borderId="35" xfId="0" applyNumberFormat="1" applyFont="1" applyFill="1" applyBorder="1" applyAlignment="1" applyProtection="1">
      <alignment/>
      <protection/>
    </xf>
    <xf numFmtId="172" fontId="7" fillId="0" borderId="35" xfId="0" applyNumberFormat="1" applyFont="1" applyFill="1" applyBorder="1" applyAlignment="1" applyProtection="1">
      <alignment/>
      <protection/>
    </xf>
    <xf numFmtId="171" fontId="5" fillId="0" borderId="36" xfId="0" applyNumberFormat="1" applyFont="1" applyBorder="1" applyAlignment="1" applyProtection="1">
      <alignment/>
      <protection/>
    </xf>
    <xf numFmtId="172" fontId="5" fillId="0" borderId="35" xfId="0" applyNumberFormat="1" applyFont="1" applyBorder="1" applyAlignment="1" applyProtection="1">
      <alignment/>
      <protection/>
    </xf>
    <xf numFmtId="172" fontId="5" fillId="0" borderId="37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wrapText="1"/>
      <protection/>
    </xf>
    <xf numFmtId="171" fontId="5" fillId="0" borderId="2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right" wrapText="1"/>
      <protection/>
    </xf>
    <xf numFmtId="0" fontId="0" fillId="0" borderId="39" xfId="0" applyFont="1" applyBorder="1" applyAlignment="1" applyProtection="1">
      <alignment horizontal="right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s="6" customFormat="1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12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19" t="s">
        <v>28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21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/>
      <c r="B8" s="23" t="s">
        <v>29</v>
      </c>
      <c r="C8" s="102" t="s">
        <v>30</v>
      </c>
      <c r="D8" s="36">
        <v>17933560812</v>
      </c>
      <c r="E8" s="37">
        <v>25188469572</v>
      </c>
      <c r="F8" s="24">
        <f>IF($E8=0,0,($N8/$E8))</f>
        <v>0.7119750074826023</v>
      </c>
      <c r="G8" s="43">
        <v>5983906522</v>
      </c>
      <c r="H8" s="37">
        <v>20284598128</v>
      </c>
      <c r="I8" s="24">
        <f>IF($AF8=0,0,($M8/$AF8))</f>
        <v>0.29499753873556256</v>
      </c>
      <c r="J8" s="37">
        <v>5983906522</v>
      </c>
      <c r="K8" s="37">
        <v>15912313463</v>
      </c>
      <c r="L8" s="24">
        <f>IF($K8=0,0,($M8/$K8))</f>
        <v>0.37605509317762237</v>
      </c>
      <c r="M8" s="37">
        <v>5983906522</v>
      </c>
      <c r="N8" s="37">
        <v>17933560812</v>
      </c>
      <c r="O8" s="24">
        <f>IF($N8=0,0,($M8/$N8))</f>
        <v>0.3336708523605613</v>
      </c>
      <c r="P8" s="37">
        <v>895140770</v>
      </c>
      <c r="Q8" s="37">
        <v>6264428360</v>
      </c>
      <c r="R8" s="24">
        <f>IF($T8=0,0,($P8/$T8))</f>
        <v>0.14289265014437805</v>
      </c>
      <c r="S8" s="46">
        <v>126095811</v>
      </c>
      <c r="T8" s="47">
        <v>6264428360</v>
      </c>
      <c r="U8" s="24">
        <f>IF($T8=0,0,($V8/$T8))</f>
        <v>0.020128861526321293</v>
      </c>
      <c r="V8" s="46">
        <v>126095811</v>
      </c>
      <c r="W8" s="47">
        <v>41117275405</v>
      </c>
      <c r="X8" s="24">
        <f>IF($W8=0,0,($V8/$W8))</f>
        <v>0.0030667355693676708</v>
      </c>
      <c r="Y8" s="46">
        <v>5421236611</v>
      </c>
      <c r="Z8" s="46">
        <v>6264428360</v>
      </c>
      <c r="AA8" s="24">
        <f>IF($Z8=0,0,($Y8/$Z8))</f>
        <v>0.8654000492073629</v>
      </c>
      <c r="AB8" s="37">
        <v>4586503248</v>
      </c>
      <c r="AC8" s="46">
        <v>8094762821</v>
      </c>
      <c r="AD8" s="24">
        <f>IF($AC8=0,0,($AB8/$AC8))</f>
        <v>0.5666013136421209</v>
      </c>
      <c r="AE8" s="37">
        <v>9890063229</v>
      </c>
      <c r="AF8" s="46">
        <v>20284598128</v>
      </c>
      <c r="AG8" s="24">
        <f>IF($AF8=0,0,($AE8/$AF8))</f>
        <v>0.4875651549314243</v>
      </c>
    </row>
    <row r="9" spans="1:33" s="10" customFormat="1" ht="12.75">
      <c r="A9" s="22"/>
      <c r="B9" s="23" t="s">
        <v>31</v>
      </c>
      <c r="C9" s="102" t="s">
        <v>32</v>
      </c>
      <c r="D9" s="36">
        <v>9137942313</v>
      </c>
      <c r="E9" s="37">
        <v>12496037147</v>
      </c>
      <c r="F9" s="24">
        <f>IF($E9=0,0,($N9/$E9))</f>
        <v>0.7312672173989017</v>
      </c>
      <c r="G9" s="43">
        <v>3081310868</v>
      </c>
      <c r="H9" s="37">
        <v>11169118609</v>
      </c>
      <c r="I9" s="24">
        <f>IF($AF9=0,0,($M9/$AF9))</f>
        <v>0.27587771030715896</v>
      </c>
      <c r="J9" s="37">
        <v>3081310868</v>
      </c>
      <c r="K9" s="37">
        <v>8083621938</v>
      </c>
      <c r="L9" s="24">
        <f>IF($K9=0,0,($M9/$K9))</f>
        <v>0.38117948756549086</v>
      </c>
      <c r="M9" s="37">
        <v>3081310868</v>
      </c>
      <c r="N9" s="37">
        <v>9137942313</v>
      </c>
      <c r="O9" s="24">
        <f>IF($N9=0,0,($M9/$N9))</f>
        <v>0.33719964106321887</v>
      </c>
      <c r="P9" s="37">
        <v>535337747</v>
      </c>
      <c r="Q9" s="37">
        <v>2179414825</v>
      </c>
      <c r="R9" s="24">
        <f>IF($T9=0,0,($P9/$T9))</f>
        <v>0.245633709039306</v>
      </c>
      <c r="S9" s="46">
        <v>247248022</v>
      </c>
      <c r="T9" s="47">
        <v>2179414825</v>
      </c>
      <c r="U9" s="24">
        <f>IF($T9=0,0,($V9/$T9))</f>
        <v>0.11344697630016351</v>
      </c>
      <c r="V9" s="46">
        <v>247248022</v>
      </c>
      <c r="W9" s="47">
        <v>13133703387</v>
      </c>
      <c r="X9" s="24">
        <f>IF($W9=0,0,($V9/$W9))</f>
        <v>0.018825461083941564</v>
      </c>
      <c r="Y9" s="46">
        <v>1797487543</v>
      </c>
      <c r="Z9" s="46">
        <v>2179414825</v>
      </c>
      <c r="AA9" s="24">
        <f>IF($Z9=0,0,($Y9/$Z9))</f>
        <v>0.8247569587859438</v>
      </c>
      <c r="AB9" s="37">
        <v>1682025873</v>
      </c>
      <c r="AC9" s="46">
        <v>5050364314</v>
      </c>
      <c r="AD9" s="24">
        <f>IF($AC9=0,0,($AB9/$AC9))</f>
        <v>0.33305040357926147</v>
      </c>
      <c r="AE9" s="37">
        <v>1782704326</v>
      </c>
      <c r="AF9" s="46">
        <v>11169118609</v>
      </c>
      <c r="AG9" s="24">
        <f>IF($AF9=0,0,($AE9/$AF9))</f>
        <v>0.15961011682367748</v>
      </c>
    </row>
    <row r="10" spans="1:33" s="10" customFormat="1" ht="12.75">
      <c r="A10" s="22"/>
      <c r="B10" s="23" t="s">
        <v>33</v>
      </c>
      <c r="C10" s="102" t="s">
        <v>34</v>
      </c>
      <c r="D10" s="36">
        <v>83016034585</v>
      </c>
      <c r="E10" s="37">
        <v>93822818174</v>
      </c>
      <c r="F10" s="24">
        <f aca="true" t="shared" si="0" ref="F10:F17">IF($E10=0,0,($N10/$E10))</f>
        <v>0.8848171074017604</v>
      </c>
      <c r="G10" s="43">
        <v>21056431574</v>
      </c>
      <c r="H10" s="37">
        <v>85225157484</v>
      </c>
      <c r="I10" s="24">
        <f aca="true" t="shared" si="1" ref="I10:I17">IF($AF10=0,0,($M10/$AF10))</f>
        <v>0.24706826241949853</v>
      </c>
      <c r="J10" s="37">
        <v>21056431574</v>
      </c>
      <c r="K10" s="37">
        <v>53638525569</v>
      </c>
      <c r="L10" s="24">
        <f aca="true" t="shared" si="2" ref="L10:L17">IF($K10=0,0,($M10/$K10))</f>
        <v>0.39256171474947127</v>
      </c>
      <c r="M10" s="37">
        <v>21056431574</v>
      </c>
      <c r="N10" s="37">
        <v>83016034585</v>
      </c>
      <c r="O10" s="24">
        <f aca="true" t="shared" si="3" ref="O10:O17">IF($N10=0,0,($M10/$N10))</f>
        <v>0.25364294595931763</v>
      </c>
      <c r="P10" s="37">
        <v>6240119524</v>
      </c>
      <c r="Q10" s="37">
        <v>12775384448</v>
      </c>
      <c r="R10" s="24">
        <f aca="true" t="shared" si="4" ref="R10:R17">IF($T10=0,0,($P10/$T10))</f>
        <v>0.4884486685625259</v>
      </c>
      <c r="S10" s="46">
        <v>4217425572</v>
      </c>
      <c r="T10" s="47">
        <v>12775384448</v>
      </c>
      <c r="U10" s="24">
        <f aca="true" t="shared" si="5" ref="U10:U17">IF($T10=0,0,($V10/$T10))</f>
        <v>0.33012122564031665</v>
      </c>
      <c r="V10" s="46">
        <v>4217425572</v>
      </c>
      <c r="W10" s="47">
        <v>126903700562</v>
      </c>
      <c r="X10" s="24">
        <f aca="true" t="shared" si="6" ref="X10:X17">IF($W10=0,0,($V10/$W10))</f>
        <v>0.03323327494251861</v>
      </c>
      <c r="Y10" s="46">
        <v>9786006052</v>
      </c>
      <c r="Z10" s="46">
        <v>12775384448</v>
      </c>
      <c r="AA10" s="24">
        <f aca="true" t="shared" si="7" ref="AA10:AA17">IF($Z10=0,0,($Y10/$Z10))</f>
        <v>0.766004819019909</v>
      </c>
      <c r="AB10" s="37">
        <v>11188281392</v>
      </c>
      <c r="AC10" s="46">
        <v>52965470309</v>
      </c>
      <c r="AD10" s="24">
        <f aca="true" t="shared" si="8" ref="AD10:AD17">IF($AC10=0,0,($AB10/$AC10))</f>
        <v>0.21123727074880452</v>
      </c>
      <c r="AE10" s="37">
        <v>16845356506</v>
      </c>
      <c r="AF10" s="46">
        <v>85225157484</v>
      </c>
      <c r="AG10" s="24">
        <f aca="true" t="shared" si="9" ref="AG10:AG17">IF($AF10=0,0,($AE10/$AF10))</f>
        <v>0.19765708862623707</v>
      </c>
    </row>
    <row r="11" spans="1:33" s="10" customFormat="1" ht="12.75">
      <c r="A11" s="22"/>
      <c r="B11" s="23" t="s">
        <v>35</v>
      </c>
      <c r="C11" s="102" t="s">
        <v>36</v>
      </c>
      <c r="D11" s="36">
        <v>37844208728</v>
      </c>
      <c r="E11" s="37">
        <v>46179600307</v>
      </c>
      <c r="F11" s="24">
        <f t="shared" si="0"/>
        <v>0.8195005690047841</v>
      </c>
      <c r="G11" s="43">
        <v>11037126694</v>
      </c>
      <c r="H11" s="37">
        <v>40190012007</v>
      </c>
      <c r="I11" s="24">
        <f t="shared" si="1"/>
        <v>0.2746236227069958</v>
      </c>
      <c r="J11" s="37">
        <v>11037126694</v>
      </c>
      <c r="K11" s="37">
        <v>28016462305</v>
      </c>
      <c r="L11" s="24">
        <f t="shared" si="2"/>
        <v>0.39395147659418234</v>
      </c>
      <c r="M11" s="37">
        <v>11037126694</v>
      </c>
      <c r="N11" s="37">
        <v>37844208728</v>
      </c>
      <c r="O11" s="24">
        <f t="shared" si="3"/>
        <v>0.2916463856683546</v>
      </c>
      <c r="P11" s="37">
        <v>4052694535</v>
      </c>
      <c r="Q11" s="37">
        <v>10848900785</v>
      </c>
      <c r="R11" s="24">
        <f t="shared" si="4"/>
        <v>0.3735580788611664</v>
      </c>
      <c r="S11" s="46">
        <v>1954975527</v>
      </c>
      <c r="T11" s="47">
        <v>10848900785</v>
      </c>
      <c r="U11" s="24">
        <f t="shared" si="5"/>
        <v>0.18020033234178018</v>
      </c>
      <c r="V11" s="46">
        <v>1954975527</v>
      </c>
      <c r="W11" s="47">
        <v>67900975394</v>
      </c>
      <c r="X11" s="24">
        <f t="shared" si="6"/>
        <v>0.028791567656519253</v>
      </c>
      <c r="Y11" s="46">
        <v>8549319795</v>
      </c>
      <c r="Z11" s="46">
        <v>10848900785</v>
      </c>
      <c r="AA11" s="24">
        <f t="shared" si="7"/>
        <v>0.7880355774679527</v>
      </c>
      <c r="AB11" s="37">
        <v>4829172442</v>
      </c>
      <c r="AC11" s="46">
        <v>20314930782</v>
      </c>
      <c r="AD11" s="24">
        <f t="shared" si="8"/>
        <v>0.2377154268366436</v>
      </c>
      <c r="AE11" s="37">
        <v>7152424162</v>
      </c>
      <c r="AF11" s="46">
        <v>40190012007</v>
      </c>
      <c r="AG11" s="24">
        <f t="shared" si="9"/>
        <v>0.1779652158539849</v>
      </c>
    </row>
    <row r="12" spans="1:33" s="10" customFormat="1" ht="12.75">
      <c r="A12" s="22"/>
      <c r="B12" s="23" t="s">
        <v>37</v>
      </c>
      <c r="C12" s="102" t="s">
        <v>38</v>
      </c>
      <c r="D12" s="36">
        <v>7794381820</v>
      </c>
      <c r="E12" s="37">
        <v>12752587083</v>
      </c>
      <c r="F12" s="24">
        <f t="shared" si="0"/>
        <v>0.6112000466470369</v>
      </c>
      <c r="G12" s="43">
        <v>3287185430</v>
      </c>
      <c r="H12" s="37">
        <v>10362904027</v>
      </c>
      <c r="I12" s="24">
        <f t="shared" si="1"/>
        <v>0.31720697416818794</v>
      </c>
      <c r="J12" s="37">
        <v>3287185430</v>
      </c>
      <c r="K12" s="37">
        <v>8596128624</v>
      </c>
      <c r="L12" s="24">
        <f t="shared" si="2"/>
        <v>0.3824030064908903</v>
      </c>
      <c r="M12" s="37">
        <v>3287185430</v>
      </c>
      <c r="N12" s="37">
        <v>7794381820</v>
      </c>
      <c r="O12" s="24">
        <f t="shared" si="3"/>
        <v>0.42173779857245947</v>
      </c>
      <c r="P12" s="37">
        <v>862859450</v>
      </c>
      <c r="Q12" s="37">
        <v>4363418126</v>
      </c>
      <c r="R12" s="24">
        <f t="shared" si="4"/>
        <v>0.19774851391356207</v>
      </c>
      <c r="S12" s="46">
        <v>46440000</v>
      </c>
      <c r="T12" s="47">
        <v>4363418126</v>
      </c>
      <c r="U12" s="24">
        <f t="shared" si="5"/>
        <v>0.01064303228775651</v>
      </c>
      <c r="V12" s="46">
        <v>46440000</v>
      </c>
      <c r="W12" s="47">
        <v>28018096301</v>
      </c>
      <c r="X12" s="24">
        <f t="shared" si="6"/>
        <v>0.0016575001920577487</v>
      </c>
      <c r="Y12" s="46">
        <v>3647475119</v>
      </c>
      <c r="Z12" s="46">
        <v>4363418126</v>
      </c>
      <c r="AA12" s="24">
        <f t="shared" si="7"/>
        <v>0.8359215215397398</v>
      </c>
      <c r="AB12" s="37">
        <v>1206522163</v>
      </c>
      <c r="AC12" s="46">
        <v>3011563954</v>
      </c>
      <c r="AD12" s="24">
        <f t="shared" si="8"/>
        <v>0.4006297662706053</v>
      </c>
      <c r="AE12" s="37">
        <v>1657185598</v>
      </c>
      <c r="AF12" s="46">
        <v>10362904027</v>
      </c>
      <c r="AG12" s="24">
        <f t="shared" si="9"/>
        <v>0.15991517374688508</v>
      </c>
    </row>
    <row r="13" spans="1:33" s="10" customFormat="1" ht="12.75">
      <c r="A13" s="22"/>
      <c r="B13" s="23" t="s">
        <v>39</v>
      </c>
      <c r="C13" s="102" t="s">
        <v>40</v>
      </c>
      <c r="D13" s="36">
        <v>7562158153</v>
      </c>
      <c r="E13" s="37">
        <v>11204299609</v>
      </c>
      <c r="F13" s="24">
        <f t="shared" si="0"/>
        <v>0.6749335895057285</v>
      </c>
      <c r="G13" s="43">
        <v>3006603741</v>
      </c>
      <c r="H13" s="37">
        <v>11011276265</v>
      </c>
      <c r="I13" s="24">
        <f t="shared" si="1"/>
        <v>0.27304770751749</v>
      </c>
      <c r="J13" s="37">
        <v>3006603741</v>
      </c>
      <c r="K13" s="37">
        <v>8396005322</v>
      </c>
      <c r="L13" s="24">
        <f t="shared" si="2"/>
        <v>0.35809931338678586</v>
      </c>
      <c r="M13" s="37">
        <v>3006603741</v>
      </c>
      <c r="N13" s="37">
        <v>7562158153</v>
      </c>
      <c r="O13" s="24">
        <f t="shared" si="3"/>
        <v>0.3975854088435381</v>
      </c>
      <c r="P13" s="37">
        <v>952848044</v>
      </c>
      <c r="Q13" s="37">
        <v>2887346415</v>
      </c>
      <c r="R13" s="24">
        <f t="shared" si="4"/>
        <v>0.33000821759726395</v>
      </c>
      <c r="S13" s="46">
        <v>310923000</v>
      </c>
      <c r="T13" s="47">
        <v>2887346415</v>
      </c>
      <c r="U13" s="24">
        <f t="shared" si="5"/>
        <v>0.10768468874560035</v>
      </c>
      <c r="V13" s="46">
        <v>310923000</v>
      </c>
      <c r="W13" s="47">
        <v>21213775848</v>
      </c>
      <c r="X13" s="24">
        <f t="shared" si="6"/>
        <v>0.014656655289836737</v>
      </c>
      <c r="Y13" s="46">
        <v>2248486644</v>
      </c>
      <c r="Z13" s="46">
        <v>2887346415</v>
      </c>
      <c r="AA13" s="24">
        <f t="shared" si="7"/>
        <v>0.7787380940225699</v>
      </c>
      <c r="AB13" s="37">
        <v>842852049</v>
      </c>
      <c r="AC13" s="46">
        <v>4015862823</v>
      </c>
      <c r="AD13" s="24">
        <f t="shared" si="8"/>
        <v>0.20988068720194927</v>
      </c>
      <c r="AE13" s="37">
        <v>1035784882</v>
      </c>
      <c r="AF13" s="46">
        <v>11011276265</v>
      </c>
      <c r="AG13" s="24">
        <f t="shared" si="9"/>
        <v>0.09406583370288367</v>
      </c>
    </row>
    <row r="14" spans="1:33" s="10" customFormat="1" ht="12.75">
      <c r="A14" s="22"/>
      <c r="B14" s="23" t="s">
        <v>41</v>
      </c>
      <c r="C14" s="102" t="s">
        <v>42</v>
      </c>
      <c r="D14" s="36">
        <v>8778763810</v>
      </c>
      <c r="E14" s="37">
        <v>12475933670</v>
      </c>
      <c r="F14" s="24">
        <f t="shared" si="0"/>
        <v>0.7036558579266637</v>
      </c>
      <c r="G14" s="43">
        <v>2697754947</v>
      </c>
      <c r="H14" s="37">
        <v>10561929351</v>
      </c>
      <c r="I14" s="24">
        <f t="shared" si="1"/>
        <v>0.2554225518223692</v>
      </c>
      <c r="J14" s="37">
        <v>2697754947</v>
      </c>
      <c r="K14" s="37">
        <v>7308635560</v>
      </c>
      <c r="L14" s="24">
        <f t="shared" si="2"/>
        <v>0.36911882181740635</v>
      </c>
      <c r="M14" s="37">
        <v>2697754947</v>
      </c>
      <c r="N14" s="37">
        <v>8778763810</v>
      </c>
      <c r="O14" s="24">
        <f t="shared" si="3"/>
        <v>0.30730465079000685</v>
      </c>
      <c r="P14" s="37">
        <v>919241092</v>
      </c>
      <c r="Q14" s="37">
        <v>3148099526</v>
      </c>
      <c r="R14" s="24">
        <f t="shared" si="4"/>
        <v>0.2919987390513015</v>
      </c>
      <c r="S14" s="46">
        <v>136816577</v>
      </c>
      <c r="T14" s="47">
        <v>3148099526</v>
      </c>
      <c r="U14" s="24">
        <f t="shared" si="5"/>
        <v>0.04346005450908987</v>
      </c>
      <c r="V14" s="46">
        <v>136816577</v>
      </c>
      <c r="W14" s="47">
        <v>11383857358</v>
      </c>
      <c r="X14" s="24">
        <f t="shared" si="6"/>
        <v>0.012018472535045621</v>
      </c>
      <c r="Y14" s="46">
        <v>2655459528</v>
      </c>
      <c r="Z14" s="46">
        <v>3148099526</v>
      </c>
      <c r="AA14" s="24">
        <f t="shared" si="7"/>
        <v>0.8435119366680404</v>
      </c>
      <c r="AB14" s="37">
        <v>1637040884</v>
      </c>
      <c r="AC14" s="46">
        <v>4999364917</v>
      </c>
      <c r="AD14" s="24">
        <f t="shared" si="8"/>
        <v>0.3274497683562474</v>
      </c>
      <c r="AE14" s="37">
        <v>1606922584</v>
      </c>
      <c r="AF14" s="46">
        <v>10561929351</v>
      </c>
      <c r="AG14" s="24">
        <f t="shared" si="9"/>
        <v>0.15214290217230597</v>
      </c>
    </row>
    <row r="15" spans="1:33" s="10" customFormat="1" ht="12.75">
      <c r="A15" s="22"/>
      <c r="B15" s="23" t="s">
        <v>43</v>
      </c>
      <c r="C15" s="102" t="s">
        <v>44</v>
      </c>
      <c r="D15" s="36">
        <v>3515496033</v>
      </c>
      <c r="E15" s="37">
        <v>4808449080</v>
      </c>
      <c r="F15" s="24">
        <f t="shared" si="0"/>
        <v>0.7311080921335242</v>
      </c>
      <c r="G15" s="43">
        <v>1493382698</v>
      </c>
      <c r="H15" s="37">
        <v>4483896504</v>
      </c>
      <c r="I15" s="24">
        <f t="shared" si="1"/>
        <v>0.3330546761433457</v>
      </c>
      <c r="J15" s="37">
        <v>1493382698</v>
      </c>
      <c r="K15" s="37">
        <v>3553376276</v>
      </c>
      <c r="L15" s="24">
        <f t="shared" si="2"/>
        <v>0.42027147760469824</v>
      </c>
      <c r="M15" s="37">
        <v>1493382698</v>
      </c>
      <c r="N15" s="37">
        <v>3515496033</v>
      </c>
      <c r="O15" s="24">
        <f t="shared" si="3"/>
        <v>0.42479999521592404</v>
      </c>
      <c r="P15" s="37">
        <v>470527960</v>
      </c>
      <c r="Q15" s="37">
        <v>1259865587</v>
      </c>
      <c r="R15" s="24">
        <f t="shared" si="4"/>
        <v>0.3734747300467379</v>
      </c>
      <c r="S15" s="46">
        <v>265389633</v>
      </c>
      <c r="T15" s="47">
        <v>1259865587</v>
      </c>
      <c r="U15" s="24">
        <f t="shared" si="5"/>
        <v>0.21064916427469654</v>
      </c>
      <c r="V15" s="46">
        <v>265389633</v>
      </c>
      <c r="W15" s="47">
        <v>8851106617</v>
      </c>
      <c r="X15" s="24">
        <f t="shared" si="6"/>
        <v>0.029983779936655124</v>
      </c>
      <c r="Y15" s="46">
        <v>1026473119</v>
      </c>
      <c r="Z15" s="46">
        <v>1259865587</v>
      </c>
      <c r="AA15" s="24">
        <f t="shared" si="7"/>
        <v>0.8147481204278659</v>
      </c>
      <c r="AB15" s="37">
        <v>554858711</v>
      </c>
      <c r="AC15" s="46">
        <v>1969612362</v>
      </c>
      <c r="AD15" s="24">
        <f t="shared" si="8"/>
        <v>0.2817096001756309</v>
      </c>
      <c r="AE15" s="37">
        <v>393607744</v>
      </c>
      <c r="AF15" s="46">
        <v>4483896504</v>
      </c>
      <c r="AG15" s="24">
        <f t="shared" si="9"/>
        <v>0.087782522109703</v>
      </c>
    </row>
    <row r="16" spans="1:33" s="10" customFormat="1" ht="12.75">
      <c r="A16" s="22"/>
      <c r="B16" s="25" t="s">
        <v>45</v>
      </c>
      <c r="C16" s="102" t="s">
        <v>46</v>
      </c>
      <c r="D16" s="36">
        <v>34790376277</v>
      </c>
      <c r="E16" s="37">
        <v>39104483315</v>
      </c>
      <c r="F16" s="24">
        <f t="shared" si="0"/>
        <v>0.8896774315300783</v>
      </c>
      <c r="G16" s="43">
        <v>11225536564</v>
      </c>
      <c r="H16" s="37">
        <v>35642757552</v>
      </c>
      <c r="I16" s="24">
        <f t="shared" si="1"/>
        <v>0.314945793619442</v>
      </c>
      <c r="J16" s="37">
        <v>11225536564</v>
      </c>
      <c r="K16" s="37">
        <v>26273271196</v>
      </c>
      <c r="L16" s="24">
        <f t="shared" si="2"/>
        <v>0.42726071223704504</v>
      </c>
      <c r="M16" s="37">
        <v>11225536564</v>
      </c>
      <c r="N16" s="37">
        <v>34790376277</v>
      </c>
      <c r="O16" s="24">
        <f t="shared" si="3"/>
        <v>0.32266211996738964</v>
      </c>
      <c r="P16" s="37">
        <v>3819649605</v>
      </c>
      <c r="Q16" s="37">
        <v>8063877994</v>
      </c>
      <c r="R16" s="24">
        <f t="shared" si="4"/>
        <v>0.47367403225123744</v>
      </c>
      <c r="S16" s="46">
        <v>2326480405</v>
      </c>
      <c r="T16" s="47">
        <v>8063877994</v>
      </c>
      <c r="U16" s="24">
        <f t="shared" si="5"/>
        <v>0.288506399369018</v>
      </c>
      <c r="V16" s="46">
        <v>2326480405</v>
      </c>
      <c r="W16" s="47">
        <v>53715719916</v>
      </c>
      <c r="X16" s="24">
        <f t="shared" si="6"/>
        <v>0.04331097877191486</v>
      </c>
      <c r="Y16" s="46">
        <v>5443554344</v>
      </c>
      <c r="Z16" s="46">
        <v>8063877994</v>
      </c>
      <c r="AA16" s="24">
        <f t="shared" si="7"/>
        <v>0.6750541548434047</v>
      </c>
      <c r="AB16" s="37">
        <v>4968176199</v>
      </c>
      <c r="AC16" s="46">
        <v>18204879150</v>
      </c>
      <c r="AD16" s="24">
        <f t="shared" si="8"/>
        <v>0.2729035528368229</v>
      </c>
      <c r="AE16" s="37">
        <v>4234748010</v>
      </c>
      <c r="AF16" s="46">
        <v>35642757552</v>
      </c>
      <c r="AG16" s="24">
        <f t="shared" si="9"/>
        <v>0.1188108973841834</v>
      </c>
    </row>
    <row r="17" spans="1:33" s="10" customFormat="1" ht="12.75">
      <c r="A17" s="26"/>
      <c r="B17" s="27" t="s">
        <v>675</v>
      </c>
      <c r="C17" s="103"/>
      <c r="D17" s="38">
        <f>SUM(D8:D16)</f>
        <v>210372922531</v>
      </c>
      <c r="E17" s="39">
        <f>SUM(E8:E16)</f>
        <v>258032677957</v>
      </c>
      <c r="F17" s="28">
        <f t="shared" si="0"/>
        <v>0.815295660211137</v>
      </c>
      <c r="G17" s="44">
        <f>SUM(G8:G16)</f>
        <v>62869239038</v>
      </c>
      <c r="H17" s="39">
        <f>SUM(H8:H16)</f>
        <v>228931649927</v>
      </c>
      <c r="I17" s="28">
        <f t="shared" si="1"/>
        <v>0.2746201281388889</v>
      </c>
      <c r="J17" s="39">
        <f>SUM(J8:J16)</f>
        <v>62869239038</v>
      </c>
      <c r="K17" s="39">
        <f>SUM(K8:K16)</f>
        <v>159778340253</v>
      </c>
      <c r="L17" s="28">
        <f t="shared" si="2"/>
        <v>0.393477857752497</v>
      </c>
      <c r="M17" s="39">
        <f>SUM(M8:M16)</f>
        <v>62869239038</v>
      </c>
      <c r="N17" s="39">
        <f>SUM(N8:N16)</f>
        <v>210372922531</v>
      </c>
      <c r="O17" s="28">
        <f t="shared" si="3"/>
        <v>0.2988466304580417</v>
      </c>
      <c r="P17" s="39">
        <f>SUM(P8:P16)</f>
        <v>18748418727</v>
      </c>
      <c r="Q17" s="39">
        <f>SUM(Q8:Q16)</f>
        <v>51790736066</v>
      </c>
      <c r="R17" s="28">
        <f t="shared" si="4"/>
        <v>0.3620033262919411</v>
      </c>
      <c r="S17" s="48">
        <f>SUM(S8:S16)</f>
        <v>9631794547</v>
      </c>
      <c r="T17" s="49">
        <f>SUM(T8:T16)</f>
        <v>51790736066</v>
      </c>
      <c r="U17" s="28">
        <f t="shared" si="5"/>
        <v>0.18597523956264367</v>
      </c>
      <c r="V17" s="48">
        <f>SUM(V8:V16)</f>
        <v>9631794547</v>
      </c>
      <c r="W17" s="49">
        <f>SUM(W8:W16)</f>
        <v>372238210788</v>
      </c>
      <c r="X17" s="28">
        <f t="shared" si="6"/>
        <v>0.025875351503034102</v>
      </c>
      <c r="Y17" s="48">
        <f>SUM(Y8:Y16)</f>
        <v>40575498755</v>
      </c>
      <c r="Z17" s="48">
        <f>SUM(Z8:Z16)</f>
        <v>51790736066</v>
      </c>
      <c r="AA17" s="28">
        <f t="shared" si="7"/>
        <v>0.7834508994676623</v>
      </c>
      <c r="AB17" s="39">
        <f>SUM(AB8:AB16)</f>
        <v>31495432961</v>
      </c>
      <c r="AC17" s="48">
        <f>SUM(AC8:AC16)</f>
        <v>118626811432</v>
      </c>
      <c r="AD17" s="28">
        <f t="shared" si="8"/>
        <v>0.26550012244958643</v>
      </c>
      <c r="AE17" s="39">
        <f>SUM(AE8:AE16)</f>
        <v>44598797041</v>
      </c>
      <c r="AF17" s="48">
        <f>SUM(AF8:AF16)</f>
        <v>228931649927</v>
      </c>
      <c r="AG17" s="28">
        <f t="shared" si="9"/>
        <v>0.19481271836035485</v>
      </c>
    </row>
    <row r="18" spans="1:33" s="10" customFormat="1" ht="12.75" customHeight="1">
      <c r="A18" s="29"/>
      <c r="B18" s="30"/>
      <c r="C18" s="31"/>
      <c r="D18" s="40"/>
      <c r="E18" s="41"/>
      <c r="F18" s="32"/>
      <c r="G18" s="45"/>
      <c r="H18" s="41"/>
      <c r="I18" s="32"/>
      <c r="J18" s="41"/>
      <c r="K18" s="41"/>
      <c r="L18" s="32"/>
      <c r="M18" s="41"/>
      <c r="N18" s="41"/>
      <c r="O18" s="32"/>
      <c r="P18" s="41"/>
      <c r="Q18" s="41"/>
      <c r="R18" s="32"/>
      <c r="S18" s="41"/>
      <c r="T18" s="45"/>
      <c r="U18" s="32"/>
      <c r="V18" s="41"/>
      <c r="W18" s="45"/>
      <c r="X18" s="32"/>
      <c r="Y18" s="41"/>
      <c r="Z18" s="41"/>
      <c r="AA18" s="32"/>
      <c r="AB18" s="41"/>
      <c r="AC18" s="41"/>
      <c r="AD18" s="32"/>
      <c r="AE18" s="41"/>
      <c r="AF18" s="41"/>
      <c r="AG18" s="32"/>
    </row>
    <row r="19" spans="1:33" s="10" customFormat="1" ht="12.75">
      <c r="A19" s="33"/>
      <c r="B19" s="109" t="s">
        <v>47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</sheetData>
  <sheetProtection password="F954" sheet="1" objects="1" scenarios="1"/>
  <mergeCells count="3">
    <mergeCell ref="B2:AG2"/>
    <mergeCell ref="B19:AG19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2"/>
      <c r="AI2" s="2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650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612</v>
      </c>
      <c r="B8" s="73" t="s">
        <v>368</v>
      </c>
      <c r="C8" s="102" t="s">
        <v>369</v>
      </c>
      <c r="D8" s="36">
        <v>80245518</v>
      </c>
      <c r="E8" s="37">
        <v>246744318</v>
      </c>
      <c r="F8" s="24">
        <f>IF($E8=0,0,($N8/$E8))</f>
        <v>0.3252172882862494</v>
      </c>
      <c r="G8" s="43">
        <v>83462885</v>
      </c>
      <c r="H8" s="37">
        <v>246744318</v>
      </c>
      <c r="I8" s="24">
        <f>IF($AF8=0,0,($M8/$AF8))</f>
        <v>0.33825656321698966</v>
      </c>
      <c r="J8" s="37">
        <v>83462885</v>
      </c>
      <c r="K8" s="37">
        <v>229422049</v>
      </c>
      <c r="L8" s="24">
        <f>IF($K8=0,0,($M8/$K8))</f>
        <v>0.3637962670274992</v>
      </c>
      <c r="M8" s="37">
        <v>83462885</v>
      </c>
      <c r="N8" s="37">
        <v>80245518</v>
      </c>
      <c r="O8" s="24">
        <f>IF($N8=0,0,($M8/$N8))</f>
        <v>1.0400940398939165</v>
      </c>
      <c r="P8" s="37">
        <v>29819000</v>
      </c>
      <c r="Q8" s="37">
        <v>132916000</v>
      </c>
      <c r="R8" s="24">
        <f>IF($T8=0,0,($P8/$T8))</f>
        <v>0.22434469890758071</v>
      </c>
      <c r="S8" s="46">
        <v>0</v>
      </c>
      <c r="T8" s="47">
        <v>132916000</v>
      </c>
      <c r="U8" s="24">
        <f>IF($T8=0,0,($V8/$T8))</f>
        <v>0</v>
      </c>
      <c r="V8" s="46">
        <v>0</v>
      </c>
      <c r="W8" s="47">
        <v>742666</v>
      </c>
      <c r="X8" s="24">
        <f>IF($W8=0,0,($V8/$W8))</f>
        <v>0</v>
      </c>
      <c r="Y8" s="46">
        <v>90245760</v>
      </c>
      <c r="Z8" s="46">
        <v>132916000</v>
      </c>
      <c r="AA8" s="24">
        <f>IF($Z8=0,0,($Y8/$Z8))</f>
        <v>0.6789683710012339</v>
      </c>
      <c r="AB8" s="46">
        <v>100722</v>
      </c>
      <c r="AC8" s="46">
        <v>26324542</v>
      </c>
      <c r="AD8" s="24">
        <f>IF($AC8=0,0,($AB8/$AC8))</f>
        <v>0.0038261634333467227</v>
      </c>
      <c r="AE8" s="37">
        <v>31008</v>
      </c>
      <c r="AF8" s="46">
        <v>246744318</v>
      </c>
      <c r="AG8" s="64">
        <f>IF($AF8=0,0,($AE8/$AF8))</f>
        <v>0.00012566854730977026</v>
      </c>
    </row>
    <row r="9" spans="1:33" s="10" customFormat="1" ht="12.75">
      <c r="A9" s="22" t="s">
        <v>612</v>
      </c>
      <c r="B9" s="73" t="s">
        <v>370</v>
      </c>
      <c r="C9" s="102" t="s">
        <v>371</v>
      </c>
      <c r="D9" s="36">
        <v>324638785</v>
      </c>
      <c r="E9" s="37">
        <v>436078661</v>
      </c>
      <c r="F9" s="24">
        <f>IF($E9=0,0,($N9/$E9))</f>
        <v>0.7444500592061761</v>
      </c>
      <c r="G9" s="43">
        <v>138088791</v>
      </c>
      <c r="H9" s="37">
        <v>427630760</v>
      </c>
      <c r="I9" s="24">
        <f>IF($AF9=0,0,($M9/$AF9))</f>
        <v>0.3229159450550283</v>
      </c>
      <c r="J9" s="37">
        <v>138088791</v>
      </c>
      <c r="K9" s="37">
        <v>295854334</v>
      </c>
      <c r="L9" s="24">
        <f>IF($K9=0,0,($M9/$K9))</f>
        <v>0.4667458783956837</v>
      </c>
      <c r="M9" s="37">
        <v>138088791</v>
      </c>
      <c r="N9" s="37">
        <v>324638785</v>
      </c>
      <c r="O9" s="24">
        <f>IF($N9=0,0,($M9/$N9))</f>
        <v>0.4253613473818293</v>
      </c>
      <c r="P9" s="37">
        <v>4000000</v>
      </c>
      <c r="Q9" s="37">
        <v>81862150</v>
      </c>
      <c r="R9" s="24">
        <f>IF($T9=0,0,($P9/$T9))</f>
        <v>0.0488626306540935</v>
      </c>
      <c r="S9" s="46">
        <v>2000000</v>
      </c>
      <c r="T9" s="47">
        <v>81862150</v>
      </c>
      <c r="U9" s="24">
        <f>IF($T9=0,0,($V9/$T9))</f>
        <v>0.02443131532704675</v>
      </c>
      <c r="V9" s="46">
        <v>2000000</v>
      </c>
      <c r="W9" s="47">
        <v>273482000</v>
      </c>
      <c r="X9" s="24">
        <f>IF($W9=0,0,($V9/$W9))</f>
        <v>0.007313095560219685</v>
      </c>
      <c r="Y9" s="46">
        <v>74268711</v>
      </c>
      <c r="Z9" s="46">
        <v>81862150</v>
      </c>
      <c r="AA9" s="24">
        <f>IF($Z9=0,0,($Y9/$Z9))</f>
        <v>0.9072411486871528</v>
      </c>
      <c r="AB9" s="46">
        <v>132371000</v>
      </c>
      <c r="AC9" s="46">
        <v>207837927</v>
      </c>
      <c r="AD9" s="24">
        <f>IF($AC9=0,0,($AB9/$AC9))</f>
        <v>0.6368953054463442</v>
      </c>
      <c r="AE9" s="37">
        <v>33155000</v>
      </c>
      <c r="AF9" s="46">
        <v>427630760</v>
      </c>
      <c r="AG9" s="64">
        <f>IF($AF9=0,0,($AE9/$AF9))</f>
        <v>0.0775318407871314</v>
      </c>
    </row>
    <row r="10" spans="1:33" s="10" customFormat="1" ht="12.75">
      <c r="A10" s="22" t="s">
        <v>612</v>
      </c>
      <c r="B10" s="73" t="s">
        <v>372</v>
      </c>
      <c r="C10" s="102" t="s">
        <v>373</v>
      </c>
      <c r="D10" s="36">
        <v>161288220</v>
      </c>
      <c r="E10" s="37">
        <v>270204274</v>
      </c>
      <c r="F10" s="24">
        <f aca="true" t="shared" si="0" ref="F10:F32">IF($E10=0,0,($N10/$E10))</f>
        <v>0.5969121717149448</v>
      </c>
      <c r="G10" s="43">
        <v>81648795</v>
      </c>
      <c r="H10" s="37">
        <v>264957829</v>
      </c>
      <c r="I10" s="24">
        <f aca="true" t="shared" si="1" ref="I10:I32">IF($AF10=0,0,($M10/$AF10))</f>
        <v>0.3081576993144822</v>
      </c>
      <c r="J10" s="37">
        <v>81648795</v>
      </c>
      <c r="K10" s="37">
        <v>188582829</v>
      </c>
      <c r="L10" s="24">
        <f aca="true" t="shared" si="2" ref="L10:L32">IF($K10=0,0,($M10/$K10))</f>
        <v>0.43295985871545073</v>
      </c>
      <c r="M10" s="37">
        <v>81648795</v>
      </c>
      <c r="N10" s="37">
        <v>161288220</v>
      </c>
      <c r="O10" s="24">
        <f aca="true" t="shared" si="3" ref="O10:O32">IF($N10=0,0,($M10/$N10))</f>
        <v>0.5062291282029152</v>
      </c>
      <c r="P10" s="37">
        <v>15315783</v>
      </c>
      <c r="Q10" s="37">
        <v>96746783</v>
      </c>
      <c r="R10" s="24">
        <f aca="true" t="shared" si="4" ref="R10:R32">IF($T10=0,0,($P10/$T10))</f>
        <v>0.15830793050762215</v>
      </c>
      <c r="S10" s="46">
        <v>0</v>
      </c>
      <c r="T10" s="47">
        <v>96746783</v>
      </c>
      <c r="U10" s="24">
        <f aca="true" t="shared" si="5" ref="U10:U32">IF($T10=0,0,($V10/$T10))</f>
        <v>0</v>
      </c>
      <c r="V10" s="46">
        <v>0</v>
      </c>
      <c r="W10" s="47">
        <v>0</v>
      </c>
      <c r="X10" s="24">
        <f aca="true" t="shared" si="6" ref="X10:X32">IF($W10=0,0,($V10/$W10))</f>
        <v>0</v>
      </c>
      <c r="Y10" s="46">
        <v>86481000</v>
      </c>
      <c r="Z10" s="46">
        <v>96746783</v>
      </c>
      <c r="AA10" s="24">
        <f aca="true" t="shared" si="7" ref="AA10:AA32">IF($Z10=0,0,($Y10/$Z10))</f>
        <v>0.8938901875424633</v>
      </c>
      <c r="AB10" s="46">
        <v>0</v>
      </c>
      <c r="AC10" s="46">
        <v>120863572</v>
      </c>
      <c r="AD10" s="24">
        <f aca="true" t="shared" si="8" ref="AD10:AD32">IF($AC10=0,0,($AB10/$AC10))</f>
        <v>0</v>
      </c>
      <c r="AE10" s="37">
        <v>0</v>
      </c>
      <c r="AF10" s="46">
        <v>264957829</v>
      </c>
      <c r="AG10" s="64">
        <f aca="true" t="shared" si="9" ref="AG10:AG32">IF($AF10=0,0,($AE10/$AF10))</f>
        <v>0</v>
      </c>
    </row>
    <row r="11" spans="1:33" s="10" customFormat="1" ht="12.75">
      <c r="A11" s="22" t="s">
        <v>612</v>
      </c>
      <c r="B11" s="73" t="s">
        <v>374</v>
      </c>
      <c r="C11" s="102" t="s">
        <v>375</v>
      </c>
      <c r="D11" s="36">
        <v>142314705</v>
      </c>
      <c r="E11" s="37">
        <v>228717705</v>
      </c>
      <c r="F11" s="24">
        <f t="shared" si="0"/>
        <v>0.6222286333277085</v>
      </c>
      <c r="G11" s="43">
        <v>62635766</v>
      </c>
      <c r="H11" s="37">
        <v>239022470</v>
      </c>
      <c r="I11" s="24">
        <f t="shared" si="1"/>
        <v>0.2620496976706834</v>
      </c>
      <c r="J11" s="37">
        <v>62635766</v>
      </c>
      <c r="K11" s="37">
        <v>196676167</v>
      </c>
      <c r="L11" s="24">
        <f t="shared" si="2"/>
        <v>0.3184715614271657</v>
      </c>
      <c r="M11" s="37">
        <v>62635766</v>
      </c>
      <c r="N11" s="37">
        <v>142314705</v>
      </c>
      <c r="O11" s="24">
        <f t="shared" si="3"/>
        <v>0.440121532065151</v>
      </c>
      <c r="P11" s="37">
        <v>0</v>
      </c>
      <c r="Q11" s="37">
        <v>32237000</v>
      </c>
      <c r="R11" s="24">
        <f t="shared" si="4"/>
        <v>0</v>
      </c>
      <c r="S11" s="46">
        <v>0</v>
      </c>
      <c r="T11" s="47">
        <v>32237000</v>
      </c>
      <c r="U11" s="24">
        <f t="shared" si="5"/>
        <v>0</v>
      </c>
      <c r="V11" s="46">
        <v>0</v>
      </c>
      <c r="W11" s="47">
        <v>801483034</v>
      </c>
      <c r="X11" s="24">
        <f t="shared" si="6"/>
        <v>0</v>
      </c>
      <c r="Y11" s="46">
        <v>32237000</v>
      </c>
      <c r="Z11" s="46">
        <v>32237000</v>
      </c>
      <c r="AA11" s="24">
        <f t="shared" si="7"/>
        <v>1</v>
      </c>
      <c r="AB11" s="46">
        <v>85101975</v>
      </c>
      <c r="AC11" s="46">
        <v>63618673</v>
      </c>
      <c r="AD11" s="24">
        <f t="shared" si="8"/>
        <v>1.3376886217038824</v>
      </c>
      <c r="AE11" s="37">
        <v>22860243</v>
      </c>
      <c r="AF11" s="46">
        <v>239022470</v>
      </c>
      <c r="AG11" s="64">
        <f t="shared" si="9"/>
        <v>0.09564056048789053</v>
      </c>
    </row>
    <row r="12" spans="1:33" s="10" customFormat="1" ht="12.75">
      <c r="A12" s="22" t="s">
        <v>612</v>
      </c>
      <c r="B12" s="73" t="s">
        <v>376</v>
      </c>
      <c r="C12" s="102" t="s">
        <v>377</v>
      </c>
      <c r="D12" s="36">
        <v>333562094</v>
      </c>
      <c r="E12" s="37">
        <v>417685934</v>
      </c>
      <c r="F12" s="24">
        <f t="shared" si="0"/>
        <v>0.7985954681442541</v>
      </c>
      <c r="G12" s="43">
        <v>113853566</v>
      </c>
      <c r="H12" s="37">
        <v>403365434</v>
      </c>
      <c r="I12" s="24">
        <f t="shared" si="1"/>
        <v>0.2822591040361679</v>
      </c>
      <c r="J12" s="37">
        <v>113853566</v>
      </c>
      <c r="K12" s="37">
        <v>235532737</v>
      </c>
      <c r="L12" s="24">
        <f t="shared" si="2"/>
        <v>0.48338743671118634</v>
      </c>
      <c r="M12" s="37">
        <v>113853566</v>
      </c>
      <c r="N12" s="37">
        <v>333562094</v>
      </c>
      <c r="O12" s="24">
        <f t="shared" si="3"/>
        <v>0.3413264518000058</v>
      </c>
      <c r="P12" s="37">
        <v>11500000</v>
      </c>
      <c r="Q12" s="37">
        <v>56847438</v>
      </c>
      <c r="R12" s="24">
        <f t="shared" si="4"/>
        <v>0.20229583609379195</v>
      </c>
      <c r="S12" s="46">
        <v>0</v>
      </c>
      <c r="T12" s="47">
        <v>56847438</v>
      </c>
      <c r="U12" s="24">
        <f t="shared" si="5"/>
        <v>0</v>
      </c>
      <c r="V12" s="46">
        <v>0</v>
      </c>
      <c r="W12" s="47">
        <v>73836000</v>
      </c>
      <c r="X12" s="24">
        <f t="shared" si="6"/>
        <v>0</v>
      </c>
      <c r="Y12" s="46">
        <v>37302438</v>
      </c>
      <c r="Z12" s="46">
        <v>56847438</v>
      </c>
      <c r="AA12" s="24">
        <f t="shared" si="7"/>
        <v>0.6561850333518988</v>
      </c>
      <c r="AB12" s="46">
        <v>53940000</v>
      </c>
      <c r="AC12" s="46">
        <v>262132496</v>
      </c>
      <c r="AD12" s="24">
        <f t="shared" si="8"/>
        <v>0.20577380074235435</v>
      </c>
      <c r="AE12" s="37">
        <v>78007000</v>
      </c>
      <c r="AF12" s="46">
        <v>403365434</v>
      </c>
      <c r="AG12" s="64">
        <f t="shared" si="9"/>
        <v>0.19339039348622025</v>
      </c>
    </row>
    <row r="13" spans="1:33" s="10" customFormat="1" ht="12.75">
      <c r="A13" s="22" t="s">
        <v>612</v>
      </c>
      <c r="B13" s="73" t="s">
        <v>378</v>
      </c>
      <c r="C13" s="102" t="s">
        <v>379</v>
      </c>
      <c r="D13" s="36">
        <v>108327278</v>
      </c>
      <c r="E13" s="37">
        <v>156720128</v>
      </c>
      <c r="F13" s="24">
        <f t="shared" si="0"/>
        <v>0.6912148387219286</v>
      </c>
      <c r="G13" s="43">
        <v>41665600</v>
      </c>
      <c r="H13" s="37">
        <v>154952607</v>
      </c>
      <c r="I13" s="24">
        <f t="shared" si="1"/>
        <v>0.26889253951048403</v>
      </c>
      <c r="J13" s="37">
        <v>41665600</v>
      </c>
      <c r="K13" s="37">
        <v>106730648</v>
      </c>
      <c r="L13" s="24">
        <f t="shared" si="2"/>
        <v>0.39038083981275934</v>
      </c>
      <c r="M13" s="37">
        <v>41665600</v>
      </c>
      <c r="N13" s="37">
        <v>108327278</v>
      </c>
      <c r="O13" s="24">
        <f t="shared" si="3"/>
        <v>0.3846270373377239</v>
      </c>
      <c r="P13" s="37">
        <v>1381617</v>
      </c>
      <c r="Q13" s="37">
        <v>43091397</v>
      </c>
      <c r="R13" s="24">
        <f t="shared" si="4"/>
        <v>0.032062478735604694</v>
      </c>
      <c r="S13" s="46">
        <v>0</v>
      </c>
      <c r="T13" s="47">
        <v>43091397</v>
      </c>
      <c r="U13" s="24">
        <f t="shared" si="5"/>
        <v>0</v>
      </c>
      <c r="V13" s="46">
        <v>0</v>
      </c>
      <c r="W13" s="47">
        <v>78220221</v>
      </c>
      <c r="X13" s="24">
        <f t="shared" si="6"/>
        <v>0</v>
      </c>
      <c r="Y13" s="46">
        <v>40588780</v>
      </c>
      <c r="Z13" s="46">
        <v>43091397</v>
      </c>
      <c r="AA13" s="24">
        <f t="shared" si="7"/>
        <v>0.9419230478881898</v>
      </c>
      <c r="AB13" s="46">
        <v>39715663</v>
      </c>
      <c r="AC13" s="46">
        <v>88992778</v>
      </c>
      <c r="AD13" s="24">
        <f t="shared" si="8"/>
        <v>0.4462796183303773</v>
      </c>
      <c r="AE13" s="37">
        <v>29473727</v>
      </c>
      <c r="AF13" s="46">
        <v>154952607</v>
      </c>
      <c r="AG13" s="64">
        <f t="shared" si="9"/>
        <v>0.19021123665250755</v>
      </c>
    </row>
    <row r="14" spans="1:33" s="10" customFormat="1" ht="12.75">
      <c r="A14" s="22" t="s">
        <v>612</v>
      </c>
      <c r="B14" s="73" t="s">
        <v>80</v>
      </c>
      <c r="C14" s="102" t="s">
        <v>81</v>
      </c>
      <c r="D14" s="36">
        <v>1192495053</v>
      </c>
      <c r="E14" s="37">
        <v>1384732053</v>
      </c>
      <c r="F14" s="24">
        <f t="shared" si="0"/>
        <v>0.8611738642262801</v>
      </c>
      <c r="G14" s="43">
        <v>316448424</v>
      </c>
      <c r="H14" s="37">
        <v>1384339619</v>
      </c>
      <c r="I14" s="24">
        <f t="shared" si="1"/>
        <v>0.22859161123235902</v>
      </c>
      <c r="J14" s="37">
        <v>316448424</v>
      </c>
      <c r="K14" s="37">
        <v>951367013</v>
      </c>
      <c r="L14" s="24">
        <f t="shared" si="2"/>
        <v>0.33262496983380274</v>
      </c>
      <c r="M14" s="37">
        <v>316448424</v>
      </c>
      <c r="N14" s="37">
        <v>1192495053</v>
      </c>
      <c r="O14" s="24">
        <f t="shared" si="3"/>
        <v>0.2653666555713586</v>
      </c>
      <c r="P14" s="37">
        <v>151376841</v>
      </c>
      <c r="Q14" s="37">
        <v>261809178</v>
      </c>
      <c r="R14" s="24">
        <f t="shared" si="4"/>
        <v>0.5781953182710806</v>
      </c>
      <c r="S14" s="46">
        <v>0</v>
      </c>
      <c r="T14" s="47">
        <v>261809178</v>
      </c>
      <c r="U14" s="24">
        <f t="shared" si="5"/>
        <v>0</v>
      </c>
      <c r="V14" s="46">
        <v>0</v>
      </c>
      <c r="W14" s="47">
        <v>2643842000</v>
      </c>
      <c r="X14" s="24">
        <f t="shared" si="6"/>
        <v>0</v>
      </c>
      <c r="Y14" s="46">
        <v>116481807</v>
      </c>
      <c r="Z14" s="46">
        <v>261809178</v>
      </c>
      <c r="AA14" s="24">
        <f t="shared" si="7"/>
        <v>0.4449110909320375</v>
      </c>
      <c r="AB14" s="46">
        <v>153487000</v>
      </c>
      <c r="AC14" s="46">
        <v>692793340</v>
      </c>
      <c r="AD14" s="24">
        <f t="shared" si="8"/>
        <v>0.2215480304703853</v>
      </c>
      <c r="AE14" s="37">
        <v>222482000</v>
      </c>
      <c r="AF14" s="46">
        <v>1384339619</v>
      </c>
      <c r="AG14" s="64">
        <f t="shared" si="9"/>
        <v>0.16071345278748395</v>
      </c>
    </row>
    <row r="15" spans="1:33" s="10" customFormat="1" ht="12.75">
      <c r="A15" s="22" t="s">
        <v>613</v>
      </c>
      <c r="B15" s="73" t="s">
        <v>563</v>
      </c>
      <c r="C15" s="102" t="s">
        <v>564</v>
      </c>
      <c r="D15" s="36">
        <v>43337790</v>
      </c>
      <c r="E15" s="37">
        <v>359502960</v>
      </c>
      <c r="F15" s="24">
        <f t="shared" si="0"/>
        <v>0.12054918824590484</v>
      </c>
      <c r="G15" s="43">
        <v>75296430</v>
      </c>
      <c r="H15" s="37">
        <v>371834750</v>
      </c>
      <c r="I15" s="24">
        <f t="shared" si="1"/>
        <v>0.20249971257393237</v>
      </c>
      <c r="J15" s="37">
        <v>75296430</v>
      </c>
      <c r="K15" s="37">
        <v>371834750</v>
      </c>
      <c r="L15" s="24">
        <f t="shared" si="2"/>
        <v>0.20249971257393237</v>
      </c>
      <c r="M15" s="37">
        <v>75296430</v>
      </c>
      <c r="N15" s="37">
        <v>43337790</v>
      </c>
      <c r="O15" s="24">
        <f t="shared" si="3"/>
        <v>1.7374312349568355</v>
      </c>
      <c r="P15" s="37">
        <v>32000000</v>
      </c>
      <c r="Q15" s="37">
        <v>32000000</v>
      </c>
      <c r="R15" s="24">
        <f t="shared" si="4"/>
        <v>1</v>
      </c>
      <c r="S15" s="46">
        <v>0</v>
      </c>
      <c r="T15" s="47">
        <v>32000000</v>
      </c>
      <c r="U15" s="24">
        <f t="shared" si="5"/>
        <v>0</v>
      </c>
      <c r="V15" s="46">
        <v>0</v>
      </c>
      <c r="W15" s="47">
        <v>403273000</v>
      </c>
      <c r="X15" s="24">
        <f t="shared" si="6"/>
        <v>0</v>
      </c>
      <c r="Y15" s="46">
        <v>0</v>
      </c>
      <c r="Z15" s="46">
        <v>32000000</v>
      </c>
      <c r="AA15" s="24">
        <f t="shared" si="7"/>
        <v>0</v>
      </c>
      <c r="AB15" s="46">
        <v>0</v>
      </c>
      <c r="AC15" s="46">
        <v>8000000</v>
      </c>
      <c r="AD15" s="24">
        <f t="shared" si="8"/>
        <v>0</v>
      </c>
      <c r="AE15" s="37">
        <v>80000000</v>
      </c>
      <c r="AF15" s="46">
        <v>371834750</v>
      </c>
      <c r="AG15" s="64">
        <f t="shared" si="9"/>
        <v>0.21514933717195608</v>
      </c>
    </row>
    <row r="16" spans="1:33" s="66" customFormat="1" ht="12.75">
      <c r="A16" s="74"/>
      <c r="B16" s="75" t="s">
        <v>651</v>
      </c>
      <c r="C16" s="72"/>
      <c r="D16" s="38">
        <f>SUM(D8:D15)</f>
        <v>2386209443</v>
      </c>
      <c r="E16" s="39">
        <f>SUM(E8:E15)</f>
        <v>3500386033</v>
      </c>
      <c r="F16" s="28">
        <f t="shared" si="0"/>
        <v>0.6816989384896223</v>
      </c>
      <c r="G16" s="44">
        <f>SUM(G8:G15)</f>
        <v>913100257</v>
      </c>
      <c r="H16" s="39">
        <f>SUM(H8:H15)</f>
        <v>3492847787</v>
      </c>
      <c r="I16" s="28">
        <f t="shared" si="1"/>
        <v>0.2614199967139879</v>
      </c>
      <c r="J16" s="39">
        <f>SUM(J8:J15)</f>
        <v>913100257</v>
      </c>
      <c r="K16" s="39">
        <f>SUM(K8:K15)</f>
        <v>2576000527</v>
      </c>
      <c r="L16" s="28">
        <f t="shared" si="2"/>
        <v>0.35446431296479314</v>
      </c>
      <c r="M16" s="39">
        <f>SUM(M8:M15)</f>
        <v>913100257</v>
      </c>
      <c r="N16" s="39">
        <f>SUM(N8:N15)</f>
        <v>2386209443</v>
      </c>
      <c r="O16" s="28">
        <f t="shared" si="3"/>
        <v>0.38265721379931694</v>
      </c>
      <c r="P16" s="39">
        <f>SUM(P8:P15)</f>
        <v>245393241</v>
      </c>
      <c r="Q16" s="39">
        <f>SUM(Q8:Q15)</f>
        <v>737509946</v>
      </c>
      <c r="R16" s="28">
        <f t="shared" si="4"/>
        <v>0.3327321107070195</v>
      </c>
      <c r="S16" s="59">
        <f>SUM(S8:S15)</f>
        <v>2000000</v>
      </c>
      <c r="T16" s="60">
        <f>SUM(T8:T15)</f>
        <v>737509946</v>
      </c>
      <c r="U16" s="28">
        <f t="shared" si="5"/>
        <v>0.002711827834793702</v>
      </c>
      <c r="V16" s="59">
        <f>SUM(V8:V15)</f>
        <v>2000000</v>
      </c>
      <c r="W16" s="60">
        <f>SUM(W8:W15)</f>
        <v>4274878921</v>
      </c>
      <c r="X16" s="28">
        <f t="shared" si="6"/>
        <v>0.0004678495080118317</v>
      </c>
      <c r="Y16" s="59">
        <f>SUM(Y8:Y15)</f>
        <v>477605496</v>
      </c>
      <c r="Z16" s="59">
        <f>SUM(Z8:Z15)</f>
        <v>737509946</v>
      </c>
      <c r="AA16" s="28">
        <f t="shared" si="7"/>
        <v>0.647591939051626</v>
      </c>
      <c r="AB16" s="59">
        <f>SUM(AB8:AB15)</f>
        <v>464716360</v>
      </c>
      <c r="AC16" s="59">
        <f>SUM(AC8:AC15)</f>
        <v>1470563328</v>
      </c>
      <c r="AD16" s="28">
        <f t="shared" si="8"/>
        <v>0.316012477090684</v>
      </c>
      <c r="AE16" s="39">
        <f>SUM(AE8:AE15)</f>
        <v>466008978</v>
      </c>
      <c r="AF16" s="59">
        <f>SUM(AF8:AF15)</f>
        <v>3492847787</v>
      </c>
      <c r="AG16" s="76">
        <f t="shared" si="9"/>
        <v>0.13341806068229906</v>
      </c>
    </row>
    <row r="17" spans="1:33" s="10" customFormat="1" ht="12.75">
      <c r="A17" s="22" t="s">
        <v>612</v>
      </c>
      <c r="B17" s="73" t="s">
        <v>380</v>
      </c>
      <c r="C17" s="102" t="s">
        <v>381</v>
      </c>
      <c r="D17" s="36">
        <v>205815110</v>
      </c>
      <c r="E17" s="37">
        <v>260114110</v>
      </c>
      <c r="F17" s="24">
        <f t="shared" si="0"/>
        <v>0.7912493097740834</v>
      </c>
      <c r="G17" s="43">
        <v>70837806</v>
      </c>
      <c r="H17" s="37">
        <v>260073577</v>
      </c>
      <c r="I17" s="24">
        <f t="shared" si="1"/>
        <v>0.27237602072893397</v>
      </c>
      <c r="J17" s="37">
        <v>70837806</v>
      </c>
      <c r="K17" s="37">
        <v>187150210</v>
      </c>
      <c r="L17" s="24">
        <f t="shared" si="2"/>
        <v>0.3785077558822937</v>
      </c>
      <c r="M17" s="37">
        <v>70837806</v>
      </c>
      <c r="N17" s="37">
        <v>205815110</v>
      </c>
      <c r="O17" s="24">
        <f t="shared" si="3"/>
        <v>0.3441817561402562</v>
      </c>
      <c r="P17" s="37">
        <v>0</v>
      </c>
      <c r="Q17" s="37">
        <v>0</v>
      </c>
      <c r="R17" s="24">
        <f t="shared" si="4"/>
        <v>0</v>
      </c>
      <c r="S17" s="46">
        <v>0</v>
      </c>
      <c r="T17" s="47">
        <v>0</v>
      </c>
      <c r="U17" s="24">
        <f t="shared" si="5"/>
        <v>0</v>
      </c>
      <c r="V17" s="46">
        <v>0</v>
      </c>
      <c r="W17" s="47">
        <v>661183229</v>
      </c>
      <c r="X17" s="24">
        <f t="shared" si="6"/>
        <v>0</v>
      </c>
      <c r="Y17" s="46">
        <v>0</v>
      </c>
      <c r="Z17" s="46">
        <v>0</v>
      </c>
      <c r="AA17" s="24">
        <f t="shared" si="7"/>
        <v>0</v>
      </c>
      <c r="AB17" s="46">
        <v>58147385</v>
      </c>
      <c r="AC17" s="46">
        <v>133837565</v>
      </c>
      <c r="AD17" s="24">
        <f t="shared" si="8"/>
        <v>0.4344623648823856</v>
      </c>
      <c r="AE17" s="37">
        <v>16437843</v>
      </c>
      <c r="AF17" s="46">
        <v>260073577</v>
      </c>
      <c r="AG17" s="64">
        <f t="shared" si="9"/>
        <v>0.06320458690811177</v>
      </c>
    </row>
    <row r="18" spans="1:33" s="10" customFormat="1" ht="12.75">
      <c r="A18" s="22" t="s">
        <v>612</v>
      </c>
      <c r="B18" s="73" t="s">
        <v>82</v>
      </c>
      <c r="C18" s="102" t="s">
        <v>83</v>
      </c>
      <c r="D18" s="36">
        <v>1393358724</v>
      </c>
      <c r="E18" s="37">
        <v>1578002429</v>
      </c>
      <c r="F18" s="24">
        <f t="shared" si="0"/>
        <v>0.8829889602153458</v>
      </c>
      <c r="G18" s="43">
        <v>364896981</v>
      </c>
      <c r="H18" s="37">
        <v>1574716086</v>
      </c>
      <c r="I18" s="24">
        <f t="shared" si="1"/>
        <v>0.23172239379791285</v>
      </c>
      <c r="J18" s="37">
        <v>364896981</v>
      </c>
      <c r="K18" s="37">
        <v>940261120</v>
      </c>
      <c r="L18" s="24">
        <f t="shared" si="2"/>
        <v>0.3880804738581555</v>
      </c>
      <c r="M18" s="37">
        <v>364896981</v>
      </c>
      <c r="N18" s="37">
        <v>1393358724</v>
      </c>
      <c r="O18" s="24">
        <f t="shared" si="3"/>
        <v>0.2618830131213217</v>
      </c>
      <c r="P18" s="37">
        <v>400000</v>
      </c>
      <c r="Q18" s="37">
        <v>149380208</v>
      </c>
      <c r="R18" s="24">
        <f t="shared" si="4"/>
        <v>0.0026777309079660675</v>
      </c>
      <c r="S18" s="46">
        <v>0</v>
      </c>
      <c r="T18" s="47">
        <v>149380208</v>
      </c>
      <c r="U18" s="24">
        <f t="shared" si="5"/>
        <v>0</v>
      </c>
      <c r="V18" s="46">
        <v>0</v>
      </c>
      <c r="W18" s="47">
        <v>2391356889</v>
      </c>
      <c r="X18" s="24">
        <f t="shared" si="6"/>
        <v>0</v>
      </c>
      <c r="Y18" s="46">
        <v>131970208</v>
      </c>
      <c r="Z18" s="46">
        <v>149380208</v>
      </c>
      <c r="AA18" s="24">
        <f t="shared" si="7"/>
        <v>0.8834517622307769</v>
      </c>
      <c r="AB18" s="46">
        <v>137945004</v>
      </c>
      <c r="AC18" s="46">
        <v>885299299</v>
      </c>
      <c r="AD18" s="24">
        <f t="shared" si="8"/>
        <v>0.1558173649926272</v>
      </c>
      <c r="AE18" s="37">
        <v>218595066</v>
      </c>
      <c r="AF18" s="46">
        <v>1574716086</v>
      </c>
      <c r="AG18" s="64">
        <f t="shared" si="9"/>
        <v>0.13881554138134333</v>
      </c>
    </row>
    <row r="19" spans="1:33" s="10" customFormat="1" ht="12.75">
      <c r="A19" s="22" t="s">
        <v>612</v>
      </c>
      <c r="B19" s="73" t="s">
        <v>84</v>
      </c>
      <c r="C19" s="102" t="s">
        <v>85</v>
      </c>
      <c r="D19" s="36">
        <v>946698028</v>
      </c>
      <c r="E19" s="37">
        <v>1039718108</v>
      </c>
      <c r="F19" s="24">
        <f t="shared" si="0"/>
        <v>0.9105333654533215</v>
      </c>
      <c r="G19" s="43">
        <v>293160022</v>
      </c>
      <c r="H19" s="37">
        <v>1038540366</v>
      </c>
      <c r="I19" s="24">
        <f t="shared" si="1"/>
        <v>0.2822808160352238</v>
      </c>
      <c r="J19" s="37">
        <v>293160022</v>
      </c>
      <c r="K19" s="37">
        <v>748557090</v>
      </c>
      <c r="L19" s="24">
        <f t="shared" si="2"/>
        <v>0.3916334851627683</v>
      </c>
      <c r="M19" s="37">
        <v>293160022</v>
      </c>
      <c r="N19" s="37">
        <v>946698028</v>
      </c>
      <c r="O19" s="24">
        <f t="shared" si="3"/>
        <v>0.30966582091581163</v>
      </c>
      <c r="P19" s="37">
        <v>146493000</v>
      </c>
      <c r="Q19" s="37">
        <v>195689000</v>
      </c>
      <c r="R19" s="24">
        <f t="shared" si="4"/>
        <v>0.7486010966380328</v>
      </c>
      <c r="S19" s="46">
        <v>60970000</v>
      </c>
      <c r="T19" s="47">
        <v>195689000</v>
      </c>
      <c r="U19" s="24">
        <f t="shared" si="5"/>
        <v>0.31156580083704244</v>
      </c>
      <c r="V19" s="46">
        <v>60970000</v>
      </c>
      <c r="W19" s="47">
        <v>6364388526</v>
      </c>
      <c r="X19" s="24">
        <f t="shared" si="6"/>
        <v>0.009579867688926193</v>
      </c>
      <c r="Y19" s="46">
        <v>140248000</v>
      </c>
      <c r="Z19" s="46">
        <v>195689000</v>
      </c>
      <c r="AA19" s="24">
        <f t="shared" si="7"/>
        <v>0.7166882144627444</v>
      </c>
      <c r="AB19" s="46">
        <v>35134377</v>
      </c>
      <c r="AC19" s="46">
        <v>540884925</v>
      </c>
      <c r="AD19" s="24">
        <f t="shared" si="8"/>
        <v>0.06495721247916089</v>
      </c>
      <c r="AE19" s="37">
        <v>66872029</v>
      </c>
      <c r="AF19" s="46">
        <v>1038540366</v>
      </c>
      <c r="AG19" s="64">
        <f t="shared" si="9"/>
        <v>0.06439039943874458</v>
      </c>
    </row>
    <row r="20" spans="1:33" s="10" customFormat="1" ht="12.75">
      <c r="A20" s="22" t="s">
        <v>612</v>
      </c>
      <c r="B20" s="73" t="s">
        <v>382</v>
      </c>
      <c r="C20" s="102" t="s">
        <v>383</v>
      </c>
      <c r="D20" s="36">
        <v>97454659</v>
      </c>
      <c r="E20" s="37">
        <v>152331659</v>
      </c>
      <c r="F20" s="24">
        <f t="shared" si="0"/>
        <v>0.6397531520351919</v>
      </c>
      <c r="G20" s="43">
        <v>62067616</v>
      </c>
      <c r="H20" s="37">
        <v>168380784</v>
      </c>
      <c r="I20" s="24">
        <f t="shared" si="1"/>
        <v>0.3686146039087216</v>
      </c>
      <c r="J20" s="37">
        <v>62067616</v>
      </c>
      <c r="K20" s="37">
        <v>133218847</v>
      </c>
      <c r="L20" s="24">
        <f t="shared" si="2"/>
        <v>0.46590717002677556</v>
      </c>
      <c r="M20" s="37">
        <v>62067616</v>
      </c>
      <c r="N20" s="37">
        <v>97454659</v>
      </c>
      <c r="O20" s="24">
        <f t="shared" si="3"/>
        <v>0.6368871087014937</v>
      </c>
      <c r="P20" s="37">
        <v>17581921</v>
      </c>
      <c r="Q20" s="37">
        <v>17581921</v>
      </c>
      <c r="R20" s="24">
        <f t="shared" si="4"/>
        <v>1</v>
      </c>
      <c r="S20" s="46">
        <v>15929000</v>
      </c>
      <c r="T20" s="47">
        <v>17581921</v>
      </c>
      <c r="U20" s="24">
        <f t="shared" si="5"/>
        <v>0.9059874629171636</v>
      </c>
      <c r="V20" s="46">
        <v>15929000</v>
      </c>
      <c r="W20" s="47">
        <v>62750000</v>
      </c>
      <c r="X20" s="24">
        <f t="shared" si="6"/>
        <v>0.25384860557768923</v>
      </c>
      <c r="Y20" s="46">
        <v>16279000</v>
      </c>
      <c r="Z20" s="46">
        <v>17581921</v>
      </c>
      <c r="AA20" s="24">
        <f t="shared" si="7"/>
        <v>0.9258942751477498</v>
      </c>
      <c r="AB20" s="46">
        <v>27782000</v>
      </c>
      <c r="AC20" s="46">
        <v>53806460</v>
      </c>
      <c r="AD20" s="24">
        <f t="shared" si="8"/>
        <v>0.5163320538091523</v>
      </c>
      <c r="AE20" s="37">
        <v>33978197</v>
      </c>
      <c r="AF20" s="46">
        <v>168380784</v>
      </c>
      <c r="AG20" s="64">
        <f t="shared" si="9"/>
        <v>0.20179379257433555</v>
      </c>
    </row>
    <row r="21" spans="1:33" s="10" customFormat="1" ht="12.75">
      <c r="A21" s="22" t="s">
        <v>612</v>
      </c>
      <c r="B21" s="73" t="s">
        <v>384</v>
      </c>
      <c r="C21" s="102" t="s">
        <v>385</v>
      </c>
      <c r="D21" s="36">
        <v>96022000</v>
      </c>
      <c r="E21" s="37">
        <v>325552000</v>
      </c>
      <c r="F21" s="24">
        <f t="shared" si="0"/>
        <v>0.294951344178503</v>
      </c>
      <c r="G21" s="43">
        <v>90793853</v>
      </c>
      <c r="H21" s="37">
        <v>325552500</v>
      </c>
      <c r="I21" s="24">
        <f t="shared" si="1"/>
        <v>0.27889158584252927</v>
      </c>
      <c r="J21" s="37">
        <v>90793853</v>
      </c>
      <c r="K21" s="37">
        <v>253282500</v>
      </c>
      <c r="L21" s="24">
        <f t="shared" si="2"/>
        <v>0.3584687177361247</v>
      </c>
      <c r="M21" s="37">
        <v>90793853</v>
      </c>
      <c r="N21" s="37">
        <v>96022000</v>
      </c>
      <c r="O21" s="24">
        <f t="shared" si="3"/>
        <v>0.9455526129428673</v>
      </c>
      <c r="P21" s="37">
        <v>0</v>
      </c>
      <c r="Q21" s="37">
        <v>124822000</v>
      </c>
      <c r="R21" s="24">
        <f t="shared" si="4"/>
        <v>0</v>
      </c>
      <c r="S21" s="46">
        <v>0</v>
      </c>
      <c r="T21" s="47">
        <v>124822000</v>
      </c>
      <c r="U21" s="24">
        <f t="shared" si="5"/>
        <v>0</v>
      </c>
      <c r="V21" s="46">
        <v>0</v>
      </c>
      <c r="W21" s="47">
        <v>0</v>
      </c>
      <c r="X21" s="24">
        <f t="shared" si="6"/>
        <v>0</v>
      </c>
      <c r="Y21" s="46">
        <v>107041000</v>
      </c>
      <c r="Z21" s="46">
        <v>124822000</v>
      </c>
      <c r="AA21" s="24">
        <f t="shared" si="7"/>
        <v>0.8575491499895852</v>
      </c>
      <c r="AB21" s="46">
        <v>0</v>
      </c>
      <c r="AC21" s="46">
        <v>1593000</v>
      </c>
      <c r="AD21" s="24">
        <f t="shared" si="8"/>
        <v>0</v>
      </c>
      <c r="AE21" s="37">
        <v>0</v>
      </c>
      <c r="AF21" s="46">
        <v>325552500</v>
      </c>
      <c r="AG21" s="64">
        <f t="shared" si="9"/>
        <v>0</v>
      </c>
    </row>
    <row r="22" spans="1:33" s="10" customFormat="1" ht="12.75">
      <c r="A22" s="22" t="s">
        <v>612</v>
      </c>
      <c r="B22" s="73" t="s">
        <v>386</v>
      </c>
      <c r="C22" s="102" t="s">
        <v>387</v>
      </c>
      <c r="D22" s="36">
        <v>164598000</v>
      </c>
      <c r="E22" s="37">
        <v>402387000</v>
      </c>
      <c r="F22" s="24">
        <f t="shared" si="0"/>
        <v>0.4090539704314503</v>
      </c>
      <c r="G22" s="43">
        <v>106880000</v>
      </c>
      <c r="H22" s="37">
        <v>258174294</v>
      </c>
      <c r="I22" s="24">
        <f t="shared" si="1"/>
        <v>0.4139838957010956</v>
      </c>
      <c r="J22" s="37">
        <v>106880000</v>
      </c>
      <c r="K22" s="37">
        <v>258174294</v>
      </c>
      <c r="L22" s="24">
        <f t="shared" si="2"/>
        <v>0.4139838957010956</v>
      </c>
      <c r="M22" s="37">
        <v>106880000</v>
      </c>
      <c r="N22" s="37">
        <v>164598000</v>
      </c>
      <c r="O22" s="24">
        <f t="shared" si="3"/>
        <v>0.6493396031543518</v>
      </c>
      <c r="P22" s="37">
        <v>28000000</v>
      </c>
      <c r="Q22" s="37">
        <v>138621751</v>
      </c>
      <c r="R22" s="24">
        <f t="shared" si="4"/>
        <v>0.20198850323280074</v>
      </c>
      <c r="S22" s="46">
        <v>0</v>
      </c>
      <c r="T22" s="47">
        <v>138621751</v>
      </c>
      <c r="U22" s="24">
        <f t="shared" si="5"/>
        <v>0</v>
      </c>
      <c r="V22" s="46">
        <v>0</v>
      </c>
      <c r="W22" s="47">
        <v>163901751</v>
      </c>
      <c r="X22" s="24">
        <f t="shared" si="6"/>
        <v>0</v>
      </c>
      <c r="Y22" s="46">
        <v>117528751</v>
      </c>
      <c r="Z22" s="46">
        <v>138621751</v>
      </c>
      <c r="AA22" s="24">
        <f t="shared" si="7"/>
        <v>0.847837732189662</v>
      </c>
      <c r="AB22" s="46">
        <v>30508000</v>
      </c>
      <c r="AC22" s="46">
        <v>19346000</v>
      </c>
      <c r="AD22" s="24">
        <f t="shared" si="8"/>
        <v>1.576966814845446</v>
      </c>
      <c r="AE22" s="37">
        <v>0</v>
      </c>
      <c r="AF22" s="46">
        <v>258174294</v>
      </c>
      <c r="AG22" s="64">
        <f t="shared" si="9"/>
        <v>0</v>
      </c>
    </row>
    <row r="23" spans="1:33" s="10" customFormat="1" ht="12.75">
      <c r="A23" s="22" t="s">
        <v>613</v>
      </c>
      <c r="B23" s="73" t="s">
        <v>565</v>
      </c>
      <c r="C23" s="102" t="s">
        <v>566</v>
      </c>
      <c r="D23" s="36">
        <v>25028720</v>
      </c>
      <c r="E23" s="37">
        <v>328203720</v>
      </c>
      <c r="F23" s="24">
        <f t="shared" si="0"/>
        <v>0.07625970845181157</v>
      </c>
      <c r="G23" s="43">
        <v>82393365</v>
      </c>
      <c r="H23" s="37">
        <v>613046184</v>
      </c>
      <c r="I23" s="24">
        <f t="shared" si="1"/>
        <v>0.13439993127826075</v>
      </c>
      <c r="J23" s="37">
        <v>82393365</v>
      </c>
      <c r="K23" s="37">
        <v>613046184</v>
      </c>
      <c r="L23" s="24">
        <f t="shared" si="2"/>
        <v>0.13439993127826075</v>
      </c>
      <c r="M23" s="37">
        <v>82393365</v>
      </c>
      <c r="N23" s="37">
        <v>25028720</v>
      </c>
      <c r="O23" s="24">
        <f t="shared" si="3"/>
        <v>3.2919528046180546</v>
      </c>
      <c r="P23" s="37">
        <v>66365016</v>
      </c>
      <c r="Q23" s="37">
        <v>66365016</v>
      </c>
      <c r="R23" s="24">
        <f t="shared" si="4"/>
        <v>1</v>
      </c>
      <c r="S23" s="46">
        <v>0</v>
      </c>
      <c r="T23" s="47">
        <v>66365016</v>
      </c>
      <c r="U23" s="24">
        <f t="shared" si="5"/>
        <v>0</v>
      </c>
      <c r="V23" s="46">
        <v>0</v>
      </c>
      <c r="W23" s="47">
        <v>146193853</v>
      </c>
      <c r="X23" s="24">
        <f t="shared" si="6"/>
        <v>0</v>
      </c>
      <c r="Y23" s="46">
        <v>40763260</v>
      </c>
      <c r="Z23" s="46">
        <v>66365016</v>
      </c>
      <c r="AA23" s="24">
        <f t="shared" si="7"/>
        <v>0.6142281348956504</v>
      </c>
      <c r="AB23" s="46">
        <v>0</v>
      </c>
      <c r="AC23" s="46">
        <v>0</v>
      </c>
      <c r="AD23" s="24">
        <f t="shared" si="8"/>
        <v>0</v>
      </c>
      <c r="AE23" s="37">
        <v>61038769</v>
      </c>
      <c r="AF23" s="46">
        <v>613046184</v>
      </c>
      <c r="AG23" s="64">
        <f t="shared" si="9"/>
        <v>0.09956634686433347</v>
      </c>
    </row>
    <row r="24" spans="1:33" s="66" customFormat="1" ht="12.75">
      <c r="A24" s="74"/>
      <c r="B24" s="75" t="s">
        <v>652</v>
      </c>
      <c r="C24" s="72"/>
      <c r="D24" s="38">
        <f>SUM(D17:D23)</f>
        <v>2928975241</v>
      </c>
      <c r="E24" s="39">
        <f>SUM(E17:E23)</f>
        <v>4086309026</v>
      </c>
      <c r="F24" s="28">
        <f t="shared" si="0"/>
        <v>0.7167777136686871</v>
      </c>
      <c r="G24" s="44">
        <f>SUM(G17:G23)</f>
        <v>1071029643</v>
      </c>
      <c r="H24" s="39">
        <f>SUM(H17:H23)</f>
        <v>4238483791</v>
      </c>
      <c r="I24" s="28">
        <f t="shared" si="1"/>
        <v>0.2526916925515264</v>
      </c>
      <c r="J24" s="39">
        <f>SUM(J17:J23)</f>
        <v>1071029643</v>
      </c>
      <c r="K24" s="39">
        <f>SUM(K17:K23)</f>
        <v>3133690245</v>
      </c>
      <c r="L24" s="28">
        <f t="shared" si="2"/>
        <v>0.3417790398106179</v>
      </c>
      <c r="M24" s="39">
        <f>SUM(M17:M23)</f>
        <v>1071029643</v>
      </c>
      <c r="N24" s="39">
        <f>SUM(N17:N23)</f>
        <v>2928975241</v>
      </c>
      <c r="O24" s="28">
        <f t="shared" si="3"/>
        <v>0.36566701828258985</v>
      </c>
      <c r="P24" s="39">
        <f>SUM(P17:P23)</f>
        <v>258839937</v>
      </c>
      <c r="Q24" s="39">
        <f>SUM(Q17:Q23)</f>
        <v>692459896</v>
      </c>
      <c r="R24" s="28">
        <f t="shared" si="4"/>
        <v>0.37379772965220215</v>
      </c>
      <c r="S24" s="59">
        <f>SUM(S17:S23)</f>
        <v>76899000</v>
      </c>
      <c r="T24" s="60">
        <f>SUM(T17:T23)</f>
        <v>692459896</v>
      </c>
      <c r="U24" s="28">
        <f t="shared" si="5"/>
        <v>0.1110519185937087</v>
      </c>
      <c r="V24" s="59">
        <f>SUM(V17:V23)</f>
        <v>76899000</v>
      </c>
      <c r="W24" s="60">
        <f>SUM(W17:W23)</f>
        <v>9789774248</v>
      </c>
      <c r="X24" s="28">
        <f t="shared" si="6"/>
        <v>0.007855033022412142</v>
      </c>
      <c r="Y24" s="59">
        <f>SUM(Y17:Y23)</f>
        <v>553830219</v>
      </c>
      <c r="Z24" s="59">
        <f>SUM(Z17:Z23)</f>
        <v>692459896</v>
      </c>
      <c r="AA24" s="28">
        <f t="shared" si="7"/>
        <v>0.7998011468955886</v>
      </c>
      <c r="AB24" s="59">
        <f>SUM(AB17:AB23)</f>
        <v>289516766</v>
      </c>
      <c r="AC24" s="59">
        <f>SUM(AC17:AC23)</f>
        <v>1634767249</v>
      </c>
      <c r="AD24" s="28">
        <f t="shared" si="8"/>
        <v>0.17709968570577841</v>
      </c>
      <c r="AE24" s="39">
        <f>SUM(AE17:AE23)</f>
        <v>396921904</v>
      </c>
      <c r="AF24" s="59">
        <f>SUM(AF17:AF23)</f>
        <v>4238483791</v>
      </c>
      <c r="AG24" s="76">
        <f t="shared" si="9"/>
        <v>0.09364714449134483</v>
      </c>
    </row>
    <row r="25" spans="1:33" s="10" customFormat="1" ht="12.75">
      <c r="A25" s="22" t="s">
        <v>612</v>
      </c>
      <c r="B25" s="73" t="s">
        <v>388</v>
      </c>
      <c r="C25" s="102" t="s">
        <v>389</v>
      </c>
      <c r="D25" s="36">
        <v>172995930</v>
      </c>
      <c r="E25" s="37">
        <v>253607930</v>
      </c>
      <c r="F25" s="24">
        <f t="shared" si="0"/>
        <v>0.6821392769539975</v>
      </c>
      <c r="G25" s="43">
        <v>100262000</v>
      </c>
      <c r="H25" s="37">
        <v>296788045</v>
      </c>
      <c r="I25" s="24">
        <f t="shared" si="1"/>
        <v>0.33782358046126826</v>
      </c>
      <c r="J25" s="37">
        <v>100262000</v>
      </c>
      <c r="K25" s="37">
        <v>207456199</v>
      </c>
      <c r="L25" s="24">
        <f t="shared" si="2"/>
        <v>0.4832923792265181</v>
      </c>
      <c r="M25" s="37">
        <v>100262000</v>
      </c>
      <c r="N25" s="37">
        <v>172995930</v>
      </c>
      <c r="O25" s="24">
        <f t="shared" si="3"/>
        <v>0.579562767748351</v>
      </c>
      <c r="P25" s="37">
        <v>104694000</v>
      </c>
      <c r="Q25" s="37">
        <v>137171000</v>
      </c>
      <c r="R25" s="24">
        <f t="shared" si="4"/>
        <v>0.763237127381152</v>
      </c>
      <c r="S25" s="46">
        <v>94694000</v>
      </c>
      <c r="T25" s="47">
        <v>137171000</v>
      </c>
      <c r="U25" s="24">
        <f t="shared" si="5"/>
        <v>0.6903354207521998</v>
      </c>
      <c r="V25" s="46">
        <v>94694000</v>
      </c>
      <c r="W25" s="47">
        <v>0</v>
      </c>
      <c r="X25" s="24">
        <f t="shared" si="6"/>
        <v>0</v>
      </c>
      <c r="Y25" s="46">
        <v>37171000</v>
      </c>
      <c r="Z25" s="46">
        <v>137171000</v>
      </c>
      <c r="AA25" s="24">
        <f t="shared" si="7"/>
        <v>0.27098293371047816</v>
      </c>
      <c r="AB25" s="46">
        <v>0</v>
      </c>
      <c r="AC25" s="46">
        <v>125814000</v>
      </c>
      <c r="AD25" s="24">
        <f t="shared" si="8"/>
        <v>0</v>
      </c>
      <c r="AE25" s="37">
        <v>0</v>
      </c>
      <c r="AF25" s="46">
        <v>296788045</v>
      </c>
      <c r="AG25" s="64">
        <f t="shared" si="9"/>
        <v>0</v>
      </c>
    </row>
    <row r="26" spans="1:33" s="10" customFormat="1" ht="12.75">
      <c r="A26" s="22" t="s">
        <v>612</v>
      </c>
      <c r="B26" s="73" t="s">
        <v>86</v>
      </c>
      <c r="C26" s="102" t="s">
        <v>87</v>
      </c>
      <c r="D26" s="36">
        <v>1382910829</v>
      </c>
      <c r="E26" s="37">
        <v>1759289430</v>
      </c>
      <c r="F26" s="24">
        <f t="shared" si="0"/>
        <v>0.7860621483981746</v>
      </c>
      <c r="G26" s="43">
        <v>420162553</v>
      </c>
      <c r="H26" s="37">
        <v>1703254563</v>
      </c>
      <c r="I26" s="24">
        <f t="shared" si="1"/>
        <v>0.2466821825270519</v>
      </c>
      <c r="J26" s="37">
        <v>420162553</v>
      </c>
      <c r="K26" s="37">
        <v>1322526878</v>
      </c>
      <c r="L26" s="24">
        <f t="shared" si="2"/>
        <v>0.31769679693420944</v>
      </c>
      <c r="M26" s="37">
        <v>420162553</v>
      </c>
      <c r="N26" s="37">
        <v>1382910829</v>
      </c>
      <c r="O26" s="24">
        <f t="shared" si="3"/>
        <v>0.30382476164701433</v>
      </c>
      <c r="P26" s="37">
        <v>220287000</v>
      </c>
      <c r="Q26" s="37">
        <v>541567987</v>
      </c>
      <c r="R26" s="24">
        <f t="shared" si="4"/>
        <v>0.40675779456661276</v>
      </c>
      <c r="S26" s="46">
        <v>137330000</v>
      </c>
      <c r="T26" s="47">
        <v>541567987</v>
      </c>
      <c r="U26" s="24">
        <f t="shared" si="5"/>
        <v>0.2535785040780115</v>
      </c>
      <c r="V26" s="46">
        <v>137330000</v>
      </c>
      <c r="W26" s="47">
        <v>5641144301</v>
      </c>
      <c r="X26" s="24">
        <f t="shared" si="6"/>
        <v>0.02434435154861322</v>
      </c>
      <c r="Y26" s="46">
        <v>450340987</v>
      </c>
      <c r="Z26" s="46">
        <v>541567987</v>
      </c>
      <c r="AA26" s="24">
        <f t="shared" si="7"/>
        <v>0.8315502352615979</v>
      </c>
      <c r="AB26" s="46">
        <v>53407509</v>
      </c>
      <c r="AC26" s="46">
        <v>560187974</v>
      </c>
      <c r="AD26" s="24">
        <f t="shared" si="8"/>
        <v>0.0953385496990337</v>
      </c>
      <c r="AE26" s="37">
        <v>135000000</v>
      </c>
      <c r="AF26" s="46">
        <v>1703254563</v>
      </c>
      <c r="AG26" s="64">
        <f t="shared" si="9"/>
        <v>0.07926002544341929</v>
      </c>
    </row>
    <row r="27" spans="1:33" s="10" customFormat="1" ht="12.75">
      <c r="A27" s="22" t="s">
        <v>612</v>
      </c>
      <c r="B27" s="73" t="s">
        <v>390</v>
      </c>
      <c r="C27" s="102" t="s">
        <v>391</v>
      </c>
      <c r="D27" s="36">
        <v>193689601</v>
      </c>
      <c r="E27" s="37">
        <v>193689601</v>
      </c>
      <c r="F27" s="24">
        <f t="shared" si="0"/>
        <v>1</v>
      </c>
      <c r="G27" s="43">
        <v>62562321</v>
      </c>
      <c r="H27" s="37">
        <v>229771754</v>
      </c>
      <c r="I27" s="24">
        <f t="shared" si="1"/>
        <v>0.27228029516630664</v>
      </c>
      <c r="J27" s="37">
        <v>62562321</v>
      </c>
      <c r="K27" s="37">
        <v>169121754</v>
      </c>
      <c r="L27" s="24">
        <f t="shared" si="2"/>
        <v>0.36992474072850495</v>
      </c>
      <c r="M27" s="37">
        <v>62562321</v>
      </c>
      <c r="N27" s="37">
        <v>193689601</v>
      </c>
      <c r="O27" s="24">
        <f t="shared" si="3"/>
        <v>0.32300299384684056</v>
      </c>
      <c r="P27" s="37">
        <v>2072300</v>
      </c>
      <c r="Q27" s="37">
        <v>41963500</v>
      </c>
      <c r="R27" s="24">
        <f t="shared" si="4"/>
        <v>0.0493833927103316</v>
      </c>
      <c r="S27" s="46">
        <v>0</v>
      </c>
      <c r="T27" s="47">
        <v>41963500</v>
      </c>
      <c r="U27" s="24">
        <f t="shared" si="5"/>
        <v>0</v>
      </c>
      <c r="V27" s="46">
        <v>0</v>
      </c>
      <c r="W27" s="47">
        <v>0</v>
      </c>
      <c r="X27" s="24">
        <f t="shared" si="6"/>
        <v>0</v>
      </c>
      <c r="Y27" s="46">
        <v>41963500</v>
      </c>
      <c r="Z27" s="46">
        <v>41963500</v>
      </c>
      <c r="AA27" s="24">
        <f t="shared" si="7"/>
        <v>1</v>
      </c>
      <c r="AB27" s="46">
        <v>0</v>
      </c>
      <c r="AC27" s="46">
        <v>108532000</v>
      </c>
      <c r="AD27" s="24">
        <f t="shared" si="8"/>
        <v>0</v>
      </c>
      <c r="AE27" s="37">
        <v>0</v>
      </c>
      <c r="AF27" s="46">
        <v>229771754</v>
      </c>
      <c r="AG27" s="64">
        <f t="shared" si="9"/>
        <v>0</v>
      </c>
    </row>
    <row r="28" spans="1:33" s="10" customFormat="1" ht="12.75">
      <c r="A28" s="22" t="s">
        <v>612</v>
      </c>
      <c r="B28" s="73" t="s">
        <v>392</v>
      </c>
      <c r="C28" s="102" t="s">
        <v>393</v>
      </c>
      <c r="D28" s="36">
        <v>331383109</v>
      </c>
      <c r="E28" s="37">
        <v>606279589</v>
      </c>
      <c r="F28" s="24">
        <f t="shared" si="0"/>
        <v>0.5465846368778218</v>
      </c>
      <c r="G28" s="43">
        <v>184893534</v>
      </c>
      <c r="H28" s="37">
        <v>486205876</v>
      </c>
      <c r="I28" s="24">
        <f t="shared" si="1"/>
        <v>0.38027827948340137</v>
      </c>
      <c r="J28" s="37">
        <v>184893534</v>
      </c>
      <c r="K28" s="37">
        <v>423285270</v>
      </c>
      <c r="L28" s="24">
        <f t="shared" si="2"/>
        <v>0.43680597248281283</v>
      </c>
      <c r="M28" s="37">
        <v>184893534</v>
      </c>
      <c r="N28" s="37">
        <v>331383109</v>
      </c>
      <c r="O28" s="24">
        <f t="shared" si="3"/>
        <v>0.5579449554865513</v>
      </c>
      <c r="P28" s="37">
        <v>40914200</v>
      </c>
      <c r="Q28" s="37">
        <v>185546720</v>
      </c>
      <c r="R28" s="24">
        <f t="shared" si="4"/>
        <v>0.22050618841443276</v>
      </c>
      <c r="S28" s="46">
        <v>0</v>
      </c>
      <c r="T28" s="47">
        <v>185546720</v>
      </c>
      <c r="U28" s="24">
        <f t="shared" si="5"/>
        <v>0</v>
      </c>
      <c r="V28" s="46">
        <v>0</v>
      </c>
      <c r="W28" s="47">
        <v>1276822378</v>
      </c>
      <c r="X28" s="24">
        <f t="shared" si="6"/>
        <v>0</v>
      </c>
      <c r="Y28" s="46">
        <v>158298076</v>
      </c>
      <c r="Z28" s="46">
        <v>185546720</v>
      </c>
      <c r="AA28" s="24">
        <f t="shared" si="7"/>
        <v>0.8531440275527371</v>
      </c>
      <c r="AB28" s="46">
        <v>35211414</v>
      </c>
      <c r="AC28" s="46">
        <v>77027272</v>
      </c>
      <c r="AD28" s="24">
        <f t="shared" si="8"/>
        <v>0.4571291840635353</v>
      </c>
      <c r="AE28" s="37">
        <v>30504000</v>
      </c>
      <c r="AF28" s="46">
        <v>486205876</v>
      </c>
      <c r="AG28" s="64">
        <f t="shared" si="9"/>
        <v>0.06273885509355712</v>
      </c>
    </row>
    <row r="29" spans="1:33" s="10" customFormat="1" ht="12.75">
      <c r="A29" s="22" t="s">
        <v>612</v>
      </c>
      <c r="B29" s="73" t="s">
        <v>394</v>
      </c>
      <c r="C29" s="102" t="s">
        <v>395</v>
      </c>
      <c r="D29" s="36">
        <v>147669000</v>
      </c>
      <c r="E29" s="37">
        <v>605179000</v>
      </c>
      <c r="F29" s="24">
        <f t="shared" si="0"/>
        <v>0.24400879739713374</v>
      </c>
      <c r="G29" s="43">
        <v>176120000</v>
      </c>
      <c r="H29" s="37">
        <v>386458000</v>
      </c>
      <c r="I29" s="24">
        <f t="shared" si="1"/>
        <v>0.4557286949681466</v>
      </c>
      <c r="J29" s="37">
        <v>176120000</v>
      </c>
      <c r="K29" s="37">
        <v>386458000</v>
      </c>
      <c r="L29" s="24">
        <f t="shared" si="2"/>
        <v>0.4557286949681466</v>
      </c>
      <c r="M29" s="37">
        <v>176120000</v>
      </c>
      <c r="N29" s="37">
        <v>147669000</v>
      </c>
      <c r="O29" s="24">
        <f t="shared" si="3"/>
        <v>1.1926673844882811</v>
      </c>
      <c r="P29" s="37">
        <v>54203000</v>
      </c>
      <c r="Q29" s="37">
        <v>510808000</v>
      </c>
      <c r="R29" s="24">
        <f t="shared" si="4"/>
        <v>0.10611227701993704</v>
      </c>
      <c r="S29" s="46">
        <v>0</v>
      </c>
      <c r="T29" s="47">
        <v>510808000</v>
      </c>
      <c r="U29" s="24">
        <f t="shared" si="5"/>
        <v>0</v>
      </c>
      <c r="V29" s="46">
        <v>0</v>
      </c>
      <c r="W29" s="47">
        <v>0</v>
      </c>
      <c r="X29" s="24">
        <f t="shared" si="6"/>
        <v>0</v>
      </c>
      <c r="Y29" s="46">
        <v>492358000</v>
      </c>
      <c r="Z29" s="46">
        <v>510808000</v>
      </c>
      <c r="AA29" s="24">
        <f t="shared" si="7"/>
        <v>0.9638807536295437</v>
      </c>
      <c r="AB29" s="46">
        <v>0</v>
      </c>
      <c r="AC29" s="46">
        <v>38971000</v>
      </c>
      <c r="AD29" s="24">
        <f t="shared" si="8"/>
        <v>0</v>
      </c>
      <c r="AE29" s="37">
        <v>0</v>
      </c>
      <c r="AF29" s="46">
        <v>386458000</v>
      </c>
      <c r="AG29" s="64">
        <f t="shared" si="9"/>
        <v>0</v>
      </c>
    </row>
    <row r="30" spans="1:33" s="10" customFormat="1" ht="12.75">
      <c r="A30" s="22" t="s">
        <v>613</v>
      </c>
      <c r="B30" s="73" t="s">
        <v>567</v>
      </c>
      <c r="C30" s="102" t="s">
        <v>568</v>
      </c>
      <c r="D30" s="36">
        <v>18325000</v>
      </c>
      <c r="E30" s="37">
        <v>199559000</v>
      </c>
      <c r="F30" s="24">
        <f t="shared" si="0"/>
        <v>0.09182747959250147</v>
      </c>
      <c r="G30" s="43">
        <v>78473433</v>
      </c>
      <c r="H30" s="37">
        <v>177466449</v>
      </c>
      <c r="I30" s="24">
        <f t="shared" si="1"/>
        <v>0.44218743003078853</v>
      </c>
      <c r="J30" s="37">
        <v>78473433</v>
      </c>
      <c r="K30" s="37">
        <v>177466449</v>
      </c>
      <c r="L30" s="24">
        <f t="shared" si="2"/>
        <v>0.44218743003078853</v>
      </c>
      <c r="M30" s="37">
        <v>78473433</v>
      </c>
      <c r="N30" s="37">
        <v>18325000</v>
      </c>
      <c r="O30" s="24">
        <f t="shared" si="3"/>
        <v>4.282315579809004</v>
      </c>
      <c r="P30" s="37">
        <v>26444366</v>
      </c>
      <c r="Q30" s="37">
        <v>40319366</v>
      </c>
      <c r="R30" s="24">
        <f t="shared" si="4"/>
        <v>0.6558725650596787</v>
      </c>
      <c r="S30" s="46">
        <v>0</v>
      </c>
      <c r="T30" s="47">
        <v>40319366</v>
      </c>
      <c r="U30" s="24">
        <f t="shared" si="5"/>
        <v>0</v>
      </c>
      <c r="V30" s="46">
        <v>0</v>
      </c>
      <c r="W30" s="47">
        <v>231156000</v>
      </c>
      <c r="X30" s="24">
        <f t="shared" si="6"/>
        <v>0</v>
      </c>
      <c r="Y30" s="46">
        <v>36919366</v>
      </c>
      <c r="Z30" s="46">
        <v>40319366</v>
      </c>
      <c r="AA30" s="24">
        <f t="shared" si="7"/>
        <v>0.9156732772038132</v>
      </c>
      <c r="AB30" s="46">
        <v>0</v>
      </c>
      <c r="AC30" s="46">
        <v>0</v>
      </c>
      <c r="AD30" s="24">
        <f t="shared" si="8"/>
        <v>0</v>
      </c>
      <c r="AE30" s="37">
        <v>7350000</v>
      </c>
      <c r="AF30" s="46">
        <v>177466449</v>
      </c>
      <c r="AG30" s="64">
        <f t="shared" si="9"/>
        <v>0.041416279197652735</v>
      </c>
    </row>
    <row r="31" spans="1:33" s="66" customFormat="1" ht="12.75">
      <c r="A31" s="74"/>
      <c r="B31" s="75" t="s">
        <v>653</v>
      </c>
      <c r="C31" s="72"/>
      <c r="D31" s="38">
        <f>SUM(D25:D30)</f>
        <v>2246973469</v>
      </c>
      <c r="E31" s="39">
        <f>SUM(E25:E30)</f>
        <v>3617604550</v>
      </c>
      <c r="F31" s="28">
        <f t="shared" si="0"/>
        <v>0.6211219158821547</v>
      </c>
      <c r="G31" s="44">
        <f>SUM(G25:G30)</f>
        <v>1022473841</v>
      </c>
      <c r="H31" s="39">
        <f>SUM(H25:H30)</f>
        <v>3279944687</v>
      </c>
      <c r="I31" s="28">
        <f t="shared" si="1"/>
        <v>0.31173508658623306</v>
      </c>
      <c r="J31" s="39">
        <f>SUM(J25:J30)</f>
        <v>1022473841</v>
      </c>
      <c r="K31" s="39">
        <f>SUM(K25:K30)</f>
        <v>2686314550</v>
      </c>
      <c r="L31" s="28">
        <f t="shared" si="2"/>
        <v>0.3806232747389914</v>
      </c>
      <c r="M31" s="39">
        <f>SUM(M25:M30)</f>
        <v>1022473841</v>
      </c>
      <c r="N31" s="39">
        <f>SUM(N25:N30)</f>
        <v>2246973469</v>
      </c>
      <c r="O31" s="28">
        <f t="shared" si="3"/>
        <v>0.4550449104568399</v>
      </c>
      <c r="P31" s="39">
        <f>SUM(P25:P30)</f>
        <v>448614866</v>
      </c>
      <c r="Q31" s="39">
        <f>SUM(Q25:Q30)</f>
        <v>1457376573</v>
      </c>
      <c r="R31" s="28">
        <f t="shared" si="4"/>
        <v>0.30782357443589836</v>
      </c>
      <c r="S31" s="59">
        <f>SUM(S25:S30)</f>
        <v>232024000</v>
      </c>
      <c r="T31" s="60">
        <f>SUM(T25:T30)</f>
        <v>1457376573</v>
      </c>
      <c r="U31" s="28">
        <f t="shared" si="5"/>
        <v>0.15920662119769097</v>
      </c>
      <c r="V31" s="59">
        <f>SUM(V25:V30)</f>
        <v>232024000</v>
      </c>
      <c r="W31" s="60">
        <f>SUM(W25:W30)</f>
        <v>7149122679</v>
      </c>
      <c r="X31" s="28">
        <f t="shared" si="6"/>
        <v>0.032454891378707586</v>
      </c>
      <c r="Y31" s="59">
        <f>SUM(Y25:Y30)</f>
        <v>1217050929</v>
      </c>
      <c r="Z31" s="59">
        <f>SUM(Z25:Z30)</f>
        <v>1457376573</v>
      </c>
      <c r="AA31" s="28">
        <f t="shared" si="7"/>
        <v>0.835097085782509</v>
      </c>
      <c r="AB31" s="59">
        <f>SUM(AB25:AB30)</f>
        <v>88618923</v>
      </c>
      <c r="AC31" s="59">
        <f>SUM(AC25:AC30)</f>
        <v>910532246</v>
      </c>
      <c r="AD31" s="28">
        <f t="shared" si="8"/>
        <v>0.09732650698457526</v>
      </c>
      <c r="AE31" s="39">
        <f>SUM(AE25:AE30)</f>
        <v>172854000</v>
      </c>
      <c r="AF31" s="59">
        <f>SUM(AF25:AF30)</f>
        <v>3279944687</v>
      </c>
      <c r="AG31" s="76">
        <f t="shared" si="9"/>
        <v>0.052700278966625144</v>
      </c>
    </row>
    <row r="32" spans="1:33" s="66" customFormat="1" ht="12.75">
      <c r="A32" s="74"/>
      <c r="B32" s="75" t="s">
        <v>654</v>
      </c>
      <c r="C32" s="72"/>
      <c r="D32" s="38">
        <f>SUM(D8:D15,D17:D23,D25:D30)</f>
        <v>7562158153</v>
      </c>
      <c r="E32" s="39">
        <f>SUM(E8:E15,E17:E23,E25:E30)</f>
        <v>11204299609</v>
      </c>
      <c r="F32" s="28">
        <f t="shared" si="0"/>
        <v>0.6749335895057285</v>
      </c>
      <c r="G32" s="44">
        <f>SUM(G8:G15,G17:G23,G25:G30)</f>
        <v>3006603741</v>
      </c>
      <c r="H32" s="39">
        <f>SUM(H8:H15,H17:H23,H25:H30)</f>
        <v>11011276265</v>
      </c>
      <c r="I32" s="28">
        <f t="shared" si="1"/>
        <v>0.27304770751749</v>
      </c>
      <c r="J32" s="39">
        <f>SUM(J8:J15,J17:J23,J25:J30)</f>
        <v>3006603741</v>
      </c>
      <c r="K32" s="39">
        <f>SUM(K8:K15,K17:K23,K25:K30)</f>
        <v>8396005322</v>
      </c>
      <c r="L32" s="28">
        <f t="shared" si="2"/>
        <v>0.35809931338678586</v>
      </c>
      <c r="M32" s="39">
        <f>SUM(M8:M15,M17:M23,M25:M30)</f>
        <v>3006603741</v>
      </c>
      <c r="N32" s="39">
        <f>SUM(N8:N15,N17:N23,N25:N30)</f>
        <v>7562158153</v>
      </c>
      <c r="O32" s="28">
        <f t="shared" si="3"/>
        <v>0.3975854088435381</v>
      </c>
      <c r="P32" s="39">
        <f>SUM(P8:P15,P17:P23,P25:P30)</f>
        <v>952848044</v>
      </c>
      <c r="Q32" s="39">
        <f>SUM(Q8:Q15,Q17:Q23,Q25:Q30)</f>
        <v>2887346415</v>
      </c>
      <c r="R32" s="28">
        <f t="shared" si="4"/>
        <v>0.33000821759726395</v>
      </c>
      <c r="S32" s="59">
        <f>SUM(S8:S15,S17:S23,S25:S30)</f>
        <v>310923000</v>
      </c>
      <c r="T32" s="60">
        <f>SUM(T8:T15,T17:T23,T25:T30)</f>
        <v>2887346415</v>
      </c>
      <c r="U32" s="28">
        <f t="shared" si="5"/>
        <v>0.10768468874560035</v>
      </c>
      <c r="V32" s="59">
        <f>SUM(V8:V15,V17:V23,V25:V30)</f>
        <v>310923000</v>
      </c>
      <c r="W32" s="60">
        <f>SUM(W8:W15,W17:W23,W25:W30)</f>
        <v>21213775848</v>
      </c>
      <c r="X32" s="28">
        <f t="shared" si="6"/>
        <v>0.014656655289836737</v>
      </c>
      <c r="Y32" s="59">
        <f>SUM(Y8:Y15,Y17:Y23,Y25:Y30)</f>
        <v>2248486644</v>
      </c>
      <c r="Z32" s="59">
        <f>SUM(Z8:Z15,Z17:Z23,Z25:Z30)</f>
        <v>2887346415</v>
      </c>
      <c r="AA32" s="28">
        <f t="shared" si="7"/>
        <v>0.7787380940225699</v>
      </c>
      <c r="AB32" s="59">
        <f>SUM(AB8:AB15,AB17:AB23,AB25:AB30)</f>
        <v>842852049</v>
      </c>
      <c r="AC32" s="59">
        <f>SUM(AC8:AC15,AC17:AC23,AC25:AC30)</f>
        <v>4015862823</v>
      </c>
      <c r="AD32" s="28">
        <f t="shared" si="8"/>
        <v>0.20988068720194927</v>
      </c>
      <c r="AE32" s="39">
        <f>SUM(AE8:AE15,AE17:AE23,AE25:AE30)</f>
        <v>1035784882</v>
      </c>
      <c r="AF32" s="59">
        <f>SUM(AF8:AF15,AF17:AF23,AF25:AF30)</f>
        <v>11011276265</v>
      </c>
      <c r="AG32" s="76">
        <f t="shared" si="9"/>
        <v>0.09406583370288367</v>
      </c>
    </row>
    <row r="33" spans="1:33" s="10" customFormat="1" ht="12.75">
      <c r="A33" s="77"/>
      <c r="B33" s="78"/>
      <c r="C33" s="79"/>
      <c r="D33" s="80"/>
      <c r="E33" s="81"/>
      <c r="F33" s="82"/>
      <c r="G33" s="83"/>
      <c r="H33" s="81"/>
      <c r="I33" s="82"/>
      <c r="J33" s="81"/>
      <c r="K33" s="81"/>
      <c r="L33" s="82"/>
      <c r="M33" s="81"/>
      <c r="N33" s="81"/>
      <c r="O33" s="82"/>
      <c r="P33" s="81"/>
      <c r="Q33" s="81"/>
      <c r="R33" s="82"/>
      <c r="S33" s="81"/>
      <c r="T33" s="83"/>
      <c r="U33" s="82"/>
      <c r="V33" s="81"/>
      <c r="W33" s="83"/>
      <c r="X33" s="82"/>
      <c r="Y33" s="81"/>
      <c r="Z33" s="81"/>
      <c r="AA33" s="82"/>
      <c r="AB33" s="81"/>
      <c r="AC33" s="81"/>
      <c r="AD33" s="82"/>
      <c r="AE33" s="81"/>
      <c r="AF33" s="81"/>
      <c r="AG33" s="82"/>
    </row>
    <row r="34" spans="1:33" s="10" customFormat="1" ht="12.75">
      <c r="A34" s="33"/>
      <c r="B34" s="112" t="s">
        <v>47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34:AG34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655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612</v>
      </c>
      <c r="B8" s="73" t="s">
        <v>442</v>
      </c>
      <c r="C8" s="102" t="s">
        <v>443</v>
      </c>
      <c r="D8" s="36">
        <v>79688895</v>
      </c>
      <c r="E8" s="37">
        <v>158438375</v>
      </c>
      <c r="F8" s="24">
        <f>IF($E8=0,0,($N8/$E8))</f>
        <v>0.5029646069015793</v>
      </c>
      <c r="G8" s="43">
        <v>27989256</v>
      </c>
      <c r="H8" s="37">
        <v>88996306</v>
      </c>
      <c r="I8" s="24">
        <f>IF($AF8=0,0,($M8/$AF8))</f>
        <v>0.3144990759504108</v>
      </c>
      <c r="J8" s="37">
        <v>27989256</v>
      </c>
      <c r="K8" s="37">
        <v>81701704</v>
      </c>
      <c r="L8" s="24">
        <f>IF($K8=0,0,($M8/$K8))</f>
        <v>0.34257860766282183</v>
      </c>
      <c r="M8" s="37">
        <v>27989256</v>
      </c>
      <c r="N8" s="37">
        <v>79688895</v>
      </c>
      <c r="O8" s="24">
        <f>IF($N8=0,0,($M8/$N8))</f>
        <v>0.3512315737343327</v>
      </c>
      <c r="P8" s="37">
        <v>13965546</v>
      </c>
      <c r="Q8" s="37">
        <v>69442066</v>
      </c>
      <c r="R8" s="24">
        <f>IF($T8=0,0,($P8/$T8))</f>
        <v>0.20111075036275564</v>
      </c>
      <c r="S8" s="46">
        <v>0</v>
      </c>
      <c r="T8" s="47">
        <v>69442066</v>
      </c>
      <c r="U8" s="24">
        <f>IF($T8=0,0,($V8/$T8))</f>
        <v>0</v>
      </c>
      <c r="V8" s="46">
        <v>0</v>
      </c>
      <c r="W8" s="47">
        <v>114581538</v>
      </c>
      <c r="X8" s="24">
        <f>IF($W8=0,0,($V8/$W8))</f>
        <v>0</v>
      </c>
      <c r="Y8" s="46">
        <v>50567007</v>
      </c>
      <c r="Z8" s="46">
        <v>69442066</v>
      </c>
      <c r="AA8" s="24">
        <f>IF($Z8=0,0,($Y8/$Z8))</f>
        <v>0.7281898410107787</v>
      </c>
      <c r="AB8" s="37">
        <v>22652482</v>
      </c>
      <c r="AC8" s="46">
        <v>12360663</v>
      </c>
      <c r="AD8" s="24">
        <f>IF($AC8=0,0,($AB8/$AC8))</f>
        <v>1.8326267773824105</v>
      </c>
      <c r="AE8" s="37">
        <v>17024484</v>
      </c>
      <c r="AF8" s="46">
        <v>88996306</v>
      </c>
      <c r="AG8" s="24">
        <f>IF($AF8=0,0,($AE8/$AF8))</f>
        <v>0.19129427686582856</v>
      </c>
    </row>
    <row r="9" spans="1:33" s="10" customFormat="1" ht="12.75">
      <c r="A9" s="22" t="s">
        <v>612</v>
      </c>
      <c r="B9" s="73" t="s">
        <v>444</v>
      </c>
      <c r="C9" s="102" t="s">
        <v>445</v>
      </c>
      <c r="D9" s="36">
        <v>179762115</v>
      </c>
      <c r="E9" s="37">
        <v>251349115</v>
      </c>
      <c r="F9" s="24">
        <f>IF($E9=0,0,($N9/$E9))</f>
        <v>0.7151889713238099</v>
      </c>
      <c r="G9" s="43">
        <v>51231098</v>
      </c>
      <c r="H9" s="37">
        <v>191519115</v>
      </c>
      <c r="I9" s="24">
        <f>IF($AF9=0,0,($M9/$AF9))</f>
        <v>0.26749861495548366</v>
      </c>
      <c r="J9" s="37">
        <v>51231098</v>
      </c>
      <c r="K9" s="37">
        <v>142117780</v>
      </c>
      <c r="L9" s="24">
        <f>IF($K9=0,0,($M9/$K9))</f>
        <v>0.36048338216372366</v>
      </c>
      <c r="M9" s="37">
        <v>51231098</v>
      </c>
      <c r="N9" s="37">
        <v>179762115</v>
      </c>
      <c r="O9" s="24">
        <f>IF($N9=0,0,($M9/$N9))</f>
        <v>0.2849938542389758</v>
      </c>
      <c r="P9" s="37">
        <v>64697000</v>
      </c>
      <c r="Q9" s="37">
        <v>119860000</v>
      </c>
      <c r="R9" s="24">
        <f>IF($T9=0,0,($P9/$T9))</f>
        <v>0.5397713999666277</v>
      </c>
      <c r="S9" s="46">
        <v>60030000</v>
      </c>
      <c r="T9" s="47">
        <v>119860000</v>
      </c>
      <c r="U9" s="24">
        <f>IF($T9=0,0,($V9/$T9))</f>
        <v>0.5008343066911397</v>
      </c>
      <c r="V9" s="46">
        <v>60030000</v>
      </c>
      <c r="W9" s="47">
        <v>1131129000</v>
      </c>
      <c r="X9" s="24">
        <f>IF($W9=0,0,($V9/$W9))</f>
        <v>0.05307086990078055</v>
      </c>
      <c r="Y9" s="46">
        <v>109868857</v>
      </c>
      <c r="Z9" s="46">
        <v>119860000</v>
      </c>
      <c r="AA9" s="24">
        <f>IF($Z9=0,0,($Y9/$Z9))</f>
        <v>0.9166432254296679</v>
      </c>
      <c r="AB9" s="37">
        <v>21545357</v>
      </c>
      <c r="AC9" s="46">
        <v>71938232</v>
      </c>
      <c r="AD9" s="24">
        <f>IF($AC9=0,0,($AB9/$AC9))</f>
        <v>0.29949800545556915</v>
      </c>
      <c r="AE9" s="37">
        <v>28057797</v>
      </c>
      <c r="AF9" s="46">
        <v>191519115</v>
      </c>
      <c r="AG9" s="24">
        <f>IF($AF9=0,0,($AE9/$AF9))</f>
        <v>0.14650128787405894</v>
      </c>
    </row>
    <row r="10" spans="1:33" s="10" customFormat="1" ht="12.75">
      <c r="A10" s="22" t="s">
        <v>612</v>
      </c>
      <c r="B10" s="73" t="s">
        <v>446</v>
      </c>
      <c r="C10" s="102" t="s">
        <v>447</v>
      </c>
      <c r="D10" s="36">
        <v>205655355</v>
      </c>
      <c r="E10" s="37">
        <v>235518355</v>
      </c>
      <c r="F10" s="24">
        <f aca="true" t="shared" si="0" ref="F10:F45">IF($E10=0,0,($N10/$E10))</f>
        <v>0.8732030885660695</v>
      </c>
      <c r="G10" s="43">
        <v>63581956</v>
      </c>
      <c r="H10" s="37">
        <v>190435355</v>
      </c>
      <c r="I10" s="24">
        <f aca="true" t="shared" si="1" ref="I10:I45">IF($AF10=0,0,($M10/$AF10))</f>
        <v>0.33387684760531994</v>
      </c>
      <c r="J10" s="37">
        <v>63581956</v>
      </c>
      <c r="K10" s="37">
        <v>141555413</v>
      </c>
      <c r="L10" s="24">
        <f aca="true" t="shared" si="2" ref="L10:L45">IF($K10=0,0,($M10/$K10))</f>
        <v>0.44916654653114535</v>
      </c>
      <c r="M10" s="37">
        <v>63581956</v>
      </c>
      <c r="N10" s="37">
        <v>205655355</v>
      </c>
      <c r="O10" s="24">
        <f aca="true" t="shared" si="3" ref="O10:O45">IF($N10=0,0,($M10/$N10))</f>
        <v>0.30916751961066125</v>
      </c>
      <c r="P10" s="37">
        <v>90367155</v>
      </c>
      <c r="Q10" s="37">
        <v>109267155</v>
      </c>
      <c r="R10" s="24">
        <f aca="true" t="shared" si="4" ref="R10:R45">IF($T10=0,0,($P10/$T10))</f>
        <v>0.8270294490599668</v>
      </c>
      <c r="S10" s="46">
        <v>0</v>
      </c>
      <c r="T10" s="47">
        <v>109267155</v>
      </c>
      <c r="U10" s="24">
        <f aca="true" t="shared" si="5" ref="U10:U45">IF($T10=0,0,($V10/$T10))</f>
        <v>0</v>
      </c>
      <c r="V10" s="46">
        <v>0</v>
      </c>
      <c r="W10" s="47">
        <v>0</v>
      </c>
      <c r="X10" s="24">
        <f aca="true" t="shared" si="6" ref="X10:X45">IF($W10=0,0,($V10/$W10))</f>
        <v>0</v>
      </c>
      <c r="Y10" s="46">
        <v>54682000</v>
      </c>
      <c r="Z10" s="46">
        <v>109267155</v>
      </c>
      <c r="AA10" s="24">
        <f aca="true" t="shared" si="7" ref="AA10:AA45">IF($Z10=0,0,($Y10/$Z10))</f>
        <v>0.500443156957825</v>
      </c>
      <c r="AB10" s="37">
        <v>0</v>
      </c>
      <c r="AC10" s="46">
        <v>131477404</v>
      </c>
      <c r="AD10" s="24">
        <f aca="true" t="shared" si="8" ref="AD10:AD45">IF($AC10=0,0,($AB10/$AC10))</f>
        <v>0</v>
      </c>
      <c r="AE10" s="37">
        <v>0</v>
      </c>
      <c r="AF10" s="46">
        <v>190435355</v>
      </c>
      <c r="AG10" s="24">
        <f aca="true" t="shared" si="9" ref="AG10:AG45">IF($AF10=0,0,($AE10/$AF10))</f>
        <v>0</v>
      </c>
    </row>
    <row r="11" spans="1:33" s="10" customFormat="1" ht="12.75">
      <c r="A11" s="22" t="s">
        <v>613</v>
      </c>
      <c r="B11" s="73" t="s">
        <v>593</v>
      </c>
      <c r="C11" s="102" t="s">
        <v>594</v>
      </c>
      <c r="D11" s="36">
        <v>4985700</v>
      </c>
      <c r="E11" s="37">
        <v>63800700</v>
      </c>
      <c r="F11" s="24">
        <f t="shared" si="0"/>
        <v>0.07814491063577672</v>
      </c>
      <c r="G11" s="43">
        <v>41246648</v>
      </c>
      <c r="H11" s="37">
        <v>64965098</v>
      </c>
      <c r="I11" s="24">
        <f t="shared" si="1"/>
        <v>0.6349047299212879</v>
      </c>
      <c r="J11" s="37">
        <v>41246648</v>
      </c>
      <c r="K11" s="37">
        <v>64965098</v>
      </c>
      <c r="L11" s="24">
        <f t="shared" si="2"/>
        <v>0.6349047299212879</v>
      </c>
      <c r="M11" s="37">
        <v>41246648</v>
      </c>
      <c r="N11" s="37">
        <v>4985700</v>
      </c>
      <c r="O11" s="24">
        <f t="shared" si="3"/>
        <v>8.272990352407886</v>
      </c>
      <c r="P11" s="37">
        <v>1000000</v>
      </c>
      <c r="Q11" s="37">
        <v>1000000</v>
      </c>
      <c r="R11" s="24">
        <f t="shared" si="4"/>
        <v>1</v>
      </c>
      <c r="S11" s="46">
        <v>0</v>
      </c>
      <c r="T11" s="47">
        <v>1000000</v>
      </c>
      <c r="U11" s="24">
        <f t="shared" si="5"/>
        <v>0</v>
      </c>
      <c r="V11" s="46">
        <v>0</v>
      </c>
      <c r="W11" s="47">
        <v>120000000</v>
      </c>
      <c r="X11" s="24">
        <f t="shared" si="6"/>
        <v>0</v>
      </c>
      <c r="Y11" s="46">
        <v>0</v>
      </c>
      <c r="Z11" s="46">
        <v>1000000</v>
      </c>
      <c r="AA11" s="24">
        <f t="shared" si="7"/>
        <v>0</v>
      </c>
      <c r="AB11" s="37">
        <v>0</v>
      </c>
      <c r="AC11" s="46">
        <v>0</v>
      </c>
      <c r="AD11" s="24">
        <f t="shared" si="8"/>
        <v>0</v>
      </c>
      <c r="AE11" s="37">
        <v>4860000</v>
      </c>
      <c r="AF11" s="46">
        <v>64965098</v>
      </c>
      <c r="AG11" s="24">
        <f t="shared" si="9"/>
        <v>0.07480939996427005</v>
      </c>
    </row>
    <row r="12" spans="1:33" s="66" customFormat="1" ht="12.75">
      <c r="A12" s="74"/>
      <c r="B12" s="75" t="s">
        <v>656</v>
      </c>
      <c r="C12" s="72"/>
      <c r="D12" s="38">
        <f>SUM(D8:D11)</f>
        <v>470092065</v>
      </c>
      <c r="E12" s="39">
        <f>SUM(E8:E11)</f>
        <v>709106545</v>
      </c>
      <c r="F12" s="28">
        <f t="shared" si="0"/>
        <v>0.6629357299191195</v>
      </c>
      <c r="G12" s="44">
        <f>SUM(G8:G11)</f>
        <v>184048958</v>
      </c>
      <c r="H12" s="39">
        <f>SUM(H8:H11)</f>
        <v>535915874</v>
      </c>
      <c r="I12" s="28">
        <f t="shared" si="1"/>
        <v>0.3434288233081896</v>
      </c>
      <c r="J12" s="39">
        <f>SUM(J8:J11)</f>
        <v>184048958</v>
      </c>
      <c r="K12" s="39">
        <f>SUM(K8:K11)</f>
        <v>430339995</v>
      </c>
      <c r="L12" s="28">
        <f t="shared" si="2"/>
        <v>0.4276826698387632</v>
      </c>
      <c r="M12" s="39">
        <f>SUM(M8:M11)</f>
        <v>184048958</v>
      </c>
      <c r="N12" s="39">
        <f>SUM(N8:N11)</f>
        <v>470092065</v>
      </c>
      <c r="O12" s="28">
        <f t="shared" si="3"/>
        <v>0.39151683617548405</v>
      </c>
      <c r="P12" s="39">
        <f>SUM(P8:P11)</f>
        <v>170029701</v>
      </c>
      <c r="Q12" s="39">
        <f>SUM(Q8:Q11)</f>
        <v>299569221</v>
      </c>
      <c r="R12" s="28">
        <f t="shared" si="4"/>
        <v>0.5675806761202614</v>
      </c>
      <c r="S12" s="59">
        <f>SUM(S8:S11)</f>
        <v>60030000</v>
      </c>
      <c r="T12" s="60">
        <f>SUM(T8:T11)</f>
        <v>299569221</v>
      </c>
      <c r="U12" s="28">
        <f t="shared" si="5"/>
        <v>0.20038774277147786</v>
      </c>
      <c r="V12" s="59">
        <f>SUM(V8:V11)</f>
        <v>60030000</v>
      </c>
      <c r="W12" s="60">
        <f>SUM(W8:W11)</f>
        <v>1365710538</v>
      </c>
      <c r="X12" s="28">
        <f t="shared" si="6"/>
        <v>0.04395514153966351</v>
      </c>
      <c r="Y12" s="59">
        <f>SUM(Y8:Y11)</f>
        <v>215117864</v>
      </c>
      <c r="Z12" s="59">
        <f>SUM(Z8:Z11)</f>
        <v>299569221</v>
      </c>
      <c r="AA12" s="28">
        <f t="shared" si="7"/>
        <v>0.7180906746090581</v>
      </c>
      <c r="AB12" s="39">
        <f>SUM(AB8:AB11)</f>
        <v>44197839</v>
      </c>
      <c r="AC12" s="59">
        <f>SUM(AC8:AC11)</f>
        <v>215776299</v>
      </c>
      <c r="AD12" s="28">
        <f t="shared" si="8"/>
        <v>0.20483175958078695</v>
      </c>
      <c r="AE12" s="39">
        <f>SUM(AE8:AE11)</f>
        <v>49942281</v>
      </c>
      <c r="AF12" s="59">
        <f>SUM(AF8:AF11)</f>
        <v>535915874</v>
      </c>
      <c r="AG12" s="28">
        <f t="shared" si="9"/>
        <v>0.09319052377985729</v>
      </c>
    </row>
    <row r="13" spans="1:33" s="10" customFormat="1" ht="12.75">
      <c r="A13" s="22" t="s">
        <v>612</v>
      </c>
      <c r="B13" s="73" t="s">
        <v>396</v>
      </c>
      <c r="C13" s="102" t="s">
        <v>397</v>
      </c>
      <c r="D13" s="36">
        <v>39903278</v>
      </c>
      <c r="E13" s="37">
        <v>52853278</v>
      </c>
      <c r="F13" s="24">
        <f t="shared" si="0"/>
        <v>0.7549820845549069</v>
      </c>
      <c r="G13" s="43">
        <v>15808004</v>
      </c>
      <c r="H13" s="37">
        <v>58181910</v>
      </c>
      <c r="I13" s="24">
        <f t="shared" si="1"/>
        <v>0.27169963997400565</v>
      </c>
      <c r="J13" s="37">
        <v>15808004</v>
      </c>
      <c r="K13" s="37">
        <v>47757910</v>
      </c>
      <c r="L13" s="24">
        <f t="shared" si="2"/>
        <v>0.33100284329862845</v>
      </c>
      <c r="M13" s="37">
        <v>15808004</v>
      </c>
      <c r="N13" s="37">
        <v>39903278</v>
      </c>
      <c r="O13" s="24">
        <f t="shared" si="3"/>
        <v>0.39615802992425836</v>
      </c>
      <c r="P13" s="37">
        <v>2400000</v>
      </c>
      <c r="Q13" s="37">
        <v>9513000</v>
      </c>
      <c r="R13" s="24">
        <f t="shared" si="4"/>
        <v>0.2522863450015768</v>
      </c>
      <c r="S13" s="46">
        <v>1230000</v>
      </c>
      <c r="T13" s="47">
        <v>9513000</v>
      </c>
      <c r="U13" s="24">
        <f t="shared" si="5"/>
        <v>0.1292967518133081</v>
      </c>
      <c r="V13" s="46">
        <v>1230000</v>
      </c>
      <c r="W13" s="47">
        <v>95336758</v>
      </c>
      <c r="X13" s="24">
        <f t="shared" si="6"/>
        <v>0.012901634435691636</v>
      </c>
      <c r="Y13" s="46">
        <v>7333000</v>
      </c>
      <c r="Z13" s="46">
        <v>9513000</v>
      </c>
      <c r="AA13" s="24">
        <f t="shared" si="7"/>
        <v>0.7708399032902344</v>
      </c>
      <c r="AB13" s="37">
        <v>2008332</v>
      </c>
      <c r="AC13" s="46">
        <v>18130603</v>
      </c>
      <c r="AD13" s="24">
        <f t="shared" si="8"/>
        <v>0.11077028160618817</v>
      </c>
      <c r="AE13" s="37">
        <v>8500000</v>
      </c>
      <c r="AF13" s="46">
        <v>58181910</v>
      </c>
      <c r="AG13" s="24">
        <f t="shared" si="9"/>
        <v>0.1460935194461646</v>
      </c>
    </row>
    <row r="14" spans="1:33" s="10" customFormat="1" ht="12.75">
      <c r="A14" s="22" t="s">
        <v>612</v>
      </c>
      <c r="B14" s="73" t="s">
        <v>398</v>
      </c>
      <c r="C14" s="102" t="s">
        <v>399</v>
      </c>
      <c r="D14" s="36">
        <v>160563161</v>
      </c>
      <c r="E14" s="37">
        <v>198184224</v>
      </c>
      <c r="F14" s="24">
        <f t="shared" si="0"/>
        <v>0.8101712525816384</v>
      </c>
      <c r="G14" s="43">
        <v>56939929</v>
      </c>
      <c r="H14" s="37">
        <v>179347893</v>
      </c>
      <c r="I14" s="24">
        <f t="shared" si="1"/>
        <v>0.31748312203478185</v>
      </c>
      <c r="J14" s="37">
        <v>56939929</v>
      </c>
      <c r="K14" s="37">
        <v>112544480</v>
      </c>
      <c r="L14" s="24">
        <f t="shared" si="2"/>
        <v>0.5059326676883664</v>
      </c>
      <c r="M14" s="37">
        <v>56939929</v>
      </c>
      <c r="N14" s="37">
        <v>160563161</v>
      </c>
      <c r="O14" s="24">
        <f t="shared" si="3"/>
        <v>0.35462635791033037</v>
      </c>
      <c r="P14" s="37">
        <v>39552000</v>
      </c>
      <c r="Q14" s="37">
        <v>67310000</v>
      </c>
      <c r="R14" s="24">
        <f t="shared" si="4"/>
        <v>0.5876095676719655</v>
      </c>
      <c r="S14" s="46">
        <v>27000000</v>
      </c>
      <c r="T14" s="47">
        <v>67310000</v>
      </c>
      <c r="U14" s="24">
        <f t="shared" si="5"/>
        <v>0.40112910414500075</v>
      </c>
      <c r="V14" s="46">
        <v>27000000</v>
      </c>
      <c r="W14" s="47">
        <v>439400366</v>
      </c>
      <c r="X14" s="24">
        <f t="shared" si="6"/>
        <v>0.06144737712849333</v>
      </c>
      <c r="Y14" s="46">
        <v>46090000</v>
      </c>
      <c r="Z14" s="46">
        <v>67310000</v>
      </c>
      <c r="AA14" s="24">
        <f t="shared" si="7"/>
        <v>0.6847422374090031</v>
      </c>
      <c r="AB14" s="37">
        <v>87128985</v>
      </c>
      <c r="AC14" s="46">
        <v>87667859</v>
      </c>
      <c r="AD14" s="24">
        <f t="shared" si="8"/>
        <v>0.993853231889694</v>
      </c>
      <c r="AE14" s="37">
        <v>15285013</v>
      </c>
      <c r="AF14" s="46">
        <v>179347893</v>
      </c>
      <c r="AG14" s="24">
        <f t="shared" si="9"/>
        <v>0.08522549523344554</v>
      </c>
    </row>
    <row r="15" spans="1:33" s="10" customFormat="1" ht="12.75">
      <c r="A15" s="22" t="s">
        <v>612</v>
      </c>
      <c r="B15" s="73" t="s">
        <v>400</v>
      </c>
      <c r="C15" s="102" t="s">
        <v>401</v>
      </c>
      <c r="D15" s="36">
        <v>31935740</v>
      </c>
      <c r="E15" s="37">
        <v>48577230</v>
      </c>
      <c r="F15" s="24">
        <f t="shared" si="0"/>
        <v>0.657422006153912</v>
      </c>
      <c r="G15" s="43">
        <v>14336343</v>
      </c>
      <c r="H15" s="37">
        <v>34317597</v>
      </c>
      <c r="I15" s="24">
        <f t="shared" si="1"/>
        <v>0.4177548620318608</v>
      </c>
      <c r="J15" s="37">
        <v>14336343</v>
      </c>
      <c r="K15" s="37">
        <v>28363259</v>
      </c>
      <c r="L15" s="24">
        <f t="shared" si="2"/>
        <v>0.5054547152003935</v>
      </c>
      <c r="M15" s="37">
        <v>14336343</v>
      </c>
      <c r="N15" s="37">
        <v>31935740</v>
      </c>
      <c r="O15" s="24">
        <f t="shared" si="3"/>
        <v>0.4489121905426334</v>
      </c>
      <c r="P15" s="37">
        <v>0</v>
      </c>
      <c r="Q15" s="37">
        <v>14031000</v>
      </c>
      <c r="R15" s="24">
        <f t="shared" si="4"/>
        <v>0</v>
      </c>
      <c r="S15" s="46">
        <v>0</v>
      </c>
      <c r="T15" s="47">
        <v>14031000</v>
      </c>
      <c r="U15" s="24">
        <f t="shared" si="5"/>
        <v>0</v>
      </c>
      <c r="V15" s="46">
        <v>0</v>
      </c>
      <c r="W15" s="47">
        <v>397813000</v>
      </c>
      <c r="X15" s="24">
        <f t="shared" si="6"/>
        <v>0</v>
      </c>
      <c r="Y15" s="46">
        <v>13556000</v>
      </c>
      <c r="Z15" s="46">
        <v>14031000</v>
      </c>
      <c r="AA15" s="24">
        <f t="shared" si="7"/>
        <v>0.9661463901361271</v>
      </c>
      <c r="AB15" s="37">
        <v>7296000</v>
      </c>
      <c r="AC15" s="46">
        <v>12000741</v>
      </c>
      <c r="AD15" s="24">
        <f t="shared" si="8"/>
        <v>0.6079624583181988</v>
      </c>
      <c r="AE15" s="37">
        <v>9898000</v>
      </c>
      <c r="AF15" s="46">
        <v>34317597</v>
      </c>
      <c r="AG15" s="24">
        <f t="shared" si="9"/>
        <v>0.2884234580876977</v>
      </c>
    </row>
    <row r="16" spans="1:33" s="10" customFormat="1" ht="12.75">
      <c r="A16" s="22" t="s">
        <v>612</v>
      </c>
      <c r="B16" s="73" t="s">
        <v>402</v>
      </c>
      <c r="C16" s="102" t="s">
        <v>403</v>
      </c>
      <c r="D16" s="36">
        <v>38730790</v>
      </c>
      <c r="E16" s="37">
        <v>62422790</v>
      </c>
      <c r="F16" s="24">
        <f t="shared" si="0"/>
        <v>0.6204591303913202</v>
      </c>
      <c r="G16" s="43">
        <v>25835892</v>
      </c>
      <c r="H16" s="37">
        <v>55139550</v>
      </c>
      <c r="I16" s="24">
        <f t="shared" si="1"/>
        <v>0.46855463999978236</v>
      </c>
      <c r="J16" s="37">
        <v>25835892</v>
      </c>
      <c r="K16" s="37">
        <v>42750584</v>
      </c>
      <c r="L16" s="24">
        <f t="shared" si="2"/>
        <v>0.6043400950967126</v>
      </c>
      <c r="M16" s="37">
        <v>25835892</v>
      </c>
      <c r="N16" s="37">
        <v>38730790</v>
      </c>
      <c r="O16" s="24">
        <f t="shared" si="3"/>
        <v>0.6670633880692854</v>
      </c>
      <c r="P16" s="37">
        <v>1085000</v>
      </c>
      <c r="Q16" s="37">
        <v>15828000</v>
      </c>
      <c r="R16" s="24">
        <f t="shared" si="4"/>
        <v>0.06854940611574425</v>
      </c>
      <c r="S16" s="46">
        <v>0</v>
      </c>
      <c r="T16" s="47">
        <v>15828000</v>
      </c>
      <c r="U16" s="24">
        <f t="shared" si="5"/>
        <v>0</v>
      </c>
      <c r="V16" s="46">
        <v>0</v>
      </c>
      <c r="W16" s="47">
        <v>93041533</v>
      </c>
      <c r="X16" s="24">
        <f t="shared" si="6"/>
        <v>0</v>
      </c>
      <c r="Y16" s="46">
        <v>15378000</v>
      </c>
      <c r="Z16" s="46">
        <v>15828000</v>
      </c>
      <c r="AA16" s="24">
        <f t="shared" si="7"/>
        <v>0.9715693707354056</v>
      </c>
      <c r="AB16" s="37">
        <v>10901285</v>
      </c>
      <c r="AC16" s="46">
        <v>29997889</v>
      </c>
      <c r="AD16" s="24">
        <f t="shared" si="8"/>
        <v>0.3634017380356331</v>
      </c>
      <c r="AE16" s="37">
        <v>0</v>
      </c>
      <c r="AF16" s="46">
        <v>55139550</v>
      </c>
      <c r="AG16" s="24">
        <f t="shared" si="9"/>
        <v>0</v>
      </c>
    </row>
    <row r="17" spans="1:33" s="10" customFormat="1" ht="12.75">
      <c r="A17" s="22" t="s">
        <v>612</v>
      </c>
      <c r="B17" s="73" t="s">
        <v>404</v>
      </c>
      <c r="C17" s="102" t="s">
        <v>405</v>
      </c>
      <c r="D17" s="36">
        <v>45089361</v>
      </c>
      <c r="E17" s="37">
        <v>61512361</v>
      </c>
      <c r="F17" s="24">
        <f t="shared" si="0"/>
        <v>0.7330130118074967</v>
      </c>
      <c r="G17" s="43">
        <v>18156000</v>
      </c>
      <c r="H17" s="37">
        <v>61442000</v>
      </c>
      <c r="I17" s="24">
        <f t="shared" si="1"/>
        <v>0.295498193418183</v>
      </c>
      <c r="J17" s="37">
        <v>18156000</v>
      </c>
      <c r="K17" s="37">
        <v>56260000</v>
      </c>
      <c r="L17" s="24">
        <f t="shared" si="2"/>
        <v>0.3227159616068255</v>
      </c>
      <c r="M17" s="37">
        <v>18156000</v>
      </c>
      <c r="N17" s="37">
        <v>45089361</v>
      </c>
      <c r="O17" s="24">
        <f t="shared" si="3"/>
        <v>0.40266705043790707</v>
      </c>
      <c r="P17" s="37">
        <v>0</v>
      </c>
      <c r="Q17" s="37">
        <v>15381000</v>
      </c>
      <c r="R17" s="24">
        <f t="shared" si="4"/>
        <v>0</v>
      </c>
      <c r="S17" s="46">
        <v>0</v>
      </c>
      <c r="T17" s="47">
        <v>15381000</v>
      </c>
      <c r="U17" s="24">
        <f t="shared" si="5"/>
        <v>0</v>
      </c>
      <c r="V17" s="46">
        <v>0</v>
      </c>
      <c r="W17" s="47">
        <v>162690000</v>
      </c>
      <c r="X17" s="24">
        <f t="shared" si="6"/>
        <v>0</v>
      </c>
      <c r="Y17" s="46">
        <v>15381000</v>
      </c>
      <c r="Z17" s="46">
        <v>15381000</v>
      </c>
      <c r="AA17" s="24">
        <f t="shared" si="7"/>
        <v>1</v>
      </c>
      <c r="AB17" s="37">
        <v>6628000</v>
      </c>
      <c r="AC17" s="46">
        <v>13782000</v>
      </c>
      <c r="AD17" s="24">
        <f t="shared" si="8"/>
        <v>0.48091713829632854</v>
      </c>
      <c r="AE17" s="37">
        <v>12803000</v>
      </c>
      <c r="AF17" s="46">
        <v>61442000</v>
      </c>
      <c r="AG17" s="24">
        <f t="shared" si="9"/>
        <v>0.20837537840565085</v>
      </c>
    </row>
    <row r="18" spans="1:33" s="10" customFormat="1" ht="12.75">
      <c r="A18" s="22" t="s">
        <v>612</v>
      </c>
      <c r="B18" s="73" t="s">
        <v>406</v>
      </c>
      <c r="C18" s="102" t="s">
        <v>407</v>
      </c>
      <c r="D18" s="36">
        <v>26605380</v>
      </c>
      <c r="E18" s="37">
        <v>55589380</v>
      </c>
      <c r="F18" s="24">
        <f t="shared" si="0"/>
        <v>0.47860544586034237</v>
      </c>
      <c r="G18" s="43">
        <v>11550360</v>
      </c>
      <c r="H18" s="37">
        <v>45744210</v>
      </c>
      <c r="I18" s="24">
        <f t="shared" si="1"/>
        <v>0.25249884083690594</v>
      </c>
      <c r="J18" s="37">
        <v>11550360</v>
      </c>
      <c r="K18" s="37">
        <v>40056810</v>
      </c>
      <c r="L18" s="24">
        <f t="shared" si="2"/>
        <v>0.2883494716628708</v>
      </c>
      <c r="M18" s="37">
        <v>11550360</v>
      </c>
      <c r="N18" s="37">
        <v>26605380</v>
      </c>
      <c r="O18" s="24">
        <f t="shared" si="3"/>
        <v>0.43413625364493946</v>
      </c>
      <c r="P18" s="37">
        <v>40000</v>
      </c>
      <c r="Q18" s="37">
        <v>10133000</v>
      </c>
      <c r="R18" s="24">
        <f t="shared" si="4"/>
        <v>0.003947498272969505</v>
      </c>
      <c r="S18" s="46">
        <v>0</v>
      </c>
      <c r="T18" s="47">
        <v>10133000</v>
      </c>
      <c r="U18" s="24">
        <f t="shared" si="5"/>
        <v>0</v>
      </c>
      <c r="V18" s="46">
        <v>0</v>
      </c>
      <c r="W18" s="47">
        <v>79255919</v>
      </c>
      <c r="X18" s="24">
        <f t="shared" si="6"/>
        <v>0</v>
      </c>
      <c r="Y18" s="46">
        <v>7180620</v>
      </c>
      <c r="Z18" s="46">
        <v>10133000</v>
      </c>
      <c r="AA18" s="24">
        <f t="shared" si="7"/>
        <v>0.7086371262212573</v>
      </c>
      <c r="AB18" s="37">
        <v>3026551</v>
      </c>
      <c r="AC18" s="46">
        <v>-3048540</v>
      </c>
      <c r="AD18" s="24">
        <f t="shared" si="8"/>
        <v>-0.9927870390416396</v>
      </c>
      <c r="AE18" s="37">
        <v>6411680</v>
      </c>
      <c r="AF18" s="46">
        <v>45744210</v>
      </c>
      <c r="AG18" s="24">
        <f t="shared" si="9"/>
        <v>0.14016374968547932</v>
      </c>
    </row>
    <row r="19" spans="1:33" s="10" customFormat="1" ht="12.75">
      <c r="A19" s="22" t="s">
        <v>613</v>
      </c>
      <c r="B19" s="73" t="s">
        <v>601</v>
      </c>
      <c r="C19" s="102" t="s">
        <v>602</v>
      </c>
      <c r="D19" s="36">
        <v>21186280</v>
      </c>
      <c r="E19" s="37">
        <v>75040496</v>
      </c>
      <c r="F19" s="24">
        <f t="shared" si="0"/>
        <v>0.282331289494675</v>
      </c>
      <c r="G19" s="43">
        <v>31873634</v>
      </c>
      <c r="H19" s="37">
        <v>83809331</v>
      </c>
      <c r="I19" s="24">
        <f t="shared" si="1"/>
        <v>0.38031128061384956</v>
      </c>
      <c r="J19" s="37">
        <v>31873634</v>
      </c>
      <c r="K19" s="37">
        <v>83809331</v>
      </c>
      <c r="L19" s="24">
        <f t="shared" si="2"/>
        <v>0.38031128061384956</v>
      </c>
      <c r="M19" s="37">
        <v>31873634</v>
      </c>
      <c r="N19" s="37">
        <v>21186280</v>
      </c>
      <c r="O19" s="24">
        <f t="shared" si="3"/>
        <v>1.5044469345255513</v>
      </c>
      <c r="P19" s="37">
        <v>959150</v>
      </c>
      <c r="Q19" s="37">
        <v>1495150</v>
      </c>
      <c r="R19" s="24">
        <f t="shared" si="4"/>
        <v>0.641507541049393</v>
      </c>
      <c r="S19" s="46">
        <v>0</v>
      </c>
      <c r="T19" s="47">
        <v>1495150</v>
      </c>
      <c r="U19" s="24">
        <f t="shared" si="5"/>
        <v>0</v>
      </c>
      <c r="V19" s="46">
        <v>0</v>
      </c>
      <c r="W19" s="47">
        <v>9448129</v>
      </c>
      <c r="X19" s="24">
        <f t="shared" si="6"/>
        <v>0</v>
      </c>
      <c r="Y19" s="46">
        <v>0</v>
      </c>
      <c r="Z19" s="46">
        <v>1495150</v>
      </c>
      <c r="AA19" s="24">
        <f t="shared" si="7"/>
        <v>0</v>
      </c>
      <c r="AB19" s="37">
        <v>0</v>
      </c>
      <c r="AC19" s="46">
        <v>0</v>
      </c>
      <c r="AD19" s="24">
        <f t="shared" si="8"/>
        <v>0</v>
      </c>
      <c r="AE19" s="37">
        <v>4684079</v>
      </c>
      <c r="AF19" s="46">
        <v>83809331</v>
      </c>
      <c r="AG19" s="24">
        <f t="shared" si="9"/>
        <v>0.05588970755535562</v>
      </c>
    </row>
    <row r="20" spans="1:33" s="66" customFormat="1" ht="12.75">
      <c r="A20" s="74"/>
      <c r="B20" s="75" t="s">
        <v>657</v>
      </c>
      <c r="C20" s="72"/>
      <c r="D20" s="38">
        <f>SUM(D13:D19)</f>
        <v>364013990</v>
      </c>
      <c r="E20" s="39">
        <f>SUM(E13:E19)</f>
        <v>554179759</v>
      </c>
      <c r="F20" s="28">
        <f t="shared" si="0"/>
        <v>0.6568518320785512</v>
      </c>
      <c r="G20" s="44">
        <f>SUM(G13:G19)</f>
        <v>174500162</v>
      </c>
      <c r="H20" s="39">
        <f>SUM(H13:H19)</f>
        <v>517982491</v>
      </c>
      <c r="I20" s="28">
        <f t="shared" si="1"/>
        <v>0.3368842866930033</v>
      </c>
      <c r="J20" s="39">
        <f>SUM(J13:J19)</f>
        <v>174500162</v>
      </c>
      <c r="K20" s="39">
        <f>SUM(K13:K19)</f>
        <v>411542374</v>
      </c>
      <c r="L20" s="28">
        <f t="shared" si="2"/>
        <v>0.4240150541581898</v>
      </c>
      <c r="M20" s="39">
        <f>SUM(M13:M19)</f>
        <v>174500162</v>
      </c>
      <c r="N20" s="39">
        <f>SUM(N13:N19)</f>
        <v>364013990</v>
      </c>
      <c r="O20" s="28">
        <f t="shared" si="3"/>
        <v>0.47937762501930214</v>
      </c>
      <c r="P20" s="39">
        <f>SUM(P13:P19)</f>
        <v>44036150</v>
      </c>
      <c r="Q20" s="39">
        <f>SUM(Q13:Q19)</f>
        <v>133691150</v>
      </c>
      <c r="R20" s="28">
        <f t="shared" si="4"/>
        <v>0.32938717334692685</v>
      </c>
      <c r="S20" s="59">
        <f>SUM(S13:S19)</f>
        <v>28230000</v>
      </c>
      <c r="T20" s="60">
        <f>SUM(T13:T19)</f>
        <v>133691150</v>
      </c>
      <c r="U20" s="28">
        <f t="shared" si="5"/>
        <v>0.21115833022604713</v>
      </c>
      <c r="V20" s="59">
        <f>SUM(V13:V19)</f>
        <v>28230000</v>
      </c>
      <c r="W20" s="60">
        <f>SUM(W13:W19)</f>
        <v>1276985705</v>
      </c>
      <c r="X20" s="28">
        <f t="shared" si="6"/>
        <v>0.022106747075919694</v>
      </c>
      <c r="Y20" s="59">
        <f>SUM(Y13:Y19)</f>
        <v>104918620</v>
      </c>
      <c r="Z20" s="59">
        <f>SUM(Z13:Z19)</f>
        <v>133691150</v>
      </c>
      <c r="AA20" s="28">
        <f t="shared" si="7"/>
        <v>0.7847835851512983</v>
      </c>
      <c r="AB20" s="39">
        <f>SUM(AB13:AB19)</f>
        <v>116989153</v>
      </c>
      <c r="AC20" s="59">
        <f>SUM(AC13:AC19)</f>
        <v>158530552</v>
      </c>
      <c r="AD20" s="28">
        <f t="shared" si="8"/>
        <v>0.7379596647086676</v>
      </c>
      <c r="AE20" s="39">
        <f>SUM(AE13:AE19)</f>
        <v>57581772</v>
      </c>
      <c r="AF20" s="59">
        <f>SUM(AF13:AF19)</f>
        <v>517982491</v>
      </c>
      <c r="AG20" s="28">
        <f t="shared" si="9"/>
        <v>0.11116547952969322</v>
      </c>
    </row>
    <row r="21" spans="1:33" s="10" customFormat="1" ht="12.75">
      <c r="A21" s="22" t="s">
        <v>612</v>
      </c>
      <c r="B21" s="73" t="s">
        <v>408</v>
      </c>
      <c r="C21" s="102" t="s">
        <v>409</v>
      </c>
      <c r="D21" s="36">
        <v>61921917</v>
      </c>
      <c r="E21" s="37">
        <v>82706917</v>
      </c>
      <c r="F21" s="24">
        <f t="shared" si="0"/>
        <v>0.7486909105800668</v>
      </c>
      <c r="G21" s="43">
        <v>28605520</v>
      </c>
      <c r="H21" s="37">
        <v>86297784</v>
      </c>
      <c r="I21" s="24">
        <f t="shared" si="1"/>
        <v>0.3314745602274098</v>
      </c>
      <c r="J21" s="37">
        <v>28605520</v>
      </c>
      <c r="K21" s="37">
        <v>76980314</v>
      </c>
      <c r="L21" s="24">
        <f t="shared" si="2"/>
        <v>0.37159526265377407</v>
      </c>
      <c r="M21" s="37">
        <v>28605520</v>
      </c>
      <c r="N21" s="37">
        <v>61921917</v>
      </c>
      <c r="O21" s="24">
        <f t="shared" si="3"/>
        <v>0.46196115020147066</v>
      </c>
      <c r="P21" s="37">
        <v>0</v>
      </c>
      <c r="Q21" s="37">
        <v>0</v>
      </c>
      <c r="R21" s="24">
        <f t="shared" si="4"/>
        <v>0</v>
      </c>
      <c r="S21" s="46">
        <v>0</v>
      </c>
      <c r="T21" s="47">
        <v>0</v>
      </c>
      <c r="U21" s="24">
        <f t="shared" si="5"/>
        <v>0</v>
      </c>
      <c r="V21" s="46">
        <v>0</v>
      </c>
      <c r="W21" s="47">
        <v>129194247</v>
      </c>
      <c r="X21" s="24">
        <f t="shared" si="6"/>
        <v>0</v>
      </c>
      <c r="Y21" s="46">
        <v>0</v>
      </c>
      <c r="Z21" s="46">
        <v>0</v>
      </c>
      <c r="AA21" s="24">
        <f t="shared" si="7"/>
        <v>0</v>
      </c>
      <c r="AB21" s="37">
        <v>1360964</v>
      </c>
      <c r="AC21" s="46">
        <v>21394357</v>
      </c>
      <c r="AD21" s="24">
        <f t="shared" si="8"/>
        <v>0.06361322286993715</v>
      </c>
      <c r="AE21" s="37">
        <v>12060863</v>
      </c>
      <c r="AF21" s="46">
        <v>86297784</v>
      </c>
      <c r="AG21" s="24">
        <f t="shared" si="9"/>
        <v>0.1397586640231689</v>
      </c>
    </row>
    <row r="22" spans="1:33" s="10" customFormat="1" ht="12.75">
      <c r="A22" s="22" t="s">
        <v>612</v>
      </c>
      <c r="B22" s="73" t="s">
        <v>410</v>
      </c>
      <c r="C22" s="102" t="s">
        <v>411</v>
      </c>
      <c r="D22" s="36">
        <v>46726926</v>
      </c>
      <c r="E22" s="37">
        <v>79850926</v>
      </c>
      <c r="F22" s="24">
        <f t="shared" si="0"/>
        <v>0.5851770084670026</v>
      </c>
      <c r="G22" s="43">
        <v>30686179</v>
      </c>
      <c r="H22" s="37">
        <v>79529656</v>
      </c>
      <c r="I22" s="24">
        <f t="shared" si="1"/>
        <v>0.38584574036130626</v>
      </c>
      <c r="J22" s="37">
        <v>30686179</v>
      </c>
      <c r="K22" s="37">
        <v>64005532</v>
      </c>
      <c r="L22" s="24">
        <f t="shared" si="2"/>
        <v>0.47943010613520093</v>
      </c>
      <c r="M22" s="37">
        <v>30686179</v>
      </c>
      <c r="N22" s="37">
        <v>46726926</v>
      </c>
      <c r="O22" s="24">
        <f t="shared" si="3"/>
        <v>0.6567129838586001</v>
      </c>
      <c r="P22" s="37">
        <v>0</v>
      </c>
      <c r="Q22" s="37">
        <v>61857000</v>
      </c>
      <c r="R22" s="24">
        <f t="shared" si="4"/>
        <v>0</v>
      </c>
      <c r="S22" s="46">
        <v>0</v>
      </c>
      <c r="T22" s="47">
        <v>61857000</v>
      </c>
      <c r="U22" s="24">
        <f t="shared" si="5"/>
        <v>0</v>
      </c>
      <c r="V22" s="46">
        <v>0</v>
      </c>
      <c r="W22" s="47">
        <v>185000000</v>
      </c>
      <c r="X22" s="24">
        <f t="shared" si="6"/>
        <v>0</v>
      </c>
      <c r="Y22" s="46">
        <v>61857000</v>
      </c>
      <c r="Z22" s="46">
        <v>61857000</v>
      </c>
      <c r="AA22" s="24">
        <f t="shared" si="7"/>
        <v>1</v>
      </c>
      <c r="AB22" s="37">
        <v>29000000</v>
      </c>
      <c r="AC22" s="46">
        <v>38323774</v>
      </c>
      <c r="AD22" s="24">
        <f t="shared" si="8"/>
        <v>0.7567104429746402</v>
      </c>
      <c r="AE22" s="37">
        <v>2750000</v>
      </c>
      <c r="AF22" s="46">
        <v>79529656</v>
      </c>
      <c r="AG22" s="24">
        <f t="shared" si="9"/>
        <v>0.034578296176711744</v>
      </c>
    </row>
    <row r="23" spans="1:33" s="10" customFormat="1" ht="12.75">
      <c r="A23" s="22" t="s">
        <v>612</v>
      </c>
      <c r="B23" s="73" t="s">
        <v>412</v>
      </c>
      <c r="C23" s="102" t="s">
        <v>413</v>
      </c>
      <c r="D23" s="36">
        <v>142492908</v>
      </c>
      <c r="E23" s="37">
        <v>181798908</v>
      </c>
      <c r="F23" s="24">
        <f t="shared" si="0"/>
        <v>0.7837940808753373</v>
      </c>
      <c r="G23" s="43">
        <v>53434374</v>
      </c>
      <c r="H23" s="37">
        <v>167579572</v>
      </c>
      <c r="I23" s="24">
        <f t="shared" si="1"/>
        <v>0.3188597116121051</v>
      </c>
      <c r="J23" s="37">
        <v>53434374</v>
      </c>
      <c r="K23" s="37">
        <v>129437572</v>
      </c>
      <c r="L23" s="24">
        <f t="shared" si="2"/>
        <v>0.412819656413209</v>
      </c>
      <c r="M23" s="37">
        <v>53434374</v>
      </c>
      <c r="N23" s="37">
        <v>142492908</v>
      </c>
      <c r="O23" s="24">
        <f t="shared" si="3"/>
        <v>0.3749967261528553</v>
      </c>
      <c r="P23" s="37">
        <v>7979363</v>
      </c>
      <c r="Q23" s="37">
        <v>24120129</v>
      </c>
      <c r="R23" s="24">
        <f t="shared" si="4"/>
        <v>0.3308175922276369</v>
      </c>
      <c r="S23" s="46">
        <v>0</v>
      </c>
      <c r="T23" s="47">
        <v>24120129</v>
      </c>
      <c r="U23" s="24">
        <f t="shared" si="5"/>
        <v>0</v>
      </c>
      <c r="V23" s="46">
        <v>0</v>
      </c>
      <c r="W23" s="47">
        <v>823141529</v>
      </c>
      <c r="X23" s="24">
        <f t="shared" si="6"/>
        <v>0</v>
      </c>
      <c r="Y23" s="46">
        <v>16145450</v>
      </c>
      <c r="Z23" s="46">
        <v>24120129</v>
      </c>
      <c r="AA23" s="24">
        <f t="shared" si="7"/>
        <v>0.6693766024219854</v>
      </c>
      <c r="AB23" s="37">
        <v>10747852</v>
      </c>
      <c r="AC23" s="46">
        <v>79982313</v>
      </c>
      <c r="AD23" s="24">
        <f t="shared" si="8"/>
        <v>0.13437785926496024</v>
      </c>
      <c r="AE23" s="37">
        <v>8758800</v>
      </c>
      <c r="AF23" s="46">
        <v>167579572</v>
      </c>
      <c r="AG23" s="24">
        <f t="shared" si="9"/>
        <v>0.05226651372519319</v>
      </c>
    </row>
    <row r="24" spans="1:33" s="10" customFormat="1" ht="12.75">
      <c r="A24" s="22" t="s">
        <v>612</v>
      </c>
      <c r="B24" s="73" t="s">
        <v>414</v>
      </c>
      <c r="C24" s="102" t="s">
        <v>415</v>
      </c>
      <c r="D24" s="36">
        <v>33371084</v>
      </c>
      <c r="E24" s="37">
        <v>49277084</v>
      </c>
      <c r="F24" s="24">
        <f t="shared" si="0"/>
        <v>0.677213042882164</v>
      </c>
      <c r="G24" s="43">
        <v>11979972</v>
      </c>
      <c r="H24" s="37">
        <v>41003084</v>
      </c>
      <c r="I24" s="24">
        <f t="shared" si="1"/>
        <v>0.29217246195432517</v>
      </c>
      <c r="J24" s="37">
        <v>11979972</v>
      </c>
      <c r="K24" s="37">
        <v>34003049</v>
      </c>
      <c r="L24" s="24">
        <f t="shared" si="2"/>
        <v>0.3523205227860596</v>
      </c>
      <c r="M24" s="37">
        <v>11979972</v>
      </c>
      <c r="N24" s="37">
        <v>33371084</v>
      </c>
      <c r="O24" s="24">
        <f t="shared" si="3"/>
        <v>0.3589925937077741</v>
      </c>
      <c r="P24" s="37">
        <v>0</v>
      </c>
      <c r="Q24" s="37">
        <v>9574000</v>
      </c>
      <c r="R24" s="24">
        <f t="shared" si="4"/>
        <v>0</v>
      </c>
      <c r="S24" s="46">
        <v>0</v>
      </c>
      <c r="T24" s="47">
        <v>9574000</v>
      </c>
      <c r="U24" s="24">
        <f t="shared" si="5"/>
        <v>0</v>
      </c>
      <c r="V24" s="46">
        <v>0</v>
      </c>
      <c r="W24" s="47">
        <v>0</v>
      </c>
      <c r="X24" s="24">
        <f t="shared" si="6"/>
        <v>0</v>
      </c>
      <c r="Y24" s="46">
        <v>9574000</v>
      </c>
      <c r="Z24" s="46">
        <v>9574000</v>
      </c>
      <c r="AA24" s="24">
        <f t="shared" si="7"/>
        <v>1</v>
      </c>
      <c r="AB24" s="37">
        <v>0</v>
      </c>
      <c r="AC24" s="46">
        <v>16133602</v>
      </c>
      <c r="AD24" s="24">
        <f t="shared" si="8"/>
        <v>0</v>
      </c>
      <c r="AE24" s="37">
        <v>0</v>
      </c>
      <c r="AF24" s="46">
        <v>41003084</v>
      </c>
      <c r="AG24" s="24">
        <f t="shared" si="9"/>
        <v>0</v>
      </c>
    </row>
    <row r="25" spans="1:33" s="10" customFormat="1" ht="12.75">
      <c r="A25" s="22" t="s">
        <v>612</v>
      </c>
      <c r="B25" s="73" t="s">
        <v>416</v>
      </c>
      <c r="C25" s="102" t="s">
        <v>417</v>
      </c>
      <c r="D25" s="36">
        <v>25583000</v>
      </c>
      <c r="E25" s="37">
        <v>43213000</v>
      </c>
      <c r="F25" s="24">
        <f t="shared" si="0"/>
        <v>0.5920209196306667</v>
      </c>
      <c r="G25" s="43">
        <v>13880500</v>
      </c>
      <c r="H25" s="37">
        <v>49538136</v>
      </c>
      <c r="I25" s="24">
        <f t="shared" si="1"/>
        <v>0.2801982698743449</v>
      </c>
      <c r="J25" s="37">
        <v>13880500</v>
      </c>
      <c r="K25" s="37">
        <v>43208136</v>
      </c>
      <c r="L25" s="24">
        <f t="shared" si="2"/>
        <v>0.321247368782583</v>
      </c>
      <c r="M25" s="37">
        <v>13880500</v>
      </c>
      <c r="N25" s="37">
        <v>25583000</v>
      </c>
      <c r="O25" s="24">
        <f t="shared" si="3"/>
        <v>0.5425673298674901</v>
      </c>
      <c r="P25" s="37">
        <v>0</v>
      </c>
      <c r="Q25" s="37">
        <v>9911000</v>
      </c>
      <c r="R25" s="24">
        <f t="shared" si="4"/>
        <v>0</v>
      </c>
      <c r="S25" s="46">
        <v>0</v>
      </c>
      <c r="T25" s="47">
        <v>9911000</v>
      </c>
      <c r="U25" s="24">
        <f t="shared" si="5"/>
        <v>0</v>
      </c>
      <c r="V25" s="46">
        <v>0</v>
      </c>
      <c r="W25" s="47">
        <v>150572000</v>
      </c>
      <c r="X25" s="24">
        <f t="shared" si="6"/>
        <v>0</v>
      </c>
      <c r="Y25" s="46">
        <v>9911000</v>
      </c>
      <c r="Z25" s="46">
        <v>9911000</v>
      </c>
      <c r="AA25" s="24">
        <f t="shared" si="7"/>
        <v>1</v>
      </c>
      <c r="AB25" s="37">
        <v>21000000</v>
      </c>
      <c r="AC25" s="46">
        <v>9426000</v>
      </c>
      <c r="AD25" s="24">
        <f t="shared" si="8"/>
        <v>2.2278803309993633</v>
      </c>
      <c r="AE25" s="37">
        <v>18125000</v>
      </c>
      <c r="AF25" s="46">
        <v>49538136</v>
      </c>
      <c r="AG25" s="24">
        <f t="shared" si="9"/>
        <v>0.3658797335450813</v>
      </c>
    </row>
    <row r="26" spans="1:33" s="10" customFormat="1" ht="12.75">
      <c r="A26" s="22" t="s">
        <v>612</v>
      </c>
      <c r="B26" s="73" t="s">
        <v>418</v>
      </c>
      <c r="C26" s="102" t="s">
        <v>419</v>
      </c>
      <c r="D26" s="36">
        <v>31293030</v>
      </c>
      <c r="E26" s="37">
        <v>49709030</v>
      </c>
      <c r="F26" s="24">
        <f t="shared" si="0"/>
        <v>0.6295240522697787</v>
      </c>
      <c r="G26" s="43">
        <v>16025269</v>
      </c>
      <c r="H26" s="37">
        <v>68565168</v>
      </c>
      <c r="I26" s="24">
        <f t="shared" si="1"/>
        <v>0.23372317850953125</v>
      </c>
      <c r="J26" s="37">
        <v>16025269</v>
      </c>
      <c r="K26" s="37">
        <v>59201152</v>
      </c>
      <c r="L26" s="24">
        <f t="shared" si="2"/>
        <v>0.2706918439695228</v>
      </c>
      <c r="M26" s="37">
        <v>16025269</v>
      </c>
      <c r="N26" s="37">
        <v>31293030</v>
      </c>
      <c r="O26" s="24">
        <f t="shared" si="3"/>
        <v>0.5121034620169411</v>
      </c>
      <c r="P26" s="37">
        <v>3234911</v>
      </c>
      <c r="Q26" s="37">
        <v>39913911</v>
      </c>
      <c r="R26" s="24">
        <f t="shared" si="4"/>
        <v>0.08104720682470831</v>
      </c>
      <c r="S26" s="46">
        <v>0</v>
      </c>
      <c r="T26" s="47">
        <v>39913911</v>
      </c>
      <c r="U26" s="24">
        <f t="shared" si="5"/>
        <v>0</v>
      </c>
      <c r="V26" s="46">
        <v>0</v>
      </c>
      <c r="W26" s="47">
        <v>233183460</v>
      </c>
      <c r="X26" s="24">
        <f t="shared" si="6"/>
        <v>0</v>
      </c>
      <c r="Y26" s="46">
        <v>16569000</v>
      </c>
      <c r="Z26" s="46">
        <v>39913911</v>
      </c>
      <c r="AA26" s="24">
        <f t="shared" si="7"/>
        <v>0.41511842825926026</v>
      </c>
      <c r="AB26" s="37">
        <v>0</v>
      </c>
      <c r="AC26" s="46">
        <v>14778630</v>
      </c>
      <c r="AD26" s="24">
        <f t="shared" si="8"/>
        <v>0</v>
      </c>
      <c r="AE26" s="37">
        <v>5140210</v>
      </c>
      <c r="AF26" s="46">
        <v>68565168</v>
      </c>
      <c r="AG26" s="24">
        <f t="shared" si="9"/>
        <v>0.07496824043368493</v>
      </c>
    </row>
    <row r="27" spans="1:33" s="10" customFormat="1" ht="12.75">
      <c r="A27" s="22" t="s">
        <v>612</v>
      </c>
      <c r="B27" s="73" t="s">
        <v>420</v>
      </c>
      <c r="C27" s="102" t="s">
        <v>421</v>
      </c>
      <c r="D27" s="36">
        <v>60958099</v>
      </c>
      <c r="E27" s="37">
        <v>85055099</v>
      </c>
      <c r="F27" s="24">
        <f t="shared" si="0"/>
        <v>0.7166895308651631</v>
      </c>
      <c r="G27" s="43">
        <v>30461000</v>
      </c>
      <c r="H27" s="37">
        <v>83275810</v>
      </c>
      <c r="I27" s="24">
        <f t="shared" si="1"/>
        <v>0.3657844937203253</v>
      </c>
      <c r="J27" s="37">
        <v>30461000</v>
      </c>
      <c r="K27" s="37">
        <v>69958200</v>
      </c>
      <c r="L27" s="24">
        <f t="shared" si="2"/>
        <v>0.435417149097604</v>
      </c>
      <c r="M27" s="37">
        <v>30461000</v>
      </c>
      <c r="N27" s="37">
        <v>60958099</v>
      </c>
      <c r="O27" s="24">
        <f t="shared" si="3"/>
        <v>0.49970390316797775</v>
      </c>
      <c r="P27" s="37">
        <v>0</v>
      </c>
      <c r="Q27" s="37">
        <v>16378325</v>
      </c>
      <c r="R27" s="24">
        <f t="shared" si="4"/>
        <v>0</v>
      </c>
      <c r="S27" s="46">
        <v>0</v>
      </c>
      <c r="T27" s="47">
        <v>16378325</v>
      </c>
      <c r="U27" s="24">
        <f t="shared" si="5"/>
        <v>0</v>
      </c>
      <c r="V27" s="46">
        <v>0</v>
      </c>
      <c r="W27" s="47">
        <v>257618637</v>
      </c>
      <c r="X27" s="24">
        <f t="shared" si="6"/>
        <v>0</v>
      </c>
      <c r="Y27" s="46">
        <v>16378325</v>
      </c>
      <c r="Z27" s="46">
        <v>16378325</v>
      </c>
      <c r="AA27" s="24">
        <f t="shared" si="7"/>
        <v>1</v>
      </c>
      <c r="AB27" s="37">
        <v>0</v>
      </c>
      <c r="AC27" s="46">
        <v>21009000</v>
      </c>
      <c r="AD27" s="24">
        <f t="shared" si="8"/>
        <v>0</v>
      </c>
      <c r="AE27" s="37">
        <v>15034000</v>
      </c>
      <c r="AF27" s="46">
        <v>83275810</v>
      </c>
      <c r="AG27" s="24">
        <f t="shared" si="9"/>
        <v>0.18053261805559143</v>
      </c>
    </row>
    <row r="28" spans="1:33" s="10" customFormat="1" ht="12.75">
      <c r="A28" s="22" t="s">
        <v>612</v>
      </c>
      <c r="B28" s="73" t="s">
        <v>422</v>
      </c>
      <c r="C28" s="102" t="s">
        <v>423</v>
      </c>
      <c r="D28" s="36">
        <v>104085</v>
      </c>
      <c r="E28" s="37">
        <v>104085</v>
      </c>
      <c r="F28" s="24">
        <f t="shared" si="0"/>
        <v>1</v>
      </c>
      <c r="G28" s="43">
        <v>35058</v>
      </c>
      <c r="H28" s="37">
        <v>103369</v>
      </c>
      <c r="I28" s="24">
        <f t="shared" si="1"/>
        <v>0.3391539049424876</v>
      </c>
      <c r="J28" s="37">
        <v>35058</v>
      </c>
      <c r="K28" s="37">
        <v>78494</v>
      </c>
      <c r="L28" s="24">
        <f t="shared" si="2"/>
        <v>0.4466328636583688</v>
      </c>
      <c r="M28" s="37">
        <v>35058</v>
      </c>
      <c r="N28" s="37">
        <v>104085</v>
      </c>
      <c r="O28" s="24">
        <f t="shared" si="3"/>
        <v>0.33682086756016716</v>
      </c>
      <c r="P28" s="37">
        <v>462000</v>
      </c>
      <c r="Q28" s="37">
        <v>27199000</v>
      </c>
      <c r="R28" s="24">
        <f t="shared" si="4"/>
        <v>0.016985918599948528</v>
      </c>
      <c r="S28" s="46">
        <v>462000</v>
      </c>
      <c r="T28" s="47">
        <v>27199000</v>
      </c>
      <c r="U28" s="24">
        <f t="shared" si="5"/>
        <v>0.016985918599948528</v>
      </c>
      <c r="V28" s="46">
        <v>462000</v>
      </c>
      <c r="W28" s="47">
        <v>0</v>
      </c>
      <c r="X28" s="24">
        <f t="shared" si="6"/>
        <v>0</v>
      </c>
      <c r="Y28" s="46">
        <v>26113000</v>
      </c>
      <c r="Z28" s="46">
        <v>27199000</v>
      </c>
      <c r="AA28" s="24">
        <f t="shared" si="7"/>
        <v>0.9600720614728483</v>
      </c>
      <c r="AB28" s="37">
        <v>53000000</v>
      </c>
      <c r="AC28" s="46">
        <v>42754</v>
      </c>
      <c r="AD28" s="24">
        <f t="shared" si="8"/>
        <v>1239.650091219535</v>
      </c>
      <c r="AE28" s="37">
        <v>8000000</v>
      </c>
      <c r="AF28" s="46">
        <v>103369</v>
      </c>
      <c r="AG28" s="24">
        <f t="shared" si="9"/>
        <v>77.39264189457187</v>
      </c>
    </row>
    <row r="29" spans="1:33" s="10" customFormat="1" ht="12.75">
      <c r="A29" s="22" t="s">
        <v>613</v>
      </c>
      <c r="B29" s="73" t="s">
        <v>603</v>
      </c>
      <c r="C29" s="102" t="s">
        <v>604</v>
      </c>
      <c r="D29" s="36">
        <v>23637614</v>
      </c>
      <c r="E29" s="37">
        <v>54634280</v>
      </c>
      <c r="F29" s="24">
        <f t="shared" si="0"/>
        <v>0.432651697798525</v>
      </c>
      <c r="G29" s="43">
        <v>22768332</v>
      </c>
      <c r="H29" s="37">
        <v>54204780</v>
      </c>
      <c r="I29" s="24">
        <f t="shared" si="1"/>
        <v>0.42004288182702704</v>
      </c>
      <c r="J29" s="37">
        <v>22768332</v>
      </c>
      <c r="K29" s="37">
        <v>54204780</v>
      </c>
      <c r="L29" s="24">
        <f t="shared" si="2"/>
        <v>0.42004288182702704</v>
      </c>
      <c r="M29" s="37">
        <v>22768332</v>
      </c>
      <c r="N29" s="37">
        <v>23637614</v>
      </c>
      <c r="O29" s="24">
        <f t="shared" si="3"/>
        <v>0.963224630032456</v>
      </c>
      <c r="P29" s="37">
        <v>0</v>
      </c>
      <c r="Q29" s="37">
        <v>0</v>
      </c>
      <c r="R29" s="24">
        <f t="shared" si="4"/>
        <v>0</v>
      </c>
      <c r="S29" s="46">
        <v>0</v>
      </c>
      <c r="T29" s="47">
        <v>0</v>
      </c>
      <c r="U29" s="24">
        <f t="shared" si="5"/>
        <v>0</v>
      </c>
      <c r="V29" s="46">
        <v>0</v>
      </c>
      <c r="W29" s="47">
        <v>18506813</v>
      </c>
      <c r="X29" s="24">
        <f t="shared" si="6"/>
        <v>0</v>
      </c>
      <c r="Y29" s="46">
        <v>0</v>
      </c>
      <c r="Z29" s="46">
        <v>0</v>
      </c>
      <c r="AA29" s="24">
        <f t="shared" si="7"/>
        <v>0</v>
      </c>
      <c r="AB29" s="37">
        <v>0</v>
      </c>
      <c r="AC29" s="46">
        <v>0</v>
      </c>
      <c r="AD29" s="24">
        <f t="shared" si="8"/>
        <v>0</v>
      </c>
      <c r="AE29" s="37">
        <v>1528066</v>
      </c>
      <c r="AF29" s="46">
        <v>54204780</v>
      </c>
      <c r="AG29" s="24">
        <f t="shared" si="9"/>
        <v>0.028190613447743908</v>
      </c>
    </row>
    <row r="30" spans="1:33" s="66" customFormat="1" ht="12.75">
      <c r="A30" s="74"/>
      <c r="B30" s="75" t="s">
        <v>658</v>
      </c>
      <c r="C30" s="72"/>
      <c r="D30" s="38">
        <f>SUM(D21:D29)</f>
        <v>426088663</v>
      </c>
      <c r="E30" s="39">
        <f>SUM(E21:E29)</f>
        <v>626349329</v>
      </c>
      <c r="F30" s="28">
        <f t="shared" si="0"/>
        <v>0.6802732010270901</v>
      </c>
      <c r="G30" s="44">
        <f>SUM(G21:G29)</f>
        <v>207876204</v>
      </c>
      <c r="H30" s="39">
        <f>SUM(H21:H29)</f>
        <v>630097359</v>
      </c>
      <c r="I30" s="28">
        <f t="shared" si="1"/>
        <v>0.3299112447160725</v>
      </c>
      <c r="J30" s="39">
        <f>SUM(J21:J29)</f>
        <v>207876204</v>
      </c>
      <c r="K30" s="39">
        <f>SUM(K21:K29)</f>
        <v>531077229</v>
      </c>
      <c r="L30" s="28">
        <f t="shared" si="2"/>
        <v>0.3914236812439194</v>
      </c>
      <c r="M30" s="39">
        <f>SUM(M21:M29)</f>
        <v>207876204</v>
      </c>
      <c r="N30" s="39">
        <f>SUM(N21:N29)</f>
        <v>426088663</v>
      </c>
      <c r="O30" s="28">
        <f t="shared" si="3"/>
        <v>0.48787076975103655</v>
      </c>
      <c r="P30" s="39">
        <f>SUM(P21:P29)</f>
        <v>11676274</v>
      </c>
      <c r="Q30" s="39">
        <f>SUM(Q21:Q29)</f>
        <v>188953365</v>
      </c>
      <c r="R30" s="28">
        <f t="shared" si="4"/>
        <v>0.061794475054731096</v>
      </c>
      <c r="S30" s="59">
        <f>SUM(S21:S29)</f>
        <v>462000</v>
      </c>
      <c r="T30" s="60">
        <f>SUM(T21:T29)</f>
        <v>188953365</v>
      </c>
      <c r="U30" s="28">
        <f t="shared" si="5"/>
        <v>0.0024450477502742543</v>
      </c>
      <c r="V30" s="59">
        <f>SUM(V21:V29)</f>
        <v>462000</v>
      </c>
      <c r="W30" s="60">
        <f>SUM(W21:W29)</f>
        <v>1797216686</v>
      </c>
      <c r="X30" s="28">
        <f t="shared" si="6"/>
        <v>0.00025706416126608343</v>
      </c>
      <c r="Y30" s="59">
        <f>SUM(Y21:Y29)</f>
        <v>156547775</v>
      </c>
      <c r="Z30" s="59">
        <f>SUM(Z21:Z29)</f>
        <v>188953365</v>
      </c>
      <c r="AA30" s="28">
        <f t="shared" si="7"/>
        <v>0.8284995347926193</v>
      </c>
      <c r="AB30" s="39">
        <f>SUM(AB21:AB29)</f>
        <v>115108816</v>
      </c>
      <c r="AC30" s="59">
        <f>SUM(AC21:AC29)</f>
        <v>201090430</v>
      </c>
      <c r="AD30" s="28">
        <f t="shared" si="8"/>
        <v>0.5724231431600201</v>
      </c>
      <c r="AE30" s="39">
        <f>SUM(AE21:AE29)</f>
        <v>71396939</v>
      </c>
      <c r="AF30" s="59">
        <f>SUM(AF21:AF29)</f>
        <v>630097359</v>
      </c>
      <c r="AG30" s="28">
        <f t="shared" si="9"/>
        <v>0.11331096374266822</v>
      </c>
    </row>
    <row r="31" spans="1:33" s="10" customFormat="1" ht="12.75">
      <c r="A31" s="22" t="s">
        <v>612</v>
      </c>
      <c r="B31" s="73" t="s">
        <v>424</v>
      </c>
      <c r="C31" s="102" t="s">
        <v>425</v>
      </c>
      <c r="D31" s="36">
        <v>19007599</v>
      </c>
      <c r="E31" s="37">
        <v>31539599</v>
      </c>
      <c r="F31" s="24">
        <f t="shared" si="0"/>
        <v>0.6026582329090487</v>
      </c>
      <c r="G31" s="43">
        <v>7335548</v>
      </c>
      <c r="H31" s="37">
        <v>20045599</v>
      </c>
      <c r="I31" s="24">
        <f t="shared" si="1"/>
        <v>0.3659430681018811</v>
      </c>
      <c r="J31" s="37">
        <v>7335548</v>
      </c>
      <c r="K31" s="37">
        <v>20045599</v>
      </c>
      <c r="L31" s="24">
        <f t="shared" si="2"/>
        <v>0.3659430681018811</v>
      </c>
      <c r="M31" s="37">
        <v>7335548</v>
      </c>
      <c r="N31" s="37">
        <v>19007599</v>
      </c>
      <c r="O31" s="24">
        <f t="shared" si="3"/>
        <v>0.38592712314690564</v>
      </c>
      <c r="P31" s="37">
        <v>0</v>
      </c>
      <c r="Q31" s="37">
        <v>11494000</v>
      </c>
      <c r="R31" s="24">
        <f t="shared" si="4"/>
        <v>0</v>
      </c>
      <c r="S31" s="46">
        <v>0</v>
      </c>
      <c r="T31" s="47">
        <v>11494000</v>
      </c>
      <c r="U31" s="24">
        <f t="shared" si="5"/>
        <v>0</v>
      </c>
      <c r="V31" s="46">
        <v>0</v>
      </c>
      <c r="W31" s="47">
        <v>0</v>
      </c>
      <c r="X31" s="24">
        <f t="shared" si="6"/>
        <v>0</v>
      </c>
      <c r="Y31" s="46">
        <v>8818190</v>
      </c>
      <c r="Z31" s="46">
        <v>11494000</v>
      </c>
      <c r="AA31" s="24">
        <f t="shared" si="7"/>
        <v>0.7671994083869845</v>
      </c>
      <c r="AB31" s="37">
        <v>0</v>
      </c>
      <c r="AC31" s="46">
        <v>4240941</v>
      </c>
      <c r="AD31" s="24">
        <f t="shared" si="8"/>
        <v>0</v>
      </c>
      <c r="AE31" s="37">
        <v>0</v>
      </c>
      <c r="AF31" s="46">
        <v>20045599</v>
      </c>
      <c r="AG31" s="24">
        <f t="shared" si="9"/>
        <v>0</v>
      </c>
    </row>
    <row r="32" spans="1:33" s="10" customFormat="1" ht="12.75">
      <c r="A32" s="22" t="s">
        <v>612</v>
      </c>
      <c r="B32" s="73" t="s">
        <v>426</v>
      </c>
      <c r="C32" s="102" t="s">
        <v>427</v>
      </c>
      <c r="D32" s="36">
        <v>97608037</v>
      </c>
      <c r="E32" s="37">
        <v>145337037</v>
      </c>
      <c r="F32" s="24">
        <f t="shared" si="0"/>
        <v>0.6715978185243999</v>
      </c>
      <c r="G32" s="43">
        <v>49193648</v>
      </c>
      <c r="H32" s="37">
        <v>145952962</v>
      </c>
      <c r="I32" s="24">
        <f t="shared" si="1"/>
        <v>0.33705138508939614</v>
      </c>
      <c r="J32" s="37">
        <v>49193648</v>
      </c>
      <c r="K32" s="37">
        <v>116424111</v>
      </c>
      <c r="L32" s="24">
        <f t="shared" si="2"/>
        <v>0.4225383176857584</v>
      </c>
      <c r="M32" s="37">
        <v>49193648</v>
      </c>
      <c r="N32" s="37">
        <v>97608037</v>
      </c>
      <c r="O32" s="24">
        <f t="shared" si="3"/>
        <v>0.5039917768246891</v>
      </c>
      <c r="P32" s="37">
        <v>7650000</v>
      </c>
      <c r="Q32" s="37">
        <v>27978150</v>
      </c>
      <c r="R32" s="24">
        <f t="shared" si="4"/>
        <v>0.2734276569394331</v>
      </c>
      <c r="S32" s="46">
        <v>2800000</v>
      </c>
      <c r="T32" s="47">
        <v>27978150</v>
      </c>
      <c r="U32" s="24">
        <f t="shared" si="5"/>
        <v>0.10007809665757028</v>
      </c>
      <c r="V32" s="46">
        <v>2800000</v>
      </c>
      <c r="W32" s="47">
        <v>216145000</v>
      </c>
      <c r="X32" s="24">
        <f t="shared" si="6"/>
        <v>0.01295426681163108</v>
      </c>
      <c r="Y32" s="46">
        <v>17254761</v>
      </c>
      <c r="Z32" s="46">
        <v>27978150</v>
      </c>
      <c r="AA32" s="24">
        <f t="shared" si="7"/>
        <v>0.6167227282718836</v>
      </c>
      <c r="AB32" s="37">
        <v>54987000</v>
      </c>
      <c r="AC32" s="46">
        <v>75038885</v>
      </c>
      <c r="AD32" s="24">
        <f t="shared" si="8"/>
        <v>0.7327800779555826</v>
      </c>
      <c r="AE32" s="37">
        <v>7032000</v>
      </c>
      <c r="AF32" s="46">
        <v>145952962</v>
      </c>
      <c r="AG32" s="24">
        <f t="shared" si="9"/>
        <v>0.048179906071382096</v>
      </c>
    </row>
    <row r="33" spans="1:33" s="10" customFormat="1" ht="12.75">
      <c r="A33" s="22" t="s">
        <v>612</v>
      </c>
      <c r="B33" s="73" t="s">
        <v>428</v>
      </c>
      <c r="C33" s="102" t="s">
        <v>429</v>
      </c>
      <c r="D33" s="36">
        <v>388261947</v>
      </c>
      <c r="E33" s="37">
        <v>454812514</v>
      </c>
      <c r="F33" s="24">
        <f t="shared" si="0"/>
        <v>0.8536747232069345</v>
      </c>
      <c r="G33" s="43">
        <v>170072914</v>
      </c>
      <c r="H33" s="37">
        <v>418696821</v>
      </c>
      <c r="I33" s="24">
        <f t="shared" si="1"/>
        <v>0.4061958569300912</v>
      </c>
      <c r="J33" s="37">
        <v>170072914</v>
      </c>
      <c r="K33" s="37">
        <v>301795694</v>
      </c>
      <c r="L33" s="24">
        <f t="shared" si="2"/>
        <v>0.5635365824669454</v>
      </c>
      <c r="M33" s="37">
        <v>170072914</v>
      </c>
      <c r="N33" s="37">
        <v>388261947</v>
      </c>
      <c r="O33" s="24">
        <f t="shared" si="3"/>
        <v>0.43803652486191236</v>
      </c>
      <c r="P33" s="37">
        <v>46467633</v>
      </c>
      <c r="Q33" s="37">
        <v>81027579</v>
      </c>
      <c r="R33" s="24">
        <f t="shared" si="4"/>
        <v>0.573479222426231</v>
      </c>
      <c r="S33" s="46">
        <v>42467633</v>
      </c>
      <c r="T33" s="47">
        <v>81027579</v>
      </c>
      <c r="U33" s="24">
        <f t="shared" si="5"/>
        <v>0.5241133145542951</v>
      </c>
      <c r="V33" s="46">
        <v>42467633</v>
      </c>
      <c r="W33" s="47">
        <v>2259166637</v>
      </c>
      <c r="X33" s="24">
        <f t="shared" si="6"/>
        <v>0.018797919686169656</v>
      </c>
      <c r="Y33" s="46">
        <v>74177579</v>
      </c>
      <c r="Z33" s="46">
        <v>81027579</v>
      </c>
      <c r="AA33" s="24">
        <f t="shared" si="7"/>
        <v>0.9154608827693099</v>
      </c>
      <c r="AB33" s="37">
        <v>22167375</v>
      </c>
      <c r="AC33" s="46">
        <v>282826489</v>
      </c>
      <c r="AD33" s="24">
        <f t="shared" si="8"/>
        <v>0.07837800157396148</v>
      </c>
      <c r="AE33" s="37">
        <v>27024739</v>
      </c>
      <c r="AF33" s="46">
        <v>418696821</v>
      </c>
      <c r="AG33" s="24">
        <f t="shared" si="9"/>
        <v>0.06454488700309477</v>
      </c>
    </row>
    <row r="34" spans="1:33" s="10" customFormat="1" ht="12.75">
      <c r="A34" s="22" t="s">
        <v>612</v>
      </c>
      <c r="B34" s="73" t="s">
        <v>430</v>
      </c>
      <c r="C34" s="102" t="s">
        <v>431</v>
      </c>
      <c r="D34" s="36">
        <v>24849549</v>
      </c>
      <c r="E34" s="37">
        <v>46648549</v>
      </c>
      <c r="F34" s="24">
        <f t="shared" si="0"/>
        <v>0.5326971477719489</v>
      </c>
      <c r="G34" s="43">
        <v>11742255</v>
      </c>
      <c r="H34" s="37">
        <v>31526481</v>
      </c>
      <c r="I34" s="24">
        <f t="shared" si="1"/>
        <v>0.37245688790956405</v>
      </c>
      <c r="J34" s="37">
        <v>11742255</v>
      </c>
      <c r="K34" s="37">
        <v>30866481</v>
      </c>
      <c r="L34" s="24">
        <f t="shared" si="2"/>
        <v>0.3804209167867241</v>
      </c>
      <c r="M34" s="37">
        <v>11742255</v>
      </c>
      <c r="N34" s="37">
        <v>24849549</v>
      </c>
      <c r="O34" s="24">
        <f t="shared" si="3"/>
        <v>0.47253392808054584</v>
      </c>
      <c r="P34" s="37">
        <v>365000</v>
      </c>
      <c r="Q34" s="37">
        <v>17535000</v>
      </c>
      <c r="R34" s="24">
        <f t="shared" si="4"/>
        <v>0.020815511833475905</v>
      </c>
      <c r="S34" s="46">
        <v>0</v>
      </c>
      <c r="T34" s="47">
        <v>17535000</v>
      </c>
      <c r="U34" s="24">
        <f t="shared" si="5"/>
        <v>0</v>
      </c>
      <c r="V34" s="46">
        <v>0</v>
      </c>
      <c r="W34" s="47">
        <v>70564300</v>
      </c>
      <c r="X34" s="24">
        <f t="shared" si="6"/>
        <v>0</v>
      </c>
      <c r="Y34" s="46">
        <v>12299840</v>
      </c>
      <c r="Z34" s="46">
        <v>17535000</v>
      </c>
      <c r="AA34" s="24">
        <f t="shared" si="7"/>
        <v>0.7014451097804392</v>
      </c>
      <c r="AB34" s="37">
        <v>20966374</v>
      </c>
      <c r="AC34" s="46">
        <v>7064102</v>
      </c>
      <c r="AD34" s="24">
        <f t="shared" si="8"/>
        <v>2.9680168831084264</v>
      </c>
      <c r="AE34" s="37">
        <v>5386700</v>
      </c>
      <c r="AF34" s="46">
        <v>31526481</v>
      </c>
      <c r="AG34" s="24">
        <f t="shared" si="9"/>
        <v>0.17086271062095384</v>
      </c>
    </row>
    <row r="35" spans="1:33" s="10" customFormat="1" ht="12.75">
      <c r="A35" s="22" t="s">
        <v>612</v>
      </c>
      <c r="B35" s="73" t="s">
        <v>432</v>
      </c>
      <c r="C35" s="102" t="s">
        <v>433</v>
      </c>
      <c r="D35" s="36">
        <v>62978000</v>
      </c>
      <c r="E35" s="37">
        <v>105471000</v>
      </c>
      <c r="F35" s="24">
        <f t="shared" si="0"/>
        <v>0.5971120023513572</v>
      </c>
      <c r="G35" s="43">
        <v>45993000</v>
      </c>
      <c r="H35" s="37">
        <v>161318000</v>
      </c>
      <c r="I35" s="24">
        <f t="shared" si="1"/>
        <v>0.2851076755228803</v>
      </c>
      <c r="J35" s="37">
        <v>45993000</v>
      </c>
      <c r="K35" s="37">
        <v>139138000</v>
      </c>
      <c r="L35" s="24">
        <f t="shared" si="2"/>
        <v>0.3305567134787046</v>
      </c>
      <c r="M35" s="37">
        <v>45993000</v>
      </c>
      <c r="N35" s="37">
        <v>62978000</v>
      </c>
      <c r="O35" s="24">
        <f t="shared" si="3"/>
        <v>0.7303026453682239</v>
      </c>
      <c r="P35" s="37">
        <v>38404000</v>
      </c>
      <c r="Q35" s="37">
        <v>52898180</v>
      </c>
      <c r="R35" s="24">
        <f t="shared" si="4"/>
        <v>0.7259985126142336</v>
      </c>
      <c r="S35" s="46">
        <v>6500000</v>
      </c>
      <c r="T35" s="47">
        <v>52898180</v>
      </c>
      <c r="U35" s="24">
        <f t="shared" si="5"/>
        <v>0.12287757348173416</v>
      </c>
      <c r="V35" s="46">
        <v>6500000</v>
      </c>
      <c r="W35" s="47">
        <v>585243000</v>
      </c>
      <c r="X35" s="24">
        <f t="shared" si="6"/>
        <v>0.011106497642859462</v>
      </c>
      <c r="Y35" s="46">
        <v>43320000</v>
      </c>
      <c r="Z35" s="46">
        <v>52898180</v>
      </c>
      <c r="AA35" s="24">
        <f t="shared" si="7"/>
        <v>0.8189317666505729</v>
      </c>
      <c r="AB35" s="37">
        <v>1085000</v>
      </c>
      <c r="AC35" s="46">
        <v>41026000</v>
      </c>
      <c r="AD35" s="24">
        <f t="shared" si="8"/>
        <v>0.02644664359186857</v>
      </c>
      <c r="AE35" s="37">
        <v>17649000</v>
      </c>
      <c r="AF35" s="46">
        <v>161318000</v>
      </c>
      <c r="AG35" s="24">
        <f t="shared" si="9"/>
        <v>0.10940502609752166</v>
      </c>
    </row>
    <row r="36" spans="1:33" s="10" customFormat="1" ht="12.75">
      <c r="A36" s="22" t="s">
        <v>612</v>
      </c>
      <c r="B36" s="73" t="s">
        <v>434</v>
      </c>
      <c r="C36" s="102" t="s">
        <v>435</v>
      </c>
      <c r="D36" s="36">
        <v>39224669</v>
      </c>
      <c r="E36" s="37">
        <v>55385873</v>
      </c>
      <c r="F36" s="24">
        <f t="shared" si="0"/>
        <v>0.7082071090582972</v>
      </c>
      <c r="G36" s="43">
        <v>10026000</v>
      </c>
      <c r="H36" s="37">
        <v>55294801</v>
      </c>
      <c r="I36" s="24">
        <f t="shared" si="1"/>
        <v>0.1813190357625123</v>
      </c>
      <c r="J36" s="37">
        <v>10026000</v>
      </c>
      <c r="K36" s="37">
        <v>43466801</v>
      </c>
      <c r="L36" s="24">
        <f t="shared" si="2"/>
        <v>0.23065879635356648</v>
      </c>
      <c r="M36" s="37">
        <v>10026000</v>
      </c>
      <c r="N36" s="37">
        <v>39224669</v>
      </c>
      <c r="O36" s="24">
        <f t="shared" si="3"/>
        <v>0.2556044513721709</v>
      </c>
      <c r="P36" s="37">
        <v>630300</v>
      </c>
      <c r="Q36" s="37">
        <v>10003300</v>
      </c>
      <c r="R36" s="24">
        <f t="shared" si="4"/>
        <v>0.06300920696170263</v>
      </c>
      <c r="S36" s="46">
        <v>0</v>
      </c>
      <c r="T36" s="47">
        <v>10003300</v>
      </c>
      <c r="U36" s="24">
        <f t="shared" si="5"/>
        <v>0</v>
      </c>
      <c r="V36" s="46">
        <v>0</v>
      </c>
      <c r="W36" s="47">
        <v>0</v>
      </c>
      <c r="X36" s="24">
        <f t="shared" si="6"/>
        <v>0</v>
      </c>
      <c r="Y36" s="46">
        <v>9373300</v>
      </c>
      <c r="Z36" s="46">
        <v>10003300</v>
      </c>
      <c r="AA36" s="24">
        <f t="shared" si="7"/>
        <v>0.9370207831415632</v>
      </c>
      <c r="AB36" s="37">
        <v>0</v>
      </c>
      <c r="AC36" s="46">
        <v>27541836</v>
      </c>
      <c r="AD36" s="24">
        <f t="shared" si="8"/>
        <v>0</v>
      </c>
      <c r="AE36" s="37">
        <v>0</v>
      </c>
      <c r="AF36" s="46">
        <v>55294801</v>
      </c>
      <c r="AG36" s="24">
        <f t="shared" si="9"/>
        <v>0</v>
      </c>
    </row>
    <row r="37" spans="1:33" s="10" customFormat="1" ht="12.75">
      <c r="A37" s="22" t="s">
        <v>613</v>
      </c>
      <c r="B37" s="73" t="s">
        <v>605</v>
      </c>
      <c r="C37" s="102" t="s">
        <v>606</v>
      </c>
      <c r="D37" s="36">
        <v>26026954</v>
      </c>
      <c r="E37" s="37">
        <v>71690954</v>
      </c>
      <c r="F37" s="24">
        <f t="shared" si="0"/>
        <v>0.3630437670002271</v>
      </c>
      <c r="G37" s="43">
        <v>33931201</v>
      </c>
      <c r="H37" s="37">
        <v>57959543</v>
      </c>
      <c r="I37" s="24">
        <f t="shared" si="1"/>
        <v>0.5854290638558003</v>
      </c>
      <c r="J37" s="37">
        <v>33931201</v>
      </c>
      <c r="K37" s="37">
        <v>57959543</v>
      </c>
      <c r="L37" s="24">
        <f t="shared" si="2"/>
        <v>0.5854290638558003</v>
      </c>
      <c r="M37" s="37">
        <v>33931201</v>
      </c>
      <c r="N37" s="37">
        <v>26026954</v>
      </c>
      <c r="O37" s="24">
        <f t="shared" si="3"/>
        <v>1.3036946620799346</v>
      </c>
      <c r="P37" s="37">
        <v>0</v>
      </c>
      <c r="Q37" s="37">
        <v>11986550</v>
      </c>
      <c r="R37" s="24">
        <f t="shared" si="4"/>
        <v>0</v>
      </c>
      <c r="S37" s="46">
        <v>0</v>
      </c>
      <c r="T37" s="47">
        <v>11986550</v>
      </c>
      <c r="U37" s="24">
        <f t="shared" si="5"/>
        <v>0</v>
      </c>
      <c r="V37" s="46">
        <v>0</v>
      </c>
      <c r="W37" s="47">
        <v>52372697</v>
      </c>
      <c r="X37" s="24">
        <f t="shared" si="6"/>
        <v>0</v>
      </c>
      <c r="Y37" s="46">
        <v>10375000</v>
      </c>
      <c r="Z37" s="46">
        <v>11986550</v>
      </c>
      <c r="AA37" s="24">
        <f t="shared" si="7"/>
        <v>0.8655534745193572</v>
      </c>
      <c r="AB37" s="37">
        <v>1814676</v>
      </c>
      <c r="AC37" s="46">
        <v>0</v>
      </c>
      <c r="AD37" s="24">
        <f t="shared" si="8"/>
        <v>0</v>
      </c>
      <c r="AE37" s="37">
        <v>13680114</v>
      </c>
      <c r="AF37" s="46">
        <v>57959543</v>
      </c>
      <c r="AG37" s="24">
        <f t="shared" si="9"/>
        <v>0.2360286726208314</v>
      </c>
    </row>
    <row r="38" spans="1:33" s="66" customFormat="1" ht="12.75">
      <c r="A38" s="74"/>
      <c r="B38" s="75" t="s">
        <v>659</v>
      </c>
      <c r="C38" s="72"/>
      <c r="D38" s="38">
        <f>SUM(D31:D37)</f>
        <v>657956755</v>
      </c>
      <c r="E38" s="39">
        <f>SUM(E31:E37)</f>
        <v>910885526</v>
      </c>
      <c r="F38" s="28">
        <f t="shared" si="0"/>
        <v>0.722326501211745</v>
      </c>
      <c r="G38" s="44">
        <f>SUM(G31:G37)</f>
        <v>328294566</v>
      </c>
      <c r="H38" s="39">
        <f>SUM(H31:H37)</f>
        <v>890794207</v>
      </c>
      <c r="I38" s="28">
        <f t="shared" si="1"/>
        <v>0.36854142451781796</v>
      </c>
      <c r="J38" s="39">
        <f>SUM(J31:J37)</f>
        <v>328294566</v>
      </c>
      <c r="K38" s="39">
        <f>SUM(K31:K37)</f>
        <v>709696229</v>
      </c>
      <c r="L38" s="28">
        <f t="shared" si="2"/>
        <v>0.4625846278802758</v>
      </c>
      <c r="M38" s="39">
        <f>SUM(M31:M37)</f>
        <v>328294566</v>
      </c>
      <c r="N38" s="39">
        <f>SUM(N31:N37)</f>
        <v>657956755</v>
      </c>
      <c r="O38" s="28">
        <f t="shared" si="3"/>
        <v>0.4989607044918932</v>
      </c>
      <c r="P38" s="39">
        <f>SUM(P31:P37)</f>
        <v>93516933</v>
      </c>
      <c r="Q38" s="39">
        <f>SUM(Q31:Q37)</f>
        <v>212922759</v>
      </c>
      <c r="R38" s="28">
        <f t="shared" si="4"/>
        <v>0.4392059047102616</v>
      </c>
      <c r="S38" s="59">
        <f>SUM(S31:S37)</f>
        <v>51767633</v>
      </c>
      <c r="T38" s="60">
        <f>SUM(T31:T37)</f>
        <v>212922759</v>
      </c>
      <c r="U38" s="28">
        <f t="shared" si="5"/>
        <v>0.24312869720047164</v>
      </c>
      <c r="V38" s="59">
        <f>SUM(V31:V37)</f>
        <v>51767633</v>
      </c>
      <c r="W38" s="60">
        <f>SUM(W31:W37)</f>
        <v>3183491634</v>
      </c>
      <c r="X38" s="28">
        <f t="shared" si="6"/>
        <v>0.01626127502491813</v>
      </c>
      <c r="Y38" s="59">
        <f>SUM(Y31:Y37)</f>
        <v>175618670</v>
      </c>
      <c r="Z38" s="59">
        <f>SUM(Z31:Z37)</f>
        <v>212922759</v>
      </c>
      <c r="AA38" s="28">
        <f t="shared" si="7"/>
        <v>0.8247998984458021</v>
      </c>
      <c r="AB38" s="39">
        <f>SUM(AB31:AB37)</f>
        <v>101020425</v>
      </c>
      <c r="AC38" s="59">
        <f>SUM(AC31:AC37)</f>
        <v>437738253</v>
      </c>
      <c r="AD38" s="28">
        <f t="shared" si="8"/>
        <v>0.2307781518011404</v>
      </c>
      <c r="AE38" s="39">
        <f>SUM(AE31:AE37)</f>
        <v>70772553</v>
      </c>
      <c r="AF38" s="59">
        <f>SUM(AF31:AF37)</f>
        <v>890794207</v>
      </c>
      <c r="AG38" s="28">
        <f t="shared" si="9"/>
        <v>0.07944882492932512</v>
      </c>
    </row>
    <row r="39" spans="1:33" s="10" customFormat="1" ht="12.75">
      <c r="A39" s="22" t="s">
        <v>612</v>
      </c>
      <c r="B39" s="73" t="s">
        <v>88</v>
      </c>
      <c r="C39" s="102" t="s">
        <v>89</v>
      </c>
      <c r="D39" s="36">
        <v>1369667112</v>
      </c>
      <c r="E39" s="37">
        <v>1534813472</v>
      </c>
      <c r="F39" s="24">
        <f t="shared" si="0"/>
        <v>0.8923997195667045</v>
      </c>
      <c r="G39" s="43">
        <v>441895901</v>
      </c>
      <c r="H39" s="37">
        <v>1371847468</v>
      </c>
      <c r="I39" s="24">
        <f t="shared" si="1"/>
        <v>0.3221173718709666</v>
      </c>
      <c r="J39" s="37">
        <v>441895901</v>
      </c>
      <c r="K39" s="37">
        <v>1022847468</v>
      </c>
      <c r="L39" s="24">
        <f t="shared" si="2"/>
        <v>0.4320252186418865</v>
      </c>
      <c r="M39" s="37">
        <v>441895901</v>
      </c>
      <c r="N39" s="37">
        <v>1369667112</v>
      </c>
      <c r="O39" s="24">
        <f t="shared" si="3"/>
        <v>0.32263014649942184</v>
      </c>
      <c r="P39" s="37">
        <v>136900000</v>
      </c>
      <c r="Q39" s="37">
        <v>285010000</v>
      </c>
      <c r="R39" s="24">
        <f t="shared" si="4"/>
        <v>0.4803340233676011</v>
      </c>
      <c r="S39" s="46">
        <v>124900000</v>
      </c>
      <c r="T39" s="47">
        <v>285010000</v>
      </c>
      <c r="U39" s="24">
        <f t="shared" si="5"/>
        <v>0.4382302375355251</v>
      </c>
      <c r="V39" s="46">
        <v>124900000</v>
      </c>
      <c r="W39" s="47">
        <v>1169410611</v>
      </c>
      <c r="X39" s="24">
        <f t="shared" si="6"/>
        <v>0.10680594038153464</v>
      </c>
      <c r="Y39" s="46">
        <v>250110000</v>
      </c>
      <c r="Z39" s="46">
        <v>285010000</v>
      </c>
      <c r="AA39" s="24">
        <f t="shared" si="7"/>
        <v>0.8775481562050454</v>
      </c>
      <c r="AB39" s="37">
        <v>158341585</v>
      </c>
      <c r="AC39" s="46">
        <v>796303869</v>
      </c>
      <c r="AD39" s="24">
        <f t="shared" si="8"/>
        <v>0.19884568085653745</v>
      </c>
      <c r="AE39" s="37">
        <v>140815758</v>
      </c>
      <c r="AF39" s="46">
        <v>1371847468</v>
      </c>
      <c r="AG39" s="24">
        <f t="shared" si="9"/>
        <v>0.10264680387921961</v>
      </c>
    </row>
    <row r="40" spans="1:33" s="10" customFormat="1" ht="12.75">
      <c r="A40" s="22" t="s">
        <v>612</v>
      </c>
      <c r="B40" s="73" t="s">
        <v>436</v>
      </c>
      <c r="C40" s="102" t="s">
        <v>437</v>
      </c>
      <c r="D40" s="36">
        <v>61862998</v>
      </c>
      <c r="E40" s="37">
        <v>112664998</v>
      </c>
      <c r="F40" s="24">
        <f t="shared" si="0"/>
        <v>0.5490879962559445</v>
      </c>
      <c r="G40" s="43">
        <v>28613000</v>
      </c>
      <c r="H40" s="37">
        <v>81381000</v>
      </c>
      <c r="I40" s="24">
        <f t="shared" si="1"/>
        <v>0.3515931237020926</v>
      </c>
      <c r="J40" s="37">
        <v>28613000</v>
      </c>
      <c r="K40" s="37">
        <v>56380200</v>
      </c>
      <c r="L40" s="24">
        <f t="shared" si="2"/>
        <v>0.507500860231074</v>
      </c>
      <c r="M40" s="37">
        <v>28613000</v>
      </c>
      <c r="N40" s="37">
        <v>61862998</v>
      </c>
      <c r="O40" s="24">
        <f t="shared" si="3"/>
        <v>0.4625220394265406</v>
      </c>
      <c r="P40" s="37">
        <v>704000</v>
      </c>
      <c r="Q40" s="37">
        <v>75518000</v>
      </c>
      <c r="R40" s="24">
        <f t="shared" si="4"/>
        <v>0.009322280780741016</v>
      </c>
      <c r="S40" s="46">
        <v>0</v>
      </c>
      <c r="T40" s="47">
        <v>75518000</v>
      </c>
      <c r="U40" s="24">
        <f t="shared" si="5"/>
        <v>0</v>
      </c>
      <c r="V40" s="46">
        <v>0</v>
      </c>
      <c r="W40" s="47">
        <v>0</v>
      </c>
      <c r="X40" s="24">
        <f t="shared" si="6"/>
        <v>0</v>
      </c>
      <c r="Y40" s="46">
        <v>74814000</v>
      </c>
      <c r="Z40" s="46">
        <v>75518000</v>
      </c>
      <c r="AA40" s="24">
        <f t="shared" si="7"/>
        <v>0.990677719219259</v>
      </c>
      <c r="AB40" s="37">
        <v>0</v>
      </c>
      <c r="AC40" s="46">
        <v>47768035</v>
      </c>
      <c r="AD40" s="24">
        <f t="shared" si="8"/>
        <v>0</v>
      </c>
      <c r="AE40" s="37">
        <v>0</v>
      </c>
      <c r="AF40" s="46">
        <v>81381000</v>
      </c>
      <c r="AG40" s="24">
        <f t="shared" si="9"/>
        <v>0</v>
      </c>
    </row>
    <row r="41" spans="1:33" s="10" customFormat="1" ht="12.75">
      <c r="A41" s="22" t="s">
        <v>612</v>
      </c>
      <c r="B41" s="73" t="s">
        <v>438</v>
      </c>
      <c r="C41" s="102" t="s">
        <v>439</v>
      </c>
      <c r="D41" s="36">
        <v>51761694</v>
      </c>
      <c r="E41" s="37">
        <v>86873694</v>
      </c>
      <c r="F41" s="24">
        <f t="shared" si="0"/>
        <v>0.5958270175549344</v>
      </c>
      <c r="G41" s="43">
        <v>27030801</v>
      </c>
      <c r="H41" s="37">
        <v>151016088</v>
      </c>
      <c r="I41" s="24">
        <f t="shared" si="1"/>
        <v>0.17899285670808796</v>
      </c>
      <c r="J41" s="37">
        <v>27030801</v>
      </c>
      <c r="K41" s="37">
        <v>135737347</v>
      </c>
      <c r="L41" s="24">
        <f t="shared" si="2"/>
        <v>0.19914048415871868</v>
      </c>
      <c r="M41" s="37">
        <v>27030801</v>
      </c>
      <c r="N41" s="37">
        <v>51761694</v>
      </c>
      <c r="O41" s="24">
        <f t="shared" si="3"/>
        <v>0.522216313090526</v>
      </c>
      <c r="P41" s="37">
        <v>0</v>
      </c>
      <c r="Q41" s="37">
        <v>0</v>
      </c>
      <c r="R41" s="24">
        <f t="shared" si="4"/>
        <v>0</v>
      </c>
      <c r="S41" s="46">
        <v>0</v>
      </c>
      <c r="T41" s="47">
        <v>0</v>
      </c>
      <c r="U41" s="24">
        <f t="shared" si="5"/>
        <v>0</v>
      </c>
      <c r="V41" s="46">
        <v>0</v>
      </c>
      <c r="W41" s="47">
        <v>0</v>
      </c>
      <c r="X41" s="24">
        <f t="shared" si="6"/>
        <v>0</v>
      </c>
      <c r="Y41" s="46">
        <v>0</v>
      </c>
      <c r="Z41" s="46">
        <v>0</v>
      </c>
      <c r="AA41" s="24">
        <f t="shared" si="7"/>
        <v>0</v>
      </c>
      <c r="AB41" s="37">
        <v>0</v>
      </c>
      <c r="AC41" s="46">
        <v>25816439</v>
      </c>
      <c r="AD41" s="24">
        <f t="shared" si="8"/>
        <v>0</v>
      </c>
      <c r="AE41" s="37">
        <v>0</v>
      </c>
      <c r="AF41" s="46">
        <v>151016088</v>
      </c>
      <c r="AG41" s="24">
        <f t="shared" si="9"/>
        <v>0</v>
      </c>
    </row>
    <row r="42" spans="1:33" s="10" customFormat="1" ht="12.75">
      <c r="A42" s="22" t="s">
        <v>612</v>
      </c>
      <c r="B42" s="73" t="s">
        <v>440</v>
      </c>
      <c r="C42" s="102" t="s">
        <v>441</v>
      </c>
      <c r="D42" s="36">
        <v>108589056</v>
      </c>
      <c r="E42" s="37">
        <v>175520057</v>
      </c>
      <c r="F42" s="24">
        <f t="shared" si="0"/>
        <v>0.6186703551492124</v>
      </c>
      <c r="G42" s="43">
        <v>58566656</v>
      </c>
      <c r="H42" s="37">
        <v>184787027</v>
      </c>
      <c r="I42" s="24">
        <f t="shared" si="1"/>
        <v>0.31694138355286167</v>
      </c>
      <c r="J42" s="37">
        <v>58566656</v>
      </c>
      <c r="K42" s="37">
        <v>135680444</v>
      </c>
      <c r="L42" s="24">
        <f t="shared" si="2"/>
        <v>0.4316514176501368</v>
      </c>
      <c r="M42" s="37">
        <v>58566656</v>
      </c>
      <c r="N42" s="37">
        <v>108589056</v>
      </c>
      <c r="O42" s="24">
        <f t="shared" si="3"/>
        <v>0.5393421598581721</v>
      </c>
      <c r="P42" s="37">
        <v>4651632</v>
      </c>
      <c r="Q42" s="37">
        <v>55187822</v>
      </c>
      <c r="R42" s="24">
        <f t="shared" si="4"/>
        <v>0.0842872907722287</v>
      </c>
      <c r="S42" s="46">
        <v>0</v>
      </c>
      <c r="T42" s="47">
        <v>55187822</v>
      </c>
      <c r="U42" s="24">
        <f t="shared" si="5"/>
        <v>0</v>
      </c>
      <c r="V42" s="46">
        <v>0</v>
      </c>
      <c r="W42" s="47">
        <v>0</v>
      </c>
      <c r="X42" s="24">
        <f t="shared" si="6"/>
        <v>0</v>
      </c>
      <c r="Y42" s="46">
        <v>49346190</v>
      </c>
      <c r="Z42" s="46">
        <v>55187822</v>
      </c>
      <c r="AA42" s="24">
        <f t="shared" si="7"/>
        <v>0.894149981131707</v>
      </c>
      <c r="AB42" s="37">
        <v>19200893</v>
      </c>
      <c r="AC42" s="46">
        <v>86588485</v>
      </c>
      <c r="AD42" s="24">
        <f t="shared" si="8"/>
        <v>0.22174880412793918</v>
      </c>
      <c r="AE42" s="37">
        <v>1320000</v>
      </c>
      <c r="AF42" s="46">
        <v>184787027</v>
      </c>
      <c r="AG42" s="24">
        <f t="shared" si="9"/>
        <v>0.007143358608177618</v>
      </c>
    </row>
    <row r="43" spans="1:33" s="10" customFormat="1" ht="12.75">
      <c r="A43" s="22" t="s">
        <v>613</v>
      </c>
      <c r="B43" s="73" t="s">
        <v>607</v>
      </c>
      <c r="C43" s="102" t="s">
        <v>608</v>
      </c>
      <c r="D43" s="36">
        <v>5463700</v>
      </c>
      <c r="E43" s="37">
        <v>98055700</v>
      </c>
      <c r="F43" s="24">
        <f t="shared" si="0"/>
        <v>0.05572037117679034</v>
      </c>
      <c r="G43" s="43">
        <v>42556450</v>
      </c>
      <c r="H43" s="37">
        <v>120074990</v>
      </c>
      <c r="I43" s="24">
        <f t="shared" si="1"/>
        <v>0.35441560311601944</v>
      </c>
      <c r="J43" s="37">
        <v>42556450</v>
      </c>
      <c r="K43" s="37">
        <v>120074990</v>
      </c>
      <c r="L43" s="24">
        <f t="shared" si="2"/>
        <v>0.35441560311601944</v>
      </c>
      <c r="M43" s="37">
        <v>42556450</v>
      </c>
      <c r="N43" s="37">
        <v>5463700</v>
      </c>
      <c r="O43" s="24">
        <f t="shared" si="3"/>
        <v>7.788943390010433</v>
      </c>
      <c r="P43" s="37">
        <v>9013270</v>
      </c>
      <c r="Q43" s="37">
        <v>9013270</v>
      </c>
      <c r="R43" s="24">
        <f t="shared" si="4"/>
        <v>1</v>
      </c>
      <c r="S43" s="46">
        <v>0</v>
      </c>
      <c r="T43" s="47">
        <v>9013270</v>
      </c>
      <c r="U43" s="24">
        <f t="shared" si="5"/>
        <v>0</v>
      </c>
      <c r="V43" s="46">
        <v>0</v>
      </c>
      <c r="W43" s="47">
        <v>58291443</v>
      </c>
      <c r="X43" s="24">
        <f t="shared" si="6"/>
        <v>0</v>
      </c>
      <c r="Y43" s="46">
        <v>0</v>
      </c>
      <c r="Z43" s="46">
        <v>9013270</v>
      </c>
      <c r="AA43" s="24">
        <f t="shared" si="7"/>
        <v>0</v>
      </c>
      <c r="AB43" s="37">
        <v>0</v>
      </c>
      <c r="AC43" s="46">
        <v>0</v>
      </c>
      <c r="AD43" s="24">
        <f t="shared" si="8"/>
        <v>0</v>
      </c>
      <c r="AE43" s="37">
        <v>1778441</v>
      </c>
      <c r="AF43" s="46">
        <v>120074990</v>
      </c>
      <c r="AG43" s="24">
        <f t="shared" si="9"/>
        <v>0.014811085972191211</v>
      </c>
    </row>
    <row r="44" spans="1:33" s="66" customFormat="1" ht="12.75">
      <c r="A44" s="74"/>
      <c r="B44" s="75" t="s">
        <v>660</v>
      </c>
      <c r="C44" s="72"/>
      <c r="D44" s="38">
        <f>SUM(D39:D43)</f>
        <v>1597344560</v>
      </c>
      <c r="E44" s="39">
        <f>SUM(E39:E43)</f>
        <v>2007927921</v>
      </c>
      <c r="F44" s="28">
        <f t="shared" si="0"/>
        <v>0.795518874604065</v>
      </c>
      <c r="G44" s="44">
        <f>SUM(G39:G43)</f>
        <v>598662808</v>
      </c>
      <c r="H44" s="39">
        <f>SUM(H39:H43)</f>
        <v>1909106573</v>
      </c>
      <c r="I44" s="28">
        <f t="shared" si="1"/>
        <v>0.3135827074647026</v>
      </c>
      <c r="J44" s="39">
        <f>SUM(J39:J43)</f>
        <v>598662808</v>
      </c>
      <c r="K44" s="39">
        <f>SUM(K39:K43)</f>
        <v>1470720449</v>
      </c>
      <c r="L44" s="28">
        <f t="shared" si="2"/>
        <v>0.4070541131097036</v>
      </c>
      <c r="M44" s="39">
        <f>SUM(M39:M43)</f>
        <v>598662808</v>
      </c>
      <c r="N44" s="39">
        <f>SUM(N39:N43)</f>
        <v>1597344560</v>
      </c>
      <c r="O44" s="28">
        <f t="shared" si="3"/>
        <v>0.37478626903139795</v>
      </c>
      <c r="P44" s="39">
        <f>SUM(P39:P43)</f>
        <v>151268902</v>
      </c>
      <c r="Q44" s="39">
        <f>SUM(Q39:Q43)</f>
        <v>424729092</v>
      </c>
      <c r="R44" s="28">
        <f t="shared" si="4"/>
        <v>0.3561538515944182</v>
      </c>
      <c r="S44" s="59">
        <f>SUM(S39:S43)</f>
        <v>124900000</v>
      </c>
      <c r="T44" s="60">
        <f>SUM(T39:T43)</f>
        <v>424729092</v>
      </c>
      <c r="U44" s="28">
        <f t="shared" si="5"/>
        <v>0.29406980202806543</v>
      </c>
      <c r="V44" s="59">
        <f>SUM(V39:V43)</f>
        <v>124900000</v>
      </c>
      <c r="W44" s="60">
        <f>SUM(W39:W43)</f>
        <v>1227702054</v>
      </c>
      <c r="X44" s="28">
        <f t="shared" si="6"/>
        <v>0.10173478132830427</v>
      </c>
      <c r="Y44" s="59">
        <f>SUM(Y39:Y43)</f>
        <v>374270190</v>
      </c>
      <c r="Z44" s="59">
        <f>SUM(Z39:Z43)</f>
        <v>424729092</v>
      </c>
      <c r="AA44" s="28">
        <f t="shared" si="7"/>
        <v>0.8811974433811565</v>
      </c>
      <c r="AB44" s="39">
        <f>SUM(AB39:AB43)</f>
        <v>177542478</v>
      </c>
      <c r="AC44" s="59">
        <f>SUM(AC39:AC43)</f>
        <v>956476828</v>
      </c>
      <c r="AD44" s="28">
        <f t="shared" si="8"/>
        <v>0.1856213060291723</v>
      </c>
      <c r="AE44" s="39">
        <f>SUM(AE39:AE43)</f>
        <v>143914199</v>
      </c>
      <c r="AF44" s="59">
        <f>SUM(AF39:AF43)</f>
        <v>1909106573</v>
      </c>
      <c r="AG44" s="28">
        <f t="shared" si="9"/>
        <v>0.07538300953720513</v>
      </c>
    </row>
    <row r="45" spans="1:33" s="66" customFormat="1" ht="12.75">
      <c r="A45" s="74"/>
      <c r="B45" s="75" t="s">
        <v>661</v>
      </c>
      <c r="C45" s="72"/>
      <c r="D45" s="38">
        <f>SUM(D8:D11,D13:D19,D21:D29,D31:D37,D39:D43)</f>
        <v>3515496033</v>
      </c>
      <c r="E45" s="39">
        <f>SUM(E8:E11,E13:E19,E21:E29,E31:E37,E39:E43)</f>
        <v>4808449080</v>
      </c>
      <c r="F45" s="28">
        <f t="shared" si="0"/>
        <v>0.7311080921335242</v>
      </c>
      <c r="G45" s="44">
        <f>SUM(G8:G11,G13:G19,G21:G29,G31:G37,G39:G43)</f>
        <v>1493382698</v>
      </c>
      <c r="H45" s="39">
        <f>SUM(H8:H11,H13:H19,H21:H29,H31:H37,H39:H43)</f>
        <v>4483896504</v>
      </c>
      <c r="I45" s="28">
        <f t="shared" si="1"/>
        <v>0.3330546761433457</v>
      </c>
      <c r="J45" s="39">
        <f>SUM(J8:J11,J13:J19,J21:J29,J31:J37,J39:J43)</f>
        <v>1493382698</v>
      </c>
      <c r="K45" s="39">
        <f>SUM(K8:K11,K13:K19,K21:K29,K31:K37,K39:K43)</f>
        <v>3553376276</v>
      </c>
      <c r="L45" s="28">
        <f t="shared" si="2"/>
        <v>0.42027147760469824</v>
      </c>
      <c r="M45" s="39">
        <f>SUM(M8:M11,M13:M19,M21:M29,M31:M37,M39:M43)</f>
        <v>1493382698</v>
      </c>
      <c r="N45" s="39">
        <f>SUM(N8:N11,N13:N19,N21:N29,N31:N37,N39:N43)</f>
        <v>3515496033</v>
      </c>
      <c r="O45" s="28">
        <f t="shared" si="3"/>
        <v>0.42479999521592404</v>
      </c>
      <c r="P45" s="39">
        <f>SUM(P8:P11,P13:P19,P21:P29,P31:P37,P39:P43)</f>
        <v>470527960</v>
      </c>
      <c r="Q45" s="39">
        <f>SUM(Q8:Q11,Q13:Q19,Q21:Q29,Q31:Q37,Q39:Q43)</f>
        <v>1259865587</v>
      </c>
      <c r="R45" s="28">
        <f t="shared" si="4"/>
        <v>0.3734747300467379</v>
      </c>
      <c r="S45" s="59">
        <f>SUM(S8:S11,S13:S19,S21:S29,S31:S37,S39:S43)</f>
        <v>265389633</v>
      </c>
      <c r="T45" s="60">
        <f>SUM(T8:T11,T13:T19,T21:T29,T31:T37,T39:T43)</f>
        <v>1259865587</v>
      </c>
      <c r="U45" s="28">
        <f t="shared" si="5"/>
        <v>0.21064916427469654</v>
      </c>
      <c r="V45" s="59">
        <f>SUM(V8:V11,V13:V19,V21:V29,V31:V37,V39:V43)</f>
        <v>265389633</v>
      </c>
      <c r="W45" s="60">
        <f>SUM(W8:W11,W13:W19,W21:W29,W31:W37,W39:W43)</f>
        <v>8851106617</v>
      </c>
      <c r="X45" s="28">
        <f t="shared" si="6"/>
        <v>0.029983779936655124</v>
      </c>
      <c r="Y45" s="59">
        <f>SUM(Y8:Y11,Y13:Y19,Y21:Y29,Y31:Y37,Y39:Y43)</f>
        <v>1026473119</v>
      </c>
      <c r="Z45" s="59">
        <f>SUM(Z8:Z11,Z13:Z19,Z21:Z29,Z31:Z37,Z39:Z43)</f>
        <v>1259865587</v>
      </c>
      <c r="AA45" s="28">
        <f t="shared" si="7"/>
        <v>0.8147481204278659</v>
      </c>
      <c r="AB45" s="39">
        <f>SUM(AB8:AB11,AB13:AB19,AB21:AB29,AB31:AB37,AB39:AB43)</f>
        <v>554858711</v>
      </c>
      <c r="AC45" s="59">
        <f>SUM(AC8:AC11,AC13:AC19,AC21:AC29,AC31:AC37,AC39:AC43)</f>
        <v>1969612362</v>
      </c>
      <c r="AD45" s="28">
        <f t="shared" si="8"/>
        <v>0.2817096001756309</v>
      </c>
      <c r="AE45" s="39">
        <f>SUM(AE8:AE11,AE13:AE19,AE21:AE29,AE31:AE37,AE39:AE43)</f>
        <v>393607744</v>
      </c>
      <c r="AF45" s="59">
        <f>SUM(AF8:AF11,AF13:AF19,AF21:AF29,AF31:AF37,AF39:AF43)</f>
        <v>4483896504</v>
      </c>
      <c r="AG45" s="28">
        <f t="shared" si="9"/>
        <v>0.087782522109703</v>
      </c>
    </row>
    <row r="46" spans="1:33" s="10" customFormat="1" ht="12.75">
      <c r="A46" s="77"/>
      <c r="B46" s="78"/>
      <c r="C46" s="79"/>
      <c r="D46" s="80"/>
      <c r="E46" s="81"/>
      <c r="F46" s="82"/>
      <c r="G46" s="83"/>
      <c r="H46" s="81"/>
      <c r="I46" s="82"/>
      <c r="J46" s="81"/>
      <c r="K46" s="81"/>
      <c r="L46" s="82"/>
      <c r="M46" s="81"/>
      <c r="N46" s="81"/>
      <c r="O46" s="82"/>
      <c r="P46" s="81"/>
      <c r="Q46" s="81"/>
      <c r="R46" s="82"/>
      <c r="S46" s="81"/>
      <c r="T46" s="83"/>
      <c r="U46" s="82"/>
      <c r="V46" s="81"/>
      <c r="W46" s="83"/>
      <c r="X46" s="82"/>
      <c r="Y46" s="81"/>
      <c r="Z46" s="81"/>
      <c r="AA46" s="82"/>
      <c r="AB46" s="81"/>
      <c r="AC46" s="81"/>
      <c r="AD46" s="82"/>
      <c r="AE46" s="81"/>
      <c r="AF46" s="81"/>
      <c r="AG46" s="82"/>
    </row>
    <row r="47" spans="1:33" s="88" customFormat="1" ht="12" customHeight="1">
      <c r="A47" s="90"/>
      <c r="B47" s="112" t="s">
        <v>47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3" s="88" customFormat="1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88" customFormat="1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s="89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s="89" customFormat="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s="89" customFormat="1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s="89" customFormat="1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1:33" s="89" customFormat="1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</row>
    <row r="55" spans="1:33" s="89" customFormat="1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1:33" s="89" customFormat="1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 s="89" customFormat="1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 s="89" customFormat="1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</row>
    <row r="59" spans="1:33" s="89" customFormat="1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</row>
    <row r="60" spans="1:33" s="89" customFormat="1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1:33" s="89" customFormat="1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3" s="89" customFormat="1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s="89" customFormat="1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3" s="89" customFormat="1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s="89" customFormat="1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s="89" customFormat="1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s="89" customFormat="1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3" s="89" customFormat="1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1:33" s="89" customFormat="1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s="89" customFormat="1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s="89" customFormat="1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s="89" customFormat="1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s="89" customFormat="1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1:33" s="89" customFormat="1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1:33" s="89" customFormat="1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1:33" s="89" customFormat="1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1:33" s="89" customFormat="1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1:33" s="89" customFormat="1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1:33" s="89" customFormat="1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1:33" s="89" customFormat="1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1:33" s="89" customFormat="1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1:33" s="89" customFormat="1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</sheetData>
  <sheetProtection password="F954" sheet="1" objects="1" scenarios="1"/>
  <mergeCells count="3">
    <mergeCell ref="B2:AG2"/>
    <mergeCell ref="B47:AG47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5" width="10.7109375" style="3" customWidth="1"/>
    <col min="36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2"/>
      <c r="AI2" s="2"/>
      <c r="AJ2" s="2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93"/>
      <c r="AF5" s="15"/>
      <c r="AG5" s="16"/>
    </row>
    <row r="6" spans="1:33" s="10" customFormat="1" ht="12.75">
      <c r="A6" s="18"/>
      <c r="B6" s="72" t="s">
        <v>662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94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94"/>
      <c r="AF7" s="35"/>
      <c r="AG7" s="20"/>
    </row>
    <row r="8" spans="1:33" s="10" customFormat="1" ht="12.75">
      <c r="A8" s="22" t="s">
        <v>612</v>
      </c>
      <c r="B8" s="73" t="s">
        <v>448</v>
      </c>
      <c r="C8" s="102" t="s">
        <v>449</v>
      </c>
      <c r="D8" s="36">
        <v>167294000</v>
      </c>
      <c r="E8" s="37">
        <v>338579000</v>
      </c>
      <c r="F8" s="24">
        <f>IF($E8=0,0,($N8/$E8))</f>
        <v>0.4941062499446215</v>
      </c>
      <c r="G8" s="43">
        <v>54096000</v>
      </c>
      <c r="H8" s="37">
        <v>197565000</v>
      </c>
      <c r="I8" s="24">
        <f>IF($AF8=0,0,($M8/$AF8))</f>
        <v>0.27381368157315317</v>
      </c>
      <c r="J8" s="37">
        <v>54096000</v>
      </c>
      <c r="K8" s="37">
        <v>149165000</v>
      </c>
      <c r="L8" s="24">
        <f>IF($K8=0,0,($M8/$K8))</f>
        <v>0.3626588006569906</v>
      </c>
      <c r="M8" s="37">
        <v>54096000</v>
      </c>
      <c r="N8" s="37">
        <v>167294000</v>
      </c>
      <c r="O8" s="24">
        <f>IF($N8=0,0,($M8/$N8))</f>
        <v>0.3233588771862709</v>
      </c>
      <c r="P8" s="37">
        <v>67471645</v>
      </c>
      <c r="Q8" s="37">
        <v>140942414</v>
      </c>
      <c r="R8" s="24">
        <f>IF($T8=0,0,($P8/$T8))</f>
        <v>0.47871781875397706</v>
      </c>
      <c r="S8" s="46">
        <v>0</v>
      </c>
      <c r="T8" s="47">
        <v>140942414</v>
      </c>
      <c r="U8" s="24">
        <f>IF($T8=0,0,($V8/$T8))</f>
        <v>0</v>
      </c>
      <c r="V8" s="46">
        <v>0</v>
      </c>
      <c r="W8" s="47">
        <v>687900000</v>
      </c>
      <c r="X8" s="24">
        <f>IF($W8=0,0,($V8/$W8))</f>
        <v>0</v>
      </c>
      <c r="Y8" s="46">
        <v>140942414</v>
      </c>
      <c r="Z8" s="46">
        <v>140942414</v>
      </c>
      <c r="AA8" s="24">
        <f>IF($Z8=0,0,($Y8/$Z8))</f>
        <v>1</v>
      </c>
      <c r="AB8" s="37">
        <v>188756000</v>
      </c>
      <c r="AC8" s="46">
        <v>13631000</v>
      </c>
      <c r="AD8" s="24">
        <f>IF($AC8=0,0,($AB8/$AC8))</f>
        <v>13.84755337099259</v>
      </c>
      <c r="AE8" s="91">
        <v>89817000</v>
      </c>
      <c r="AF8" s="46">
        <v>197565000</v>
      </c>
      <c r="AG8" s="64">
        <f>IF($AF8=0,0,($AE8/$AF8))</f>
        <v>0.4546199984815124</v>
      </c>
    </row>
    <row r="9" spans="1:33" s="10" customFormat="1" ht="12.75">
      <c r="A9" s="22" t="s">
        <v>612</v>
      </c>
      <c r="B9" s="73" t="s">
        <v>90</v>
      </c>
      <c r="C9" s="102" t="s">
        <v>91</v>
      </c>
      <c r="D9" s="36">
        <v>876412700</v>
      </c>
      <c r="E9" s="37">
        <v>1166255700</v>
      </c>
      <c r="F9" s="24">
        <f>IF($E9=0,0,($N9/$E9))</f>
        <v>0.7514755983614914</v>
      </c>
      <c r="G9" s="43">
        <v>225203700</v>
      </c>
      <c r="H9" s="37">
        <v>1166180200</v>
      </c>
      <c r="I9" s="24">
        <f>IF($AF9=0,0,($M9/$AF9))</f>
        <v>0.19311226515421887</v>
      </c>
      <c r="J9" s="37">
        <v>225203700</v>
      </c>
      <c r="K9" s="37">
        <v>766120200</v>
      </c>
      <c r="L9" s="24">
        <f>IF($K9=0,0,($M9/$K9))</f>
        <v>0.293953481451083</v>
      </c>
      <c r="M9" s="37">
        <v>225203700</v>
      </c>
      <c r="N9" s="37">
        <v>876412700</v>
      </c>
      <c r="O9" s="24">
        <f>IF($N9=0,0,($M9/$N9))</f>
        <v>0.256960790276088</v>
      </c>
      <c r="P9" s="37">
        <v>5500000</v>
      </c>
      <c r="Q9" s="37">
        <v>210500000</v>
      </c>
      <c r="R9" s="24">
        <f>IF($T9=0,0,($P9/$T9))</f>
        <v>0.026128266033254157</v>
      </c>
      <c r="S9" s="46">
        <v>0</v>
      </c>
      <c r="T9" s="47">
        <v>210500000</v>
      </c>
      <c r="U9" s="24">
        <f>IF($T9=0,0,($V9/$T9))</f>
        <v>0</v>
      </c>
      <c r="V9" s="46">
        <v>0</v>
      </c>
      <c r="W9" s="47">
        <v>1608000000</v>
      </c>
      <c r="X9" s="24">
        <f>IF($W9=0,0,($V9/$W9))</f>
        <v>0</v>
      </c>
      <c r="Y9" s="46">
        <v>192100000</v>
      </c>
      <c r="Z9" s="46">
        <v>210500000</v>
      </c>
      <c r="AA9" s="24">
        <f>IF($Z9=0,0,($Y9/$Z9))</f>
        <v>0.9125890736342043</v>
      </c>
      <c r="AB9" s="37">
        <v>210000000</v>
      </c>
      <c r="AC9" s="46">
        <v>548120000</v>
      </c>
      <c r="AD9" s="24">
        <f>IF($AC9=0,0,($AB9/$AC9))</f>
        <v>0.38312778223746624</v>
      </c>
      <c r="AE9" s="91">
        <v>50000000</v>
      </c>
      <c r="AF9" s="46">
        <v>1166180200</v>
      </c>
      <c r="AG9" s="64">
        <f>IF($AF9=0,0,($AE9/$AF9))</f>
        <v>0.04287502051569732</v>
      </c>
    </row>
    <row r="10" spans="1:33" s="10" customFormat="1" ht="12.75">
      <c r="A10" s="22" t="s">
        <v>612</v>
      </c>
      <c r="B10" s="73" t="s">
        <v>92</v>
      </c>
      <c r="C10" s="102" t="s">
        <v>93</v>
      </c>
      <c r="D10" s="36">
        <v>2402857720</v>
      </c>
      <c r="E10" s="37">
        <v>2685772859</v>
      </c>
      <c r="F10" s="24">
        <f aca="true" t="shared" si="0" ref="F10:F35">IF($E10=0,0,($N10/$E10))</f>
        <v>0.8946615541027776</v>
      </c>
      <c r="G10" s="43">
        <v>411618769</v>
      </c>
      <c r="H10" s="37">
        <v>2587145639</v>
      </c>
      <c r="I10" s="24">
        <f aca="true" t="shared" si="1" ref="I10:I35">IF($AF10=0,0,($M10/$AF10))</f>
        <v>0.15910150661603323</v>
      </c>
      <c r="J10" s="37">
        <v>411618769</v>
      </c>
      <c r="K10" s="37">
        <v>1127897814</v>
      </c>
      <c r="L10" s="24">
        <f aca="true" t="shared" si="2" ref="L10:L35">IF($K10=0,0,($M10/$K10))</f>
        <v>0.3649433165760174</v>
      </c>
      <c r="M10" s="37">
        <v>411618769</v>
      </c>
      <c r="N10" s="37">
        <v>2402857720</v>
      </c>
      <c r="O10" s="24">
        <f aca="true" t="shared" si="3" ref="O10:O35">IF($N10=0,0,($M10/$N10))</f>
        <v>0.17130384607208454</v>
      </c>
      <c r="P10" s="37">
        <v>367508036</v>
      </c>
      <c r="Q10" s="37">
        <v>888772983</v>
      </c>
      <c r="R10" s="24">
        <f aca="true" t="shared" si="4" ref="R10:R35">IF($T10=0,0,($P10/$T10))</f>
        <v>0.4135004585304772</v>
      </c>
      <c r="S10" s="46">
        <v>0</v>
      </c>
      <c r="T10" s="47">
        <v>888772983</v>
      </c>
      <c r="U10" s="24">
        <f aca="true" t="shared" si="5" ref="U10:U35">IF($T10=0,0,($V10/$T10))</f>
        <v>0</v>
      </c>
      <c r="V10" s="46">
        <v>0</v>
      </c>
      <c r="W10" s="47">
        <v>1369876415</v>
      </c>
      <c r="X10" s="24">
        <f aca="true" t="shared" si="6" ref="X10:X35">IF($W10=0,0,($V10/$W10))</f>
        <v>0</v>
      </c>
      <c r="Y10" s="46">
        <v>776744347</v>
      </c>
      <c r="Z10" s="46">
        <v>888772983</v>
      </c>
      <c r="AA10" s="24">
        <f aca="true" t="shared" si="7" ref="AA10:AA35">IF($Z10=0,0,($Y10/$Z10))</f>
        <v>0.8739513484963798</v>
      </c>
      <c r="AB10" s="37">
        <v>244941131</v>
      </c>
      <c r="AC10" s="46">
        <v>1860804507</v>
      </c>
      <c r="AD10" s="24">
        <f aca="true" t="shared" si="8" ref="AD10:AD35">IF($AC10=0,0,($AB10/$AC10))</f>
        <v>0.13163184530055527</v>
      </c>
      <c r="AE10" s="91">
        <v>432942157</v>
      </c>
      <c r="AF10" s="46">
        <v>2587145639</v>
      </c>
      <c r="AG10" s="64">
        <f aca="true" t="shared" si="9" ref="AG10:AG35">IF($AF10=0,0,($AE10/$AF10))</f>
        <v>0.16734355827271616</v>
      </c>
    </row>
    <row r="11" spans="1:33" s="10" customFormat="1" ht="12.75">
      <c r="A11" s="22" t="s">
        <v>612</v>
      </c>
      <c r="B11" s="73" t="s">
        <v>450</v>
      </c>
      <c r="C11" s="102" t="s">
        <v>451</v>
      </c>
      <c r="D11" s="36">
        <v>64019929</v>
      </c>
      <c r="E11" s="37">
        <v>110459929</v>
      </c>
      <c r="F11" s="24">
        <f t="shared" si="0"/>
        <v>0.5795760469844228</v>
      </c>
      <c r="G11" s="43">
        <v>34585998</v>
      </c>
      <c r="H11" s="37">
        <v>107600960</v>
      </c>
      <c r="I11" s="24">
        <f t="shared" si="1"/>
        <v>0.3214283404162937</v>
      </c>
      <c r="J11" s="37">
        <v>34585998</v>
      </c>
      <c r="K11" s="37">
        <v>86168020</v>
      </c>
      <c r="L11" s="24">
        <f t="shared" si="2"/>
        <v>0.4013785856980351</v>
      </c>
      <c r="M11" s="37">
        <v>34585998</v>
      </c>
      <c r="N11" s="37">
        <v>64019929</v>
      </c>
      <c r="O11" s="24">
        <f t="shared" si="3"/>
        <v>0.5402379937034919</v>
      </c>
      <c r="P11" s="37">
        <v>2800000</v>
      </c>
      <c r="Q11" s="37">
        <v>35437000</v>
      </c>
      <c r="R11" s="24">
        <f t="shared" si="4"/>
        <v>0.0790134605073793</v>
      </c>
      <c r="S11" s="46">
        <v>0</v>
      </c>
      <c r="T11" s="47">
        <v>35437000</v>
      </c>
      <c r="U11" s="24">
        <f t="shared" si="5"/>
        <v>0</v>
      </c>
      <c r="V11" s="46">
        <v>0</v>
      </c>
      <c r="W11" s="47">
        <v>184635000</v>
      </c>
      <c r="X11" s="24">
        <f t="shared" si="6"/>
        <v>0</v>
      </c>
      <c r="Y11" s="46">
        <v>32687000</v>
      </c>
      <c r="Z11" s="46">
        <v>35437000</v>
      </c>
      <c r="AA11" s="24">
        <f t="shared" si="7"/>
        <v>0.9223974941445382</v>
      </c>
      <c r="AB11" s="37">
        <v>43000000</v>
      </c>
      <c r="AC11" s="46">
        <v>49611082</v>
      </c>
      <c r="AD11" s="24">
        <f t="shared" si="8"/>
        <v>0.8667418299806483</v>
      </c>
      <c r="AE11" s="91">
        <v>51884000</v>
      </c>
      <c r="AF11" s="46">
        <v>107600960</v>
      </c>
      <c r="AG11" s="64">
        <f t="shared" si="9"/>
        <v>0.48218900649213536</v>
      </c>
    </row>
    <row r="12" spans="1:33" s="10" customFormat="1" ht="12.75">
      <c r="A12" s="22" t="s">
        <v>612</v>
      </c>
      <c r="B12" s="73" t="s">
        <v>452</v>
      </c>
      <c r="C12" s="102" t="s">
        <v>453</v>
      </c>
      <c r="D12" s="36">
        <v>282519661</v>
      </c>
      <c r="E12" s="37">
        <v>529787661</v>
      </c>
      <c r="F12" s="24">
        <f t="shared" si="0"/>
        <v>0.533269613087497</v>
      </c>
      <c r="G12" s="43">
        <v>116515732</v>
      </c>
      <c r="H12" s="37">
        <v>431365943</v>
      </c>
      <c r="I12" s="24">
        <f t="shared" si="1"/>
        <v>0.2701087878882455</v>
      </c>
      <c r="J12" s="37">
        <v>116515732</v>
      </c>
      <c r="K12" s="37">
        <v>392365943</v>
      </c>
      <c r="L12" s="24">
        <f t="shared" si="2"/>
        <v>0.29695679270512015</v>
      </c>
      <c r="M12" s="37">
        <v>116515732</v>
      </c>
      <c r="N12" s="37">
        <v>282519661</v>
      </c>
      <c r="O12" s="24">
        <f t="shared" si="3"/>
        <v>0.41241636630733464</v>
      </c>
      <c r="P12" s="37">
        <v>32920000</v>
      </c>
      <c r="Q12" s="37">
        <v>157520000</v>
      </c>
      <c r="R12" s="24">
        <f t="shared" si="4"/>
        <v>0.2089893346876587</v>
      </c>
      <c r="S12" s="46">
        <v>26000000</v>
      </c>
      <c r="T12" s="47">
        <v>157520000</v>
      </c>
      <c r="U12" s="24">
        <f t="shared" si="5"/>
        <v>0.16505840528186896</v>
      </c>
      <c r="V12" s="46">
        <v>26000000</v>
      </c>
      <c r="W12" s="47">
        <v>960321000</v>
      </c>
      <c r="X12" s="24">
        <f t="shared" si="6"/>
        <v>0.027074280370834335</v>
      </c>
      <c r="Y12" s="46">
        <v>108100000</v>
      </c>
      <c r="Z12" s="46">
        <v>157520000</v>
      </c>
      <c r="AA12" s="24">
        <f t="shared" si="7"/>
        <v>0.686262061960386</v>
      </c>
      <c r="AB12" s="37">
        <v>40636000</v>
      </c>
      <c r="AC12" s="46">
        <v>76926191</v>
      </c>
      <c r="AD12" s="24">
        <f t="shared" si="8"/>
        <v>0.5282466149922853</v>
      </c>
      <c r="AE12" s="91">
        <v>13500000</v>
      </c>
      <c r="AF12" s="46">
        <v>431365943</v>
      </c>
      <c r="AG12" s="64">
        <f t="shared" si="9"/>
        <v>0.031295933809962366</v>
      </c>
    </row>
    <row r="13" spans="1:33" s="10" customFormat="1" ht="12.75">
      <c r="A13" s="22" t="s">
        <v>613</v>
      </c>
      <c r="B13" s="73" t="s">
        <v>577</v>
      </c>
      <c r="C13" s="102" t="s">
        <v>578</v>
      </c>
      <c r="D13" s="36">
        <v>1412000</v>
      </c>
      <c r="E13" s="37">
        <v>242726000</v>
      </c>
      <c r="F13" s="24">
        <f t="shared" si="0"/>
        <v>0.00581725896690095</v>
      </c>
      <c r="G13" s="43">
        <v>120831000</v>
      </c>
      <c r="H13" s="37">
        <v>236481000</v>
      </c>
      <c r="I13" s="24">
        <f t="shared" si="1"/>
        <v>0.5109543684270618</v>
      </c>
      <c r="J13" s="37">
        <v>120831000</v>
      </c>
      <c r="K13" s="37">
        <v>236481000</v>
      </c>
      <c r="L13" s="24">
        <f t="shared" si="2"/>
        <v>0.5109543684270618</v>
      </c>
      <c r="M13" s="37">
        <v>120831000</v>
      </c>
      <c r="N13" s="37">
        <v>1412000</v>
      </c>
      <c r="O13" s="24">
        <f t="shared" si="3"/>
        <v>85.5743626062323</v>
      </c>
      <c r="P13" s="37">
        <v>3528000</v>
      </c>
      <c r="Q13" s="37">
        <v>4940000</v>
      </c>
      <c r="R13" s="24">
        <f t="shared" si="4"/>
        <v>0.71417004048583</v>
      </c>
      <c r="S13" s="46">
        <v>0</v>
      </c>
      <c r="T13" s="47">
        <v>4940000</v>
      </c>
      <c r="U13" s="24">
        <f t="shared" si="5"/>
        <v>0</v>
      </c>
      <c r="V13" s="46">
        <v>0</v>
      </c>
      <c r="W13" s="47">
        <v>4940000</v>
      </c>
      <c r="X13" s="24">
        <f t="shared" si="6"/>
        <v>0</v>
      </c>
      <c r="Y13" s="46">
        <v>0</v>
      </c>
      <c r="Z13" s="46">
        <v>4940000</v>
      </c>
      <c r="AA13" s="24">
        <f t="shared" si="7"/>
        <v>0</v>
      </c>
      <c r="AB13" s="37">
        <v>0</v>
      </c>
      <c r="AC13" s="46">
        <v>0</v>
      </c>
      <c r="AD13" s="24">
        <f t="shared" si="8"/>
        <v>0</v>
      </c>
      <c r="AE13" s="91">
        <v>0</v>
      </c>
      <c r="AF13" s="46">
        <v>236481000</v>
      </c>
      <c r="AG13" s="64">
        <f t="shared" si="9"/>
        <v>0</v>
      </c>
    </row>
    <row r="14" spans="1:33" s="66" customFormat="1" ht="12.75">
      <c r="A14" s="74"/>
      <c r="B14" s="75" t="s">
        <v>663</v>
      </c>
      <c r="C14" s="72"/>
      <c r="D14" s="38">
        <f>SUM(D8:D13)</f>
        <v>3794516010</v>
      </c>
      <c r="E14" s="39">
        <f>SUM(E8:E13)</f>
        <v>5073581149</v>
      </c>
      <c r="F14" s="28">
        <f t="shared" si="0"/>
        <v>0.747896978202053</v>
      </c>
      <c r="G14" s="44">
        <f>SUM(G8:G13)</f>
        <v>962851199</v>
      </c>
      <c r="H14" s="39">
        <f>SUM(H8:H13)</f>
        <v>4726338742</v>
      </c>
      <c r="I14" s="28">
        <f t="shared" si="1"/>
        <v>0.2037203111244962</v>
      </c>
      <c r="J14" s="39">
        <f>SUM(J8:J13)</f>
        <v>962851199</v>
      </c>
      <c r="K14" s="39">
        <f>SUM(K8:K13)</f>
        <v>2758197977</v>
      </c>
      <c r="L14" s="28">
        <f t="shared" si="2"/>
        <v>0.3490870514114658</v>
      </c>
      <c r="M14" s="39">
        <f>SUM(M8:M13)</f>
        <v>962851199</v>
      </c>
      <c r="N14" s="39">
        <f>SUM(N8:N13)</f>
        <v>3794516010</v>
      </c>
      <c r="O14" s="28">
        <f t="shared" si="3"/>
        <v>0.2537480923687024</v>
      </c>
      <c r="P14" s="39">
        <f>SUM(P8:P13)</f>
        <v>479727681</v>
      </c>
      <c r="Q14" s="39">
        <f>SUM(Q8:Q13)</f>
        <v>1438112397</v>
      </c>
      <c r="R14" s="28">
        <f t="shared" si="4"/>
        <v>0.3335814933524977</v>
      </c>
      <c r="S14" s="59">
        <f>SUM(S8:S13)</f>
        <v>26000000</v>
      </c>
      <c r="T14" s="60">
        <f>SUM(T8:T13)</f>
        <v>1438112397</v>
      </c>
      <c r="U14" s="28">
        <f t="shared" si="5"/>
        <v>0.018079254482638328</v>
      </c>
      <c r="V14" s="59">
        <f>SUM(V8:V13)</f>
        <v>26000000</v>
      </c>
      <c r="W14" s="60">
        <f>SUM(W8:W13)</f>
        <v>4815672415</v>
      </c>
      <c r="X14" s="28">
        <f t="shared" si="6"/>
        <v>0.005399038339695704</v>
      </c>
      <c r="Y14" s="59">
        <f>SUM(Y8:Y13)</f>
        <v>1250573761</v>
      </c>
      <c r="Z14" s="59">
        <f>SUM(Z8:Z13)</f>
        <v>1438112397</v>
      </c>
      <c r="AA14" s="28">
        <f t="shared" si="7"/>
        <v>0.8695938951703509</v>
      </c>
      <c r="AB14" s="39">
        <f>SUM(AB8:AB13)</f>
        <v>727333131</v>
      </c>
      <c r="AC14" s="59">
        <f>SUM(AC8:AC13)</f>
        <v>2549092780</v>
      </c>
      <c r="AD14" s="28">
        <f t="shared" si="8"/>
        <v>0.28533019147306204</v>
      </c>
      <c r="AE14" s="92">
        <f>SUM(AE8:AE13)</f>
        <v>638143157</v>
      </c>
      <c r="AF14" s="59">
        <f>SUM(AF8:AF13)</f>
        <v>4726338742</v>
      </c>
      <c r="AG14" s="76">
        <f t="shared" si="9"/>
        <v>0.13501849779179453</v>
      </c>
    </row>
    <row r="15" spans="1:33" s="10" customFormat="1" ht="12.75">
      <c r="A15" s="22" t="s">
        <v>612</v>
      </c>
      <c r="B15" s="73" t="s">
        <v>454</v>
      </c>
      <c r="C15" s="102" t="s">
        <v>455</v>
      </c>
      <c r="D15" s="36">
        <v>26473000</v>
      </c>
      <c r="E15" s="37">
        <v>97781000</v>
      </c>
      <c r="F15" s="24">
        <f t="shared" si="0"/>
        <v>0.2707376688722758</v>
      </c>
      <c r="G15" s="43">
        <v>29598885</v>
      </c>
      <c r="H15" s="37">
        <v>68886832</v>
      </c>
      <c r="I15" s="24">
        <f t="shared" si="1"/>
        <v>0.4296740631068649</v>
      </c>
      <c r="J15" s="37">
        <v>29598885</v>
      </c>
      <c r="K15" s="37">
        <v>68886832</v>
      </c>
      <c r="L15" s="24">
        <f t="shared" si="2"/>
        <v>0.4296740631068649</v>
      </c>
      <c r="M15" s="37">
        <v>29598885</v>
      </c>
      <c r="N15" s="37">
        <v>26473000</v>
      </c>
      <c r="O15" s="24">
        <f t="shared" si="3"/>
        <v>1.1180782306500963</v>
      </c>
      <c r="P15" s="37">
        <v>6971168</v>
      </c>
      <c r="Q15" s="37">
        <v>28894168</v>
      </c>
      <c r="R15" s="24">
        <f t="shared" si="4"/>
        <v>0.24126557303882223</v>
      </c>
      <c r="S15" s="46">
        <v>0</v>
      </c>
      <c r="T15" s="47">
        <v>28894168</v>
      </c>
      <c r="U15" s="24">
        <f t="shared" si="5"/>
        <v>0</v>
      </c>
      <c r="V15" s="46">
        <v>0</v>
      </c>
      <c r="W15" s="47">
        <v>192280000</v>
      </c>
      <c r="X15" s="24">
        <f t="shared" si="6"/>
        <v>0</v>
      </c>
      <c r="Y15" s="46">
        <v>8511396</v>
      </c>
      <c r="Z15" s="46">
        <v>28894168</v>
      </c>
      <c r="AA15" s="24">
        <f t="shared" si="7"/>
        <v>0.29457141662635866</v>
      </c>
      <c r="AB15" s="37">
        <v>356000</v>
      </c>
      <c r="AC15" s="46">
        <v>0</v>
      </c>
      <c r="AD15" s="24">
        <f t="shared" si="8"/>
        <v>0</v>
      </c>
      <c r="AE15" s="91">
        <v>794000</v>
      </c>
      <c r="AF15" s="46">
        <v>68886832</v>
      </c>
      <c r="AG15" s="64">
        <f t="shared" si="9"/>
        <v>0.011526150600161145</v>
      </c>
    </row>
    <row r="16" spans="1:33" s="10" customFormat="1" ht="12.75">
      <c r="A16" s="22" t="s">
        <v>612</v>
      </c>
      <c r="B16" s="73" t="s">
        <v>456</v>
      </c>
      <c r="C16" s="102" t="s">
        <v>457</v>
      </c>
      <c r="D16" s="36">
        <v>62777944</v>
      </c>
      <c r="E16" s="37">
        <v>132611944</v>
      </c>
      <c r="F16" s="24">
        <f t="shared" si="0"/>
        <v>0.4733958503767956</v>
      </c>
      <c r="G16" s="43">
        <v>53472020</v>
      </c>
      <c r="H16" s="37">
        <v>129958419</v>
      </c>
      <c r="I16" s="24">
        <f t="shared" si="1"/>
        <v>0.4114548361811019</v>
      </c>
      <c r="J16" s="37">
        <v>53472020</v>
      </c>
      <c r="K16" s="37">
        <v>103034904</v>
      </c>
      <c r="L16" s="24">
        <f t="shared" si="2"/>
        <v>0.5189699599273659</v>
      </c>
      <c r="M16" s="37">
        <v>53472020</v>
      </c>
      <c r="N16" s="37">
        <v>62777944</v>
      </c>
      <c r="O16" s="24">
        <f t="shared" si="3"/>
        <v>0.8517644349741686</v>
      </c>
      <c r="P16" s="37">
        <v>0</v>
      </c>
      <c r="Q16" s="37">
        <v>53535999</v>
      </c>
      <c r="R16" s="24">
        <f t="shared" si="4"/>
        <v>0</v>
      </c>
      <c r="S16" s="46">
        <v>0</v>
      </c>
      <c r="T16" s="47">
        <v>53535999</v>
      </c>
      <c r="U16" s="24">
        <f t="shared" si="5"/>
        <v>0</v>
      </c>
      <c r="V16" s="46">
        <v>0</v>
      </c>
      <c r="W16" s="47">
        <v>217345232</v>
      </c>
      <c r="X16" s="24">
        <f t="shared" si="6"/>
        <v>0</v>
      </c>
      <c r="Y16" s="46">
        <v>35336403</v>
      </c>
      <c r="Z16" s="46">
        <v>53535999</v>
      </c>
      <c r="AA16" s="24">
        <f t="shared" si="7"/>
        <v>0.6600493809782088</v>
      </c>
      <c r="AB16" s="37">
        <v>22209801</v>
      </c>
      <c r="AC16" s="46">
        <v>49853696</v>
      </c>
      <c r="AD16" s="24">
        <f t="shared" si="8"/>
        <v>0.44549958743279533</v>
      </c>
      <c r="AE16" s="91">
        <v>1800000</v>
      </c>
      <c r="AF16" s="46">
        <v>129958419</v>
      </c>
      <c r="AG16" s="64">
        <f t="shared" si="9"/>
        <v>0.013850584008720513</v>
      </c>
    </row>
    <row r="17" spans="1:33" s="10" customFormat="1" ht="12.75">
      <c r="A17" s="22" t="s">
        <v>612</v>
      </c>
      <c r="B17" s="73" t="s">
        <v>458</v>
      </c>
      <c r="C17" s="102" t="s">
        <v>459</v>
      </c>
      <c r="D17" s="36">
        <v>301719090</v>
      </c>
      <c r="E17" s="37">
        <v>481148090</v>
      </c>
      <c r="F17" s="24">
        <f t="shared" si="0"/>
        <v>0.6270815498820748</v>
      </c>
      <c r="G17" s="43">
        <v>174999833</v>
      </c>
      <c r="H17" s="37">
        <v>480961384</v>
      </c>
      <c r="I17" s="24">
        <f t="shared" si="1"/>
        <v>0.36385422784794713</v>
      </c>
      <c r="J17" s="37">
        <v>174999833</v>
      </c>
      <c r="K17" s="37">
        <v>430653784</v>
      </c>
      <c r="L17" s="24">
        <f t="shared" si="2"/>
        <v>0.4063585169844926</v>
      </c>
      <c r="M17" s="37">
        <v>174999833</v>
      </c>
      <c r="N17" s="37">
        <v>301719090</v>
      </c>
      <c r="O17" s="24">
        <f t="shared" si="3"/>
        <v>0.580009150233086</v>
      </c>
      <c r="P17" s="37">
        <v>6500000</v>
      </c>
      <c r="Q17" s="37">
        <v>48473000</v>
      </c>
      <c r="R17" s="24">
        <f t="shared" si="4"/>
        <v>0.13409526953149176</v>
      </c>
      <c r="S17" s="46">
        <v>6500000</v>
      </c>
      <c r="T17" s="47">
        <v>48473000</v>
      </c>
      <c r="U17" s="24">
        <f t="shared" si="5"/>
        <v>0.13409526953149176</v>
      </c>
      <c r="V17" s="46">
        <v>6500000</v>
      </c>
      <c r="W17" s="47">
        <v>0</v>
      </c>
      <c r="X17" s="24">
        <f t="shared" si="6"/>
        <v>0</v>
      </c>
      <c r="Y17" s="46">
        <v>35773000</v>
      </c>
      <c r="Z17" s="46">
        <v>48473000</v>
      </c>
      <c r="AA17" s="24">
        <f t="shared" si="7"/>
        <v>0.7379984733769315</v>
      </c>
      <c r="AB17" s="37">
        <v>0</v>
      </c>
      <c r="AC17" s="46">
        <v>122259002</v>
      </c>
      <c r="AD17" s="24">
        <f t="shared" si="8"/>
        <v>0</v>
      </c>
      <c r="AE17" s="91">
        <v>0</v>
      </c>
      <c r="AF17" s="46">
        <v>480961384</v>
      </c>
      <c r="AG17" s="64">
        <f t="shared" si="9"/>
        <v>0</v>
      </c>
    </row>
    <row r="18" spans="1:33" s="10" customFormat="1" ht="12.75">
      <c r="A18" s="22" t="s">
        <v>612</v>
      </c>
      <c r="B18" s="73" t="s">
        <v>460</v>
      </c>
      <c r="C18" s="102" t="s">
        <v>461</v>
      </c>
      <c r="D18" s="36">
        <v>273744840</v>
      </c>
      <c r="E18" s="37">
        <v>370290000</v>
      </c>
      <c r="F18" s="24">
        <f t="shared" si="0"/>
        <v>0.7392714899133112</v>
      </c>
      <c r="G18" s="43">
        <v>115967000</v>
      </c>
      <c r="H18" s="37">
        <v>334286000</v>
      </c>
      <c r="I18" s="24">
        <f t="shared" si="1"/>
        <v>0.3469095325559551</v>
      </c>
      <c r="J18" s="37">
        <v>115967000</v>
      </c>
      <c r="K18" s="37">
        <v>251526000</v>
      </c>
      <c r="L18" s="24">
        <f t="shared" si="2"/>
        <v>0.4610537280440193</v>
      </c>
      <c r="M18" s="37">
        <v>115967000</v>
      </c>
      <c r="N18" s="37">
        <v>273744840</v>
      </c>
      <c r="O18" s="24">
        <f t="shared" si="3"/>
        <v>0.4236317294601791</v>
      </c>
      <c r="P18" s="37">
        <v>44889513</v>
      </c>
      <c r="Q18" s="37">
        <v>75693513</v>
      </c>
      <c r="R18" s="24">
        <f t="shared" si="4"/>
        <v>0.5930430656587441</v>
      </c>
      <c r="S18" s="46">
        <v>20000000</v>
      </c>
      <c r="T18" s="47">
        <v>75693513</v>
      </c>
      <c r="U18" s="24">
        <f t="shared" si="5"/>
        <v>0.26422343484044664</v>
      </c>
      <c r="V18" s="46">
        <v>20000000</v>
      </c>
      <c r="W18" s="47">
        <v>0</v>
      </c>
      <c r="X18" s="24">
        <f t="shared" si="6"/>
        <v>0</v>
      </c>
      <c r="Y18" s="46">
        <v>58893500</v>
      </c>
      <c r="Z18" s="46">
        <v>75693513</v>
      </c>
      <c r="AA18" s="24">
        <f t="shared" si="7"/>
        <v>0.7780521429887922</v>
      </c>
      <c r="AB18" s="37">
        <v>0</v>
      </c>
      <c r="AC18" s="46">
        <v>174280000</v>
      </c>
      <c r="AD18" s="24">
        <f t="shared" si="8"/>
        <v>0</v>
      </c>
      <c r="AE18" s="91">
        <v>0</v>
      </c>
      <c r="AF18" s="46">
        <v>334286000</v>
      </c>
      <c r="AG18" s="64">
        <f t="shared" si="9"/>
        <v>0</v>
      </c>
    </row>
    <row r="19" spans="1:33" s="10" customFormat="1" ht="12.75">
      <c r="A19" s="22" t="s">
        <v>612</v>
      </c>
      <c r="B19" s="73" t="s">
        <v>462</v>
      </c>
      <c r="C19" s="102" t="s">
        <v>463</v>
      </c>
      <c r="D19" s="36">
        <v>187667054</v>
      </c>
      <c r="E19" s="37">
        <v>255668671</v>
      </c>
      <c r="F19" s="24">
        <f t="shared" si="0"/>
        <v>0.7340244436910301</v>
      </c>
      <c r="G19" s="43">
        <v>64362480</v>
      </c>
      <c r="H19" s="37">
        <v>219368409</v>
      </c>
      <c r="I19" s="24">
        <f t="shared" si="1"/>
        <v>0.2933990372332964</v>
      </c>
      <c r="J19" s="37">
        <v>64362480</v>
      </c>
      <c r="K19" s="37">
        <v>190167149</v>
      </c>
      <c r="L19" s="24">
        <f t="shared" si="2"/>
        <v>0.3384521476945527</v>
      </c>
      <c r="M19" s="37">
        <v>64362480</v>
      </c>
      <c r="N19" s="37">
        <v>187667054</v>
      </c>
      <c r="O19" s="24">
        <f t="shared" si="3"/>
        <v>0.34296099729897184</v>
      </c>
      <c r="P19" s="37">
        <v>72714898</v>
      </c>
      <c r="Q19" s="37">
        <v>139180748</v>
      </c>
      <c r="R19" s="24">
        <f t="shared" si="4"/>
        <v>0.5224493979584015</v>
      </c>
      <c r="S19" s="46">
        <v>41498198</v>
      </c>
      <c r="T19" s="47">
        <v>139180748</v>
      </c>
      <c r="U19" s="24">
        <f t="shared" si="5"/>
        <v>0.29816047547035746</v>
      </c>
      <c r="V19" s="46">
        <v>41498198</v>
      </c>
      <c r="W19" s="47">
        <v>258942378</v>
      </c>
      <c r="X19" s="24">
        <f t="shared" si="6"/>
        <v>0.16026035722897394</v>
      </c>
      <c r="Y19" s="46">
        <v>86542191</v>
      </c>
      <c r="Z19" s="46">
        <v>139180748</v>
      </c>
      <c r="AA19" s="24">
        <f t="shared" si="7"/>
        <v>0.6217971396446296</v>
      </c>
      <c r="AB19" s="37">
        <v>29500000</v>
      </c>
      <c r="AC19" s="46">
        <v>66523207</v>
      </c>
      <c r="AD19" s="24">
        <f t="shared" si="8"/>
        <v>0.44345426701992885</v>
      </c>
      <c r="AE19" s="91">
        <v>41778063</v>
      </c>
      <c r="AF19" s="46">
        <v>219368409</v>
      </c>
      <c r="AG19" s="64">
        <f t="shared" si="9"/>
        <v>0.19044703469586635</v>
      </c>
    </row>
    <row r="20" spans="1:33" s="10" customFormat="1" ht="12.75">
      <c r="A20" s="22" t="s">
        <v>613</v>
      </c>
      <c r="B20" s="73" t="s">
        <v>579</v>
      </c>
      <c r="C20" s="102" t="s">
        <v>580</v>
      </c>
      <c r="D20" s="36">
        <v>324184000</v>
      </c>
      <c r="E20" s="37">
        <v>740854000</v>
      </c>
      <c r="F20" s="24">
        <f t="shared" si="0"/>
        <v>0.4375814937895996</v>
      </c>
      <c r="G20" s="43">
        <v>130000000</v>
      </c>
      <c r="H20" s="37">
        <v>356705000</v>
      </c>
      <c r="I20" s="24">
        <f t="shared" si="1"/>
        <v>0.3644468117912561</v>
      </c>
      <c r="J20" s="37">
        <v>130000000</v>
      </c>
      <c r="K20" s="37">
        <v>355535000</v>
      </c>
      <c r="L20" s="24">
        <f t="shared" si="2"/>
        <v>0.36564613891740616</v>
      </c>
      <c r="M20" s="37">
        <v>130000000</v>
      </c>
      <c r="N20" s="37">
        <v>324184000</v>
      </c>
      <c r="O20" s="24">
        <f t="shared" si="3"/>
        <v>0.4010068356242134</v>
      </c>
      <c r="P20" s="37">
        <v>100965000</v>
      </c>
      <c r="Q20" s="37">
        <v>384149000</v>
      </c>
      <c r="R20" s="24">
        <f t="shared" si="4"/>
        <v>0.26282770487493134</v>
      </c>
      <c r="S20" s="46">
        <v>0</v>
      </c>
      <c r="T20" s="47">
        <v>384149000</v>
      </c>
      <c r="U20" s="24">
        <f t="shared" si="5"/>
        <v>0</v>
      </c>
      <c r="V20" s="46">
        <v>0</v>
      </c>
      <c r="W20" s="47">
        <v>453041134</v>
      </c>
      <c r="X20" s="24">
        <f t="shared" si="6"/>
        <v>0</v>
      </c>
      <c r="Y20" s="46">
        <v>324259000</v>
      </c>
      <c r="Z20" s="46">
        <v>384149000</v>
      </c>
      <c r="AA20" s="24">
        <f t="shared" si="7"/>
        <v>0.8440969519639515</v>
      </c>
      <c r="AB20" s="37">
        <v>0</v>
      </c>
      <c r="AC20" s="46">
        <v>4000000</v>
      </c>
      <c r="AD20" s="24">
        <f t="shared" si="8"/>
        <v>0</v>
      </c>
      <c r="AE20" s="91">
        <v>188633981</v>
      </c>
      <c r="AF20" s="46">
        <v>356705000</v>
      </c>
      <c r="AG20" s="64">
        <f t="shared" si="9"/>
        <v>0.5288234843918644</v>
      </c>
    </row>
    <row r="21" spans="1:33" s="66" customFormat="1" ht="12.75">
      <c r="A21" s="74"/>
      <c r="B21" s="75" t="s">
        <v>664</v>
      </c>
      <c r="C21" s="72"/>
      <c r="D21" s="38">
        <f>SUM(D15:D20)</f>
        <v>1176565928</v>
      </c>
      <c r="E21" s="39">
        <f>SUM(E15:E20)</f>
        <v>2078353705</v>
      </c>
      <c r="F21" s="28">
        <f t="shared" si="0"/>
        <v>0.5661047612682462</v>
      </c>
      <c r="G21" s="44">
        <f>SUM(G15:G20)</f>
        <v>568400218</v>
      </c>
      <c r="H21" s="39">
        <f>SUM(H15:H20)</f>
        <v>1590166044</v>
      </c>
      <c r="I21" s="28">
        <f t="shared" si="1"/>
        <v>0.3574470855698891</v>
      </c>
      <c r="J21" s="39">
        <f>SUM(J15:J20)</f>
        <v>568400218</v>
      </c>
      <c r="K21" s="39">
        <f>SUM(K15:K20)</f>
        <v>1399803669</v>
      </c>
      <c r="L21" s="28">
        <f t="shared" si="2"/>
        <v>0.40605709971174536</v>
      </c>
      <c r="M21" s="39">
        <f>SUM(M15:M20)</f>
        <v>568400218</v>
      </c>
      <c r="N21" s="39">
        <f>SUM(N15:N20)</f>
        <v>1176565928</v>
      </c>
      <c r="O21" s="28">
        <f t="shared" si="3"/>
        <v>0.4831010353718147</v>
      </c>
      <c r="P21" s="39">
        <f>SUM(P15:P20)</f>
        <v>232040579</v>
      </c>
      <c r="Q21" s="39">
        <f>SUM(Q15:Q20)</f>
        <v>729926428</v>
      </c>
      <c r="R21" s="28">
        <f t="shared" si="4"/>
        <v>0.31789584552485883</v>
      </c>
      <c r="S21" s="59">
        <f>SUM(S15:S20)</f>
        <v>67998198</v>
      </c>
      <c r="T21" s="60">
        <f>SUM(T15:T20)</f>
        <v>729926428</v>
      </c>
      <c r="U21" s="28">
        <f t="shared" si="5"/>
        <v>0.09315760519360179</v>
      </c>
      <c r="V21" s="59">
        <f>SUM(V15:V20)</f>
        <v>67998198</v>
      </c>
      <c r="W21" s="60">
        <f>SUM(W15:W20)</f>
        <v>1121608744</v>
      </c>
      <c r="X21" s="28">
        <f t="shared" si="6"/>
        <v>0.060625595479487454</v>
      </c>
      <c r="Y21" s="59">
        <f>SUM(Y15:Y20)</f>
        <v>549315490</v>
      </c>
      <c r="Z21" s="59">
        <f>SUM(Z15:Z20)</f>
        <v>729926428</v>
      </c>
      <c r="AA21" s="28">
        <f t="shared" si="7"/>
        <v>0.7525628185639553</v>
      </c>
      <c r="AB21" s="39">
        <f>SUM(AB15:AB20)</f>
        <v>52065801</v>
      </c>
      <c r="AC21" s="59">
        <f>SUM(AC15:AC20)</f>
        <v>416915905</v>
      </c>
      <c r="AD21" s="28">
        <f t="shared" si="8"/>
        <v>0.1248832207540751</v>
      </c>
      <c r="AE21" s="92">
        <f>SUM(AE15:AE20)</f>
        <v>233006044</v>
      </c>
      <c r="AF21" s="59">
        <f>SUM(AF15:AF20)</f>
        <v>1590166044</v>
      </c>
      <c r="AG21" s="76">
        <f t="shared" si="9"/>
        <v>0.14652937967024027</v>
      </c>
    </row>
    <row r="22" spans="1:33" s="10" customFormat="1" ht="12.75">
      <c r="A22" s="22" t="s">
        <v>612</v>
      </c>
      <c r="B22" s="73" t="s">
        <v>464</v>
      </c>
      <c r="C22" s="102" t="s">
        <v>465</v>
      </c>
      <c r="D22" s="36">
        <v>189102982</v>
      </c>
      <c r="E22" s="37">
        <v>238616874</v>
      </c>
      <c r="F22" s="24">
        <f t="shared" si="0"/>
        <v>0.7924962674684943</v>
      </c>
      <c r="G22" s="43">
        <v>79731134</v>
      </c>
      <c r="H22" s="37">
        <v>226347528</v>
      </c>
      <c r="I22" s="24">
        <f t="shared" si="1"/>
        <v>0.35225095986027294</v>
      </c>
      <c r="J22" s="37">
        <v>79731134</v>
      </c>
      <c r="K22" s="37">
        <v>166023686</v>
      </c>
      <c r="L22" s="24">
        <f t="shared" si="2"/>
        <v>0.48023951233078876</v>
      </c>
      <c r="M22" s="37">
        <v>79731134</v>
      </c>
      <c r="N22" s="37">
        <v>189102982</v>
      </c>
      <c r="O22" s="24">
        <f t="shared" si="3"/>
        <v>0.4216281158379618</v>
      </c>
      <c r="P22" s="37">
        <v>9449000</v>
      </c>
      <c r="Q22" s="37">
        <v>31287650</v>
      </c>
      <c r="R22" s="24">
        <f t="shared" si="4"/>
        <v>0.3020041454056153</v>
      </c>
      <c r="S22" s="46">
        <v>0</v>
      </c>
      <c r="T22" s="47">
        <v>31287650</v>
      </c>
      <c r="U22" s="24">
        <f t="shared" si="5"/>
        <v>0</v>
      </c>
      <c r="V22" s="46">
        <v>0</v>
      </c>
      <c r="W22" s="47">
        <v>197937669</v>
      </c>
      <c r="X22" s="24">
        <f t="shared" si="6"/>
        <v>0</v>
      </c>
      <c r="Y22" s="46">
        <v>22638650</v>
      </c>
      <c r="Z22" s="46">
        <v>31287650</v>
      </c>
      <c r="AA22" s="24">
        <f t="shared" si="7"/>
        <v>0.7235650488291706</v>
      </c>
      <c r="AB22" s="37">
        <v>41494459</v>
      </c>
      <c r="AC22" s="46">
        <v>138499430</v>
      </c>
      <c r="AD22" s="24">
        <f t="shared" si="8"/>
        <v>0.2996002149611735</v>
      </c>
      <c r="AE22" s="91">
        <v>102846383</v>
      </c>
      <c r="AF22" s="46">
        <v>226347528</v>
      </c>
      <c r="AG22" s="64">
        <f t="shared" si="9"/>
        <v>0.45437378489947544</v>
      </c>
    </row>
    <row r="23" spans="1:33" s="10" customFormat="1" ht="12.75">
      <c r="A23" s="22" t="s">
        <v>612</v>
      </c>
      <c r="B23" s="73" t="s">
        <v>466</v>
      </c>
      <c r="C23" s="102" t="s">
        <v>467</v>
      </c>
      <c r="D23" s="36">
        <v>63631440</v>
      </c>
      <c r="E23" s="37">
        <v>125522440</v>
      </c>
      <c r="F23" s="24">
        <f t="shared" si="0"/>
        <v>0.5069327842894067</v>
      </c>
      <c r="G23" s="43">
        <v>36870000</v>
      </c>
      <c r="H23" s="37">
        <v>109620600</v>
      </c>
      <c r="I23" s="24">
        <f t="shared" si="1"/>
        <v>0.33634189194366754</v>
      </c>
      <c r="J23" s="37">
        <v>36870000</v>
      </c>
      <c r="K23" s="37">
        <v>85447370</v>
      </c>
      <c r="L23" s="24">
        <f t="shared" si="2"/>
        <v>0.43149367850643033</v>
      </c>
      <c r="M23" s="37">
        <v>36870000</v>
      </c>
      <c r="N23" s="37">
        <v>63631440</v>
      </c>
      <c r="O23" s="24">
        <f t="shared" si="3"/>
        <v>0.5794305456547895</v>
      </c>
      <c r="P23" s="37">
        <v>0</v>
      </c>
      <c r="Q23" s="37">
        <v>15901100</v>
      </c>
      <c r="R23" s="24">
        <f t="shared" si="4"/>
        <v>0</v>
      </c>
      <c r="S23" s="46">
        <v>0</v>
      </c>
      <c r="T23" s="47">
        <v>15901100</v>
      </c>
      <c r="U23" s="24">
        <f t="shared" si="5"/>
        <v>0</v>
      </c>
      <c r="V23" s="46">
        <v>0</v>
      </c>
      <c r="W23" s="47">
        <v>4975000</v>
      </c>
      <c r="X23" s="24">
        <f t="shared" si="6"/>
        <v>0</v>
      </c>
      <c r="Y23" s="46">
        <v>15901100</v>
      </c>
      <c r="Z23" s="46">
        <v>15901100</v>
      </c>
      <c r="AA23" s="24">
        <f t="shared" si="7"/>
        <v>1</v>
      </c>
      <c r="AB23" s="37">
        <v>29810000</v>
      </c>
      <c r="AC23" s="46">
        <v>46652831</v>
      </c>
      <c r="AD23" s="24">
        <f t="shared" si="8"/>
        <v>0.6389751567273592</v>
      </c>
      <c r="AE23" s="91">
        <v>13020000</v>
      </c>
      <c r="AF23" s="46">
        <v>109620600</v>
      </c>
      <c r="AG23" s="64">
        <f t="shared" si="9"/>
        <v>0.11877329626000953</v>
      </c>
    </row>
    <row r="24" spans="1:33" s="10" customFormat="1" ht="12.75">
      <c r="A24" s="22" t="s">
        <v>612</v>
      </c>
      <c r="B24" s="73" t="s">
        <v>468</v>
      </c>
      <c r="C24" s="102" t="s">
        <v>469</v>
      </c>
      <c r="D24" s="36">
        <v>24135184</v>
      </c>
      <c r="E24" s="37">
        <v>129618186</v>
      </c>
      <c r="F24" s="24">
        <f t="shared" si="0"/>
        <v>0.18620214296163656</v>
      </c>
      <c r="G24" s="43">
        <v>50686998</v>
      </c>
      <c r="H24" s="37">
        <v>118123146</v>
      </c>
      <c r="I24" s="24">
        <f t="shared" si="1"/>
        <v>0.4291030142390552</v>
      </c>
      <c r="J24" s="37">
        <v>50686998</v>
      </c>
      <c r="K24" s="37">
        <v>116820146</v>
      </c>
      <c r="L24" s="24">
        <f t="shared" si="2"/>
        <v>0.4338891855177103</v>
      </c>
      <c r="M24" s="37">
        <v>50686998</v>
      </c>
      <c r="N24" s="37">
        <v>24135184</v>
      </c>
      <c r="O24" s="24">
        <f t="shared" si="3"/>
        <v>2.100128923815124</v>
      </c>
      <c r="P24" s="37">
        <v>18810000</v>
      </c>
      <c r="Q24" s="37">
        <v>61840000</v>
      </c>
      <c r="R24" s="24">
        <f t="shared" si="4"/>
        <v>0.3041720569210867</v>
      </c>
      <c r="S24" s="46">
        <v>0</v>
      </c>
      <c r="T24" s="47">
        <v>61840000</v>
      </c>
      <c r="U24" s="24">
        <f t="shared" si="5"/>
        <v>0</v>
      </c>
      <c r="V24" s="46">
        <v>0</v>
      </c>
      <c r="W24" s="47">
        <v>192538000</v>
      </c>
      <c r="X24" s="24">
        <f t="shared" si="6"/>
        <v>0</v>
      </c>
      <c r="Y24" s="46">
        <v>50140000</v>
      </c>
      <c r="Z24" s="46">
        <v>61840000</v>
      </c>
      <c r="AA24" s="24">
        <f t="shared" si="7"/>
        <v>0.8108020698576973</v>
      </c>
      <c r="AB24" s="37">
        <v>2200000</v>
      </c>
      <c r="AC24" s="46">
        <v>6664252</v>
      </c>
      <c r="AD24" s="24">
        <f t="shared" si="8"/>
        <v>0.33011956930800335</v>
      </c>
      <c r="AE24" s="91">
        <v>14000000</v>
      </c>
      <c r="AF24" s="46">
        <v>118123146</v>
      </c>
      <c r="AG24" s="64">
        <f t="shared" si="9"/>
        <v>0.11852037872408173</v>
      </c>
    </row>
    <row r="25" spans="1:33" s="10" customFormat="1" ht="12.75">
      <c r="A25" s="22" t="s">
        <v>612</v>
      </c>
      <c r="B25" s="73" t="s">
        <v>470</v>
      </c>
      <c r="C25" s="102" t="s">
        <v>471</v>
      </c>
      <c r="D25" s="36">
        <v>149978386</v>
      </c>
      <c r="E25" s="37">
        <v>201858386</v>
      </c>
      <c r="F25" s="24">
        <f t="shared" si="0"/>
        <v>0.7429881362471609</v>
      </c>
      <c r="G25" s="43">
        <v>44845417</v>
      </c>
      <c r="H25" s="37">
        <v>198154878</v>
      </c>
      <c r="I25" s="24">
        <f t="shared" si="1"/>
        <v>0.22631497873092984</v>
      </c>
      <c r="J25" s="37">
        <v>44845417</v>
      </c>
      <c r="K25" s="37">
        <v>150977398</v>
      </c>
      <c r="L25" s="24">
        <f t="shared" si="2"/>
        <v>0.2970339772314794</v>
      </c>
      <c r="M25" s="37">
        <v>44845417</v>
      </c>
      <c r="N25" s="37">
        <v>149978386</v>
      </c>
      <c r="O25" s="24">
        <f t="shared" si="3"/>
        <v>0.29901253237916564</v>
      </c>
      <c r="P25" s="37">
        <v>15537000</v>
      </c>
      <c r="Q25" s="37">
        <v>15537000</v>
      </c>
      <c r="R25" s="24">
        <f t="shared" si="4"/>
        <v>1</v>
      </c>
      <c r="S25" s="46">
        <v>0</v>
      </c>
      <c r="T25" s="47">
        <v>15537000</v>
      </c>
      <c r="U25" s="24">
        <f t="shared" si="5"/>
        <v>0</v>
      </c>
      <c r="V25" s="46">
        <v>0</v>
      </c>
      <c r="W25" s="47">
        <v>76634000</v>
      </c>
      <c r="X25" s="24">
        <f t="shared" si="6"/>
        <v>0</v>
      </c>
      <c r="Y25" s="46">
        <v>15537000</v>
      </c>
      <c r="Z25" s="46">
        <v>15537000</v>
      </c>
      <c r="AA25" s="24">
        <f t="shared" si="7"/>
        <v>1</v>
      </c>
      <c r="AB25" s="37">
        <v>120000000</v>
      </c>
      <c r="AC25" s="46">
        <v>104557040</v>
      </c>
      <c r="AD25" s="24">
        <f t="shared" si="8"/>
        <v>1.1476989019582038</v>
      </c>
      <c r="AE25" s="91">
        <v>115000000</v>
      </c>
      <c r="AF25" s="46">
        <v>198154878</v>
      </c>
      <c r="AG25" s="64">
        <f t="shared" si="9"/>
        <v>0.5803541207802111</v>
      </c>
    </row>
    <row r="26" spans="1:33" s="10" customFormat="1" ht="12.75">
      <c r="A26" s="22" t="s">
        <v>612</v>
      </c>
      <c r="B26" s="73" t="s">
        <v>472</v>
      </c>
      <c r="C26" s="102" t="s">
        <v>473</v>
      </c>
      <c r="D26" s="36">
        <v>119230604</v>
      </c>
      <c r="E26" s="37">
        <v>119230604</v>
      </c>
      <c r="F26" s="24">
        <f t="shared" si="0"/>
        <v>1</v>
      </c>
      <c r="G26" s="43">
        <v>30458000</v>
      </c>
      <c r="H26" s="37">
        <v>66450000</v>
      </c>
      <c r="I26" s="24">
        <f t="shared" si="1"/>
        <v>0.458359668924003</v>
      </c>
      <c r="J26" s="37">
        <v>30458000</v>
      </c>
      <c r="K26" s="37">
        <v>66450000</v>
      </c>
      <c r="L26" s="24">
        <f t="shared" si="2"/>
        <v>0.458359668924003</v>
      </c>
      <c r="M26" s="37">
        <v>30458000</v>
      </c>
      <c r="N26" s="37">
        <v>119230604</v>
      </c>
      <c r="O26" s="24">
        <f t="shared" si="3"/>
        <v>0.2554545475589472</v>
      </c>
      <c r="P26" s="37">
        <v>9181000</v>
      </c>
      <c r="Q26" s="37">
        <v>48281000</v>
      </c>
      <c r="R26" s="24">
        <f t="shared" si="4"/>
        <v>0.1901576189391272</v>
      </c>
      <c r="S26" s="46">
        <v>0</v>
      </c>
      <c r="T26" s="47">
        <v>48281000</v>
      </c>
      <c r="U26" s="24">
        <f t="shared" si="5"/>
        <v>0</v>
      </c>
      <c r="V26" s="46">
        <v>0</v>
      </c>
      <c r="W26" s="47">
        <v>0</v>
      </c>
      <c r="X26" s="24">
        <f t="shared" si="6"/>
        <v>0</v>
      </c>
      <c r="Y26" s="46">
        <v>17104446</v>
      </c>
      <c r="Z26" s="46">
        <v>48281000</v>
      </c>
      <c r="AA26" s="24">
        <f t="shared" si="7"/>
        <v>0.3542686771193637</v>
      </c>
      <c r="AB26" s="37">
        <v>0</v>
      </c>
      <c r="AC26" s="46">
        <v>100000</v>
      </c>
      <c r="AD26" s="24">
        <f t="shared" si="8"/>
        <v>0</v>
      </c>
      <c r="AE26" s="91">
        <v>0</v>
      </c>
      <c r="AF26" s="46">
        <v>66450000</v>
      </c>
      <c r="AG26" s="64">
        <f t="shared" si="9"/>
        <v>0</v>
      </c>
    </row>
    <row r="27" spans="1:33" s="10" customFormat="1" ht="12.75">
      <c r="A27" s="22" t="s">
        <v>613</v>
      </c>
      <c r="B27" s="73" t="s">
        <v>581</v>
      </c>
      <c r="C27" s="102" t="s">
        <v>582</v>
      </c>
      <c r="D27" s="36">
        <v>373985600</v>
      </c>
      <c r="E27" s="37">
        <v>982605600</v>
      </c>
      <c r="F27" s="24">
        <f t="shared" si="0"/>
        <v>0.38060601323664345</v>
      </c>
      <c r="G27" s="43">
        <v>76209000</v>
      </c>
      <c r="H27" s="37">
        <v>153083221</v>
      </c>
      <c r="I27" s="24">
        <f t="shared" si="1"/>
        <v>0.4978272569793916</v>
      </c>
      <c r="J27" s="37">
        <v>76209000</v>
      </c>
      <c r="K27" s="37">
        <v>153083221</v>
      </c>
      <c r="L27" s="24">
        <f t="shared" si="2"/>
        <v>0.4978272569793916</v>
      </c>
      <c r="M27" s="37">
        <v>76209000</v>
      </c>
      <c r="N27" s="37">
        <v>373985600</v>
      </c>
      <c r="O27" s="24">
        <f t="shared" si="3"/>
        <v>0.20377522557018238</v>
      </c>
      <c r="P27" s="37">
        <v>36444000</v>
      </c>
      <c r="Q27" s="37">
        <v>370916000</v>
      </c>
      <c r="R27" s="24">
        <f t="shared" si="4"/>
        <v>0.09825405213040149</v>
      </c>
      <c r="S27" s="46">
        <v>0</v>
      </c>
      <c r="T27" s="47">
        <v>370916000</v>
      </c>
      <c r="U27" s="24">
        <f t="shared" si="5"/>
        <v>0</v>
      </c>
      <c r="V27" s="46">
        <v>0</v>
      </c>
      <c r="W27" s="47">
        <v>746312000</v>
      </c>
      <c r="X27" s="24">
        <f t="shared" si="6"/>
        <v>0</v>
      </c>
      <c r="Y27" s="46">
        <v>363893000</v>
      </c>
      <c r="Z27" s="46">
        <v>370916000</v>
      </c>
      <c r="AA27" s="24">
        <f t="shared" si="7"/>
        <v>0.9810657938724671</v>
      </c>
      <c r="AB27" s="37">
        <v>48554493</v>
      </c>
      <c r="AC27" s="46">
        <v>0</v>
      </c>
      <c r="AD27" s="24">
        <f t="shared" si="8"/>
        <v>0</v>
      </c>
      <c r="AE27" s="91">
        <v>112907000</v>
      </c>
      <c r="AF27" s="46">
        <v>153083221</v>
      </c>
      <c r="AG27" s="64">
        <f t="shared" si="9"/>
        <v>0.737553072521253</v>
      </c>
    </row>
    <row r="28" spans="1:33" s="66" customFormat="1" ht="12.75">
      <c r="A28" s="74"/>
      <c r="B28" s="75" t="s">
        <v>665</v>
      </c>
      <c r="C28" s="72"/>
      <c r="D28" s="38">
        <f>SUM(D22:D27)</f>
        <v>920064196</v>
      </c>
      <c r="E28" s="39">
        <f>SUM(E22:E27)</f>
        <v>1797452090</v>
      </c>
      <c r="F28" s="28">
        <f t="shared" si="0"/>
        <v>0.5118713322701135</v>
      </c>
      <c r="G28" s="44">
        <f>SUM(G22:G27)</f>
        <v>318800549</v>
      </c>
      <c r="H28" s="39">
        <f>SUM(H22:H27)</f>
        <v>871779373</v>
      </c>
      <c r="I28" s="28">
        <f t="shared" si="1"/>
        <v>0.3656894839148712</v>
      </c>
      <c r="J28" s="39">
        <f>SUM(J22:J27)</f>
        <v>318800549</v>
      </c>
      <c r="K28" s="39">
        <f>SUM(K22:K27)</f>
        <v>738801821</v>
      </c>
      <c r="L28" s="28">
        <f t="shared" si="2"/>
        <v>0.4315102371681891</v>
      </c>
      <c r="M28" s="39">
        <f>SUM(M22:M27)</f>
        <v>318800549</v>
      </c>
      <c r="N28" s="39">
        <f>SUM(N22:N27)</f>
        <v>920064196</v>
      </c>
      <c r="O28" s="28">
        <f t="shared" si="3"/>
        <v>0.3464981578307173</v>
      </c>
      <c r="P28" s="39">
        <f>SUM(P22:P27)</f>
        <v>89421000</v>
      </c>
      <c r="Q28" s="39">
        <f>SUM(Q22:Q27)</f>
        <v>543762750</v>
      </c>
      <c r="R28" s="28">
        <f t="shared" si="4"/>
        <v>0.16444855775795603</v>
      </c>
      <c r="S28" s="59">
        <f>SUM(S22:S27)</f>
        <v>0</v>
      </c>
      <c r="T28" s="60">
        <f>SUM(T22:T27)</f>
        <v>543762750</v>
      </c>
      <c r="U28" s="28">
        <f t="shared" si="5"/>
        <v>0</v>
      </c>
      <c r="V28" s="59">
        <f>SUM(V22:V27)</f>
        <v>0</v>
      </c>
      <c r="W28" s="60">
        <f>SUM(W22:W27)</f>
        <v>1218396669</v>
      </c>
      <c r="X28" s="28">
        <f t="shared" si="6"/>
        <v>0</v>
      </c>
      <c r="Y28" s="59">
        <f>SUM(Y22:Y27)</f>
        <v>485214196</v>
      </c>
      <c r="Z28" s="59">
        <f>SUM(Z22:Z27)</f>
        <v>543762750</v>
      </c>
      <c r="AA28" s="28">
        <f t="shared" si="7"/>
        <v>0.8923270231364689</v>
      </c>
      <c r="AB28" s="39">
        <f>SUM(AB22:AB27)</f>
        <v>242058952</v>
      </c>
      <c r="AC28" s="59">
        <f>SUM(AC22:AC27)</f>
        <v>296473553</v>
      </c>
      <c r="AD28" s="28">
        <f t="shared" si="8"/>
        <v>0.8164605225343659</v>
      </c>
      <c r="AE28" s="92">
        <f>SUM(AE22:AE27)</f>
        <v>357773383</v>
      </c>
      <c r="AF28" s="59">
        <f>SUM(AF22:AF27)</f>
        <v>871779373</v>
      </c>
      <c r="AG28" s="76">
        <f t="shared" si="9"/>
        <v>0.41039441179804104</v>
      </c>
    </row>
    <row r="29" spans="1:33" s="10" customFormat="1" ht="12.75">
      <c r="A29" s="22" t="s">
        <v>612</v>
      </c>
      <c r="B29" s="73" t="s">
        <v>474</v>
      </c>
      <c r="C29" s="102" t="s">
        <v>475</v>
      </c>
      <c r="D29" s="36">
        <v>112017466</v>
      </c>
      <c r="E29" s="37">
        <v>162722316</v>
      </c>
      <c r="F29" s="24">
        <f t="shared" si="0"/>
        <v>0.6883964581723382</v>
      </c>
      <c r="G29" s="43">
        <v>38421307</v>
      </c>
      <c r="H29" s="37">
        <v>115144637</v>
      </c>
      <c r="I29" s="24">
        <f t="shared" si="1"/>
        <v>0.3336786497490109</v>
      </c>
      <c r="J29" s="37">
        <v>38421307</v>
      </c>
      <c r="K29" s="37">
        <v>91144637</v>
      </c>
      <c r="L29" s="24">
        <f t="shared" si="2"/>
        <v>0.42154215831700553</v>
      </c>
      <c r="M29" s="37">
        <v>38421307</v>
      </c>
      <c r="N29" s="37">
        <v>112017466</v>
      </c>
      <c r="O29" s="24">
        <f t="shared" si="3"/>
        <v>0.3429938952555845</v>
      </c>
      <c r="P29" s="37">
        <v>0</v>
      </c>
      <c r="Q29" s="37">
        <v>51911000</v>
      </c>
      <c r="R29" s="24">
        <f t="shared" si="4"/>
        <v>0</v>
      </c>
      <c r="S29" s="46">
        <v>0</v>
      </c>
      <c r="T29" s="47">
        <v>51911000</v>
      </c>
      <c r="U29" s="24">
        <f t="shared" si="5"/>
        <v>0</v>
      </c>
      <c r="V29" s="46">
        <v>0</v>
      </c>
      <c r="W29" s="47">
        <v>135344000</v>
      </c>
      <c r="X29" s="24">
        <f t="shared" si="6"/>
        <v>0</v>
      </c>
      <c r="Y29" s="46">
        <v>51911000</v>
      </c>
      <c r="Z29" s="46">
        <v>51911000</v>
      </c>
      <c r="AA29" s="24">
        <f t="shared" si="7"/>
        <v>1</v>
      </c>
      <c r="AB29" s="37">
        <v>6563000</v>
      </c>
      <c r="AC29" s="46">
        <v>43109489</v>
      </c>
      <c r="AD29" s="24">
        <f t="shared" si="8"/>
        <v>0.15224026431860513</v>
      </c>
      <c r="AE29" s="91">
        <v>24000000</v>
      </c>
      <c r="AF29" s="46">
        <v>115144637</v>
      </c>
      <c r="AG29" s="64">
        <f t="shared" si="9"/>
        <v>0.2084335026389462</v>
      </c>
    </row>
    <row r="30" spans="1:33" s="10" customFormat="1" ht="12.75">
      <c r="A30" s="22" t="s">
        <v>612</v>
      </c>
      <c r="B30" s="73" t="s">
        <v>94</v>
      </c>
      <c r="C30" s="102" t="s">
        <v>95</v>
      </c>
      <c r="D30" s="36">
        <v>959132732</v>
      </c>
      <c r="E30" s="37">
        <v>959132732</v>
      </c>
      <c r="F30" s="24">
        <f t="shared" si="0"/>
        <v>1</v>
      </c>
      <c r="G30" s="43">
        <v>263808745</v>
      </c>
      <c r="H30" s="37">
        <v>879484783</v>
      </c>
      <c r="I30" s="24">
        <f t="shared" si="1"/>
        <v>0.29995828250731654</v>
      </c>
      <c r="J30" s="37">
        <v>263808745</v>
      </c>
      <c r="K30" s="37">
        <v>572719542</v>
      </c>
      <c r="L30" s="24">
        <f t="shared" si="2"/>
        <v>0.4606246612063396</v>
      </c>
      <c r="M30" s="37">
        <v>263808745</v>
      </c>
      <c r="N30" s="37">
        <v>959132732</v>
      </c>
      <c r="O30" s="24">
        <f t="shared" si="3"/>
        <v>0.27504925668619556</v>
      </c>
      <c r="P30" s="37">
        <v>78025000</v>
      </c>
      <c r="Q30" s="37">
        <v>157672949</v>
      </c>
      <c r="R30" s="24">
        <f t="shared" si="4"/>
        <v>0.49485343234114304</v>
      </c>
      <c r="S30" s="46">
        <v>39790379</v>
      </c>
      <c r="T30" s="47">
        <v>157672949</v>
      </c>
      <c r="U30" s="24">
        <f t="shared" si="5"/>
        <v>0.2523602130381921</v>
      </c>
      <c r="V30" s="46">
        <v>39790379</v>
      </c>
      <c r="W30" s="47">
        <v>1143840460</v>
      </c>
      <c r="X30" s="24">
        <f t="shared" si="6"/>
        <v>0.034786651103423986</v>
      </c>
      <c r="Y30" s="46">
        <v>130072949</v>
      </c>
      <c r="Z30" s="46">
        <v>157672949</v>
      </c>
      <c r="AA30" s="24">
        <f t="shared" si="7"/>
        <v>0.8249541206970131</v>
      </c>
      <c r="AB30" s="37">
        <v>105948000</v>
      </c>
      <c r="AC30" s="46">
        <v>632279690</v>
      </c>
      <c r="AD30" s="24">
        <f t="shared" si="8"/>
        <v>0.16756508500217682</v>
      </c>
      <c r="AE30" s="91">
        <v>70000000</v>
      </c>
      <c r="AF30" s="46">
        <v>879484783</v>
      </c>
      <c r="AG30" s="64">
        <f t="shared" si="9"/>
        <v>0.07959205361259787</v>
      </c>
    </row>
    <row r="31" spans="1:33" s="10" customFormat="1" ht="12.75">
      <c r="A31" s="22" t="s">
        <v>612</v>
      </c>
      <c r="B31" s="73" t="s">
        <v>96</v>
      </c>
      <c r="C31" s="102" t="s">
        <v>97</v>
      </c>
      <c r="D31" s="36">
        <v>1575411578</v>
      </c>
      <c r="E31" s="37">
        <v>1916724578</v>
      </c>
      <c r="F31" s="24">
        <f t="shared" si="0"/>
        <v>0.8219290325185156</v>
      </c>
      <c r="G31" s="43">
        <v>405188000</v>
      </c>
      <c r="H31" s="37">
        <v>1790937427</v>
      </c>
      <c r="I31" s="24">
        <f t="shared" si="1"/>
        <v>0.22624352693255764</v>
      </c>
      <c r="J31" s="37">
        <v>405188000</v>
      </c>
      <c r="K31" s="37">
        <v>1214116169</v>
      </c>
      <c r="L31" s="24">
        <f t="shared" si="2"/>
        <v>0.3337308326383058</v>
      </c>
      <c r="M31" s="37">
        <v>405188000</v>
      </c>
      <c r="N31" s="37">
        <v>1575411578</v>
      </c>
      <c r="O31" s="24">
        <f t="shared" si="3"/>
        <v>0.25719501218493646</v>
      </c>
      <c r="P31" s="37">
        <v>28700332</v>
      </c>
      <c r="Q31" s="37">
        <v>152246332</v>
      </c>
      <c r="R31" s="24">
        <f t="shared" si="4"/>
        <v>0.18851246938415567</v>
      </c>
      <c r="S31" s="46">
        <v>0</v>
      </c>
      <c r="T31" s="47">
        <v>152246332</v>
      </c>
      <c r="U31" s="24">
        <f t="shared" si="5"/>
        <v>0</v>
      </c>
      <c r="V31" s="46">
        <v>0</v>
      </c>
      <c r="W31" s="47">
        <v>2440196000</v>
      </c>
      <c r="X31" s="24">
        <f t="shared" si="6"/>
        <v>0</v>
      </c>
      <c r="Y31" s="46">
        <v>141546332</v>
      </c>
      <c r="Z31" s="46">
        <v>152246332</v>
      </c>
      <c r="AA31" s="24">
        <f t="shared" si="7"/>
        <v>0.9297191606560348</v>
      </c>
      <c r="AB31" s="37">
        <v>126487000</v>
      </c>
      <c r="AC31" s="46">
        <v>937586000</v>
      </c>
      <c r="AD31" s="24">
        <f t="shared" si="8"/>
        <v>0.13490709118950156</v>
      </c>
      <c r="AE31" s="91">
        <v>243000000</v>
      </c>
      <c r="AF31" s="46">
        <v>1790937427</v>
      </c>
      <c r="AG31" s="64">
        <f t="shared" si="9"/>
        <v>0.13568313238450178</v>
      </c>
    </row>
    <row r="32" spans="1:33" s="10" customFormat="1" ht="12.75">
      <c r="A32" s="22" t="s">
        <v>612</v>
      </c>
      <c r="B32" s="73" t="s">
        <v>476</v>
      </c>
      <c r="C32" s="102" t="s">
        <v>477</v>
      </c>
      <c r="D32" s="36">
        <v>226254300</v>
      </c>
      <c r="E32" s="37">
        <v>313249500</v>
      </c>
      <c r="F32" s="24">
        <f t="shared" si="0"/>
        <v>0.7222814401938391</v>
      </c>
      <c r="G32" s="43">
        <v>61293444</v>
      </c>
      <c r="H32" s="37">
        <v>239388171</v>
      </c>
      <c r="I32" s="24">
        <f t="shared" si="1"/>
        <v>0.256042074860917</v>
      </c>
      <c r="J32" s="37">
        <v>61293444</v>
      </c>
      <c r="K32" s="37">
        <v>185161571</v>
      </c>
      <c r="L32" s="24">
        <f t="shared" si="2"/>
        <v>0.3310268090131942</v>
      </c>
      <c r="M32" s="37">
        <v>61293444</v>
      </c>
      <c r="N32" s="37">
        <v>226254300</v>
      </c>
      <c r="O32" s="24">
        <f t="shared" si="3"/>
        <v>0.27090510103012405</v>
      </c>
      <c r="P32" s="37">
        <v>11326500</v>
      </c>
      <c r="Q32" s="37">
        <v>61278300</v>
      </c>
      <c r="R32" s="24">
        <f t="shared" si="4"/>
        <v>0.1848370467196381</v>
      </c>
      <c r="S32" s="46">
        <v>3028000</v>
      </c>
      <c r="T32" s="47">
        <v>61278300</v>
      </c>
      <c r="U32" s="24">
        <f t="shared" si="5"/>
        <v>0.049413903453587975</v>
      </c>
      <c r="V32" s="46">
        <v>3028000</v>
      </c>
      <c r="W32" s="47">
        <v>497718000</v>
      </c>
      <c r="X32" s="24">
        <f t="shared" si="6"/>
        <v>0.006083766309436267</v>
      </c>
      <c r="Y32" s="46">
        <v>46825800</v>
      </c>
      <c r="Z32" s="46">
        <v>61278300</v>
      </c>
      <c r="AA32" s="24">
        <f t="shared" si="7"/>
        <v>0.7641497887506671</v>
      </c>
      <c r="AB32" s="37">
        <v>371585000</v>
      </c>
      <c r="AC32" s="46">
        <v>123907500</v>
      </c>
      <c r="AD32" s="24">
        <f t="shared" si="8"/>
        <v>2.9988903012327746</v>
      </c>
      <c r="AE32" s="91">
        <v>38000000</v>
      </c>
      <c r="AF32" s="46">
        <v>239388171</v>
      </c>
      <c r="AG32" s="64">
        <f t="shared" si="9"/>
        <v>0.1587380021379586</v>
      </c>
    </row>
    <row r="33" spans="1:33" s="10" customFormat="1" ht="12.75">
      <c r="A33" s="22" t="s">
        <v>613</v>
      </c>
      <c r="B33" s="73" t="s">
        <v>585</v>
      </c>
      <c r="C33" s="102" t="s">
        <v>586</v>
      </c>
      <c r="D33" s="36">
        <v>14801600</v>
      </c>
      <c r="E33" s="37">
        <v>174717600</v>
      </c>
      <c r="F33" s="24">
        <f t="shared" si="0"/>
        <v>0.08471728091503089</v>
      </c>
      <c r="G33" s="43">
        <v>78991485</v>
      </c>
      <c r="H33" s="37">
        <v>348690174</v>
      </c>
      <c r="I33" s="24">
        <f t="shared" si="1"/>
        <v>0.2265377429304905</v>
      </c>
      <c r="J33" s="37">
        <v>78991485</v>
      </c>
      <c r="K33" s="37">
        <v>348690174</v>
      </c>
      <c r="L33" s="24">
        <f t="shared" si="2"/>
        <v>0.2265377429304905</v>
      </c>
      <c r="M33" s="37">
        <v>78991485</v>
      </c>
      <c r="N33" s="37">
        <v>14801600</v>
      </c>
      <c r="O33" s="24">
        <f t="shared" si="3"/>
        <v>5.33668556102043</v>
      </c>
      <c r="P33" s="37">
        <v>0</v>
      </c>
      <c r="Q33" s="37">
        <v>13189370</v>
      </c>
      <c r="R33" s="24">
        <f t="shared" si="4"/>
        <v>0</v>
      </c>
      <c r="S33" s="46">
        <v>0</v>
      </c>
      <c r="T33" s="47">
        <v>13189370</v>
      </c>
      <c r="U33" s="24">
        <f t="shared" si="5"/>
        <v>0</v>
      </c>
      <c r="V33" s="46">
        <v>0</v>
      </c>
      <c r="W33" s="47">
        <v>11081070</v>
      </c>
      <c r="X33" s="24">
        <f t="shared" si="6"/>
        <v>0</v>
      </c>
      <c r="Y33" s="46">
        <v>0</v>
      </c>
      <c r="Z33" s="46">
        <v>13189370</v>
      </c>
      <c r="AA33" s="24">
        <f t="shared" si="7"/>
        <v>0</v>
      </c>
      <c r="AB33" s="37">
        <v>5000000</v>
      </c>
      <c r="AC33" s="46">
        <v>0</v>
      </c>
      <c r="AD33" s="24">
        <f t="shared" si="8"/>
        <v>0</v>
      </c>
      <c r="AE33" s="91">
        <v>3000000</v>
      </c>
      <c r="AF33" s="46">
        <v>348690174</v>
      </c>
      <c r="AG33" s="64">
        <f t="shared" si="9"/>
        <v>0.008603626438868335</v>
      </c>
    </row>
    <row r="34" spans="1:33" s="66" customFormat="1" ht="12.75">
      <c r="A34" s="74"/>
      <c r="B34" s="75" t="s">
        <v>666</v>
      </c>
      <c r="C34" s="72"/>
      <c r="D34" s="38">
        <f>SUM(D29:D33)</f>
        <v>2887617676</v>
      </c>
      <c r="E34" s="39">
        <f>SUM(E29:E33)</f>
        <v>3526546726</v>
      </c>
      <c r="F34" s="28">
        <f t="shared" si="0"/>
        <v>0.8188230301077826</v>
      </c>
      <c r="G34" s="44">
        <f>SUM(G29:G33)</f>
        <v>847702981</v>
      </c>
      <c r="H34" s="39">
        <f>SUM(H29:H33)</f>
        <v>3373645192</v>
      </c>
      <c r="I34" s="28">
        <f t="shared" si="1"/>
        <v>0.2512721204382064</v>
      </c>
      <c r="J34" s="39">
        <f>SUM(J29:J33)</f>
        <v>847702981</v>
      </c>
      <c r="K34" s="39">
        <f>SUM(K29:K33)</f>
        <v>2411832093</v>
      </c>
      <c r="L34" s="28">
        <f t="shared" si="2"/>
        <v>0.35147678126530346</v>
      </c>
      <c r="M34" s="39">
        <f>SUM(M29:M33)</f>
        <v>847702981</v>
      </c>
      <c r="N34" s="39">
        <f>SUM(N29:N33)</f>
        <v>2887617676</v>
      </c>
      <c r="O34" s="28">
        <f t="shared" si="3"/>
        <v>0.2935648261352449</v>
      </c>
      <c r="P34" s="39">
        <f>SUM(P29:P33)</f>
        <v>118051832</v>
      </c>
      <c r="Q34" s="39">
        <f>SUM(Q29:Q33)</f>
        <v>436297951</v>
      </c>
      <c r="R34" s="28">
        <f t="shared" si="4"/>
        <v>0.27057617788353994</v>
      </c>
      <c r="S34" s="59">
        <f>SUM(S29:S33)</f>
        <v>42818379</v>
      </c>
      <c r="T34" s="60">
        <f>SUM(T29:T33)</f>
        <v>436297951</v>
      </c>
      <c r="U34" s="28">
        <f t="shared" si="5"/>
        <v>0.09814022482081287</v>
      </c>
      <c r="V34" s="59">
        <f>SUM(V29:V33)</f>
        <v>42818379</v>
      </c>
      <c r="W34" s="60">
        <f>SUM(W29:W33)</f>
        <v>4228179530</v>
      </c>
      <c r="X34" s="28">
        <f t="shared" si="6"/>
        <v>0.010126906555455558</v>
      </c>
      <c r="Y34" s="59">
        <f>SUM(Y29:Y33)</f>
        <v>370356081</v>
      </c>
      <c r="Z34" s="59">
        <f>SUM(Z29:Z33)</f>
        <v>436297951</v>
      </c>
      <c r="AA34" s="28">
        <f t="shared" si="7"/>
        <v>0.848860463706372</v>
      </c>
      <c r="AB34" s="39">
        <f>SUM(AB29:AB33)</f>
        <v>615583000</v>
      </c>
      <c r="AC34" s="59">
        <f>SUM(AC29:AC33)</f>
        <v>1736882679</v>
      </c>
      <c r="AD34" s="28">
        <f t="shared" si="8"/>
        <v>0.3544182963206348</v>
      </c>
      <c r="AE34" s="92">
        <f>SUM(AE29:AE33)</f>
        <v>378000000</v>
      </c>
      <c r="AF34" s="59">
        <f>SUM(AF29:AF33)</f>
        <v>3373645192</v>
      </c>
      <c r="AG34" s="76">
        <f t="shared" si="9"/>
        <v>0.11204497760948894</v>
      </c>
    </row>
    <row r="35" spans="1:33" s="66" customFormat="1" ht="12.75">
      <c r="A35" s="74"/>
      <c r="B35" s="75" t="s">
        <v>667</v>
      </c>
      <c r="C35" s="72"/>
      <c r="D35" s="38">
        <f>SUM(D8:D13,D15:D20,D22:D27,D29:D33)</f>
        <v>8778763810</v>
      </c>
      <c r="E35" s="39">
        <f>SUM(E8:E13,E15:E20,E22:E27,E29:E33)</f>
        <v>12475933670</v>
      </c>
      <c r="F35" s="28">
        <f t="shared" si="0"/>
        <v>0.7036558579266637</v>
      </c>
      <c r="G35" s="44">
        <f>SUM(G8:G13,G15:G20,G22:G27,G29:G33)</f>
        <v>2697754947</v>
      </c>
      <c r="H35" s="39">
        <f>SUM(H8:H13,H15:H20,H22:H27,H29:H33)</f>
        <v>10561929351</v>
      </c>
      <c r="I35" s="28">
        <f t="shared" si="1"/>
        <v>0.2554225518223692</v>
      </c>
      <c r="J35" s="39">
        <f>SUM(J8:J13,J15:J20,J22:J27,J29:J33)</f>
        <v>2697754947</v>
      </c>
      <c r="K35" s="39">
        <f>SUM(K8:K13,K15:K20,K22:K27,K29:K33)</f>
        <v>7308635560</v>
      </c>
      <c r="L35" s="28">
        <f t="shared" si="2"/>
        <v>0.36911882181740635</v>
      </c>
      <c r="M35" s="39">
        <f>SUM(M8:M13,M15:M20,M22:M27,M29:M33)</f>
        <v>2697754947</v>
      </c>
      <c r="N35" s="39">
        <f>SUM(N8:N13,N15:N20,N22:N27,N29:N33)</f>
        <v>8778763810</v>
      </c>
      <c r="O35" s="28">
        <f t="shared" si="3"/>
        <v>0.30730465079000685</v>
      </c>
      <c r="P35" s="39">
        <f>SUM(P8:P13,P15:P20,P22:P27,P29:P33)</f>
        <v>919241092</v>
      </c>
      <c r="Q35" s="39">
        <f>SUM(Q8:Q13,Q15:Q20,Q22:Q27,Q29:Q33)</f>
        <v>3148099526</v>
      </c>
      <c r="R35" s="28">
        <f t="shared" si="4"/>
        <v>0.2919987390513015</v>
      </c>
      <c r="S35" s="59">
        <f>SUM(S8:S13,S15:S20,S22:S27,S29:S33)</f>
        <v>136816577</v>
      </c>
      <c r="T35" s="60">
        <f>SUM(T8:T13,T15:T20,T22:T27,T29:T33)</f>
        <v>3148099526</v>
      </c>
      <c r="U35" s="28">
        <f t="shared" si="5"/>
        <v>0.04346005450908987</v>
      </c>
      <c r="V35" s="59">
        <f>SUM(V8:V13,V15:V20,V22:V27,V29:V33)</f>
        <v>136816577</v>
      </c>
      <c r="W35" s="60">
        <f>SUM(W8:W13,W15:W20,W22:W27,W29:W33)</f>
        <v>11383857358</v>
      </c>
      <c r="X35" s="28">
        <f t="shared" si="6"/>
        <v>0.012018472535045621</v>
      </c>
      <c r="Y35" s="59">
        <f>SUM(Y8:Y13,Y15:Y20,Y22:Y27,Y29:Y33)</f>
        <v>2655459528</v>
      </c>
      <c r="Z35" s="59">
        <f>SUM(Z8:Z13,Z15:Z20,Z22:Z27,Z29:Z33)</f>
        <v>3148099526</v>
      </c>
      <c r="AA35" s="28">
        <f t="shared" si="7"/>
        <v>0.8435119366680404</v>
      </c>
      <c r="AB35" s="39">
        <f>SUM(AB8:AB13,AB15:AB20,AB22:AB27,AB29:AB33)</f>
        <v>1637040884</v>
      </c>
      <c r="AC35" s="59">
        <f>SUM(AC8:AC13,AC15:AC20,AC22:AC27,AC29:AC33)</f>
        <v>4999364917</v>
      </c>
      <c r="AD35" s="28">
        <f t="shared" si="8"/>
        <v>0.3274497683562474</v>
      </c>
      <c r="AE35" s="92">
        <f>SUM(AE8:AE13,AE15:AE20,AE22:AE27,AE29:AE33)</f>
        <v>1606922584</v>
      </c>
      <c r="AF35" s="59">
        <f>SUM(AF8:AF13,AF15:AF20,AF22:AF27,AF29:AF33)</f>
        <v>10561929351</v>
      </c>
      <c r="AG35" s="76">
        <f t="shared" si="9"/>
        <v>0.15214290217230597</v>
      </c>
    </row>
    <row r="36" spans="1:33" s="10" customFormat="1" ht="12.75">
      <c r="A36" s="77"/>
      <c r="B36" s="78"/>
      <c r="C36" s="79"/>
      <c r="D36" s="80"/>
      <c r="E36" s="81"/>
      <c r="F36" s="82"/>
      <c r="G36" s="83"/>
      <c r="H36" s="81"/>
      <c r="I36" s="82"/>
      <c r="J36" s="81"/>
      <c r="K36" s="81"/>
      <c r="L36" s="82"/>
      <c r="M36" s="81"/>
      <c r="N36" s="81"/>
      <c r="O36" s="82"/>
      <c r="P36" s="81"/>
      <c r="Q36" s="81"/>
      <c r="R36" s="82"/>
      <c r="S36" s="81"/>
      <c r="T36" s="83"/>
      <c r="U36" s="82"/>
      <c r="V36" s="81"/>
      <c r="W36" s="83"/>
      <c r="X36" s="82"/>
      <c r="Y36" s="81"/>
      <c r="Z36" s="81"/>
      <c r="AA36" s="82"/>
      <c r="AB36" s="81"/>
      <c r="AC36" s="81"/>
      <c r="AD36" s="82"/>
      <c r="AE36" s="95"/>
      <c r="AF36" s="81"/>
      <c r="AG36" s="82"/>
    </row>
    <row r="37" spans="1:33" s="10" customFormat="1" ht="12.75">
      <c r="A37" s="33"/>
      <c r="B37" s="112" t="s">
        <v>47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37:AG37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2"/>
      <c r="AI2" s="2"/>
      <c r="AJ2" s="2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668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610</v>
      </c>
      <c r="B8" s="73" t="s">
        <v>51</v>
      </c>
      <c r="C8" s="102" t="s">
        <v>52</v>
      </c>
      <c r="D8" s="36">
        <v>24910960037</v>
      </c>
      <c r="E8" s="37">
        <v>27236484656</v>
      </c>
      <c r="F8" s="24">
        <f>IF($E8=0,0,($N8/$E8))</f>
        <v>0.9146172992450513</v>
      </c>
      <c r="G8" s="43">
        <v>7803291644</v>
      </c>
      <c r="H8" s="37">
        <v>24362424954</v>
      </c>
      <c r="I8" s="24">
        <f>IF($AF8=0,0,($M8/$AF8))</f>
        <v>0.32030028450508574</v>
      </c>
      <c r="J8" s="37">
        <v>7803291644</v>
      </c>
      <c r="K8" s="37">
        <v>17921152063</v>
      </c>
      <c r="L8" s="24">
        <f>IF($K8=0,0,($M8/$K8))</f>
        <v>0.4354235495892405</v>
      </c>
      <c r="M8" s="37">
        <v>7803291644</v>
      </c>
      <c r="N8" s="37">
        <v>24910960037</v>
      </c>
      <c r="O8" s="24">
        <f>IF($N8=0,0,($M8/$N8))</f>
        <v>0.3132473269761522</v>
      </c>
      <c r="P8" s="37">
        <v>2646163414</v>
      </c>
      <c r="Q8" s="37">
        <v>5926610002</v>
      </c>
      <c r="R8" s="24">
        <f>IF($T8=0,0,($P8/$T8))</f>
        <v>0.4464885344416155</v>
      </c>
      <c r="S8" s="46">
        <v>1765376682</v>
      </c>
      <c r="T8" s="47">
        <v>5926610002</v>
      </c>
      <c r="U8" s="24">
        <f>IF($T8=0,0,($V8/$T8))</f>
        <v>0.29787292928069403</v>
      </c>
      <c r="V8" s="46">
        <v>1765376682</v>
      </c>
      <c r="W8" s="47">
        <v>28836812916</v>
      </c>
      <c r="X8" s="24">
        <f>IF($W8=0,0,($V8/$W8))</f>
        <v>0.061219549023758</v>
      </c>
      <c r="Y8" s="46">
        <v>3807538117</v>
      </c>
      <c r="Z8" s="46">
        <v>5926610002</v>
      </c>
      <c r="AA8" s="24">
        <f>IF($Z8=0,0,($Y8/$Z8))</f>
        <v>0.6424478944481085</v>
      </c>
      <c r="AB8" s="37">
        <v>4078848569</v>
      </c>
      <c r="AC8" s="46">
        <v>12225974275</v>
      </c>
      <c r="AD8" s="24">
        <f>IF($AC8=0,0,($AB8/$AC8))</f>
        <v>0.33362155663459386</v>
      </c>
      <c r="AE8" s="37">
        <v>3197369816</v>
      </c>
      <c r="AF8" s="46">
        <v>24362424954</v>
      </c>
      <c r="AG8" s="24">
        <f>IF($AF8=0,0,($AE8/$AF8))</f>
        <v>0.13124185388101248</v>
      </c>
    </row>
    <row r="9" spans="1:33" s="66" customFormat="1" ht="12.75">
      <c r="A9" s="74"/>
      <c r="B9" s="75" t="s">
        <v>611</v>
      </c>
      <c r="C9" s="72"/>
      <c r="D9" s="38">
        <f>D8</f>
        <v>24910960037</v>
      </c>
      <c r="E9" s="39">
        <f>E8</f>
        <v>27236484656</v>
      </c>
      <c r="F9" s="28">
        <f>IF($E9=0,0,($N9/$E9))</f>
        <v>0.9146172992450513</v>
      </c>
      <c r="G9" s="44">
        <f>G8</f>
        <v>7803291644</v>
      </c>
      <c r="H9" s="39">
        <f>H8</f>
        <v>24362424954</v>
      </c>
      <c r="I9" s="28">
        <f>IF($AF9=0,0,($M9/$AF9))</f>
        <v>0.32030028450508574</v>
      </c>
      <c r="J9" s="39">
        <f>J8</f>
        <v>7803291644</v>
      </c>
      <c r="K9" s="39">
        <f>K8</f>
        <v>17921152063</v>
      </c>
      <c r="L9" s="28">
        <f>IF($K9=0,0,($M9/$K9))</f>
        <v>0.4354235495892405</v>
      </c>
      <c r="M9" s="39">
        <f>M8</f>
        <v>7803291644</v>
      </c>
      <c r="N9" s="39">
        <f>N8</f>
        <v>24910960037</v>
      </c>
      <c r="O9" s="28">
        <f>IF($N9=0,0,($M9/$N9))</f>
        <v>0.3132473269761522</v>
      </c>
      <c r="P9" s="39">
        <f>P8</f>
        <v>2646163414</v>
      </c>
      <c r="Q9" s="39">
        <f>Q8</f>
        <v>5926610002</v>
      </c>
      <c r="R9" s="28">
        <f>IF($T9=0,0,($P9/$T9))</f>
        <v>0.4464885344416155</v>
      </c>
      <c r="S9" s="59">
        <f>S8</f>
        <v>1765376682</v>
      </c>
      <c r="T9" s="60">
        <f>T8</f>
        <v>5926610002</v>
      </c>
      <c r="U9" s="28">
        <f>IF($T9=0,0,($V9/$T9))</f>
        <v>0.29787292928069403</v>
      </c>
      <c r="V9" s="59">
        <f>V8</f>
        <v>1765376682</v>
      </c>
      <c r="W9" s="60">
        <f>W8</f>
        <v>28836812916</v>
      </c>
      <c r="X9" s="28">
        <f>IF($W9=0,0,($V9/$W9))</f>
        <v>0.061219549023758</v>
      </c>
      <c r="Y9" s="59">
        <f>Y8</f>
        <v>3807538117</v>
      </c>
      <c r="Z9" s="59">
        <f>Z8</f>
        <v>5926610002</v>
      </c>
      <c r="AA9" s="28">
        <f>IF($Z9=0,0,($Y9/$Z9))</f>
        <v>0.6424478944481085</v>
      </c>
      <c r="AB9" s="39">
        <f>AB8</f>
        <v>4078848569</v>
      </c>
      <c r="AC9" s="59">
        <f>AC8</f>
        <v>12225974275</v>
      </c>
      <c r="AD9" s="28">
        <f>IF($AC9=0,0,($AB9/$AC9))</f>
        <v>0.33362155663459386</v>
      </c>
      <c r="AE9" s="39">
        <f>AE8</f>
        <v>3197369816</v>
      </c>
      <c r="AF9" s="59">
        <f>AF8</f>
        <v>24362424954</v>
      </c>
      <c r="AG9" s="28">
        <f>IF($AF9=0,0,($AE9/$AF9))</f>
        <v>0.13124185388101248</v>
      </c>
    </row>
    <row r="10" spans="1:33" s="10" customFormat="1" ht="12.75">
      <c r="A10" s="22" t="s">
        <v>612</v>
      </c>
      <c r="B10" s="73" t="s">
        <v>478</v>
      </c>
      <c r="C10" s="102" t="s">
        <v>479</v>
      </c>
      <c r="D10" s="36">
        <v>211090440</v>
      </c>
      <c r="E10" s="37">
        <v>258675240</v>
      </c>
      <c r="F10" s="24">
        <f aca="true" t="shared" si="0" ref="F10:F44">IF($E10=0,0,($N10/$E10))</f>
        <v>0.8160442414202457</v>
      </c>
      <c r="G10" s="43">
        <v>70013760</v>
      </c>
      <c r="H10" s="37">
        <v>191038160</v>
      </c>
      <c r="I10" s="24">
        <f aca="true" t="shared" si="1" ref="I10:I44">IF($AF10=0,0,($M10/$AF10))</f>
        <v>0.3664909670403023</v>
      </c>
      <c r="J10" s="37">
        <v>70013760</v>
      </c>
      <c r="K10" s="37">
        <v>135038160</v>
      </c>
      <c r="L10" s="24">
        <f aca="true" t="shared" si="2" ref="L10:L44">IF($K10=0,0,($M10/$K10))</f>
        <v>0.5184738891584423</v>
      </c>
      <c r="M10" s="37">
        <v>70013760</v>
      </c>
      <c r="N10" s="37">
        <v>211090440</v>
      </c>
      <c r="O10" s="24">
        <f aca="true" t="shared" si="3" ref="O10:O44">IF($N10=0,0,($M10/$N10))</f>
        <v>0.331676602692192</v>
      </c>
      <c r="P10" s="37">
        <v>17647000</v>
      </c>
      <c r="Q10" s="37">
        <v>87175441</v>
      </c>
      <c r="R10" s="24">
        <f aca="true" t="shared" si="4" ref="R10:R44">IF($T10=0,0,($P10/$T10))</f>
        <v>0.2024308658214875</v>
      </c>
      <c r="S10" s="46">
        <v>8510000</v>
      </c>
      <c r="T10" s="47">
        <v>87175441</v>
      </c>
      <c r="U10" s="24">
        <f aca="true" t="shared" si="5" ref="U10:U44">IF($T10=0,0,($V10/$T10))</f>
        <v>0.09761923659210396</v>
      </c>
      <c r="V10" s="46">
        <v>8510000</v>
      </c>
      <c r="W10" s="47">
        <v>421475965</v>
      </c>
      <c r="X10" s="24">
        <f aca="true" t="shared" si="6" ref="X10:X44">IF($W10=0,0,($V10/$W10))</f>
        <v>0.02019094967847099</v>
      </c>
      <c r="Y10" s="46">
        <v>73718441</v>
      </c>
      <c r="Z10" s="46">
        <v>87175441</v>
      </c>
      <c r="AA10" s="24">
        <f aca="true" t="shared" si="7" ref="AA10:AA44">IF($Z10=0,0,($Y10/$Z10))</f>
        <v>0.8456331296333792</v>
      </c>
      <c r="AB10" s="37">
        <v>21806643</v>
      </c>
      <c r="AC10" s="46">
        <v>99018000</v>
      </c>
      <c r="AD10" s="24">
        <f aca="true" t="shared" si="8" ref="AD10:AD44">IF($AC10=0,0,($AB10/$AC10))</f>
        <v>0.2202290795612919</v>
      </c>
      <c r="AE10" s="37">
        <v>23008221</v>
      </c>
      <c r="AF10" s="46">
        <v>191038160</v>
      </c>
      <c r="AG10" s="24">
        <f aca="true" t="shared" si="9" ref="AG10:AG44">IF($AF10=0,0,($AE10/$AF10))</f>
        <v>0.12043782770939586</v>
      </c>
    </row>
    <row r="11" spans="1:33" s="10" customFormat="1" ht="12.75">
      <c r="A11" s="22" t="s">
        <v>612</v>
      </c>
      <c r="B11" s="73" t="s">
        <v>480</v>
      </c>
      <c r="C11" s="102" t="s">
        <v>481</v>
      </c>
      <c r="D11" s="36">
        <v>149078000</v>
      </c>
      <c r="E11" s="37">
        <v>182158000</v>
      </c>
      <c r="F11" s="24">
        <f t="shared" si="0"/>
        <v>0.8183994114999067</v>
      </c>
      <c r="G11" s="43">
        <v>61300000</v>
      </c>
      <c r="H11" s="37">
        <v>169852000</v>
      </c>
      <c r="I11" s="24">
        <f t="shared" si="1"/>
        <v>0.3609024327061206</v>
      </c>
      <c r="J11" s="37">
        <v>61300000</v>
      </c>
      <c r="K11" s="37">
        <v>129081000</v>
      </c>
      <c r="L11" s="24">
        <f t="shared" si="2"/>
        <v>0.4748956081840085</v>
      </c>
      <c r="M11" s="37">
        <v>61300000</v>
      </c>
      <c r="N11" s="37">
        <v>149078000</v>
      </c>
      <c r="O11" s="24">
        <f t="shared" si="3"/>
        <v>0.41119413998041293</v>
      </c>
      <c r="P11" s="37">
        <v>12308000</v>
      </c>
      <c r="Q11" s="37">
        <v>56616000</v>
      </c>
      <c r="R11" s="24">
        <f t="shared" si="4"/>
        <v>0.21739437614808535</v>
      </c>
      <c r="S11" s="46">
        <v>12000000</v>
      </c>
      <c r="T11" s="47">
        <v>56616000</v>
      </c>
      <c r="U11" s="24">
        <f t="shared" si="5"/>
        <v>0.21195421788893598</v>
      </c>
      <c r="V11" s="46">
        <v>12000000</v>
      </c>
      <c r="W11" s="47">
        <v>545572000</v>
      </c>
      <c r="X11" s="24">
        <f t="shared" si="6"/>
        <v>0.02199526368655283</v>
      </c>
      <c r="Y11" s="46">
        <v>44573000</v>
      </c>
      <c r="Z11" s="46">
        <v>56616000</v>
      </c>
      <c r="AA11" s="24">
        <f t="shared" si="7"/>
        <v>0.787286279496962</v>
      </c>
      <c r="AB11" s="37">
        <v>23470000</v>
      </c>
      <c r="AC11" s="46">
        <v>79506000</v>
      </c>
      <c r="AD11" s="24">
        <f t="shared" si="8"/>
        <v>0.29519784670339344</v>
      </c>
      <c r="AE11" s="37">
        <v>3610000</v>
      </c>
      <c r="AF11" s="46">
        <v>169852000</v>
      </c>
      <c r="AG11" s="24">
        <f t="shared" si="9"/>
        <v>0.021253797423639403</v>
      </c>
    </row>
    <row r="12" spans="1:33" s="10" customFormat="1" ht="12.75">
      <c r="A12" s="22" t="s">
        <v>612</v>
      </c>
      <c r="B12" s="73" t="s">
        <v>482</v>
      </c>
      <c r="C12" s="102" t="s">
        <v>483</v>
      </c>
      <c r="D12" s="36">
        <v>176533886</v>
      </c>
      <c r="E12" s="37">
        <v>210159886</v>
      </c>
      <c r="F12" s="24">
        <f t="shared" si="0"/>
        <v>0.8399980098961416</v>
      </c>
      <c r="G12" s="43">
        <v>76024598</v>
      </c>
      <c r="H12" s="37">
        <v>191567025</v>
      </c>
      <c r="I12" s="24">
        <f t="shared" si="1"/>
        <v>0.3968563900807041</v>
      </c>
      <c r="J12" s="37">
        <v>76024598</v>
      </c>
      <c r="K12" s="37">
        <v>145974025</v>
      </c>
      <c r="L12" s="24">
        <f t="shared" si="2"/>
        <v>0.5208090823007724</v>
      </c>
      <c r="M12" s="37">
        <v>76024598</v>
      </c>
      <c r="N12" s="37">
        <v>176533886</v>
      </c>
      <c r="O12" s="24">
        <f t="shared" si="3"/>
        <v>0.4306515860643321</v>
      </c>
      <c r="P12" s="37">
        <v>10037000</v>
      </c>
      <c r="Q12" s="37">
        <v>25023288</v>
      </c>
      <c r="R12" s="24">
        <f t="shared" si="4"/>
        <v>0.4011063614022266</v>
      </c>
      <c r="S12" s="46">
        <v>4650000</v>
      </c>
      <c r="T12" s="47">
        <v>25023288</v>
      </c>
      <c r="U12" s="24">
        <f t="shared" si="5"/>
        <v>0.18582689852748369</v>
      </c>
      <c r="V12" s="46">
        <v>4650000</v>
      </c>
      <c r="W12" s="47">
        <v>231491559</v>
      </c>
      <c r="X12" s="24">
        <f t="shared" si="6"/>
        <v>0.020087125509401404</v>
      </c>
      <c r="Y12" s="46">
        <v>16042000</v>
      </c>
      <c r="Z12" s="46">
        <v>25023288</v>
      </c>
      <c r="AA12" s="24">
        <f t="shared" si="7"/>
        <v>0.6410828185328803</v>
      </c>
      <c r="AB12" s="37">
        <v>46139083</v>
      </c>
      <c r="AC12" s="46">
        <v>101055115</v>
      </c>
      <c r="AD12" s="24">
        <f t="shared" si="8"/>
        <v>0.45657345499037827</v>
      </c>
      <c r="AE12" s="37">
        <v>7095238</v>
      </c>
      <c r="AF12" s="46">
        <v>191567025</v>
      </c>
      <c r="AG12" s="24">
        <f t="shared" si="9"/>
        <v>0.03703788791416477</v>
      </c>
    </row>
    <row r="13" spans="1:33" s="10" customFormat="1" ht="12.75">
      <c r="A13" s="22" t="s">
        <v>612</v>
      </c>
      <c r="B13" s="73" t="s">
        <v>484</v>
      </c>
      <c r="C13" s="102" t="s">
        <v>485</v>
      </c>
      <c r="D13" s="36">
        <v>684062118</v>
      </c>
      <c r="E13" s="37">
        <v>724741257</v>
      </c>
      <c r="F13" s="24">
        <f t="shared" si="0"/>
        <v>0.9438708109865477</v>
      </c>
      <c r="G13" s="43">
        <v>196673996</v>
      </c>
      <c r="H13" s="37">
        <v>711341187</v>
      </c>
      <c r="I13" s="24">
        <f t="shared" si="1"/>
        <v>0.27648335228478765</v>
      </c>
      <c r="J13" s="37">
        <v>196673996</v>
      </c>
      <c r="K13" s="37">
        <v>508841187</v>
      </c>
      <c r="L13" s="24">
        <f t="shared" si="2"/>
        <v>0.38651351546351925</v>
      </c>
      <c r="M13" s="37">
        <v>196673996</v>
      </c>
      <c r="N13" s="37">
        <v>684062118</v>
      </c>
      <c r="O13" s="24">
        <f t="shared" si="3"/>
        <v>0.2875089715171159</v>
      </c>
      <c r="P13" s="37">
        <v>128072351</v>
      </c>
      <c r="Q13" s="37">
        <v>197936803</v>
      </c>
      <c r="R13" s="24">
        <f t="shared" si="4"/>
        <v>0.6470365745980043</v>
      </c>
      <c r="S13" s="46">
        <v>600000</v>
      </c>
      <c r="T13" s="47">
        <v>197936803</v>
      </c>
      <c r="U13" s="24">
        <f t="shared" si="5"/>
        <v>0.0030312705414363996</v>
      </c>
      <c r="V13" s="46">
        <v>600000</v>
      </c>
      <c r="W13" s="47">
        <v>2125921000</v>
      </c>
      <c r="X13" s="24">
        <f t="shared" si="6"/>
        <v>0.0002822306191057899</v>
      </c>
      <c r="Y13" s="46">
        <v>102959262</v>
      </c>
      <c r="Z13" s="46">
        <v>197936803</v>
      </c>
      <c r="AA13" s="24">
        <f t="shared" si="7"/>
        <v>0.5201622964477203</v>
      </c>
      <c r="AB13" s="37">
        <v>82716032</v>
      </c>
      <c r="AC13" s="46">
        <v>400738810</v>
      </c>
      <c r="AD13" s="24">
        <f t="shared" si="8"/>
        <v>0.20640883771651666</v>
      </c>
      <c r="AE13" s="37">
        <v>68864000</v>
      </c>
      <c r="AF13" s="46">
        <v>711341187</v>
      </c>
      <c r="AG13" s="24">
        <f t="shared" si="9"/>
        <v>0.09680867811187208</v>
      </c>
    </row>
    <row r="14" spans="1:33" s="10" customFormat="1" ht="12.75">
      <c r="A14" s="22" t="s">
        <v>612</v>
      </c>
      <c r="B14" s="73" t="s">
        <v>486</v>
      </c>
      <c r="C14" s="102" t="s">
        <v>487</v>
      </c>
      <c r="D14" s="36">
        <v>370252216</v>
      </c>
      <c r="E14" s="37">
        <v>404953216</v>
      </c>
      <c r="F14" s="24">
        <f t="shared" si="0"/>
        <v>0.9143086197888104</v>
      </c>
      <c r="G14" s="43">
        <v>118725553</v>
      </c>
      <c r="H14" s="37">
        <v>430479736</v>
      </c>
      <c r="I14" s="24">
        <f t="shared" si="1"/>
        <v>0.27579823873521425</v>
      </c>
      <c r="J14" s="37">
        <v>118725553</v>
      </c>
      <c r="K14" s="37">
        <v>285032604</v>
      </c>
      <c r="L14" s="24">
        <f t="shared" si="2"/>
        <v>0.41653323631706357</v>
      </c>
      <c r="M14" s="37">
        <v>118725553</v>
      </c>
      <c r="N14" s="37">
        <v>370252216</v>
      </c>
      <c r="O14" s="24">
        <f t="shared" si="3"/>
        <v>0.3206612894384405</v>
      </c>
      <c r="P14" s="37">
        <v>67368463</v>
      </c>
      <c r="Q14" s="37">
        <v>86848463</v>
      </c>
      <c r="R14" s="24">
        <f t="shared" si="4"/>
        <v>0.7757012694628804</v>
      </c>
      <c r="S14" s="46">
        <v>22947970</v>
      </c>
      <c r="T14" s="47">
        <v>86848463</v>
      </c>
      <c r="U14" s="24">
        <f t="shared" si="5"/>
        <v>0.2642300071562579</v>
      </c>
      <c r="V14" s="46">
        <v>22947970</v>
      </c>
      <c r="W14" s="47">
        <v>1757074540</v>
      </c>
      <c r="X14" s="24">
        <f t="shared" si="6"/>
        <v>0.013060328106512772</v>
      </c>
      <c r="Y14" s="46">
        <v>69172970</v>
      </c>
      <c r="Z14" s="46">
        <v>86848463</v>
      </c>
      <c r="AA14" s="24">
        <f t="shared" si="7"/>
        <v>0.7964789198399516</v>
      </c>
      <c r="AB14" s="37">
        <v>28315466</v>
      </c>
      <c r="AC14" s="46">
        <v>237963357</v>
      </c>
      <c r="AD14" s="24">
        <f t="shared" si="8"/>
        <v>0.11899086631224487</v>
      </c>
      <c r="AE14" s="37">
        <v>41801024</v>
      </c>
      <c r="AF14" s="46">
        <v>430479736</v>
      </c>
      <c r="AG14" s="24">
        <f t="shared" si="9"/>
        <v>0.09710334890188652</v>
      </c>
    </row>
    <row r="15" spans="1:33" s="10" customFormat="1" ht="12.75">
      <c r="A15" s="22" t="s">
        <v>613</v>
      </c>
      <c r="B15" s="73" t="s">
        <v>521</v>
      </c>
      <c r="C15" s="102" t="s">
        <v>522</v>
      </c>
      <c r="D15" s="36">
        <v>178472060</v>
      </c>
      <c r="E15" s="37">
        <v>251271060</v>
      </c>
      <c r="F15" s="24">
        <f t="shared" si="0"/>
        <v>0.7102770211579479</v>
      </c>
      <c r="G15" s="43">
        <v>69608670</v>
      </c>
      <c r="H15" s="37">
        <v>248470930</v>
      </c>
      <c r="I15" s="24">
        <f t="shared" si="1"/>
        <v>0.28014814449320086</v>
      </c>
      <c r="J15" s="37">
        <v>69608670</v>
      </c>
      <c r="K15" s="37">
        <v>240020930</v>
      </c>
      <c r="L15" s="24">
        <f t="shared" si="2"/>
        <v>0.2900108336385498</v>
      </c>
      <c r="M15" s="37">
        <v>69608670</v>
      </c>
      <c r="N15" s="37">
        <v>178472060</v>
      </c>
      <c r="O15" s="24">
        <f t="shared" si="3"/>
        <v>0.39002558719835473</v>
      </c>
      <c r="P15" s="37">
        <v>35665500</v>
      </c>
      <c r="Q15" s="37">
        <v>45765500</v>
      </c>
      <c r="R15" s="24">
        <f t="shared" si="4"/>
        <v>0.7793097420546045</v>
      </c>
      <c r="S15" s="46">
        <v>30000000</v>
      </c>
      <c r="T15" s="47">
        <v>45765500</v>
      </c>
      <c r="U15" s="24">
        <f t="shared" si="5"/>
        <v>0.6555156176595908</v>
      </c>
      <c r="V15" s="46">
        <v>30000000</v>
      </c>
      <c r="W15" s="47">
        <v>366129544</v>
      </c>
      <c r="X15" s="24">
        <f t="shared" si="6"/>
        <v>0.08193821146539325</v>
      </c>
      <c r="Y15" s="46">
        <v>41900000</v>
      </c>
      <c r="Z15" s="46">
        <v>45765500</v>
      </c>
      <c r="AA15" s="24">
        <f t="shared" si="7"/>
        <v>0.9155368126645618</v>
      </c>
      <c r="AB15" s="37">
        <v>4000000</v>
      </c>
      <c r="AC15" s="46">
        <v>87458000</v>
      </c>
      <c r="AD15" s="24">
        <f t="shared" si="8"/>
        <v>0.04573623910905806</v>
      </c>
      <c r="AE15" s="37">
        <v>19693000</v>
      </c>
      <c r="AF15" s="46">
        <v>248470930</v>
      </c>
      <c r="AG15" s="24">
        <f t="shared" si="9"/>
        <v>0.07925675651473595</v>
      </c>
    </row>
    <row r="16" spans="1:33" s="66" customFormat="1" ht="12.75">
      <c r="A16" s="74"/>
      <c r="B16" s="75" t="s">
        <v>669</v>
      </c>
      <c r="C16" s="72"/>
      <c r="D16" s="38">
        <f>SUM(D10:D15)</f>
        <v>1769488720</v>
      </c>
      <c r="E16" s="39">
        <f>SUM(E10:E15)</f>
        <v>2031958659</v>
      </c>
      <c r="F16" s="28">
        <f t="shared" si="0"/>
        <v>0.8708290949535504</v>
      </c>
      <c r="G16" s="44">
        <f>SUM(G10:G15)</f>
        <v>592346577</v>
      </c>
      <c r="H16" s="39">
        <f>SUM(H10:H15)</f>
        <v>1942749038</v>
      </c>
      <c r="I16" s="28">
        <f t="shared" si="1"/>
        <v>0.30490123295070704</v>
      </c>
      <c r="J16" s="39">
        <f>SUM(J10:J15)</f>
        <v>592346577</v>
      </c>
      <c r="K16" s="39">
        <f>SUM(K10:K15)</f>
        <v>1443987906</v>
      </c>
      <c r="L16" s="28">
        <f t="shared" si="2"/>
        <v>0.41021574664074784</v>
      </c>
      <c r="M16" s="39">
        <f>SUM(M10:M15)</f>
        <v>592346577</v>
      </c>
      <c r="N16" s="39">
        <f>SUM(N10:N15)</f>
        <v>1769488720</v>
      </c>
      <c r="O16" s="28">
        <f t="shared" si="3"/>
        <v>0.33475578018943236</v>
      </c>
      <c r="P16" s="39">
        <f>SUM(P10:P15)</f>
        <v>271098314</v>
      </c>
      <c r="Q16" s="39">
        <f>SUM(Q10:Q15)</f>
        <v>499365495</v>
      </c>
      <c r="R16" s="28">
        <f t="shared" si="4"/>
        <v>0.5428855551984023</v>
      </c>
      <c r="S16" s="59">
        <f>SUM(S10:S15)</f>
        <v>78707970</v>
      </c>
      <c r="T16" s="60">
        <f>SUM(T10:T15)</f>
        <v>499365495</v>
      </c>
      <c r="U16" s="28">
        <f t="shared" si="5"/>
        <v>0.15761595622460858</v>
      </c>
      <c r="V16" s="59">
        <f>SUM(V10:V15)</f>
        <v>78707970</v>
      </c>
      <c r="W16" s="60">
        <f>SUM(W10:W15)</f>
        <v>5447664608</v>
      </c>
      <c r="X16" s="28">
        <f t="shared" si="6"/>
        <v>0.014448020512205511</v>
      </c>
      <c r="Y16" s="59">
        <f>SUM(Y10:Y15)</f>
        <v>348365673</v>
      </c>
      <c r="Z16" s="59">
        <f>SUM(Z10:Z15)</f>
        <v>499365495</v>
      </c>
      <c r="AA16" s="28">
        <f t="shared" si="7"/>
        <v>0.6976166284777044</v>
      </c>
      <c r="AB16" s="39">
        <f>SUM(AB10:AB15)</f>
        <v>206447224</v>
      </c>
      <c r="AC16" s="59">
        <f>SUM(AC10:AC15)</f>
        <v>1005739282</v>
      </c>
      <c r="AD16" s="28">
        <f t="shared" si="8"/>
        <v>0.2052691265965686</v>
      </c>
      <c r="AE16" s="39">
        <f>SUM(AE10:AE15)</f>
        <v>164071483</v>
      </c>
      <c r="AF16" s="59">
        <f>SUM(AF10:AF15)</f>
        <v>1942749038</v>
      </c>
      <c r="AG16" s="28">
        <f t="shared" si="9"/>
        <v>0.08445325659196132</v>
      </c>
    </row>
    <row r="17" spans="1:33" s="10" customFormat="1" ht="12.75">
      <c r="A17" s="22" t="s">
        <v>612</v>
      </c>
      <c r="B17" s="73" t="s">
        <v>488</v>
      </c>
      <c r="C17" s="102" t="s">
        <v>489</v>
      </c>
      <c r="D17" s="36">
        <v>337437448</v>
      </c>
      <c r="E17" s="37">
        <v>413615723</v>
      </c>
      <c r="F17" s="24">
        <f t="shared" si="0"/>
        <v>0.8158235512724936</v>
      </c>
      <c r="G17" s="43">
        <v>100399121</v>
      </c>
      <c r="H17" s="37">
        <v>332648323</v>
      </c>
      <c r="I17" s="24">
        <f t="shared" si="1"/>
        <v>0.3018176075398402</v>
      </c>
      <c r="J17" s="37">
        <v>100399121</v>
      </c>
      <c r="K17" s="37">
        <v>214389175</v>
      </c>
      <c r="L17" s="24">
        <f t="shared" si="2"/>
        <v>0.4683031267786725</v>
      </c>
      <c r="M17" s="37">
        <v>100399121</v>
      </c>
      <c r="N17" s="37">
        <v>337437448</v>
      </c>
      <c r="O17" s="24">
        <f t="shared" si="3"/>
        <v>0.29753402177223676</v>
      </c>
      <c r="P17" s="37">
        <v>12941515</v>
      </c>
      <c r="Q17" s="37">
        <v>74942595</v>
      </c>
      <c r="R17" s="24">
        <f t="shared" si="4"/>
        <v>0.17268570697345081</v>
      </c>
      <c r="S17" s="46">
        <v>0</v>
      </c>
      <c r="T17" s="47">
        <v>74942595</v>
      </c>
      <c r="U17" s="24">
        <f t="shared" si="5"/>
        <v>0</v>
      </c>
      <c r="V17" s="46">
        <v>0</v>
      </c>
      <c r="W17" s="47">
        <v>269883000</v>
      </c>
      <c r="X17" s="24">
        <f t="shared" si="6"/>
        <v>0</v>
      </c>
      <c r="Y17" s="46">
        <v>58530128</v>
      </c>
      <c r="Z17" s="46">
        <v>74942595</v>
      </c>
      <c r="AA17" s="24">
        <f t="shared" si="7"/>
        <v>0.7809994836714688</v>
      </c>
      <c r="AB17" s="37">
        <v>33543000</v>
      </c>
      <c r="AC17" s="46">
        <v>206806910</v>
      </c>
      <c r="AD17" s="24">
        <f t="shared" si="8"/>
        <v>0.16219477385934541</v>
      </c>
      <c r="AE17" s="37">
        <v>7612000</v>
      </c>
      <c r="AF17" s="46">
        <v>332648323</v>
      </c>
      <c r="AG17" s="24">
        <f t="shared" si="9"/>
        <v>0.022883025326419577</v>
      </c>
    </row>
    <row r="18" spans="1:33" s="10" customFormat="1" ht="12.75">
      <c r="A18" s="22" t="s">
        <v>612</v>
      </c>
      <c r="B18" s="73" t="s">
        <v>98</v>
      </c>
      <c r="C18" s="102" t="s">
        <v>99</v>
      </c>
      <c r="D18" s="36">
        <v>1223188313</v>
      </c>
      <c r="E18" s="37">
        <v>1372561637</v>
      </c>
      <c r="F18" s="24">
        <f t="shared" si="0"/>
        <v>0.8911718643641502</v>
      </c>
      <c r="G18" s="43">
        <v>369268373</v>
      </c>
      <c r="H18" s="37">
        <v>1324055007</v>
      </c>
      <c r="I18" s="24">
        <f t="shared" si="1"/>
        <v>0.2788920181168878</v>
      </c>
      <c r="J18" s="37">
        <v>369268373</v>
      </c>
      <c r="K18" s="37">
        <v>840243486</v>
      </c>
      <c r="L18" s="24">
        <f t="shared" si="2"/>
        <v>0.43947781702886063</v>
      </c>
      <c r="M18" s="37">
        <v>369268373</v>
      </c>
      <c r="N18" s="37">
        <v>1223188313</v>
      </c>
      <c r="O18" s="24">
        <f t="shared" si="3"/>
        <v>0.3018900434834354</v>
      </c>
      <c r="P18" s="37">
        <v>229181470</v>
      </c>
      <c r="Q18" s="37">
        <v>277652314</v>
      </c>
      <c r="R18" s="24">
        <f t="shared" si="4"/>
        <v>0.8254261118817832</v>
      </c>
      <c r="S18" s="46">
        <v>216135000</v>
      </c>
      <c r="T18" s="47">
        <v>277652314</v>
      </c>
      <c r="U18" s="24">
        <f t="shared" si="5"/>
        <v>0.7784375965978804</v>
      </c>
      <c r="V18" s="46">
        <v>216135000</v>
      </c>
      <c r="W18" s="47">
        <v>3564366109</v>
      </c>
      <c r="X18" s="24">
        <f t="shared" si="6"/>
        <v>0.06063771043447546</v>
      </c>
      <c r="Y18" s="46">
        <v>214757844</v>
      </c>
      <c r="Z18" s="46">
        <v>277652314</v>
      </c>
      <c r="AA18" s="24">
        <f t="shared" si="7"/>
        <v>0.7734775947158142</v>
      </c>
      <c r="AB18" s="37">
        <v>103789221</v>
      </c>
      <c r="AC18" s="46">
        <v>856319698</v>
      </c>
      <c r="AD18" s="24">
        <f t="shared" si="8"/>
        <v>0.12120382287410607</v>
      </c>
      <c r="AE18" s="37">
        <v>135263653</v>
      </c>
      <c r="AF18" s="46">
        <v>1324055007</v>
      </c>
      <c r="AG18" s="24">
        <f t="shared" si="9"/>
        <v>0.10215863561928284</v>
      </c>
    </row>
    <row r="19" spans="1:33" s="10" customFormat="1" ht="12.75">
      <c r="A19" s="22" t="s">
        <v>612</v>
      </c>
      <c r="B19" s="73" t="s">
        <v>100</v>
      </c>
      <c r="C19" s="102" t="s">
        <v>101</v>
      </c>
      <c r="D19" s="36">
        <v>871305853</v>
      </c>
      <c r="E19" s="37">
        <v>931804926</v>
      </c>
      <c r="F19" s="24">
        <f t="shared" si="0"/>
        <v>0.9350732419287511</v>
      </c>
      <c r="G19" s="43">
        <v>248022052</v>
      </c>
      <c r="H19" s="37">
        <v>891306452</v>
      </c>
      <c r="I19" s="24">
        <f t="shared" si="1"/>
        <v>0.2782679867776835</v>
      </c>
      <c r="J19" s="37">
        <v>248022052</v>
      </c>
      <c r="K19" s="37">
        <v>639203110</v>
      </c>
      <c r="L19" s="24">
        <f t="shared" si="2"/>
        <v>0.38801759271790776</v>
      </c>
      <c r="M19" s="37">
        <v>248022052</v>
      </c>
      <c r="N19" s="37">
        <v>871305853</v>
      </c>
      <c r="O19" s="24">
        <f t="shared" si="3"/>
        <v>0.2846555559635383</v>
      </c>
      <c r="P19" s="37">
        <v>118809468</v>
      </c>
      <c r="Q19" s="37">
        <v>189043691</v>
      </c>
      <c r="R19" s="24">
        <f t="shared" si="4"/>
        <v>0.6284762393895493</v>
      </c>
      <c r="S19" s="46">
        <v>23777248</v>
      </c>
      <c r="T19" s="47">
        <v>189043691</v>
      </c>
      <c r="U19" s="24">
        <f t="shared" si="5"/>
        <v>0.12577646931364667</v>
      </c>
      <c r="V19" s="46">
        <v>23777248</v>
      </c>
      <c r="W19" s="47">
        <v>2822102246</v>
      </c>
      <c r="X19" s="24">
        <f t="shared" si="6"/>
        <v>0.008425367306837118</v>
      </c>
      <c r="Y19" s="46">
        <v>129082609</v>
      </c>
      <c r="Z19" s="46">
        <v>189043691</v>
      </c>
      <c r="AA19" s="24">
        <f t="shared" si="7"/>
        <v>0.6828189204155986</v>
      </c>
      <c r="AB19" s="37">
        <v>117632859</v>
      </c>
      <c r="AC19" s="46">
        <v>503758247</v>
      </c>
      <c r="AD19" s="24">
        <f t="shared" si="8"/>
        <v>0.23351053744634775</v>
      </c>
      <c r="AE19" s="37">
        <v>103042123</v>
      </c>
      <c r="AF19" s="46">
        <v>891306452</v>
      </c>
      <c r="AG19" s="24">
        <f t="shared" si="9"/>
        <v>0.11560796263595319</v>
      </c>
    </row>
    <row r="20" spans="1:33" s="10" customFormat="1" ht="12.75">
      <c r="A20" s="22" t="s">
        <v>612</v>
      </c>
      <c r="B20" s="73" t="s">
        <v>490</v>
      </c>
      <c r="C20" s="102" t="s">
        <v>491</v>
      </c>
      <c r="D20" s="36">
        <v>587728164</v>
      </c>
      <c r="E20" s="37">
        <v>698192323</v>
      </c>
      <c r="F20" s="24">
        <f t="shared" si="0"/>
        <v>0.8417854860887664</v>
      </c>
      <c r="G20" s="43">
        <v>203688258</v>
      </c>
      <c r="H20" s="37">
        <v>686469345</v>
      </c>
      <c r="I20" s="24">
        <f t="shared" si="1"/>
        <v>0.29671865099817385</v>
      </c>
      <c r="J20" s="37">
        <v>203688258</v>
      </c>
      <c r="K20" s="37">
        <v>486517345</v>
      </c>
      <c r="L20" s="24">
        <f t="shared" si="2"/>
        <v>0.4186659737691366</v>
      </c>
      <c r="M20" s="37">
        <v>203688258</v>
      </c>
      <c r="N20" s="37">
        <v>587728164</v>
      </c>
      <c r="O20" s="24">
        <f t="shared" si="3"/>
        <v>0.3465688229295066</v>
      </c>
      <c r="P20" s="37">
        <v>39378795</v>
      </c>
      <c r="Q20" s="37">
        <v>90346655</v>
      </c>
      <c r="R20" s="24">
        <f t="shared" si="4"/>
        <v>0.43586334214587136</v>
      </c>
      <c r="S20" s="46">
        <v>10016482</v>
      </c>
      <c r="T20" s="47">
        <v>90346655</v>
      </c>
      <c r="U20" s="24">
        <f t="shared" si="5"/>
        <v>0.11086721472975397</v>
      </c>
      <c r="V20" s="46">
        <v>10016482</v>
      </c>
      <c r="W20" s="47">
        <v>1850485000</v>
      </c>
      <c r="X20" s="24">
        <f t="shared" si="6"/>
        <v>0.005412895538196743</v>
      </c>
      <c r="Y20" s="46">
        <v>74185481</v>
      </c>
      <c r="Z20" s="46">
        <v>90346655</v>
      </c>
      <c r="AA20" s="24">
        <f t="shared" si="7"/>
        <v>0.8211203945514087</v>
      </c>
      <c r="AB20" s="37">
        <v>56202000</v>
      </c>
      <c r="AC20" s="46">
        <v>390992144</v>
      </c>
      <c r="AD20" s="24">
        <f t="shared" si="8"/>
        <v>0.14374201850971205</v>
      </c>
      <c r="AE20" s="37">
        <v>73034000</v>
      </c>
      <c r="AF20" s="46">
        <v>686469345</v>
      </c>
      <c r="AG20" s="24">
        <f t="shared" si="9"/>
        <v>0.10639076680110165</v>
      </c>
    </row>
    <row r="21" spans="1:33" s="10" customFormat="1" ht="12.75">
      <c r="A21" s="22" t="s">
        <v>612</v>
      </c>
      <c r="B21" s="73" t="s">
        <v>492</v>
      </c>
      <c r="C21" s="102" t="s">
        <v>493</v>
      </c>
      <c r="D21" s="36">
        <v>375028030</v>
      </c>
      <c r="E21" s="37">
        <v>448858030</v>
      </c>
      <c r="F21" s="24">
        <f t="shared" si="0"/>
        <v>0.8355159202565675</v>
      </c>
      <c r="G21" s="43">
        <v>125328780</v>
      </c>
      <c r="H21" s="37">
        <v>426963710</v>
      </c>
      <c r="I21" s="24">
        <f t="shared" si="1"/>
        <v>0.29353497045451477</v>
      </c>
      <c r="J21" s="37">
        <v>125328780</v>
      </c>
      <c r="K21" s="37">
        <v>235249600</v>
      </c>
      <c r="L21" s="24">
        <f t="shared" si="2"/>
        <v>0.5327481109425903</v>
      </c>
      <c r="M21" s="37">
        <v>125328780</v>
      </c>
      <c r="N21" s="37">
        <v>375028030</v>
      </c>
      <c r="O21" s="24">
        <f t="shared" si="3"/>
        <v>0.3341851007776672</v>
      </c>
      <c r="P21" s="37">
        <v>31399750</v>
      </c>
      <c r="Q21" s="37">
        <v>49712040</v>
      </c>
      <c r="R21" s="24">
        <f t="shared" si="4"/>
        <v>0.6316326990403129</v>
      </c>
      <c r="S21" s="46">
        <v>0</v>
      </c>
      <c r="T21" s="47">
        <v>49712040</v>
      </c>
      <c r="U21" s="24">
        <f t="shared" si="5"/>
        <v>0</v>
      </c>
      <c r="V21" s="46">
        <v>0</v>
      </c>
      <c r="W21" s="47">
        <v>530017779</v>
      </c>
      <c r="X21" s="24">
        <f t="shared" si="6"/>
        <v>0</v>
      </c>
      <c r="Y21" s="46">
        <v>39627040</v>
      </c>
      <c r="Z21" s="46">
        <v>49712040</v>
      </c>
      <c r="AA21" s="24">
        <f t="shared" si="7"/>
        <v>0.7971316405442223</v>
      </c>
      <c r="AB21" s="37">
        <v>15997646</v>
      </c>
      <c r="AC21" s="46">
        <v>296525820</v>
      </c>
      <c r="AD21" s="24">
        <f t="shared" si="8"/>
        <v>0.053950263083329474</v>
      </c>
      <c r="AE21" s="37">
        <v>41554611</v>
      </c>
      <c r="AF21" s="46">
        <v>426963710</v>
      </c>
      <c r="AG21" s="24">
        <f t="shared" si="9"/>
        <v>0.09732586172253375</v>
      </c>
    </row>
    <row r="22" spans="1:33" s="10" customFormat="1" ht="12.75">
      <c r="A22" s="22" t="s">
        <v>613</v>
      </c>
      <c r="B22" s="73" t="s">
        <v>539</v>
      </c>
      <c r="C22" s="102" t="s">
        <v>540</v>
      </c>
      <c r="D22" s="36">
        <v>90976200</v>
      </c>
      <c r="E22" s="37">
        <v>327498100</v>
      </c>
      <c r="F22" s="24">
        <f t="shared" si="0"/>
        <v>0.27779153527913597</v>
      </c>
      <c r="G22" s="43">
        <v>129850770</v>
      </c>
      <c r="H22" s="37">
        <v>407407986</v>
      </c>
      <c r="I22" s="24">
        <f t="shared" si="1"/>
        <v>0.31872416462646364</v>
      </c>
      <c r="J22" s="37">
        <v>129850770</v>
      </c>
      <c r="K22" s="37">
        <v>407407986</v>
      </c>
      <c r="L22" s="24">
        <f t="shared" si="2"/>
        <v>0.31872416462646364</v>
      </c>
      <c r="M22" s="37">
        <v>129850770</v>
      </c>
      <c r="N22" s="37">
        <v>90976200</v>
      </c>
      <c r="O22" s="24">
        <f t="shared" si="3"/>
        <v>1.4273048335718572</v>
      </c>
      <c r="P22" s="37">
        <v>10546021</v>
      </c>
      <c r="Q22" s="37">
        <v>11102021</v>
      </c>
      <c r="R22" s="24">
        <f t="shared" si="4"/>
        <v>0.9499190282562067</v>
      </c>
      <c r="S22" s="46">
        <v>0</v>
      </c>
      <c r="T22" s="47">
        <v>11102021</v>
      </c>
      <c r="U22" s="24">
        <f t="shared" si="5"/>
        <v>0</v>
      </c>
      <c r="V22" s="46">
        <v>0</v>
      </c>
      <c r="W22" s="47">
        <v>180693529</v>
      </c>
      <c r="X22" s="24">
        <f t="shared" si="6"/>
        <v>0</v>
      </c>
      <c r="Y22" s="46">
        <v>0</v>
      </c>
      <c r="Z22" s="46">
        <v>11102021</v>
      </c>
      <c r="AA22" s="24">
        <f t="shared" si="7"/>
        <v>0</v>
      </c>
      <c r="AB22" s="37">
        <v>134379</v>
      </c>
      <c r="AC22" s="46">
        <v>160000</v>
      </c>
      <c r="AD22" s="24">
        <f t="shared" si="8"/>
        <v>0.83986875</v>
      </c>
      <c r="AE22" s="37">
        <v>20000000</v>
      </c>
      <c r="AF22" s="46">
        <v>407407986</v>
      </c>
      <c r="AG22" s="24">
        <f t="shared" si="9"/>
        <v>0.04909083937299157</v>
      </c>
    </row>
    <row r="23" spans="1:33" s="66" customFormat="1" ht="12.75">
      <c r="A23" s="74"/>
      <c r="B23" s="75" t="s">
        <v>670</v>
      </c>
      <c r="C23" s="72"/>
      <c r="D23" s="38">
        <f>SUM(D17:D22)</f>
        <v>3485664008</v>
      </c>
      <c r="E23" s="39">
        <f>SUM(E17:E22)</f>
        <v>4192530739</v>
      </c>
      <c r="F23" s="28">
        <f t="shared" si="0"/>
        <v>0.8313985573380431</v>
      </c>
      <c r="G23" s="44">
        <f>SUM(G17:G22)</f>
        <v>1176557354</v>
      </c>
      <c r="H23" s="39">
        <f>SUM(H17:H22)</f>
        <v>4068850823</v>
      </c>
      <c r="I23" s="28">
        <f t="shared" si="1"/>
        <v>0.2891620767586937</v>
      </c>
      <c r="J23" s="39">
        <f>SUM(J17:J22)</f>
        <v>1176557354</v>
      </c>
      <c r="K23" s="39">
        <f>SUM(K17:K22)</f>
        <v>2823010702</v>
      </c>
      <c r="L23" s="28">
        <f t="shared" si="2"/>
        <v>0.41677396163126557</v>
      </c>
      <c r="M23" s="39">
        <f>SUM(M17:M22)</f>
        <v>1176557354</v>
      </c>
      <c r="N23" s="39">
        <f>SUM(N17:N22)</f>
        <v>3485664008</v>
      </c>
      <c r="O23" s="28">
        <f t="shared" si="3"/>
        <v>0.3375418145006706</v>
      </c>
      <c r="P23" s="39">
        <f>SUM(P17:P22)</f>
        <v>442257019</v>
      </c>
      <c r="Q23" s="39">
        <f>SUM(Q17:Q22)</f>
        <v>692799316</v>
      </c>
      <c r="R23" s="28">
        <f t="shared" si="4"/>
        <v>0.638362378233064</v>
      </c>
      <c r="S23" s="59">
        <f>SUM(S17:S22)</f>
        <v>249928730</v>
      </c>
      <c r="T23" s="60">
        <f>SUM(T17:T22)</f>
        <v>692799316</v>
      </c>
      <c r="U23" s="28">
        <f t="shared" si="5"/>
        <v>0.3607519872320428</v>
      </c>
      <c r="V23" s="59">
        <f>SUM(V17:V22)</f>
        <v>249928730</v>
      </c>
      <c r="W23" s="60">
        <f>SUM(W17:W22)</f>
        <v>9217547663</v>
      </c>
      <c r="X23" s="28">
        <f t="shared" si="6"/>
        <v>0.027114449432492183</v>
      </c>
      <c r="Y23" s="59">
        <f>SUM(Y17:Y22)</f>
        <v>516183102</v>
      </c>
      <c r="Z23" s="59">
        <f>SUM(Z17:Z22)</f>
        <v>692799316</v>
      </c>
      <c r="AA23" s="28">
        <f t="shared" si="7"/>
        <v>0.7450687234800908</v>
      </c>
      <c r="AB23" s="39">
        <f>SUM(AB17:AB22)</f>
        <v>327299105</v>
      </c>
      <c r="AC23" s="59">
        <f>SUM(AC17:AC22)</f>
        <v>2254562819</v>
      </c>
      <c r="AD23" s="28">
        <f t="shared" si="8"/>
        <v>0.14517187201072174</v>
      </c>
      <c r="AE23" s="39">
        <f>SUM(AE17:AE22)</f>
        <v>380506387</v>
      </c>
      <c r="AF23" s="59">
        <f>SUM(AF17:AF22)</f>
        <v>4068850823</v>
      </c>
      <c r="AG23" s="28">
        <f t="shared" si="9"/>
        <v>0.09351691756530146</v>
      </c>
    </row>
    <row r="24" spans="1:33" s="10" customFormat="1" ht="12.75">
      <c r="A24" s="22" t="s">
        <v>612</v>
      </c>
      <c r="B24" s="73" t="s">
        <v>494</v>
      </c>
      <c r="C24" s="102" t="s">
        <v>495</v>
      </c>
      <c r="D24" s="36">
        <v>280481506</v>
      </c>
      <c r="E24" s="37">
        <v>359510506</v>
      </c>
      <c r="F24" s="24">
        <f t="shared" si="0"/>
        <v>0.7801761042276745</v>
      </c>
      <c r="G24" s="43">
        <v>111274284</v>
      </c>
      <c r="H24" s="37">
        <v>283212527</v>
      </c>
      <c r="I24" s="24">
        <f t="shared" si="1"/>
        <v>0.39290029003554633</v>
      </c>
      <c r="J24" s="37">
        <v>111274284</v>
      </c>
      <c r="K24" s="37">
        <v>235603056</v>
      </c>
      <c r="L24" s="24">
        <f t="shared" si="2"/>
        <v>0.4722955885597681</v>
      </c>
      <c r="M24" s="37">
        <v>111274284</v>
      </c>
      <c r="N24" s="37">
        <v>280481506</v>
      </c>
      <c r="O24" s="24">
        <f t="shared" si="3"/>
        <v>0.3967259217440169</v>
      </c>
      <c r="P24" s="37">
        <v>15222332</v>
      </c>
      <c r="Q24" s="37">
        <v>76078332</v>
      </c>
      <c r="R24" s="24">
        <f t="shared" si="4"/>
        <v>0.2000876149598022</v>
      </c>
      <c r="S24" s="46">
        <v>11275461</v>
      </c>
      <c r="T24" s="47">
        <v>76078332</v>
      </c>
      <c r="U24" s="24">
        <f t="shared" si="5"/>
        <v>0.14820857271160992</v>
      </c>
      <c r="V24" s="46">
        <v>11275461</v>
      </c>
      <c r="W24" s="47">
        <v>558731061</v>
      </c>
      <c r="X24" s="24">
        <f t="shared" si="6"/>
        <v>0.020180479996618622</v>
      </c>
      <c r="Y24" s="46">
        <v>70711461</v>
      </c>
      <c r="Z24" s="46">
        <v>76078332</v>
      </c>
      <c r="AA24" s="24">
        <f t="shared" si="7"/>
        <v>0.9294559849182813</v>
      </c>
      <c r="AB24" s="37">
        <v>32844877</v>
      </c>
      <c r="AC24" s="46">
        <v>137169768</v>
      </c>
      <c r="AD24" s="24">
        <f t="shared" si="8"/>
        <v>0.23944690932188498</v>
      </c>
      <c r="AE24" s="37">
        <v>33660023</v>
      </c>
      <c r="AF24" s="46">
        <v>283212527</v>
      </c>
      <c r="AG24" s="24">
        <f t="shared" si="9"/>
        <v>0.11885075620260258</v>
      </c>
    </row>
    <row r="25" spans="1:33" s="10" customFormat="1" ht="12.75">
      <c r="A25" s="22" t="s">
        <v>612</v>
      </c>
      <c r="B25" s="73" t="s">
        <v>496</v>
      </c>
      <c r="C25" s="102" t="s">
        <v>497</v>
      </c>
      <c r="D25" s="36">
        <v>725036239</v>
      </c>
      <c r="E25" s="37">
        <v>766069239</v>
      </c>
      <c r="F25" s="24">
        <f t="shared" si="0"/>
        <v>0.9464369564641923</v>
      </c>
      <c r="G25" s="43">
        <v>229090679</v>
      </c>
      <c r="H25" s="37">
        <v>791054519</v>
      </c>
      <c r="I25" s="24">
        <f t="shared" si="1"/>
        <v>0.28960163111083875</v>
      </c>
      <c r="J25" s="37">
        <v>229090679</v>
      </c>
      <c r="K25" s="37">
        <v>646633219</v>
      </c>
      <c r="L25" s="24">
        <f t="shared" si="2"/>
        <v>0.35428226120873013</v>
      </c>
      <c r="M25" s="37">
        <v>229090679</v>
      </c>
      <c r="N25" s="37">
        <v>725036239</v>
      </c>
      <c r="O25" s="24">
        <f t="shared" si="3"/>
        <v>0.3159713496748402</v>
      </c>
      <c r="P25" s="37">
        <v>106584378</v>
      </c>
      <c r="Q25" s="37">
        <v>169043235</v>
      </c>
      <c r="R25" s="24">
        <f t="shared" si="4"/>
        <v>0.6305154891291568</v>
      </c>
      <c r="S25" s="46">
        <v>83901290</v>
      </c>
      <c r="T25" s="47">
        <v>169043235</v>
      </c>
      <c r="U25" s="24">
        <f t="shared" si="5"/>
        <v>0.49633036187458196</v>
      </c>
      <c r="V25" s="46">
        <v>83901290</v>
      </c>
      <c r="W25" s="47">
        <v>3115953103</v>
      </c>
      <c r="X25" s="24">
        <f t="shared" si="6"/>
        <v>0.02692636481570307</v>
      </c>
      <c r="Y25" s="46">
        <v>161689942</v>
      </c>
      <c r="Z25" s="46">
        <v>169043235</v>
      </c>
      <c r="AA25" s="24">
        <f t="shared" si="7"/>
        <v>0.956500518935289</v>
      </c>
      <c r="AB25" s="37">
        <v>50309000</v>
      </c>
      <c r="AC25" s="46">
        <v>458180680</v>
      </c>
      <c r="AD25" s="24">
        <f t="shared" si="8"/>
        <v>0.10980166165015949</v>
      </c>
      <c r="AE25" s="37">
        <v>63991960</v>
      </c>
      <c r="AF25" s="46">
        <v>791054519</v>
      </c>
      <c r="AG25" s="24">
        <f t="shared" si="9"/>
        <v>0.0808945002689505</v>
      </c>
    </row>
    <row r="26" spans="1:33" s="10" customFormat="1" ht="12.75">
      <c r="A26" s="22" t="s">
        <v>612</v>
      </c>
      <c r="B26" s="73" t="s">
        <v>498</v>
      </c>
      <c r="C26" s="102" t="s">
        <v>499</v>
      </c>
      <c r="D26" s="36">
        <v>156399235</v>
      </c>
      <c r="E26" s="37">
        <v>210731200</v>
      </c>
      <c r="F26" s="24">
        <f t="shared" si="0"/>
        <v>0.7421740824329762</v>
      </c>
      <c r="G26" s="43">
        <v>69255612</v>
      </c>
      <c r="H26" s="37">
        <v>202464564</v>
      </c>
      <c r="I26" s="24">
        <f t="shared" si="1"/>
        <v>0.3420628806925443</v>
      </c>
      <c r="J26" s="37">
        <v>69255612</v>
      </c>
      <c r="K26" s="37">
        <v>157204226</v>
      </c>
      <c r="L26" s="24">
        <f t="shared" si="2"/>
        <v>0.440545485081298</v>
      </c>
      <c r="M26" s="37">
        <v>69255612</v>
      </c>
      <c r="N26" s="37">
        <v>156399235</v>
      </c>
      <c r="O26" s="24">
        <f t="shared" si="3"/>
        <v>0.44281298434739785</v>
      </c>
      <c r="P26" s="37">
        <v>30405878</v>
      </c>
      <c r="Q26" s="37">
        <v>30405878</v>
      </c>
      <c r="R26" s="24">
        <f t="shared" si="4"/>
        <v>1</v>
      </c>
      <c r="S26" s="46">
        <v>0</v>
      </c>
      <c r="T26" s="47">
        <v>30405878</v>
      </c>
      <c r="U26" s="24">
        <f t="shared" si="5"/>
        <v>0</v>
      </c>
      <c r="V26" s="46">
        <v>0</v>
      </c>
      <c r="W26" s="47">
        <v>0</v>
      </c>
      <c r="X26" s="24">
        <f t="shared" si="6"/>
        <v>0</v>
      </c>
      <c r="Y26" s="46">
        <v>25660878</v>
      </c>
      <c r="Z26" s="46">
        <v>30405878</v>
      </c>
      <c r="AA26" s="24">
        <f t="shared" si="7"/>
        <v>0.8439446478079008</v>
      </c>
      <c r="AB26" s="37">
        <v>0</v>
      </c>
      <c r="AC26" s="46">
        <v>98583281</v>
      </c>
      <c r="AD26" s="24">
        <f t="shared" si="8"/>
        <v>0</v>
      </c>
      <c r="AE26" s="37">
        <v>0</v>
      </c>
      <c r="AF26" s="46">
        <v>202464564</v>
      </c>
      <c r="AG26" s="24">
        <f t="shared" si="9"/>
        <v>0</v>
      </c>
    </row>
    <row r="27" spans="1:33" s="10" customFormat="1" ht="12.75">
      <c r="A27" s="22" t="s">
        <v>612</v>
      </c>
      <c r="B27" s="73" t="s">
        <v>500</v>
      </c>
      <c r="C27" s="102" t="s">
        <v>501</v>
      </c>
      <c r="D27" s="36">
        <v>140576033</v>
      </c>
      <c r="E27" s="37">
        <v>171635033</v>
      </c>
      <c r="F27" s="24">
        <f t="shared" si="0"/>
        <v>0.8190404403045152</v>
      </c>
      <c r="G27" s="43">
        <v>57713486</v>
      </c>
      <c r="H27" s="37">
        <v>159313215</v>
      </c>
      <c r="I27" s="24">
        <f t="shared" si="1"/>
        <v>0.3622642729292733</v>
      </c>
      <c r="J27" s="37">
        <v>57713486</v>
      </c>
      <c r="K27" s="37">
        <v>126398215</v>
      </c>
      <c r="L27" s="24">
        <f t="shared" si="2"/>
        <v>0.45660048284700855</v>
      </c>
      <c r="M27" s="37">
        <v>57713486</v>
      </c>
      <c r="N27" s="37">
        <v>140576033</v>
      </c>
      <c r="O27" s="24">
        <f t="shared" si="3"/>
        <v>0.4105499690690518</v>
      </c>
      <c r="P27" s="37">
        <v>33165000</v>
      </c>
      <c r="Q27" s="37">
        <v>58685000</v>
      </c>
      <c r="R27" s="24">
        <f t="shared" si="4"/>
        <v>0.5651358950328023</v>
      </c>
      <c r="S27" s="46">
        <v>33040000</v>
      </c>
      <c r="T27" s="47">
        <v>58685000</v>
      </c>
      <c r="U27" s="24">
        <f t="shared" si="5"/>
        <v>0.5630058788446792</v>
      </c>
      <c r="V27" s="46">
        <v>33040000</v>
      </c>
      <c r="W27" s="47">
        <v>212449436</v>
      </c>
      <c r="X27" s="24">
        <f t="shared" si="6"/>
        <v>0.15551935849808515</v>
      </c>
      <c r="Y27" s="46">
        <v>51165000</v>
      </c>
      <c r="Z27" s="46">
        <v>58685000</v>
      </c>
      <c r="AA27" s="24">
        <f t="shared" si="7"/>
        <v>0.8718582261225185</v>
      </c>
      <c r="AB27" s="37">
        <v>8194170</v>
      </c>
      <c r="AC27" s="46">
        <v>74692605</v>
      </c>
      <c r="AD27" s="24">
        <f t="shared" si="8"/>
        <v>0.10970523788800779</v>
      </c>
      <c r="AE27" s="37">
        <v>12509564</v>
      </c>
      <c r="AF27" s="46">
        <v>159313215</v>
      </c>
      <c r="AG27" s="24">
        <f t="shared" si="9"/>
        <v>0.0785218225619262</v>
      </c>
    </row>
    <row r="28" spans="1:33" s="10" customFormat="1" ht="12.75">
      <c r="A28" s="22" t="s">
        <v>613</v>
      </c>
      <c r="B28" s="73" t="s">
        <v>561</v>
      </c>
      <c r="C28" s="102" t="s">
        <v>562</v>
      </c>
      <c r="D28" s="36">
        <v>27214384</v>
      </c>
      <c r="E28" s="37">
        <v>109173384</v>
      </c>
      <c r="F28" s="24">
        <f t="shared" si="0"/>
        <v>0.24927672847440543</v>
      </c>
      <c r="G28" s="43">
        <v>52102620</v>
      </c>
      <c r="H28" s="37">
        <v>107215765</v>
      </c>
      <c r="I28" s="24">
        <f t="shared" si="1"/>
        <v>0.48596043688164703</v>
      </c>
      <c r="J28" s="37">
        <v>52102620</v>
      </c>
      <c r="K28" s="37">
        <v>107215765</v>
      </c>
      <c r="L28" s="24">
        <f t="shared" si="2"/>
        <v>0.48596043688164703</v>
      </c>
      <c r="M28" s="37">
        <v>52102620</v>
      </c>
      <c r="N28" s="37">
        <v>27214384</v>
      </c>
      <c r="O28" s="24">
        <f t="shared" si="3"/>
        <v>1.9145250541037415</v>
      </c>
      <c r="P28" s="37">
        <v>14938000</v>
      </c>
      <c r="Q28" s="37">
        <v>14938000</v>
      </c>
      <c r="R28" s="24">
        <f t="shared" si="4"/>
        <v>1</v>
      </c>
      <c r="S28" s="46">
        <v>8500000</v>
      </c>
      <c r="T28" s="47">
        <v>14938000</v>
      </c>
      <c r="U28" s="24">
        <f t="shared" si="5"/>
        <v>0.5690186102557236</v>
      </c>
      <c r="V28" s="46">
        <v>8500000</v>
      </c>
      <c r="W28" s="47">
        <v>50181888</v>
      </c>
      <c r="X28" s="24">
        <f t="shared" si="6"/>
        <v>0.16938382230656607</v>
      </c>
      <c r="Y28" s="46">
        <v>9250000</v>
      </c>
      <c r="Z28" s="46">
        <v>14938000</v>
      </c>
      <c r="AA28" s="24">
        <f t="shared" si="7"/>
        <v>0.6192261346900522</v>
      </c>
      <c r="AB28" s="37">
        <v>1923202</v>
      </c>
      <c r="AC28" s="46">
        <v>1424300</v>
      </c>
      <c r="AD28" s="24">
        <f t="shared" si="8"/>
        <v>1.3502787334129045</v>
      </c>
      <c r="AE28" s="37">
        <v>6126311</v>
      </c>
      <c r="AF28" s="46">
        <v>107215765</v>
      </c>
      <c r="AG28" s="24">
        <f t="shared" si="9"/>
        <v>0.05714002040651391</v>
      </c>
    </row>
    <row r="29" spans="1:33" s="66" customFormat="1" ht="12.75">
      <c r="A29" s="74"/>
      <c r="B29" s="75" t="s">
        <v>671</v>
      </c>
      <c r="C29" s="72"/>
      <c r="D29" s="38">
        <f>SUM(D24:D28)</f>
        <v>1329707397</v>
      </c>
      <c r="E29" s="39">
        <f>SUM(E24:E28)</f>
        <v>1617119362</v>
      </c>
      <c r="F29" s="28">
        <f t="shared" si="0"/>
        <v>0.8222691708764538</v>
      </c>
      <c r="G29" s="44">
        <f>SUM(G24:G28)</f>
        <v>519436681</v>
      </c>
      <c r="H29" s="39">
        <f>SUM(H24:H28)</f>
        <v>1543260590</v>
      </c>
      <c r="I29" s="28">
        <f t="shared" si="1"/>
        <v>0.3365839083598966</v>
      </c>
      <c r="J29" s="39">
        <f>SUM(J24:J28)</f>
        <v>519436681</v>
      </c>
      <c r="K29" s="39">
        <f>SUM(K24:K28)</f>
        <v>1273054481</v>
      </c>
      <c r="L29" s="28">
        <f t="shared" si="2"/>
        <v>0.40802392101237966</v>
      </c>
      <c r="M29" s="39">
        <f>SUM(M24:M28)</f>
        <v>519436681</v>
      </c>
      <c r="N29" s="39">
        <f>SUM(N24:N28)</f>
        <v>1329707397</v>
      </c>
      <c r="O29" s="28">
        <f t="shared" si="3"/>
        <v>0.3906398371340338</v>
      </c>
      <c r="P29" s="39">
        <f>SUM(P24:P28)</f>
        <v>200315588</v>
      </c>
      <c r="Q29" s="39">
        <f>SUM(Q24:Q28)</f>
        <v>349150445</v>
      </c>
      <c r="R29" s="28">
        <f t="shared" si="4"/>
        <v>0.5737228488997057</v>
      </c>
      <c r="S29" s="59">
        <f>SUM(S24:S28)</f>
        <v>136716751</v>
      </c>
      <c r="T29" s="60">
        <f>SUM(T24:T28)</f>
        <v>349150445</v>
      </c>
      <c r="U29" s="28">
        <f t="shared" si="5"/>
        <v>0.3915697458154464</v>
      </c>
      <c r="V29" s="59">
        <f>SUM(V24:V28)</f>
        <v>136716751</v>
      </c>
      <c r="W29" s="60">
        <f>SUM(W24:W28)</f>
        <v>3937315488</v>
      </c>
      <c r="X29" s="28">
        <f t="shared" si="6"/>
        <v>0.03472334168208773</v>
      </c>
      <c r="Y29" s="59">
        <f>SUM(Y24:Y28)</f>
        <v>318477281</v>
      </c>
      <c r="Z29" s="59">
        <f>SUM(Z24:Z28)</f>
        <v>349150445</v>
      </c>
      <c r="AA29" s="28">
        <f t="shared" si="7"/>
        <v>0.9121491481988516</v>
      </c>
      <c r="AB29" s="39">
        <f>SUM(AB24:AB28)</f>
        <v>93271249</v>
      </c>
      <c r="AC29" s="59">
        <f>SUM(AC24:AC28)</f>
        <v>770050634</v>
      </c>
      <c r="AD29" s="28">
        <f t="shared" si="8"/>
        <v>0.12112352731340002</v>
      </c>
      <c r="AE29" s="39">
        <f>SUM(AE24:AE28)</f>
        <v>116287858</v>
      </c>
      <c r="AF29" s="59">
        <f>SUM(AF24:AF28)</f>
        <v>1543260590</v>
      </c>
      <c r="AG29" s="28">
        <f t="shared" si="9"/>
        <v>0.0753520557406316</v>
      </c>
    </row>
    <row r="30" spans="1:33" s="10" customFormat="1" ht="12.75">
      <c r="A30" s="22" t="s">
        <v>612</v>
      </c>
      <c r="B30" s="73" t="s">
        <v>502</v>
      </c>
      <c r="C30" s="102" t="s">
        <v>503</v>
      </c>
      <c r="D30" s="36">
        <v>80433490</v>
      </c>
      <c r="E30" s="37">
        <v>105683340</v>
      </c>
      <c r="F30" s="24">
        <f t="shared" si="0"/>
        <v>0.7610801286181909</v>
      </c>
      <c r="G30" s="43">
        <v>27720566</v>
      </c>
      <c r="H30" s="37">
        <v>105633010</v>
      </c>
      <c r="I30" s="24">
        <f t="shared" si="1"/>
        <v>0.26242332770788224</v>
      </c>
      <c r="J30" s="37">
        <v>27720566</v>
      </c>
      <c r="K30" s="37">
        <v>85419150</v>
      </c>
      <c r="L30" s="24">
        <f t="shared" si="2"/>
        <v>0.3245240206674967</v>
      </c>
      <c r="M30" s="37">
        <v>27720566</v>
      </c>
      <c r="N30" s="37">
        <v>80433490</v>
      </c>
      <c r="O30" s="24">
        <f t="shared" si="3"/>
        <v>0.3446396022353375</v>
      </c>
      <c r="P30" s="37">
        <v>685000</v>
      </c>
      <c r="Q30" s="37">
        <v>21665150</v>
      </c>
      <c r="R30" s="24">
        <f t="shared" si="4"/>
        <v>0.03161759784723392</v>
      </c>
      <c r="S30" s="46">
        <v>0</v>
      </c>
      <c r="T30" s="47">
        <v>21665150</v>
      </c>
      <c r="U30" s="24">
        <f t="shared" si="5"/>
        <v>0</v>
      </c>
      <c r="V30" s="46">
        <v>0</v>
      </c>
      <c r="W30" s="47">
        <v>187000000</v>
      </c>
      <c r="X30" s="24">
        <f t="shared" si="6"/>
        <v>0</v>
      </c>
      <c r="Y30" s="46">
        <v>15941150</v>
      </c>
      <c r="Z30" s="46">
        <v>21665150</v>
      </c>
      <c r="AA30" s="24">
        <f t="shared" si="7"/>
        <v>0.7357968903977125</v>
      </c>
      <c r="AB30" s="37">
        <v>4081278</v>
      </c>
      <c r="AC30" s="46">
        <v>39311830</v>
      </c>
      <c r="AD30" s="24">
        <f t="shared" si="8"/>
        <v>0.10381806189129328</v>
      </c>
      <c r="AE30" s="37">
        <v>19000000</v>
      </c>
      <c r="AF30" s="46">
        <v>105633010</v>
      </c>
      <c r="AG30" s="24">
        <f t="shared" si="9"/>
        <v>0.17986801663608754</v>
      </c>
    </row>
    <row r="31" spans="1:33" s="10" customFormat="1" ht="12.75">
      <c r="A31" s="22" t="s">
        <v>612</v>
      </c>
      <c r="B31" s="73" t="s">
        <v>504</v>
      </c>
      <c r="C31" s="102" t="s">
        <v>505</v>
      </c>
      <c r="D31" s="36">
        <v>234315833</v>
      </c>
      <c r="E31" s="37">
        <v>285113783</v>
      </c>
      <c r="F31" s="24">
        <f t="shared" si="0"/>
        <v>0.8218327102060864</v>
      </c>
      <c r="G31" s="43">
        <v>94787502</v>
      </c>
      <c r="H31" s="37">
        <v>266103834</v>
      </c>
      <c r="I31" s="24">
        <f t="shared" si="1"/>
        <v>0.3562049466750637</v>
      </c>
      <c r="J31" s="37">
        <v>94787502</v>
      </c>
      <c r="K31" s="37">
        <v>202436767</v>
      </c>
      <c r="L31" s="24">
        <f t="shared" si="2"/>
        <v>0.4682326407633254</v>
      </c>
      <c r="M31" s="37">
        <v>94787502</v>
      </c>
      <c r="N31" s="37">
        <v>234315833</v>
      </c>
      <c r="O31" s="24">
        <f t="shared" si="3"/>
        <v>0.40452879682270554</v>
      </c>
      <c r="P31" s="37">
        <v>34546350</v>
      </c>
      <c r="Q31" s="37">
        <v>48914900</v>
      </c>
      <c r="R31" s="24">
        <f t="shared" si="4"/>
        <v>0.7062541270655771</v>
      </c>
      <c r="S31" s="46">
        <v>16250000</v>
      </c>
      <c r="T31" s="47">
        <v>48914900</v>
      </c>
      <c r="U31" s="24">
        <f t="shared" si="5"/>
        <v>0.3322096130217991</v>
      </c>
      <c r="V31" s="46">
        <v>16250000</v>
      </c>
      <c r="W31" s="47">
        <v>589973512</v>
      </c>
      <c r="X31" s="24">
        <f t="shared" si="6"/>
        <v>0.027543609449367956</v>
      </c>
      <c r="Y31" s="46">
        <v>38650800</v>
      </c>
      <c r="Z31" s="46">
        <v>48914900</v>
      </c>
      <c r="AA31" s="24">
        <f t="shared" si="7"/>
        <v>0.7901641422143355</v>
      </c>
      <c r="AB31" s="37">
        <v>18755027</v>
      </c>
      <c r="AC31" s="46">
        <v>146994726</v>
      </c>
      <c r="AD31" s="24">
        <f t="shared" si="8"/>
        <v>0.12758979529646527</v>
      </c>
      <c r="AE31" s="37">
        <v>21762338</v>
      </c>
      <c r="AF31" s="46">
        <v>266103834</v>
      </c>
      <c r="AG31" s="24">
        <f t="shared" si="9"/>
        <v>0.0817813771146191</v>
      </c>
    </row>
    <row r="32" spans="1:33" s="10" customFormat="1" ht="12.75">
      <c r="A32" s="22" t="s">
        <v>612</v>
      </c>
      <c r="B32" s="73" t="s">
        <v>506</v>
      </c>
      <c r="C32" s="102" t="s">
        <v>507</v>
      </c>
      <c r="D32" s="36">
        <v>664550859</v>
      </c>
      <c r="E32" s="37">
        <v>732562582</v>
      </c>
      <c r="F32" s="24">
        <f t="shared" si="0"/>
        <v>0.9071591633655129</v>
      </c>
      <c r="G32" s="43">
        <v>178421336</v>
      </c>
      <c r="H32" s="37">
        <v>655136436</v>
      </c>
      <c r="I32" s="24">
        <f t="shared" si="1"/>
        <v>0.27234225757518393</v>
      </c>
      <c r="J32" s="37">
        <v>178421336</v>
      </c>
      <c r="K32" s="37">
        <v>460440066</v>
      </c>
      <c r="L32" s="24">
        <f t="shared" si="2"/>
        <v>0.3875017601096426</v>
      </c>
      <c r="M32" s="37">
        <v>178421336</v>
      </c>
      <c r="N32" s="37">
        <v>664550859</v>
      </c>
      <c r="O32" s="24">
        <f t="shared" si="3"/>
        <v>0.2684840950600592</v>
      </c>
      <c r="P32" s="37">
        <v>74758370</v>
      </c>
      <c r="Q32" s="37">
        <v>123860770</v>
      </c>
      <c r="R32" s="24">
        <f t="shared" si="4"/>
        <v>0.6035677801776946</v>
      </c>
      <c r="S32" s="46">
        <v>699000</v>
      </c>
      <c r="T32" s="47">
        <v>123860770</v>
      </c>
      <c r="U32" s="24">
        <f t="shared" si="5"/>
        <v>0.005643433348589711</v>
      </c>
      <c r="V32" s="46">
        <v>699000</v>
      </c>
      <c r="W32" s="47">
        <v>1053803709</v>
      </c>
      <c r="X32" s="24">
        <f t="shared" si="6"/>
        <v>0.000663311387149426</v>
      </c>
      <c r="Y32" s="46">
        <v>94807393</v>
      </c>
      <c r="Z32" s="46">
        <v>123860770</v>
      </c>
      <c r="AA32" s="24">
        <f t="shared" si="7"/>
        <v>0.76543519792425</v>
      </c>
      <c r="AB32" s="37">
        <v>20051216</v>
      </c>
      <c r="AC32" s="46">
        <v>478584142</v>
      </c>
      <c r="AD32" s="24">
        <f t="shared" si="8"/>
        <v>0.041896950275464834</v>
      </c>
      <c r="AE32" s="37">
        <v>77500000</v>
      </c>
      <c r="AF32" s="46">
        <v>655136436</v>
      </c>
      <c r="AG32" s="24">
        <f t="shared" si="9"/>
        <v>0.11829596972683107</v>
      </c>
    </row>
    <row r="33" spans="1:33" s="10" customFormat="1" ht="12.75">
      <c r="A33" s="22" t="s">
        <v>612</v>
      </c>
      <c r="B33" s="73" t="s">
        <v>102</v>
      </c>
      <c r="C33" s="102" t="s">
        <v>103</v>
      </c>
      <c r="D33" s="36">
        <v>885776406</v>
      </c>
      <c r="E33" s="37">
        <v>1042618960</v>
      </c>
      <c r="F33" s="24">
        <f t="shared" si="0"/>
        <v>0.8495686727200894</v>
      </c>
      <c r="G33" s="43">
        <v>260603731</v>
      </c>
      <c r="H33" s="37">
        <v>983290146</v>
      </c>
      <c r="I33" s="24">
        <f t="shared" si="1"/>
        <v>0.2650323834324279</v>
      </c>
      <c r="J33" s="37">
        <v>260603731</v>
      </c>
      <c r="K33" s="37">
        <v>703426805</v>
      </c>
      <c r="L33" s="24">
        <f t="shared" si="2"/>
        <v>0.3704773960099516</v>
      </c>
      <c r="M33" s="37">
        <v>260603731</v>
      </c>
      <c r="N33" s="37">
        <v>885776406</v>
      </c>
      <c r="O33" s="24">
        <f t="shared" si="3"/>
        <v>0.29420938425853715</v>
      </c>
      <c r="P33" s="37">
        <v>59475700</v>
      </c>
      <c r="Q33" s="37">
        <v>150922033</v>
      </c>
      <c r="R33" s="24">
        <f t="shared" si="4"/>
        <v>0.39408228750801416</v>
      </c>
      <c r="S33" s="46">
        <v>11350000</v>
      </c>
      <c r="T33" s="47">
        <v>150922033</v>
      </c>
      <c r="U33" s="24">
        <f t="shared" si="5"/>
        <v>0.0752043937812579</v>
      </c>
      <c r="V33" s="46">
        <v>11350000</v>
      </c>
      <c r="W33" s="47">
        <v>1928346319</v>
      </c>
      <c r="X33" s="24">
        <f t="shared" si="6"/>
        <v>0.005885872204680471</v>
      </c>
      <c r="Y33" s="46">
        <v>115898543</v>
      </c>
      <c r="Z33" s="46">
        <v>150922033</v>
      </c>
      <c r="AA33" s="24">
        <f t="shared" si="7"/>
        <v>0.767936534488639</v>
      </c>
      <c r="AB33" s="37">
        <v>65384296</v>
      </c>
      <c r="AC33" s="46">
        <v>542294586</v>
      </c>
      <c r="AD33" s="24">
        <f t="shared" si="8"/>
        <v>0.12056970083783945</v>
      </c>
      <c r="AE33" s="37">
        <v>85246941</v>
      </c>
      <c r="AF33" s="46">
        <v>983290146</v>
      </c>
      <c r="AG33" s="24">
        <f t="shared" si="9"/>
        <v>0.08669561201928286</v>
      </c>
    </row>
    <row r="34" spans="1:33" s="10" customFormat="1" ht="12.75">
      <c r="A34" s="22" t="s">
        <v>612</v>
      </c>
      <c r="B34" s="73" t="s">
        <v>508</v>
      </c>
      <c r="C34" s="102" t="s">
        <v>509</v>
      </c>
      <c r="D34" s="36">
        <v>366549083</v>
      </c>
      <c r="E34" s="37">
        <v>433015083</v>
      </c>
      <c r="F34" s="24">
        <f t="shared" si="0"/>
        <v>0.8465041920953132</v>
      </c>
      <c r="G34" s="43">
        <v>131701207</v>
      </c>
      <c r="H34" s="37">
        <v>406939248</v>
      </c>
      <c r="I34" s="24">
        <f t="shared" si="1"/>
        <v>0.32363849800007494</v>
      </c>
      <c r="J34" s="37">
        <v>131701207</v>
      </c>
      <c r="K34" s="37">
        <v>304004168</v>
      </c>
      <c r="L34" s="24">
        <f t="shared" si="2"/>
        <v>0.43322171490754036</v>
      </c>
      <c r="M34" s="37">
        <v>131701207</v>
      </c>
      <c r="N34" s="37">
        <v>366549083</v>
      </c>
      <c r="O34" s="24">
        <f t="shared" si="3"/>
        <v>0.35930033141018664</v>
      </c>
      <c r="P34" s="37">
        <v>28389072</v>
      </c>
      <c r="Q34" s="37">
        <v>65269072</v>
      </c>
      <c r="R34" s="24">
        <f t="shared" si="4"/>
        <v>0.43495442987147115</v>
      </c>
      <c r="S34" s="46">
        <v>27076272</v>
      </c>
      <c r="T34" s="47">
        <v>65269072</v>
      </c>
      <c r="U34" s="24">
        <f t="shared" si="5"/>
        <v>0.4148407686875033</v>
      </c>
      <c r="V34" s="46">
        <v>27076272</v>
      </c>
      <c r="W34" s="47">
        <v>329920875</v>
      </c>
      <c r="X34" s="24">
        <f t="shared" si="6"/>
        <v>0.08206898699574557</v>
      </c>
      <c r="Y34" s="46">
        <v>38815594</v>
      </c>
      <c r="Z34" s="46">
        <v>65269072</v>
      </c>
      <c r="AA34" s="24">
        <f t="shared" si="7"/>
        <v>0.594701177917774</v>
      </c>
      <c r="AB34" s="37">
        <v>53001000</v>
      </c>
      <c r="AC34" s="46">
        <v>246800161</v>
      </c>
      <c r="AD34" s="24">
        <f t="shared" si="8"/>
        <v>0.21475269621076137</v>
      </c>
      <c r="AE34" s="37">
        <v>39000000</v>
      </c>
      <c r="AF34" s="46">
        <v>406939248</v>
      </c>
      <c r="AG34" s="24">
        <f t="shared" si="9"/>
        <v>0.09583740126241154</v>
      </c>
    </row>
    <row r="35" spans="1:33" s="10" customFormat="1" ht="12.75">
      <c r="A35" s="22" t="s">
        <v>612</v>
      </c>
      <c r="B35" s="73" t="s">
        <v>510</v>
      </c>
      <c r="C35" s="102" t="s">
        <v>511</v>
      </c>
      <c r="D35" s="36">
        <v>314485611</v>
      </c>
      <c r="E35" s="37">
        <v>353187861</v>
      </c>
      <c r="F35" s="24">
        <f t="shared" si="0"/>
        <v>0.8904202146403893</v>
      </c>
      <c r="G35" s="43">
        <v>111060770</v>
      </c>
      <c r="H35" s="37">
        <v>332412670</v>
      </c>
      <c r="I35" s="24">
        <f t="shared" si="1"/>
        <v>0.33410510495884527</v>
      </c>
      <c r="J35" s="37">
        <v>111060770</v>
      </c>
      <c r="K35" s="37">
        <v>258530670</v>
      </c>
      <c r="L35" s="24">
        <f t="shared" si="2"/>
        <v>0.42958450538963133</v>
      </c>
      <c r="M35" s="37">
        <v>111060770</v>
      </c>
      <c r="N35" s="37">
        <v>314485611</v>
      </c>
      <c r="O35" s="24">
        <f t="shared" si="3"/>
        <v>0.3531505611555627</v>
      </c>
      <c r="P35" s="37">
        <v>23500000</v>
      </c>
      <c r="Q35" s="37">
        <v>46476000</v>
      </c>
      <c r="R35" s="24">
        <f t="shared" si="4"/>
        <v>0.5056373181857303</v>
      </c>
      <c r="S35" s="46">
        <v>20000000</v>
      </c>
      <c r="T35" s="47">
        <v>46476000</v>
      </c>
      <c r="U35" s="24">
        <f t="shared" si="5"/>
        <v>0.4303296324984938</v>
      </c>
      <c r="V35" s="46">
        <v>20000000</v>
      </c>
      <c r="W35" s="47">
        <v>589741814</v>
      </c>
      <c r="X35" s="24">
        <f t="shared" si="6"/>
        <v>0.03391314559221673</v>
      </c>
      <c r="Y35" s="46">
        <v>42946880</v>
      </c>
      <c r="Z35" s="46">
        <v>46476000</v>
      </c>
      <c r="AA35" s="24">
        <f t="shared" si="7"/>
        <v>0.9240657543678458</v>
      </c>
      <c r="AB35" s="37">
        <v>28635098</v>
      </c>
      <c r="AC35" s="46">
        <v>164115111</v>
      </c>
      <c r="AD35" s="24">
        <f t="shared" si="8"/>
        <v>0.1744817879689336</v>
      </c>
      <c r="AE35" s="37">
        <v>48436311</v>
      </c>
      <c r="AF35" s="46">
        <v>332412670</v>
      </c>
      <c r="AG35" s="24">
        <f t="shared" si="9"/>
        <v>0.14571138639210113</v>
      </c>
    </row>
    <row r="36" spans="1:33" s="10" customFormat="1" ht="12.75">
      <c r="A36" s="22" t="s">
        <v>612</v>
      </c>
      <c r="B36" s="73" t="s">
        <v>512</v>
      </c>
      <c r="C36" s="102" t="s">
        <v>513</v>
      </c>
      <c r="D36" s="36">
        <v>454361000</v>
      </c>
      <c r="E36" s="37">
        <v>524729000</v>
      </c>
      <c r="F36" s="24">
        <f t="shared" si="0"/>
        <v>0.865896491331716</v>
      </c>
      <c r="G36" s="43">
        <v>147028570</v>
      </c>
      <c r="H36" s="37">
        <v>489599050</v>
      </c>
      <c r="I36" s="24">
        <f t="shared" si="1"/>
        <v>0.30030403449516496</v>
      </c>
      <c r="J36" s="37">
        <v>147028570</v>
      </c>
      <c r="K36" s="37">
        <v>370424050</v>
      </c>
      <c r="L36" s="24">
        <f t="shared" si="2"/>
        <v>0.3969196114561136</v>
      </c>
      <c r="M36" s="37">
        <v>147028570</v>
      </c>
      <c r="N36" s="37">
        <v>454361000</v>
      </c>
      <c r="O36" s="24">
        <f t="shared" si="3"/>
        <v>0.3235941685135828</v>
      </c>
      <c r="P36" s="37">
        <v>34755000</v>
      </c>
      <c r="Q36" s="37">
        <v>71083000</v>
      </c>
      <c r="R36" s="24">
        <f t="shared" si="4"/>
        <v>0.4889354698029065</v>
      </c>
      <c r="S36" s="46">
        <v>20375000</v>
      </c>
      <c r="T36" s="47">
        <v>71083000</v>
      </c>
      <c r="U36" s="24">
        <f t="shared" si="5"/>
        <v>0.28663674858967686</v>
      </c>
      <c r="V36" s="46">
        <v>20375000</v>
      </c>
      <c r="W36" s="47">
        <v>975553000</v>
      </c>
      <c r="X36" s="24">
        <f t="shared" si="6"/>
        <v>0.020885590019199367</v>
      </c>
      <c r="Y36" s="46">
        <v>44697000</v>
      </c>
      <c r="Z36" s="46">
        <v>71083000</v>
      </c>
      <c r="AA36" s="24">
        <f t="shared" si="7"/>
        <v>0.6288001350533883</v>
      </c>
      <c r="AB36" s="37">
        <v>62058268</v>
      </c>
      <c r="AC36" s="46">
        <v>225463000</v>
      </c>
      <c r="AD36" s="24">
        <f t="shared" si="8"/>
        <v>0.2752481249695072</v>
      </c>
      <c r="AE36" s="37">
        <v>36544446</v>
      </c>
      <c r="AF36" s="46">
        <v>489599050</v>
      </c>
      <c r="AG36" s="24">
        <f t="shared" si="9"/>
        <v>0.07464157865502394</v>
      </c>
    </row>
    <row r="37" spans="1:33" s="10" customFormat="1" ht="12.75">
      <c r="A37" s="22" t="s">
        <v>613</v>
      </c>
      <c r="B37" s="73" t="s">
        <v>583</v>
      </c>
      <c r="C37" s="102" t="s">
        <v>584</v>
      </c>
      <c r="D37" s="36">
        <v>43538445</v>
      </c>
      <c r="E37" s="37">
        <v>172487445</v>
      </c>
      <c r="F37" s="24">
        <f t="shared" si="0"/>
        <v>0.25241515404208115</v>
      </c>
      <c r="G37" s="43">
        <v>88295893</v>
      </c>
      <c r="H37" s="37">
        <v>170847014</v>
      </c>
      <c r="I37" s="24">
        <f t="shared" si="1"/>
        <v>0.5168126204418182</v>
      </c>
      <c r="J37" s="37">
        <v>88295893</v>
      </c>
      <c r="K37" s="37">
        <v>170847014</v>
      </c>
      <c r="L37" s="24">
        <f t="shared" si="2"/>
        <v>0.5168126204418182</v>
      </c>
      <c r="M37" s="37">
        <v>88295893</v>
      </c>
      <c r="N37" s="37">
        <v>43538445</v>
      </c>
      <c r="O37" s="24">
        <f t="shared" si="3"/>
        <v>2.027998312755543</v>
      </c>
      <c r="P37" s="37">
        <v>1635000</v>
      </c>
      <c r="Q37" s="37">
        <v>1635000</v>
      </c>
      <c r="R37" s="24">
        <f t="shared" si="4"/>
        <v>1</v>
      </c>
      <c r="S37" s="46">
        <v>0</v>
      </c>
      <c r="T37" s="47">
        <v>1635000</v>
      </c>
      <c r="U37" s="24">
        <f t="shared" si="5"/>
        <v>0</v>
      </c>
      <c r="V37" s="46">
        <v>0</v>
      </c>
      <c r="W37" s="47">
        <v>177192000</v>
      </c>
      <c r="X37" s="24">
        <f t="shared" si="6"/>
        <v>0</v>
      </c>
      <c r="Y37" s="46">
        <v>0</v>
      </c>
      <c r="Z37" s="46">
        <v>1635000</v>
      </c>
      <c r="AA37" s="24">
        <f t="shared" si="7"/>
        <v>0</v>
      </c>
      <c r="AB37" s="37">
        <v>0</v>
      </c>
      <c r="AC37" s="46">
        <v>0</v>
      </c>
      <c r="AD37" s="24">
        <f t="shared" si="8"/>
        <v>0</v>
      </c>
      <c r="AE37" s="37">
        <v>29977000</v>
      </c>
      <c r="AF37" s="46">
        <v>170847014</v>
      </c>
      <c r="AG37" s="24">
        <f t="shared" si="9"/>
        <v>0.1754610706863159</v>
      </c>
    </row>
    <row r="38" spans="1:33" s="66" customFormat="1" ht="12.75">
      <c r="A38" s="74"/>
      <c r="B38" s="75" t="s">
        <v>672</v>
      </c>
      <c r="C38" s="72"/>
      <c r="D38" s="38">
        <f>SUM(D30:D37)</f>
        <v>3044010727</v>
      </c>
      <c r="E38" s="39">
        <f>SUM(E30:E37)</f>
        <v>3649398054</v>
      </c>
      <c r="F38" s="28">
        <f t="shared" si="0"/>
        <v>0.8341131008341356</v>
      </c>
      <c r="G38" s="44">
        <f>SUM(G30:G37)</f>
        <v>1039619575</v>
      </c>
      <c r="H38" s="39">
        <f>SUM(H30:H37)</f>
        <v>3409961408</v>
      </c>
      <c r="I38" s="28">
        <f t="shared" si="1"/>
        <v>0.30487722604748024</v>
      </c>
      <c r="J38" s="39">
        <f>SUM(J30:J37)</f>
        <v>1039619575</v>
      </c>
      <c r="K38" s="39">
        <f>SUM(K30:K37)</f>
        <v>2555528690</v>
      </c>
      <c r="L38" s="28">
        <f t="shared" si="2"/>
        <v>0.4068119364373092</v>
      </c>
      <c r="M38" s="39">
        <f>SUM(M30:M37)</f>
        <v>1039619575</v>
      </c>
      <c r="N38" s="39">
        <f>SUM(N30:N37)</f>
        <v>3044010727</v>
      </c>
      <c r="O38" s="28">
        <f t="shared" si="3"/>
        <v>0.34152953725777063</v>
      </c>
      <c r="P38" s="39">
        <f>SUM(P30:P37)</f>
        <v>257744492</v>
      </c>
      <c r="Q38" s="39">
        <f>SUM(Q30:Q37)</f>
        <v>529825925</v>
      </c>
      <c r="R38" s="28">
        <f t="shared" si="4"/>
        <v>0.48647014016915086</v>
      </c>
      <c r="S38" s="59">
        <f>SUM(S30:S37)</f>
        <v>95750272</v>
      </c>
      <c r="T38" s="60">
        <f>SUM(T30:T37)</f>
        <v>529825925</v>
      </c>
      <c r="U38" s="28">
        <f t="shared" si="5"/>
        <v>0.18072024693770883</v>
      </c>
      <c r="V38" s="59">
        <f>SUM(V30:V37)</f>
        <v>95750272</v>
      </c>
      <c r="W38" s="60">
        <f>SUM(W30:W37)</f>
        <v>5831531229</v>
      </c>
      <c r="X38" s="28">
        <f t="shared" si="6"/>
        <v>0.01641940482524337</v>
      </c>
      <c r="Y38" s="59">
        <f>SUM(Y30:Y37)</f>
        <v>391757360</v>
      </c>
      <c r="Z38" s="59">
        <f>SUM(Z30:Z37)</f>
        <v>529825925</v>
      </c>
      <c r="AA38" s="28">
        <f t="shared" si="7"/>
        <v>0.7394076837595291</v>
      </c>
      <c r="AB38" s="39">
        <f>SUM(AB30:AB37)</f>
        <v>251966183</v>
      </c>
      <c r="AC38" s="59">
        <f>SUM(AC30:AC37)</f>
        <v>1843563556</v>
      </c>
      <c r="AD38" s="28">
        <f t="shared" si="8"/>
        <v>0.13667344539327614</v>
      </c>
      <c r="AE38" s="39">
        <f>SUM(AE30:AE37)</f>
        <v>357467036</v>
      </c>
      <c r="AF38" s="59">
        <f>SUM(AF30:AF37)</f>
        <v>3409961408</v>
      </c>
      <c r="AG38" s="28">
        <f t="shared" si="9"/>
        <v>0.1048302292106175</v>
      </c>
    </row>
    <row r="39" spans="1:33" s="10" customFormat="1" ht="12.75">
      <c r="A39" s="22" t="s">
        <v>612</v>
      </c>
      <c r="B39" s="73" t="s">
        <v>514</v>
      </c>
      <c r="C39" s="102" t="s">
        <v>515</v>
      </c>
      <c r="D39" s="36">
        <v>35258884</v>
      </c>
      <c r="E39" s="37">
        <v>63832146</v>
      </c>
      <c r="F39" s="24">
        <f t="shared" si="0"/>
        <v>0.5523687704311242</v>
      </c>
      <c r="G39" s="43">
        <v>12528000</v>
      </c>
      <c r="H39" s="37">
        <v>48205601</v>
      </c>
      <c r="I39" s="24">
        <f t="shared" si="1"/>
        <v>0.25988681273779785</v>
      </c>
      <c r="J39" s="37">
        <v>12528000</v>
      </c>
      <c r="K39" s="37">
        <v>42280716</v>
      </c>
      <c r="L39" s="24">
        <f t="shared" si="2"/>
        <v>0.29630529435688835</v>
      </c>
      <c r="M39" s="37">
        <v>12528000</v>
      </c>
      <c r="N39" s="37">
        <v>35258884</v>
      </c>
      <c r="O39" s="24">
        <f t="shared" si="3"/>
        <v>0.3553147059334039</v>
      </c>
      <c r="P39" s="37">
        <v>1009000</v>
      </c>
      <c r="Q39" s="37">
        <v>16637561</v>
      </c>
      <c r="R39" s="24">
        <f t="shared" si="4"/>
        <v>0.060645908375632704</v>
      </c>
      <c r="S39" s="46">
        <v>0</v>
      </c>
      <c r="T39" s="47">
        <v>16637561</v>
      </c>
      <c r="U39" s="24">
        <f t="shared" si="5"/>
        <v>0</v>
      </c>
      <c r="V39" s="46">
        <v>0</v>
      </c>
      <c r="W39" s="47">
        <v>114812620</v>
      </c>
      <c r="X39" s="24">
        <f t="shared" si="6"/>
        <v>0</v>
      </c>
      <c r="Y39" s="46">
        <v>14643561</v>
      </c>
      <c r="Z39" s="46">
        <v>16637561</v>
      </c>
      <c r="AA39" s="24">
        <f t="shared" si="7"/>
        <v>0.8801507023775901</v>
      </c>
      <c r="AB39" s="37">
        <v>991661</v>
      </c>
      <c r="AC39" s="46">
        <v>13195034</v>
      </c>
      <c r="AD39" s="24">
        <f t="shared" si="8"/>
        <v>0.07515410721942815</v>
      </c>
      <c r="AE39" s="37">
        <v>404140</v>
      </c>
      <c r="AF39" s="46">
        <v>48205601</v>
      </c>
      <c r="AG39" s="24">
        <f t="shared" si="9"/>
        <v>0.008383673092261623</v>
      </c>
    </row>
    <row r="40" spans="1:33" s="10" customFormat="1" ht="12.75">
      <c r="A40" s="22" t="s">
        <v>612</v>
      </c>
      <c r="B40" s="73" t="s">
        <v>516</v>
      </c>
      <c r="C40" s="102" t="s">
        <v>517</v>
      </c>
      <c r="D40" s="36">
        <v>21432348</v>
      </c>
      <c r="E40" s="37">
        <v>45667548</v>
      </c>
      <c r="F40" s="24">
        <f t="shared" si="0"/>
        <v>0.4693124316637276</v>
      </c>
      <c r="G40" s="43">
        <v>11203900</v>
      </c>
      <c r="H40" s="37">
        <v>36989442</v>
      </c>
      <c r="I40" s="24">
        <f t="shared" si="1"/>
        <v>0.30289453947426404</v>
      </c>
      <c r="J40" s="37">
        <v>11203900</v>
      </c>
      <c r="K40" s="37">
        <v>30289442</v>
      </c>
      <c r="L40" s="24">
        <f t="shared" si="2"/>
        <v>0.3698945659018743</v>
      </c>
      <c r="M40" s="37">
        <v>11203900</v>
      </c>
      <c r="N40" s="37">
        <v>21432348</v>
      </c>
      <c r="O40" s="24">
        <f t="shared" si="3"/>
        <v>0.5227565360547524</v>
      </c>
      <c r="P40" s="37">
        <v>0</v>
      </c>
      <c r="Q40" s="37">
        <v>8702250</v>
      </c>
      <c r="R40" s="24">
        <f t="shared" si="4"/>
        <v>0</v>
      </c>
      <c r="S40" s="46">
        <v>0</v>
      </c>
      <c r="T40" s="47">
        <v>8702250</v>
      </c>
      <c r="U40" s="24">
        <f t="shared" si="5"/>
        <v>0</v>
      </c>
      <c r="V40" s="46">
        <v>0</v>
      </c>
      <c r="W40" s="47">
        <v>0</v>
      </c>
      <c r="X40" s="24">
        <f t="shared" si="6"/>
        <v>0</v>
      </c>
      <c r="Y40" s="46">
        <v>6702250</v>
      </c>
      <c r="Z40" s="46">
        <v>8702250</v>
      </c>
      <c r="AA40" s="24">
        <f t="shared" si="7"/>
        <v>0.7701743801890316</v>
      </c>
      <c r="AB40" s="37">
        <v>0</v>
      </c>
      <c r="AC40" s="46">
        <v>13762637</v>
      </c>
      <c r="AD40" s="24">
        <f t="shared" si="8"/>
        <v>0</v>
      </c>
      <c r="AE40" s="37">
        <v>0</v>
      </c>
      <c r="AF40" s="46">
        <v>36989442</v>
      </c>
      <c r="AG40" s="24">
        <f t="shared" si="9"/>
        <v>0</v>
      </c>
    </row>
    <row r="41" spans="1:33" s="10" customFormat="1" ht="12.75">
      <c r="A41" s="22" t="s">
        <v>612</v>
      </c>
      <c r="B41" s="73" t="s">
        <v>518</v>
      </c>
      <c r="C41" s="102" t="s">
        <v>519</v>
      </c>
      <c r="D41" s="36">
        <v>157213512</v>
      </c>
      <c r="E41" s="37">
        <v>207984012</v>
      </c>
      <c r="F41" s="24">
        <f t="shared" si="0"/>
        <v>0.7558922942596183</v>
      </c>
      <c r="G41" s="43">
        <v>61059225</v>
      </c>
      <c r="H41" s="37">
        <v>177232704</v>
      </c>
      <c r="I41" s="24">
        <f t="shared" si="1"/>
        <v>0.3445144356653273</v>
      </c>
      <c r="J41" s="37">
        <v>61059225</v>
      </c>
      <c r="K41" s="37">
        <v>130884204</v>
      </c>
      <c r="L41" s="24">
        <f t="shared" si="2"/>
        <v>0.4665133234870726</v>
      </c>
      <c r="M41" s="37">
        <v>61059225</v>
      </c>
      <c r="N41" s="37">
        <v>157213512</v>
      </c>
      <c r="O41" s="24">
        <f t="shared" si="3"/>
        <v>0.3883840785898861</v>
      </c>
      <c r="P41" s="37">
        <v>1061778</v>
      </c>
      <c r="Q41" s="37">
        <v>40787000</v>
      </c>
      <c r="R41" s="24">
        <f t="shared" si="4"/>
        <v>0.02603226518253365</v>
      </c>
      <c r="S41" s="46">
        <v>0</v>
      </c>
      <c r="T41" s="47">
        <v>40787000</v>
      </c>
      <c r="U41" s="24">
        <f t="shared" si="5"/>
        <v>0</v>
      </c>
      <c r="V41" s="46">
        <v>0</v>
      </c>
      <c r="W41" s="47">
        <v>325822392</v>
      </c>
      <c r="X41" s="24">
        <f t="shared" si="6"/>
        <v>0</v>
      </c>
      <c r="Y41" s="46">
        <v>39887000</v>
      </c>
      <c r="Z41" s="46">
        <v>40787000</v>
      </c>
      <c r="AA41" s="24">
        <f t="shared" si="7"/>
        <v>0.9779341456836738</v>
      </c>
      <c r="AB41" s="37">
        <v>9352208</v>
      </c>
      <c r="AC41" s="46">
        <v>78030913</v>
      </c>
      <c r="AD41" s="24">
        <f t="shared" si="8"/>
        <v>0.11985260251920928</v>
      </c>
      <c r="AE41" s="37">
        <v>15911290</v>
      </c>
      <c r="AF41" s="46">
        <v>177232704</v>
      </c>
      <c r="AG41" s="24">
        <f t="shared" si="9"/>
        <v>0.08977626386606391</v>
      </c>
    </row>
    <row r="42" spans="1:33" s="10" customFormat="1" ht="12.75">
      <c r="A42" s="22" t="s">
        <v>613</v>
      </c>
      <c r="B42" s="73" t="s">
        <v>599</v>
      </c>
      <c r="C42" s="102" t="s">
        <v>600</v>
      </c>
      <c r="D42" s="36">
        <v>36640644</v>
      </c>
      <c r="E42" s="37">
        <v>59508139</v>
      </c>
      <c r="F42" s="24">
        <f t="shared" si="0"/>
        <v>0.6157249178973653</v>
      </c>
      <c r="G42" s="43">
        <v>9493608</v>
      </c>
      <c r="H42" s="37">
        <v>53082992</v>
      </c>
      <c r="I42" s="24">
        <f t="shared" si="1"/>
        <v>0.17884462880313906</v>
      </c>
      <c r="J42" s="37">
        <v>9493608</v>
      </c>
      <c r="K42" s="37">
        <v>53082992</v>
      </c>
      <c r="L42" s="24">
        <f t="shared" si="2"/>
        <v>0.17884462880313906</v>
      </c>
      <c r="M42" s="37">
        <v>9493608</v>
      </c>
      <c r="N42" s="37">
        <v>36640644</v>
      </c>
      <c r="O42" s="24">
        <f t="shared" si="3"/>
        <v>0.25910046777562096</v>
      </c>
      <c r="P42" s="37">
        <v>0</v>
      </c>
      <c r="Q42" s="37">
        <v>0</v>
      </c>
      <c r="R42" s="24">
        <f t="shared" si="4"/>
        <v>0</v>
      </c>
      <c r="S42" s="46">
        <v>0</v>
      </c>
      <c r="T42" s="47">
        <v>0</v>
      </c>
      <c r="U42" s="24">
        <f t="shared" si="5"/>
        <v>0</v>
      </c>
      <c r="V42" s="46">
        <v>0</v>
      </c>
      <c r="W42" s="47">
        <v>4213000</v>
      </c>
      <c r="X42" s="24">
        <f t="shared" si="6"/>
        <v>0</v>
      </c>
      <c r="Y42" s="46">
        <v>0</v>
      </c>
      <c r="Z42" s="46">
        <v>0</v>
      </c>
      <c r="AA42" s="24">
        <f t="shared" si="7"/>
        <v>0</v>
      </c>
      <c r="AB42" s="37">
        <v>0</v>
      </c>
      <c r="AC42" s="46">
        <v>0</v>
      </c>
      <c r="AD42" s="24">
        <f t="shared" si="8"/>
        <v>0</v>
      </c>
      <c r="AE42" s="37">
        <v>2730000</v>
      </c>
      <c r="AF42" s="46">
        <v>53082992</v>
      </c>
      <c r="AG42" s="24">
        <f t="shared" si="9"/>
        <v>0.05142890212367834</v>
      </c>
    </row>
    <row r="43" spans="1:33" s="66" customFormat="1" ht="12.75">
      <c r="A43" s="74"/>
      <c r="B43" s="75" t="s">
        <v>673</v>
      </c>
      <c r="C43" s="72"/>
      <c r="D43" s="38">
        <f>SUM(D39:D42)</f>
        <v>250545388</v>
      </c>
      <c r="E43" s="39">
        <f>SUM(E39:E42)</f>
        <v>376991845</v>
      </c>
      <c r="F43" s="28">
        <f t="shared" si="0"/>
        <v>0.6645910019618594</v>
      </c>
      <c r="G43" s="44">
        <f>SUM(G39:G42)</f>
        <v>94284733</v>
      </c>
      <c r="H43" s="39">
        <f>SUM(H39:H42)</f>
        <v>315510739</v>
      </c>
      <c r="I43" s="28">
        <f t="shared" si="1"/>
        <v>0.29883208824787416</v>
      </c>
      <c r="J43" s="39">
        <f>SUM(J39:J42)</f>
        <v>94284733</v>
      </c>
      <c r="K43" s="39">
        <f>SUM(K39:K42)</f>
        <v>256537354</v>
      </c>
      <c r="L43" s="28">
        <f t="shared" si="2"/>
        <v>0.3675282820606312</v>
      </c>
      <c r="M43" s="39">
        <f>SUM(M39:M42)</f>
        <v>94284733</v>
      </c>
      <c r="N43" s="39">
        <f>SUM(N39:N42)</f>
        <v>250545388</v>
      </c>
      <c r="O43" s="28">
        <f t="shared" si="3"/>
        <v>0.3763179747695056</v>
      </c>
      <c r="P43" s="39">
        <f>SUM(P39:P42)</f>
        <v>2070778</v>
      </c>
      <c r="Q43" s="39">
        <f>SUM(Q39:Q42)</f>
        <v>66126811</v>
      </c>
      <c r="R43" s="28">
        <f t="shared" si="4"/>
        <v>0.031315255774242615</v>
      </c>
      <c r="S43" s="59">
        <f>SUM(S39:S42)</f>
        <v>0</v>
      </c>
      <c r="T43" s="60">
        <f>SUM(T39:T42)</f>
        <v>66126811</v>
      </c>
      <c r="U43" s="28">
        <f t="shared" si="5"/>
        <v>0</v>
      </c>
      <c r="V43" s="59">
        <f>SUM(V39:V42)</f>
        <v>0</v>
      </c>
      <c r="W43" s="60">
        <f>SUM(W39:W42)</f>
        <v>444848012</v>
      </c>
      <c r="X43" s="28">
        <f t="shared" si="6"/>
        <v>0</v>
      </c>
      <c r="Y43" s="59">
        <f>SUM(Y39:Y42)</f>
        <v>61232811</v>
      </c>
      <c r="Z43" s="59">
        <f>SUM(Z39:Z42)</f>
        <v>66126811</v>
      </c>
      <c r="AA43" s="28">
        <f t="shared" si="7"/>
        <v>0.92599068477686</v>
      </c>
      <c r="AB43" s="39">
        <f>SUM(AB39:AB42)</f>
        <v>10343869</v>
      </c>
      <c r="AC43" s="59">
        <f>SUM(AC39:AC42)</f>
        <v>104988584</v>
      </c>
      <c r="AD43" s="28">
        <f t="shared" si="8"/>
        <v>0.0985237499726637</v>
      </c>
      <c r="AE43" s="39">
        <f>SUM(AE39:AE42)</f>
        <v>19045430</v>
      </c>
      <c r="AF43" s="59">
        <f>SUM(AF39:AF42)</f>
        <v>315510739</v>
      </c>
      <c r="AG43" s="28">
        <f t="shared" si="9"/>
        <v>0.06036380904296256</v>
      </c>
    </row>
    <row r="44" spans="1:33" s="66" customFormat="1" ht="12.75">
      <c r="A44" s="74"/>
      <c r="B44" s="75" t="s">
        <v>674</v>
      </c>
      <c r="C44" s="72"/>
      <c r="D44" s="38">
        <f>SUM(D8,D10:D15,D17:D22,D24:D28,D30:D37,D39:D42)</f>
        <v>34790376277</v>
      </c>
      <c r="E44" s="39">
        <f>SUM(E8,E10:E15,E17:E22,E24:E28,E30:E37,E39:E42)</f>
        <v>39104483315</v>
      </c>
      <c r="F44" s="28">
        <f t="shared" si="0"/>
        <v>0.8896774315300783</v>
      </c>
      <c r="G44" s="44">
        <f>SUM(G8,G10:G15,G17:G22,G24:G28,G30:G37,G39:G42)</f>
        <v>11225536564</v>
      </c>
      <c r="H44" s="39">
        <f>SUM(H8,H10:H15,H17:H22,H24:H28,H30:H37,H39:H42)</f>
        <v>35642757552</v>
      </c>
      <c r="I44" s="28">
        <f t="shared" si="1"/>
        <v>0.314945793619442</v>
      </c>
      <c r="J44" s="39">
        <f>SUM(J8,J10:J15,J17:J22,J24:J28,J30:J37,J39:J42)</f>
        <v>11225536564</v>
      </c>
      <c r="K44" s="39">
        <f>SUM(K8,K10:K15,K17:K22,K24:K28,K30:K37,K39:K42)</f>
        <v>26273271196</v>
      </c>
      <c r="L44" s="28">
        <f t="shared" si="2"/>
        <v>0.42726071223704504</v>
      </c>
      <c r="M44" s="39">
        <f>SUM(M8,M10:M15,M17:M22,M24:M28,M30:M37,M39:M42)</f>
        <v>11225536564</v>
      </c>
      <c r="N44" s="39">
        <f>SUM(N8,N10:N15,N17:N22,N24:N28,N30:N37,N39:N42)</f>
        <v>34790376277</v>
      </c>
      <c r="O44" s="28">
        <f t="shared" si="3"/>
        <v>0.32266211996738964</v>
      </c>
      <c r="P44" s="39">
        <f>SUM(P8,P10:P15,P17:P22,P24:P28,P30:P37,P39:P42)</f>
        <v>3819649605</v>
      </c>
      <c r="Q44" s="39">
        <f>SUM(Q8,Q10:Q15,Q17:Q22,Q24:Q28,Q30:Q37,Q39:Q42)</f>
        <v>8063877994</v>
      </c>
      <c r="R44" s="28">
        <f t="shared" si="4"/>
        <v>0.47367403225123744</v>
      </c>
      <c r="S44" s="59">
        <f>SUM(S8,S10:S15,S17:S22,S24:S28,S30:S37,S39:S42)</f>
        <v>2326480405</v>
      </c>
      <c r="T44" s="60">
        <f>SUM(T8,T10:T15,T17:T22,T24:T28,T30:T37,T39:T42)</f>
        <v>8063877994</v>
      </c>
      <c r="U44" s="28">
        <f t="shared" si="5"/>
        <v>0.288506399369018</v>
      </c>
      <c r="V44" s="59">
        <f>SUM(V8,V10:V15,V17:V22,V24:V28,V30:V37,V39:V42)</f>
        <v>2326480405</v>
      </c>
      <c r="W44" s="60">
        <f>SUM(W8,W10:W15,W17:W22,W24:W28,W30:W37,W39:W42)</f>
        <v>53715719916</v>
      </c>
      <c r="X44" s="28">
        <f t="shared" si="6"/>
        <v>0.04331097877191486</v>
      </c>
      <c r="Y44" s="59">
        <f>SUM(Y8,Y10:Y15,Y17:Y22,Y24:Y28,Y30:Y37,Y39:Y42)</f>
        <v>5443554344</v>
      </c>
      <c r="Z44" s="59">
        <f>SUM(Z8,Z10:Z15,Z17:Z22,Z24:Z28,Z30:Z37,Z39:Z42)</f>
        <v>8063877994</v>
      </c>
      <c r="AA44" s="28">
        <f t="shared" si="7"/>
        <v>0.6750541548434047</v>
      </c>
      <c r="AB44" s="39">
        <f>SUM(AB8,AB10:AB15,AB17:AB22,AB24:AB28,AB30:AB37,AB39:AB42)</f>
        <v>4968176199</v>
      </c>
      <c r="AC44" s="59">
        <f>SUM(AC8,AC10:AC15,AC17:AC22,AC24:AC28,AC30:AC37,AC39:AC42)</f>
        <v>18204879150</v>
      </c>
      <c r="AD44" s="28">
        <f t="shared" si="8"/>
        <v>0.2729035528368229</v>
      </c>
      <c r="AE44" s="39">
        <f>SUM(AE8,AE10:AE15,AE17:AE22,AE24:AE28,AE30:AE37,AE39:AE42)</f>
        <v>4234748010</v>
      </c>
      <c r="AF44" s="59">
        <f>SUM(AF8,AF10:AF15,AF17:AF22,AF24:AF28,AF30:AF37,AF39:AF42)</f>
        <v>35642757552</v>
      </c>
      <c r="AG44" s="28">
        <f t="shared" si="9"/>
        <v>0.1188108973841834</v>
      </c>
    </row>
    <row r="45" spans="1:33" s="10" customFormat="1" ht="12.75">
      <c r="A45" s="77"/>
      <c r="B45" s="78"/>
      <c r="C45" s="79"/>
      <c r="D45" s="80"/>
      <c r="E45" s="81"/>
      <c r="F45" s="82"/>
      <c r="G45" s="83"/>
      <c r="H45" s="81"/>
      <c r="I45" s="82"/>
      <c r="J45" s="81"/>
      <c r="K45" s="81"/>
      <c r="L45" s="82"/>
      <c r="M45" s="81"/>
      <c r="N45" s="81"/>
      <c r="O45" s="82"/>
      <c r="P45" s="81"/>
      <c r="Q45" s="81"/>
      <c r="R45" s="82"/>
      <c r="S45" s="81"/>
      <c r="T45" s="83"/>
      <c r="U45" s="82"/>
      <c r="V45" s="81"/>
      <c r="W45" s="83"/>
      <c r="X45" s="82"/>
      <c r="Y45" s="81"/>
      <c r="Z45" s="81"/>
      <c r="AA45" s="82"/>
      <c r="AB45" s="81"/>
      <c r="AC45" s="81"/>
      <c r="AD45" s="82"/>
      <c r="AE45" s="81"/>
      <c r="AF45" s="81"/>
      <c r="AG45" s="82"/>
    </row>
    <row r="46" spans="1:33" s="10" customFormat="1" ht="12.75">
      <c r="A46" s="33"/>
      <c r="B46" s="112" t="s">
        <v>47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</row>
    <row r="47" spans="1:33" s="10" customFormat="1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10" customFormat="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46:AG46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1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7" ht="18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2"/>
      <c r="AI2" s="2"/>
      <c r="AJ2" s="2"/>
      <c r="AK2" s="2"/>
    </row>
    <row r="3" spans="1:33" ht="16.5" customHeight="1">
      <c r="A3" s="5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5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12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19" t="s">
        <v>48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21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/>
      <c r="B8" s="23" t="s">
        <v>49</v>
      </c>
      <c r="C8" s="102" t="s">
        <v>50</v>
      </c>
      <c r="D8" s="36">
        <v>3790789519</v>
      </c>
      <c r="E8" s="37">
        <v>4595655549</v>
      </c>
      <c r="F8" s="24">
        <f>IF($E8=0,0,($N8/$E8))</f>
        <v>0.8248637171741176</v>
      </c>
      <c r="G8" s="43">
        <v>1053329101</v>
      </c>
      <c r="H8" s="37">
        <v>3992221749</v>
      </c>
      <c r="I8" s="24">
        <f>IF($AF8=0,0,($M8/$AF8))</f>
        <v>0.26384533906811297</v>
      </c>
      <c r="J8" s="37">
        <v>1053329101</v>
      </c>
      <c r="K8" s="37">
        <v>2943064974</v>
      </c>
      <c r="L8" s="24">
        <f>IF($K8=0,0,($M8/$K8))</f>
        <v>0.3579020885727819</v>
      </c>
      <c r="M8" s="37">
        <v>1053329101</v>
      </c>
      <c r="N8" s="37">
        <v>3790789519</v>
      </c>
      <c r="O8" s="24">
        <f>IF($N8=0,0,($M8/$N8))</f>
        <v>0.27786536174603155</v>
      </c>
      <c r="P8" s="37">
        <v>120079023</v>
      </c>
      <c r="Q8" s="37">
        <v>749097271</v>
      </c>
      <c r="R8" s="24">
        <f>IF($T8=0,0,($P8/$T8))</f>
        <v>0.16029830523838606</v>
      </c>
      <c r="S8" s="46">
        <v>0</v>
      </c>
      <c r="T8" s="47">
        <v>749097271</v>
      </c>
      <c r="U8" s="24">
        <f>IF($T8=0,0,($V8/$T8))</f>
        <v>0</v>
      </c>
      <c r="V8" s="46">
        <v>0</v>
      </c>
      <c r="W8" s="47">
        <v>11972998000</v>
      </c>
      <c r="X8" s="24">
        <f>IF($W8=0,0,($V8/$W8))</f>
        <v>0</v>
      </c>
      <c r="Y8" s="46">
        <v>652405271</v>
      </c>
      <c r="Z8" s="46">
        <v>749097271</v>
      </c>
      <c r="AA8" s="24">
        <f>IF($Z8=0,0,($Y8/$Z8))</f>
        <v>0.8709219700254388</v>
      </c>
      <c r="AB8" s="46">
        <v>356021000</v>
      </c>
      <c r="AC8" s="46">
        <v>1967956117</v>
      </c>
      <c r="AD8" s="24">
        <f>IF($AC8=0,0,($AB8/$AC8))</f>
        <v>0.1809090136332547</v>
      </c>
      <c r="AE8" s="37">
        <v>456500000</v>
      </c>
      <c r="AF8" s="46">
        <v>3992221749</v>
      </c>
      <c r="AG8" s="24">
        <f>IF($AF8=0,0,($AE8/$AF8))</f>
        <v>0.11434735560827686</v>
      </c>
    </row>
    <row r="9" spans="1:33" s="10" customFormat="1" ht="12.75">
      <c r="A9" s="22"/>
      <c r="B9" s="23" t="s">
        <v>51</v>
      </c>
      <c r="C9" s="102" t="s">
        <v>52</v>
      </c>
      <c r="D9" s="36">
        <v>24910960037</v>
      </c>
      <c r="E9" s="37">
        <v>27236484656</v>
      </c>
      <c r="F9" s="24">
        <f>IF($E9=0,0,($N9/$E9))</f>
        <v>0.9146172992450513</v>
      </c>
      <c r="G9" s="43">
        <v>7803291644</v>
      </c>
      <c r="H9" s="37">
        <v>24362424954</v>
      </c>
      <c r="I9" s="24">
        <f>IF($AF9=0,0,($M9/$AF9))</f>
        <v>0.32030028450508574</v>
      </c>
      <c r="J9" s="37">
        <v>7803291644</v>
      </c>
      <c r="K9" s="37">
        <v>17921152063</v>
      </c>
      <c r="L9" s="24">
        <f>IF($K9=0,0,($M9/$K9))</f>
        <v>0.4354235495892405</v>
      </c>
      <c r="M9" s="37">
        <v>7803291644</v>
      </c>
      <c r="N9" s="37">
        <v>24910960037</v>
      </c>
      <c r="O9" s="24">
        <f>IF($N9=0,0,($M9/$N9))</f>
        <v>0.3132473269761522</v>
      </c>
      <c r="P9" s="37">
        <v>2646163414</v>
      </c>
      <c r="Q9" s="37">
        <v>5926610002</v>
      </c>
      <c r="R9" s="24">
        <f>IF($T9=0,0,($P9/$T9))</f>
        <v>0.4464885344416155</v>
      </c>
      <c r="S9" s="46">
        <v>1765376682</v>
      </c>
      <c r="T9" s="47">
        <v>5926610002</v>
      </c>
      <c r="U9" s="24">
        <f>IF($T9=0,0,($V9/$T9))</f>
        <v>0.29787292928069403</v>
      </c>
      <c r="V9" s="46">
        <v>1765376682</v>
      </c>
      <c r="W9" s="47">
        <v>28836812916</v>
      </c>
      <c r="X9" s="24">
        <f>IF($W9=0,0,($V9/$W9))</f>
        <v>0.061219549023758</v>
      </c>
      <c r="Y9" s="46">
        <v>3807538117</v>
      </c>
      <c r="Z9" s="46">
        <v>5926610002</v>
      </c>
      <c r="AA9" s="24">
        <f>IF($Z9=0,0,($Y9/$Z9))</f>
        <v>0.6424478944481085</v>
      </c>
      <c r="AB9" s="46">
        <v>4078848569</v>
      </c>
      <c r="AC9" s="46">
        <v>12225974275</v>
      </c>
      <c r="AD9" s="24">
        <f>IF($AC9=0,0,($AB9/$AC9))</f>
        <v>0.33362155663459386</v>
      </c>
      <c r="AE9" s="37">
        <v>3197369816</v>
      </c>
      <c r="AF9" s="46">
        <v>24362424954</v>
      </c>
      <c r="AG9" s="24">
        <f>IF($AF9=0,0,($AE9/$AF9))</f>
        <v>0.13124185388101248</v>
      </c>
    </row>
    <row r="10" spans="1:33" s="10" customFormat="1" ht="12.75">
      <c r="A10" s="22"/>
      <c r="B10" s="23" t="s">
        <v>53</v>
      </c>
      <c r="C10" s="102" t="s">
        <v>54</v>
      </c>
      <c r="D10" s="36">
        <v>21644781262</v>
      </c>
      <c r="E10" s="37">
        <v>23780571184</v>
      </c>
      <c r="F10" s="24">
        <f aca="true" t="shared" si="0" ref="F10:F16">IF($E10=0,0,($N10/$E10))</f>
        <v>0.9101876104878003</v>
      </c>
      <c r="G10" s="43">
        <v>5419811331</v>
      </c>
      <c r="H10" s="37">
        <v>22365359559</v>
      </c>
      <c r="I10" s="24">
        <f aca="true" t="shared" si="1" ref="I10:I16">IF($AF10=0,0,($M10/$AF10))</f>
        <v>0.2423306147483341</v>
      </c>
      <c r="J10" s="37">
        <v>5419811331</v>
      </c>
      <c r="K10" s="37">
        <v>13369084814</v>
      </c>
      <c r="L10" s="24">
        <f aca="true" t="shared" si="2" ref="L10:L16">IF($K10=0,0,($M10/$K10))</f>
        <v>0.4053988291946818</v>
      </c>
      <c r="M10" s="37">
        <v>5419811331</v>
      </c>
      <c r="N10" s="37">
        <v>21644781262</v>
      </c>
      <c r="O10" s="24">
        <f aca="true" t="shared" si="3" ref="O10:O16">IF($N10=0,0,($M10/$N10))</f>
        <v>0.25039806433688133</v>
      </c>
      <c r="P10" s="37">
        <v>1257034019</v>
      </c>
      <c r="Q10" s="37">
        <v>2650707810</v>
      </c>
      <c r="R10" s="24">
        <f aca="true" t="shared" si="4" ref="R10:R16">IF($T10=0,0,($P10/$T10))</f>
        <v>0.4742257951848718</v>
      </c>
      <c r="S10" s="46">
        <v>975823000</v>
      </c>
      <c r="T10" s="47">
        <v>2650707810</v>
      </c>
      <c r="U10" s="24">
        <f aca="true" t="shared" si="5" ref="U10:U16">IF($T10=0,0,($V10/$T10))</f>
        <v>0.36813676570410075</v>
      </c>
      <c r="V10" s="46">
        <v>975823000</v>
      </c>
      <c r="W10" s="47">
        <v>47749707332</v>
      </c>
      <c r="X10" s="24">
        <f aca="true" t="shared" si="6" ref="X10:X16">IF($W10=0,0,($V10/$W10))</f>
        <v>0.020436209026689495</v>
      </c>
      <c r="Y10" s="46">
        <v>1843971791</v>
      </c>
      <c r="Z10" s="46">
        <v>2650707810</v>
      </c>
      <c r="AA10" s="24">
        <f aca="true" t="shared" si="7" ref="AA10:AA16">IF($Z10=0,0,($Y10/$Z10))</f>
        <v>0.6956526042000835</v>
      </c>
      <c r="AB10" s="46">
        <v>2252442546</v>
      </c>
      <c r="AC10" s="46">
        <v>14223524234</v>
      </c>
      <c r="AD10" s="24">
        <f aca="true" t="shared" si="8" ref="AD10:AD16">IF($AC10=0,0,($AB10/$AC10))</f>
        <v>0.15836036898757816</v>
      </c>
      <c r="AE10" s="37">
        <v>3250681604</v>
      </c>
      <c r="AF10" s="46">
        <v>22365359559</v>
      </c>
      <c r="AG10" s="24">
        <f aca="true" t="shared" si="9" ref="AG10:AG16">IF($AF10=0,0,($AE10/$AF10))</f>
        <v>0.14534448218570667</v>
      </c>
    </row>
    <row r="11" spans="1:33" s="10" customFormat="1" ht="12.75">
      <c r="A11" s="22"/>
      <c r="B11" s="23" t="s">
        <v>55</v>
      </c>
      <c r="C11" s="102" t="s">
        <v>56</v>
      </c>
      <c r="D11" s="36">
        <v>24366329955</v>
      </c>
      <c r="E11" s="37">
        <v>26493294255</v>
      </c>
      <c r="F11" s="24">
        <f t="shared" si="0"/>
        <v>0.9197168808254721</v>
      </c>
      <c r="G11" s="43">
        <v>6383714710</v>
      </c>
      <c r="H11" s="37">
        <v>23751278429</v>
      </c>
      <c r="I11" s="24">
        <f t="shared" si="1"/>
        <v>0.2687735200899994</v>
      </c>
      <c r="J11" s="37">
        <v>6383714710</v>
      </c>
      <c r="K11" s="37">
        <v>15911611879</v>
      </c>
      <c r="L11" s="24">
        <f t="shared" si="2"/>
        <v>0.4011984931850411</v>
      </c>
      <c r="M11" s="37">
        <v>6383714710</v>
      </c>
      <c r="N11" s="37">
        <v>24366329955</v>
      </c>
      <c r="O11" s="24">
        <f t="shared" si="3"/>
        <v>0.2619891761208813</v>
      </c>
      <c r="P11" s="37">
        <v>2477638000</v>
      </c>
      <c r="Q11" s="37">
        <v>5308715000</v>
      </c>
      <c r="R11" s="24">
        <f t="shared" si="4"/>
        <v>0.4667114358182724</v>
      </c>
      <c r="S11" s="46">
        <v>1500000000</v>
      </c>
      <c r="T11" s="47">
        <v>5308715000</v>
      </c>
      <c r="U11" s="24">
        <f t="shared" si="5"/>
        <v>0.2825542527711508</v>
      </c>
      <c r="V11" s="46">
        <v>1500000000</v>
      </c>
      <c r="W11" s="47">
        <v>38059027000</v>
      </c>
      <c r="X11" s="24">
        <f t="shared" si="6"/>
        <v>0.0394124631720091</v>
      </c>
      <c r="Y11" s="46">
        <v>4076257000</v>
      </c>
      <c r="Z11" s="46">
        <v>5308715000</v>
      </c>
      <c r="AA11" s="24">
        <f t="shared" si="7"/>
        <v>0.7678425004921153</v>
      </c>
      <c r="AB11" s="46">
        <v>2574722920</v>
      </c>
      <c r="AC11" s="46">
        <v>13513490415</v>
      </c>
      <c r="AD11" s="24">
        <f t="shared" si="8"/>
        <v>0.19052982175071903</v>
      </c>
      <c r="AE11" s="37">
        <v>4428223000</v>
      </c>
      <c r="AF11" s="46">
        <v>23751278429</v>
      </c>
      <c r="AG11" s="24">
        <f t="shared" si="9"/>
        <v>0.18644145885609248</v>
      </c>
    </row>
    <row r="12" spans="1:33" s="10" customFormat="1" ht="12.75">
      <c r="A12" s="22"/>
      <c r="B12" s="23" t="s">
        <v>57</v>
      </c>
      <c r="C12" s="102" t="s">
        <v>58</v>
      </c>
      <c r="D12" s="36">
        <v>31643525000</v>
      </c>
      <c r="E12" s="37">
        <v>36339312000</v>
      </c>
      <c r="F12" s="24">
        <f t="shared" si="0"/>
        <v>0.8707794192691375</v>
      </c>
      <c r="G12" s="43">
        <v>7598293000</v>
      </c>
      <c r="H12" s="37">
        <v>31433338674</v>
      </c>
      <c r="I12" s="24">
        <f t="shared" si="1"/>
        <v>0.2417272017714398</v>
      </c>
      <c r="J12" s="37">
        <v>7598293000</v>
      </c>
      <c r="K12" s="37">
        <v>19658013674</v>
      </c>
      <c r="L12" s="24">
        <f t="shared" si="2"/>
        <v>0.38652394519643773</v>
      </c>
      <c r="M12" s="37">
        <v>7598293000</v>
      </c>
      <c r="N12" s="37">
        <v>31643525000</v>
      </c>
      <c r="O12" s="24">
        <f t="shared" si="3"/>
        <v>0.24012157305483509</v>
      </c>
      <c r="P12" s="37">
        <v>1806968000</v>
      </c>
      <c r="Q12" s="37">
        <v>4261567000</v>
      </c>
      <c r="R12" s="24">
        <f t="shared" si="4"/>
        <v>0.424014922210539</v>
      </c>
      <c r="S12" s="46">
        <v>1314000000</v>
      </c>
      <c r="T12" s="47">
        <v>4261567000</v>
      </c>
      <c r="U12" s="24">
        <f t="shared" si="5"/>
        <v>0.30833728532251165</v>
      </c>
      <c r="V12" s="46">
        <v>1314000000</v>
      </c>
      <c r="W12" s="47">
        <v>40459535326</v>
      </c>
      <c r="X12" s="24">
        <f t="shared" si="6"/>
        <v>0.03247689300958434</v>
      </c>
      <c r="Y12" s="46">
        <v>3141423000</v>
      </c>
      <c r="Z12" s="46">
        <v>4261567000</v>
      </c>
      <c r="AA12" s="24">
        <f t="shared" si="7"/>
        <v>0.7371520851367583</v>
      </c>
      <c r="AB12" s="46">
        <v>4843598875</v>
      </c>
      <c r="AC12" s="46">
        <v>20166322000</v>
      </c>
      <c r="AD12" s="24">
        <f t="shared" si="8"/>
        <v>0.24018256154989492</v>
      </c>
      <c r="AE12" s="37">
        <v>7813901725</v>
      </c>
      <c r="AF12" s="46">
        <v>31433338674</v>
      </c>
      <c r="AG12" s="24">
        <f t="shared" si="9"/>
        <v>0.24858643894112487</v>
      </c>
    </row>
    <row r="13" spans="1:33" s="10" customFormat="1" ht="12.75">
      <c r="A13" s="22"/>
      <c r="B13" s="23" t="s">
        <v>59</v>
      </c>
      <c r="C13" s="102" t="s">
        <v>60</v>
      </c>
      <c r="D13" s="36">
        <v>4237181503</v>
      </c>
      <c r="E13" s="37">
        <v>4888315503</v>
      </c>
      <c r="F13" s="24">
        <f t="shared" si="0"/>
        <v>0.8667978775919039</v>
      </c>
      <c r="G13" s="43">
        <v>954589118</v>
      </c>
      <c r="H13" s="37">
        <v>4176314817</v>
      </c>
      <c r="I13" s="24">
        <f t="shared" si="1"/>
        <v>0.22857211676530562</v>
      </c>
      <c r="J13" s="37">
        <v>954589118</v>
      </c>
      <c r="K13" s="37">
        <v>2697579633</v>
      </c>
      <c r="L13" s="24">
        <f t="shared" si="2"/>
        <v>0.3538687445302194</v>
      </c>
      <c r="M13" s="37">
        <v>954589118</v>
      </c>
      <c r="N13" s="37">
        <v>4237181503</v>
      </c>
      <c r="O13" s="24">
        <f t="shared" si="3"/>
        <v>0.22528870130395262</v>
      </c>
      <c r="P13" s="37">
        <v>239700166</v>
      </c>
      <c r="Q13" s="37">
        <v>753667166</v>
      </c>
      <c r="R13" s="24">
        <f t="shared" si="4"/>
        <v>0.31804512232127674</v>
      </c>
      <c r="S13" s="46">
        <v>105885163</v>
      </c>
      <c r="T13" s="47">
        <v>753667166</v>
      </c>
      <c r="U13" s="24">
        <f t="shared" si="5"/>
        <v>0.14049326782002866</v>
      </c>
      <c r="V13" s="46">
        <v>105885163</v>
      </c>
      <c r="W13" s="47">
        <v>4813649877</v>
      </c>
      <c r="X13" s="24">
        <f t="shared" si="6"/>
        <v>0.02199685596285839</v>
      </c>
      <c r="Y13" s="46">
        <v>642569587</v>
      </c>
      <c r="Z13" s="46">
        <v>753667166</v>
      </c>
      <c r="AA13" s="24">
        <f t="shared" si="7"/>
        <v>0.8525906606896021</v>
      </c>
      <c r="AB13" s="46">
        <v>354285980</v>
      </c>
      <c r="AC13" s="46">
        <v>2387600305</v>
      </c>
      <c r="AD13" s="24">
        <f t="shared" si="8"/>
        <v>0.14838579943974334</v>
      </c>
      <c r="AE13" s="37">
        <v>652522198</v>
      </c>
      <c r="AF13" s="46">
        <v>4176314817</v>
      </c>
      <c r="AG13" s="24">
        <f t="shared" si="9"/>
        <v>0.15624353684829023</v>
      </c>
    </row>
    <row r="14" spans="1:33" s="10" customFormat="1" ht="12.75">
      <c r="A14" s="22"/>
      <c r="B14" s="23" t="s">
        <v>61</v>
      </c>
      <c r="C14" s="102" t="s">
        <v>62</v>
      </c>
      <c r="D14" s="36">
        <v>6660435460</v>
      </c>
      <c r="E14" s="37">
        <v>8021683770</v>
      </c>
      <c r="F14" s="24">
        <f t="shared" si="0"/>
        <v>0.8303039176025758</v>
      </c>
      <c r="G14" s="43">
        <v>1800625420</v>
      </c>
      <c r="H14" s="37">
        <v>7316096070</v>
      </c>
      <c r="I14" s="24">
        <f t="shared" si="1"/>
        <v>0.24611833999604654</v>
      </c>
      <c r="J14" s="37">
        <v>1800625420</v>
      </c>
      <c r="K14" s="37">
        <v>5065557010</v>
      </c>
      <c r="L14" s="24">
        <f t="shared" si="2"/>
        <v>0.3554644467420573</v>
      </c>
      <c r="M14" s="37">
        <v>1800625420</v>
      </c>
      <c r="N14" s="37">
        <v>6660435460</v>
      </c>
      <c r="O14" s="24">
        <f t="shared" si="3"/>
        <v>0.270346500737656</v>
      </c>
      <c r="P14" s="37">
        <v>304144000</v>
      </c>
      <c r="Q14" s="37">
        <v>1079076000</v>
      </c>
      <c r="R14" s="24">
        <f t="shared" si="4"/>
        <v>0.28185595824575843</v>
      </c>
      <c r="S14" s="46">
        <v>0</v>
      </c>
      <c r="T14" s="47">
        <v>1079076000</v>
      </c>
      <c r="U14" s="24">
        <f t="shared" si="5"/>
        <v>0</v>
      </c>
      <c r="V14" s="46">
        <v>0</v>
      </c>
      <c r="W14" s="47">
        <v>12839762885</v>
      </c>
      <c r="X14" s="24">
        <f t="shared" si="6"/>
        <v>0</v>
      </c>
      <c r="Y14" s="46">
        <v>930321000</v>
      </c>
      <c r="Z14" s="46">
        <v>1079076000</v>
      </c>
      <c r="AA14" s="24">
        <f t="shared" si="7"/>
        <v>0.8621459470880642</v>
      </c>
      <c r="AB14" s="46">
        <v>580516000</v>
      </c>
      <c r="AC14" s="46">
        <v>3951038600</v>
      </c>
      <c r="AD14" s="24">
        <f t="shared" si="8"/>
        <v>0.14692744333097632</v>
      </c>
      <c r="AE14" s="37">
        <v>1853396893</v>
      </c>
      <c r="AF14" s="46">
        <v>7316096070</v>
      </c>
      <c r="AG14" s="24">
        <f t="shared" si="9"/>
        <v>0.25333140451776487</v>
      </c>
    </row>
    <row r="15" spans="1:33" s="10" customFormat="1" ht="12.75">
      <c r="A15" s="22"/>
      <c r="B15" s="23" t="s">
        <v>63</v>
      </c>
      <c r="C15" s="102" t="s">
        <v>64</v>
      </c>
      <c r="D15" s="36">
        <v>20152250366</v>
      </c>
      <c r="E15" s="37">
        <v>22718866446</v>
      </c>
      <c r="F15" s="24">
        <f t="shared" si="0"/>
        <v>0.8870271064755569</v>
      </c>
      <c r="G15" s="43">
        <v>5613007457</v>
      </c>
      <c r="H15" s="37">
        <v>21084256331</v>
      </c>
      <c r="I15" s="24">
        <f t="shared" si="1"/>
        <v>0.26621794806901694</v>
      </c>
      <c r="J15" s="37">
        <v>5613007457</v>
      </c>
      <c r="K15" s="37">
        <v>13878171745</v>
      </c>
      <c r="L15" s="24">
        <f t="shared" si="2"/>
        <v>0.40444862335863824</v>
      </c>
      <c r="M15" s="37">
        <v>5613007457</v>
      </c>
      <c r="N15" s="37">
        <v>20152250366</v>
      </c>
      <c r="O15" s="24">
        <f t="shared" si="3"/>
        <v>0.2785300576887444</v>
      </c>
      <c r="P15" s="37">
        <v>2429215000</v>
      </c>
      <c r="Q15" s="37">
        <v>4353046899</v>
      </c>
      <c r="R15" s="24">
        <f t="shared" si="4"/>
        <v>0.5580493517214458</v>
      </c>
      <c r="S15" s="46">
        <v>1640000000</v>
      </c>
      <c r="T15" s="47">
        <v>4353046899</v>
      </c>
      <c r="U15" s="24">
        <f t="shared" si="5"/>
        <v>0.37674760645853544</v>
      </c>
      <c r="V15" s="46">
        <v>1640000000</v>
      </c>
      <c r="W15" s="47">
        <v>21718291977</v>
      </c>
      <c r="X15" s="24">
        <f t="shared" si="6"/>
        <v>0.0755123838346397</v>
      </c>
      <c r="Y15" s="46">
        <v>3623250899</v>
      </c>
      <c r="Z15" s="46">
        <v>4353046899</v>
      </c>
      <c r="AA15" s="24">
        <f t="shared" si="7"/>
        <v>0.8323482340225529</v>
      </c>
      <c r="AB15" s="46">
        <v>2910547305</v>
      </c>
      <c r="AC15" s="46">
        <v>12762663184</v>
      </c>
      <c r="AD15" s="24">
        <f t="shared" si="8"/>
        <v>0.2280517211054216</v>
      </c>
      <c r="AE15" s="37">
        <v>4382438788</v>
      </c>
      <c r="AF15" s="46">
        <v>21084256331</v>
      </c>
      <c r="AG15" s="24">
        <f t="shared" si="9"/>
        <v>0.20785360978354916</v>
      </c>
    </row>
    <row r="16" spans="1:33" s="10" customFormat="1" ht="12.75">
      <c r="A16" s="22"/>
      <c r="B16" s="58" t="s">
        <v>611</v>
      </c>
      <c r="C16" s="102"/>
      <c r="D16" s="38">
        <f>SUM(D8:D15)</f>
        <v>137406253102</v>
      </c>
      <c r="E16" s="39">
        <f>SUM(E8:E15)</f>
        <v>154074183363</v>
      </c>
      <c r="F16" s="28">
        <f t="shared" si="0"/>
        <v>0.8918187985995667</v>
      </c>
      <c r="G16" s="44">
        <f>SUM(G8:G15)</f>
        <v>36626661781</v>
      </c>
      <c r="H16" s="39">
        <f>SUM(H8:H15)</f>
        <v>138481290583</v>
      </c>
      <c r="I16" s="28">
        <f t="shared" si="1"/>
        <v>0.264488160290848</v>
      </c>
      <c r="J16" s="39">
        <f>SUM(J8:J15)</f>
        <v>36626661781</v>
      </c>
      <c r="K16" s="39">
        <f>SUM(K8:K15)</f>
        <v>91444235792</v>
      </c>
      <c r="L16" s="28">
        <f t="shared" si="2"/>
        <v>0.4005354898947527</v>
      </c>
      <c r="M16" s="39">
        <f>SUM(M8:M15)</f>
        <v>36626661781</v>
      </c>
      <c r="N16" s="39">
        <f>SUM(N8:N15)</f>
        <v>137406253102</v>
      </c>
      <c r="O16" s="28">
        <f t="shared" si="3"/>
        <v>0.2665574597526587</v>
      </c>
      <c r="P16" s="39">
        <f>SUM(P8:P15)</f>
        <v>11280941622</v>
      </c>
      <c r="Q16" s="39">
        <f>SUM(Q8:Q15)</f>
        <v>25082487148</v>
      </c>
      <c r="R16" s="28">
        <f t="shared" si="4"/>
        <v>0.44975370885018107</v>
      </c>
      <c r="S16" s="59">
        <f>SUM(S8:S15)</f>
        <v>7301084845</v>
      </c>
      <c r="T16" s="60">
        <f>SUM(T8:T15)</f>
        <v>25082487148</v>
      </c>
      <c r="U16" s="28">
        <f t="shared" si="5"/>
        <v>0.29108296964012065</v>
      </c>
      <c r="V16" s="59">
        <f>SUM(V8:V15)</f>
        <v>7301084845</v>
      </c>
      <c r="W16" s="60">
        <f>SUM(W8:W15)</f>
        <v>206449785313</v>
      </c>
      <c r="X16" s="28">
        <f t="shared" si="6"/>
        <v>0.03536494278224011</v>
      </c>
      <c r="Y16" s="59">
        <f>SUM(Y8:Y15)</f>
        <v>18717736665</v>
      </c>
      <c r="Z16" s="59">
        <f>SUM(Z8:Z15)</f>
        <v>25082487148</v>
      </c>
      <c r="AA16" s="28">
        <f t="shared" si="7"/>
        <v>0.7462472343573988</v>
      </c>
      <c r="AB16" s="59">
        <f>SUM(AB8:AB15)</f>
        <v>17950983195</v>
      </c>
      <c r="AC16" s="59">
        <f>SUM(AC8:AC15)</f>
        <v>81198569130</v>
      </c>
      <c r="AD16" s="28">
        <f t="shared" si="8"/>
        <v>0.22107511729991491</v>
      </c>
      <c r="AE16" s="39">
        <f>SUM(AE8:AE15)</f>
        <v>26035034024</v>
      </c>
      <c r="AF16" s="59">
        <f>SUM(AF8:AF15)</f>
        <v>138481290583</v>
      </c>
      <c r="AG16" s="28">
        <f t="shared" si="9"/>
        <v>0.1880039817248502</v>
      </c>
    </row>
    <row r="17" spans="1:33" s="10" customFormat="1" ht="12.75">
      <c r="A17" s="29"/>
      <c r="B17" s="61"/>
      <c r="C17" s="104"/>
      <c r="D17" s="55"/>
      <c r="E17" s="56"/>
      <c r="F17" s="54"/>
      <c r="G17" s="57"/>
      <c r="H17" s="56"/>
      <c r="I17" s="54"/>
      <c r="J17" s="56"/>
      <c r="K17" s="56"/>
      <c r="L17" s="54"/>
      <c r="M17" s="56"/>
      <c r="N17" s="56"/>
      <c r="O17" s="54"/>
      <c r="P17" s="56"/>
      <c r="Q17" s="56"/>
      <c r="R17" s="54"/>
      <c r="S17" s="62"/>
      <c r="T17" s="63"/>
      <c r="U17" s="54"/>
      <c r="V17" s="62"/>
      <c r="W17" s="63"/>
      <c r="X17" s="54"/>
      <c r="Y17" s="62"/>
      <c r="Z17" s="62"/>
      <c r="AA17" s="54"/>
      <c r="AB17" s="62"/>
      <c r="AC17" s="62"/>
      <c r="AD17" s="54"/>
      <c r="AE17" s="56"/>
      <c r="AF17" s="62"/>
      <c r="AG17" s="54"/>
    </row>
    <row r="18" spans="1:33" ht="13.5" customHeight="1">
      <c r="A18" s="2"/>
      <c r="B18" s="112" t="s">
        <v>47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</row>
    <row r="19" spans="1:3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18:AG18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s="6" customFormat="1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12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19" t="s">
        <v>65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21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/>
      <c r="B8" s="23" t="s">
        <v>66</v>
      </c>
      <c r="C8" s="102" t="s">
        <v>67</v>
      </c>
      <c r="D8" s="36">
        <v>1182740184</v>
      </c>
      <c r="E8" s="37">
        <v>1617397184</v>
      </c>
      <c r="F8" s="24">
        <f>IF($E8=0,0,($N8/$E8))</f>
        <v>0.7312614339261765</v>
      </c>
      <c r="G8" s="43">
        <v>458293434</v>
      </c>
      <c r="H8" s="37">
        <v>1420427448</v>
      </c>
      <c r="I8" s="24">
        <f>IF($AF8=0,0,($M8/$AF8))</f>
        <v>0.32264473250308523</v>
      </c>
      <c r="J8" s="37">
        <v>458293434</v>
      </c>
      <c r="K8" s="37">
        <v>945635702</v>
      </c>
      <c r="L8" s="24">
        <f>IF($K8=0,0,($M8/$K8))</f>
        <v>0.4846405788515798</v>
      </c>
      <c r="M8" s="37">
        <v>458293434</v>
      </c>
      <c r="N8" s="37">
        <v>1182740184</v>
      </c>
      <c r="O8" s="24">
        <f>IF($N8=0,0,($M8/$N8))</f>
        <v>0.3874844536439628</v>
      </c>
      <c r="P8" s="37">
        <v>35000000</v>
      </c>
      <c r="Q8" s="37">
        <v>246637998</v>
      </c>
      <c r="R8" s="24">
        <f>IF($T8=0,0,($P8/$T8))</f>
        <v>0.14190838509806586</v>
      </c>
      <c r="S8" s="46">
        <v>0</v>
      </c>
      <c r="T8" s="47">
        <v>246637998</v>
      </c>
      <c r="U8" s="24">
        <f>IF($T8=0,0,($V8/$T8))</f>
        <v>0</v>
      </c>
      <c r="V8" s="46">
        <v>0</v>
      </c>
      <c r="W8" s="47">
        <v>782559000</v>
      </c>
      <c r="X8" s="24">
        <f>IF($W8=0,0,($V8/$W8))</f>
        <v>0</v>
      </c>
      <c r="Y8" s="46">
        <v>206434797</v>
      </c>
      <c r="Z8" s="46">
        <v>246637998</v>
      </c>
      <c r="AA8" s="24">
        <f>IF($Z8=0,0,($Y8/$Z8))</f>
        <v>0.8369951048662015</v>
      </c>
      <c r="AB8" s="37">
        <v>180007000</v>
      </c>
      <c r="AC8" s="46">
        <v>920923438</v>
      </c>
      <c r="AD8" s="64">
        <f>IF($AC8=0,0,($AB8/$AC8))</f>
        <v>0.19546358858118235</v>
      </c>
      <c r="AE8" s="37">
        <v>449218000</v>
      </c>
      <c r="AF8" s="46">
        <v>1420427448</v>
      </c>
      <c r="AG8" s="64">
        <f>IF($AF8=0,0,($AE8/$AF8))</f>
        <v>0.31625550508229827</v>
      </c>
    </row>
    <row r="9" spans="1:33" s="10" customFormat="1" ht="12.75" customHeight="1">
      <c r="A9" s="22"/>
      <c r="B9" s="23" t="s">
        <v>68</v>
      </c>
      <c r="C9" s="102" t="s">
        <v>69</v>
      </c>
      <c r="D9" s="36">
        <v>4520457115</v>
      </c>
      <c r="E9" s="37">
        <v>4520457115</v>
      </c>
      <c r="F9" s="24">
        <f>IF($E9=0,0,($N9/$E9))</f>
        <v>1</v>
      </c>
      <c r="G9" s="43">
        <v>694690627</v>
      </c>
      <c r="H9" s="37">
        <v>4152968107</v>
      </c>
      <c r="I9" s="24">
        <f>IF($AF9=0,0,($M9/$AF9))</f>
        <v>0.16727569514176382</v>
      </c>
      <c r="J9" s="37">
        <v>694690627</v>
      </c>
      <c r="K9" s="37">
        <v>2411732464</v>
      </c>
      <c r="L9" s="24">
        <f>IF($K9=0,0,($M9/$K9))</f>
        <v>0.28804630586919033</v>
      </c>
      <c r="M9" s="37">
        <v>694690627</v>
      </c>
      <c r="N9" s="37">
        <v>4520457115</v>
      </c>
      <c r="O9" s="24">
        <f>IF($N9=0,0,($M9/$N9))</f>
        <v>0.15367707497873254</v>
      </c>
      <c r="P9" s="37">
        <v>123596000</v>
      </c>
      <c r="Q9" s="37">
        <v>367488750</v>
      </c>
      <c r="R9" s="24">
        <f>IF($T9=0,0,($P9/$T9))</f>
        <v>0.33632594195060395</v>
      </c>
      <c r="S9" s="46">
        <v>0</v>
      </c>
      <c r="T9" s="47">
        <v>367488750</v>
      </c>
      <c r="U9" s="24">
        <f>IF($T9=0,0,($V9/$T9))</f>
        <v>0</v>
      </c>
      <c r="V9" s="46">
        <v>0</v>
      </c>
      <c r="W9" s="47">
        <v>2024011227</v>
      </c>
      <c r="X9" s="24">
        <f>IF($W9=0,0,($V9/$W9))</f>
        <v>0</v>
      </c>
      <c r="Y9" s="46">
        <v>259958750</v>
      </c>
      <c r="Z9" s="46">
        <v>367488750</v>
      </c>
      <c r="AA9" s="24">
        <f>IF($Z9=0,0,($Y9/$Z9))</f>
        <v>0.7073924031688045</v>
      </c>
      <c r="AB9" s="37">
        <v>507602365</v>
      </c>
      <c r="AC9" s="46">
        <v>2893366178</v>
      </c>
      <c r="AD9" s="64">
        <f>IF($AC9=0,0,($AB9/$AC9))</f>
        <v>0.17543661388579349</v>
      </c>
      <c r="AE9" s="37">
        <v>450000000</v>
      </c>
      <c r="AF9" s="46">
        <v>4152968107</v>
      </c>
      <c r="AG9" s="64">
        <f>IF($AF9=0,0,($AE9/$AF9))</f>
        <v>0.10835623785347794</v>
      </c>
    </row>
    <row r="10" spans="1:33" s="10" customFormat="1" ht="12.75" customHeight="1">
      <c r="A10" s="22"/>
      <c r="B10" s="23" t="s">
        <v>70</v>
      </c>
      <c r="C10" s="102" t="s">
        <v>71</v>
      </c>
      <c r="D10" s="36">
        <v>1655377873</v>
      </c>
      <c r="E10" s="37">
        <v>1882511186</v>
      </c>
      <c r="F10" s="24">
        <f aca="true" t="shared" si="0" ref="F10:F27">IF($E10=0,0,($N10/$E10))</f>
        <v>0.8793455705925352</v>
      </c>
      <c r="G10" s="43">
        <v>461055899</v>
      </c>
      <c r="H10" s="37">
        <v>1887290899</v>
      </c>
      <c r="I10" s="24">
        <f aca="true" t="shared" si="1" ref="I10:I27">IF($AF10=0,0,($M10/$AF10))</f>
        <v>0.24429508945562928</v>
      </c>
      <c r="J10" s="37">
        <v>461055899</v>
      </c>
      <c r="K10" s="37">
        <v>1266430848</v>
      </c>
      <c r="L10" s="24">
        <f aca="true" t="shared" si="2" ref="L10:L27">IF($K10=0,0,($M10/$K10))</f>
        <v>0.36405927708419183</v>
      </c>
      <c r="M10" s="37">
        <v>461055899</v>
      </c>
      <c r="N10" s="37">
        <v>1655377873</v>
      </c>
      <c r="O10" s="24">
        <f aca="true" t="shared" si="3" ref="O10:O27">IF($N10=0,0,($M10/$N10))</f>
        <v>0.27852003250740565</v>
      </c>
      <c r="P10" s="37">
        <v>307185181</v>
      </c>
      <c r="Q10" s="37">
        <v>382973863</v>
      </c>
      <c r="R10" s="24">
        <f aca="true" t="shared" si="4" ref="R10:R27">IF($T10=0,0,($P10/$T10))</f>
        <v>0.802104818834595</v>
      </c>
      <c r="S10" s="46">
        <v>196662572</v>
      </c>
      <c r="T10" s="47">
        <v>382973863</v>
      </c>
      <c r="U10" s="24">
        <f aca="true" t="shared" si="5" ref="U10:U27">IF($T10=0,0,($V10/$T10))</f>
        <v>0.5135143439279563</v>
      </c>
      <c r="V10" s="46">
        <v>196662572</v>
      </c>
      <c r="W10" s="47">
        <v>5267273149</v>
      </c>
      <c r="X10" s="24">
        <f aca="true" t="shared" si="6" ref="X10:X27">IF($W10=0,0,($V10/$W10))</f>
        <v>0.037336695181136886</v>
      </c>
      <c r="Y10" s="46">
        <v>277115207</v>
      </c>
      <c r="Z10" s="46">
        <v>382973863</v>
      </c>
      <c r="AA10" s="24">
        <f aca="true" t="shared" si="7" ref="AA10:AA27">IF($Z10=0,0,($Y10/$Z10))</f>
        <v>0.72358777914826</v>
      </c>
      <c r="AB10" s="37">
        <v>384565846</v>
      </c>
      <c r="AC10" s="46">
        <v>991938742</v>
      </c>
      <c r="AD10" s="64">
        <f aca="true" t="shared" si="8" ref="AD10:AD27">IF($AC10=0,0,($AB10/$AC10))</f>
        <v>0.38769112417629514</v>
      </c>
      <c r="AE10" s="37">
        <v>373278692</v>
      </c>
      <c r="AF10" s="46">
        <v>1887290899</v>
      </c>
      <c r="AG10" s="64">
        <f aca="true" t="shared" si="9" ref="AG10:AG27">IF($AF10=0,0,($AE10/$AF10))</f>
        <v>0.19778545649628548</v>
      </c>
    </row>
    <row r="11" spans="1:33" s="10" customFormat="1" ht="12.75" customHeight="1">
      <c r="A11" s="22"/>
      <c r="B11" s="23" t="s">
        <v>72</v>
      </c>
      <c r="C11" s="102" t="s">
        <v>73</v>
      </c>
      <c r="D11" s="36">
        <v>2852600076</v>
      </c>
      <c r="E11" s="37">
        <v>3217804076</v>
      </c>
      <c r="F11" s="24">
        <f t="shared" si="0"/>
        <v>0.8865052093370522</v>
      </c>
      <c r="G11" s="43">
        <v>713415269</v>
      </c>
      <c r="H11" s="37">
        <v>2982646720</v>
      </c>
      <c r="I11" s="24">
        <f t="shared" si="1"/>
        <v>0.23918865892370922</v>
      </c>
      <c r="J11" s="37">
        <v>713415269</v>
      </c>
      <c r="K11" s="37">
        <v>1599722819</v>
      </c>
      <c r="L11" s="24">
        <f t="shared" si="2"/>
        <v>0.4459618007111768</v>
      </c>
      <c r="M11" s="37">
        <v>713415269</v>
      </c>
      <c r="N11" s="37">
        <v>2852600076</v>
      </c>
      <c r="O11" s="24">
        <f t="shared" si="3"/>
        <v>0.2500929853442239</v>
      </c>
      <c r="P11" s="37">
        <v>0</v>
      </c>
      <c r="Q11" s="37">
        <v>230014000</v>
      </c>
      <c r="R11" s="24">
        <f t="shared" si="4"/>
        <v>0</v>
      </c>
      <c r="S11" s="46">
        <v>0</v>
      </c>
      <c r="T11" s="47">
        <v>230014000</v>
      </c>
      <c r="U11" s="24">
        <f t="shared" si="5"/>
        <v>0</v>
      </c>
      <c r="V11" s="46">
        <v>0</v>
      </c>
      <c r="W11" s="47">
        <v>6708833917</v>
      </c>
      <c r="X11" s="24">
        <f t="shared" si="6"/>
        <v>0</v>
      </c>
      <c r="Y11" s="46">
        <v>179753190</v>
      </c>
      <c r="Z11" s="46">
        <v>230014000</v>
      </c>
      <c r="AA11" s="24">
        <f t="shared" si="7"/>
        <v>0.7814880398584434</v>
      </c>
      <c r="AB11" s="37">
        <v>737498147</v>
      </c>
      <c r="AC11" s="46">
        <v>1927023557</v>
      </c>
      <c r="AD11" s="64">
        <f t="shared" si="8"/>
        <v>0.38271361256638753</v>
      </c>
      <c r="AE11" s="37">
        <v>262607490</v>
      </c>
      <c r="AF11" s="46">
        <v>2982646720</v>
      </c>
      <c r="AG11" s="64">
        <f t="shared" si="9"/>
        <v>0.08804512054313962</v>
      </c>
    </row>
    <row r="12" spans="1:33" s="10" customFormat="1" ht="12.75" customHeight="1">
      <c r="A12" s="22"/>
      <c r="B12" s="23" t="s">
        <v>74</v>
      </c>
      <c r="C12" s="102" t="s">
        <v>75</v>
      </c>
      <c r="D12" s="36">
        <v>1086676185</v>
      </c>
      <c r="E12" s="37">
        <v>1438972185</v>
      </c>
      <c r="F12" s="24">
        <f t="shared" si="0"/>
        <v>0.7551752537871328</v>
      </c>
      <c r="G12" s="43">
        <v>260219708</v>
      </c>
      <c r="H12" s="37">
        <v>1414018616</v>
      </c>
      <c r="I12" s="24">
        <f t="shared" si="1"/>
        <v>0.18402848806624197</v>
      </c>
      <c r="J12" s="37">
        <v>260219708</v>
      </c>
      <c r="K12" s="37">
        <v>1008095876</v>
      </c>
      <c r="L12" s="24">
        <f t="shared" si="2"/>
        <v>0.25812992017437836</v>
      </c>
      <c r="M12" s="37">
        <v>260219708</v>
      </c>
      <c r="N12" s="37">
        <v>1086676185</v>
      </c>
      <c r="O12" s="24">
        <f t="shared" si="3"/>
        <v>0.23946389144434962</v>
      </c>
      <c r="P12" s="37">
        <v>229404128</v>
      </c>
      <c r="Q12" s="37">
        <v>305418128</v>
      </c>
      <c r="R12" s="24">
        <f t="shared" si="4"/>
        <v>0.7511149698357132</v>
      </c>
      <c r="S12" s="46">
        <v>96300000</v>
      </c>
      <c r="T12" s="47">
        <v>305418128</v>
      </c>
      <c r="U12" s="24">
        <f t="shared" si="5"/>
        <v>0.3153054490596576</v>
      </c>
      <c r="V12" s="46">
        <v>96300000</v>
      </c>
      <c r="W12" s="47">
        <v>1181420000</v>
      </c>
      <c r="X12" s="24">
        <f t="shared" si="6"/>
        <v>0.08151207868497232</v>
      </c>
      <c r="Y12" s="46">
        <v>199031128</v>
      </c>
      <c r="Z12" s="46">
        <v>305418128</v>
      </c>
      <c r="AA12" s="24">
        <f t="shared" si="7"/>
        <v>0.6516676966862949</v>
      </c>
      <c r="AB12" s="37">
        <v>379334000</v>
      </c>
      <c r="AC12" s="46">
        <v>779670820</v>
      </c>
      <c r="AD12" s="64">
        <f t="shared" si="8"/>
        <v>0.4865309695699526</v>
      </c>
      <c r="AE12" s="37">
        <v>273291000</v>
      </c>
      <c r="AF12" s="46">
        <v>1414018616</v>
      </c>
      <c r="AG12" s="64">
        <f t="shared" si="9"/>
        <v>0.19327256155445127</v>
      </c>
    </row>
    <row r="13" spans="1:33" s="10" customFormat="1" ht="12.75" customHeight="1">
      <c r="A13" s="22"/>
      <c r="B13" s="23" t="s">
        <v>76</v>
      </c>
      <c r="C13" s="102" t="s">
        <v>77</v>
      </c>
      <c r="D13" s="36">
        <v>1734720300</v>
      </c>
      <c r="E13" s="37">
        <v>1939611100</v>
      </c>
      <c r="F13" s="24">
        <f t="shared" si="0"/>
        <v>0.8943650095629995</v>
      </c>
      <c r="G13" s="43">
        <v>451428001</v>
      </c>
      <c r="H13" s="37">
        <v>1812293800</v>
      </c>
      <c r="I13" s="24">
        <f t="shared" si="1"/>
        <v>0.24909206277701773</v>
      </c>
      <c r="J13" s="37">
        <v>451428001</v>
      </c>
      <c r="K13" s="37">
        <v>919408100</v>
      </c>
      <c r="L13" s="24">
        <f t="shared" si="2"/>
        <v>0.4909985032761839</v>
      </c>
      <c r="M13" s="37">
        <v>451428001</v>
      </c>
      <c r="N13" s="37">
        <v>1734720300</v>
      </c>
      <c r="O13" s="24">
        <f t="shared" si="3"/>
        <v>0.26023100150496886</v>
      </c>
      <c r="P13" s="37">
        <v>104939600</v>
      </c>
      <c r="Q13" s="37">
        <v>206483100</v>
      </c>
      <c r="R13" s="24">
        <f t="shared" si="4"/>
        <v>0.5082236754484992</v>
      </c>
      <c r="S13" s="46">
        <v>58372100</v>
      </c>
      <c r="T13" s="47">
        <v>206483100</v>
      </c>
      <c r="U13" s="24">
        <f t="shared" si="5"/>
        <v>0.28269674370444847</v>
      </c>
      <c r="V13" s="46">
        <v>58372100</v>
      </c>
      <c r="W13" s="47">
        <v>4257777000</v>
      </c>
      <c r="X13" s="24">
        <f t="shared" si="6"/>
        <v>0.013709524946938273</v>
      </c>
      <c r="Y13" s="46">
        <v>168157800</v>
      </c>
      <c r="Z13" s="46">
        <v>206483100</v>
      </c>
      <c r="AA13" s="24">
        <f t="shared" si="7"/>
        <v>0.8143901365293333</v>
      </c>
      <c r="AB13" s="37">
        <v>170556000</v>
      </c>
      <c r="AC13" s="46">
        <v>1371129200</v>
      </c>
      <c r="AD13" s="64">
        <f t="shared" si="8"/>
        <v>0.12439090349764267</v>
      </c>
      <c r="AE13" s="37">
        <v>161695000</v>
      </c>
      <c r="AF13" s="46">
        <v>1812293800</v>
      </c>
      <c r="AG13" s="64">
        <f t="shared" si="9"/>
        <v>0.08922118477699366</v>
      </c>
    </row>
    <row r="14" spans="1:33" s="10" customFormat="1" ht="12.75" customHeight="1">
      <c r="A14" s="22"/>
      <c r="B14" s="23" t="s">
        <v>78</v>
      </c>
      <c r="C14" s="102" t="s">
        <v>79</v>
      </c>
      <c r="D14" s="36">
        <v>1752798000</v>
      </c>
      <c r="E14" s="37">
        <v>2155703000</v>
      </c>
      <c r="F14" s="24">
        <f t="shared" si="0"/>
        <v>0.8130980937541025</v>
      </c>
      <c r="G14" s="43">
        <v>432560205</v>
      </c>
      <c r="H14" s="37">
        <v>1670108000</v>
      </c>
      <c r="I14" s="24">
        <f t="shared" si="1"/>
        <v>0.2590013370392813</v>
      </c>
      <c r="J14" s="37">
        <v>432560205</v>
      </c>
      <c r="K14" s="37">
        <v>1089826000</v>
      </c>
      <c r="L14" s="24">
        <f t="shared" si="2"/>
        <v>0.39690758432997564</v>
      </c>
      <c r="M14" s="37">
        <v>432560205</v>
      </c>
      <c r="N14" s="37">
        <v>1752798000</v>
      </c>
      <c r="O14" s="24">
        <f t="shared" si="3"/>
        <v>0.24678268973378564</v>
      </c>
      <c r="P14" s="37">
        <v>97000000</v>
      </c>
      <c r="Q14" s="37">
        <v>485070000</v>
      </c>
      <c r="R14" s="24">
        <f t="shared" si="4"/>
        <v>0.19997113818624115</v>
      </c>
      <c r="S14" s="46">
        <v>0</v>
      </c>
      <c r="T14" s="47">
        <v>485070000</v>
      </c>
      <c r="U14" s="24">
        <f t="shared" si="5"/>
        <v>0</v>
      </c>
      <c r="V14" s="46">
        <v>0</v>
      </c>
      <c r="W14" s="47">
        <v>6356849000</v>
      </c>
      <c r="X14" s="24">
        <f t="shared" si="6"/>
        <v>0</v>
      </c>
      <c r="Y14" s="46">
        <v>369667000</v>
      </c>
      <c r="Z14" s="46">
        <v>485070000</v>
      </c>
      <c r="AA14" s="24">
        <f t="shared" si="7"/>
        <v>0.762090007627765</v>
      </c>
      <c r="AB14" s="37">
        <v>194143000</v>
      </c>
      <c r="AC14" s="46">
        <v>969296590</v>
      </c>
      <c r="AD14" s="64">
        <f t="shared" si="8"/>
        <v>0.2002926679026076</v>
      </c>
      <c r="AE14" s="37">
        <v>300000000</v>
      </c>
      <c r="AF14" s="46">
        <v>1670108000</v>
      </c>
      <c r="AG14" s="64">
        <f t="shared" si="9"/>
        <v>0.1796291018305403</v>
      </c>
    </row>
    <row r="15" spans="1:33" s="10" customFormat="1" ht="12.75" customHeight="1">
      <c r="A15" s="22"/>
      <c r="B15" s="23" t="s">
        <v>80</v>
      </c>
      <c r="C15" s="102" t="s">
        <v>81</v>
      </c>
      <c r="D15" s="36">
        <v>1192495053</v>
      </c>
      <c r="E15" s="37">
        <v>1384732053</v>
      </c>
      <c r="F15" s="24">
        <f t="shared" si="0"/>
        <v>0.8611738642262801</v>
      </c>
      <c r="G15" s="43">
        <v>316448424</v>
      </c>
      <c r="H15" s="37">
        <v>1384339619</v>
      </c>
      <c r="I15" s="24">
        <f t="shared" si="1"/>
        <v>0.22859161123235902</v>
      </c>
      <c r="J15" s="37">
        <v>316448424</v>
      </c>
      <c r="K15" s="37">
        <v>951367013</v>
      </c>
      <c r="L15" s="24">
        <f t="shared" si="2"/>
        <v>0.33262496983380274</v>
      </c>
      <c r="M15" s="37">
        <v>316448424</v>
      </c>
      <c r="N15" s="37">
        <v>1192495053</v>
      </c>
      <c r="O15" s="24">
        <f t="shared" si="3"/>
        <v>0.2653666555713586</v>
      </c>
      <c r="P15" s="37">
        <v>151376841</v>
      </c>
      <c r="Q15" s="37">
        <v>261809178</v>
      </c>
      <c r="R15" s="24">
        <f t="shared" si="4"/>
        <v>0.5781953182710806</v>
      </c>
      <c r="S15" s="46">
        <v>0</v>
      </c>
      <c r="T15" s="47">
        <v>261809178</v>
      </c>
      <c r="U15" s="24">
        <f t="shared" si="5"/>
        <v>0</v>
      </c>
      <c r="V15" s="46">
        <v>0</v>
      </c>
      <c r="W15" s="47">
        <v>2643842000</v>
      </c>
      <c r="X15" s="24">
        <f t="shared" si="6"/>
        <v>0</v>
      </c>
      <c r="Y15" s="46">
        <v>116481807</v>
      </c>
      <c r="Z15" s="46">
        <v>261809178</v>
      </c>
      <c r="AA15" s="24">
        <f t="shared" si="7"/>
        <v>0.4449110909320375</v>
      </c>
      <c r="AB15" s="37">
        <v>153487000</v>
      </c>
      <c r="AC15" s="46">
        <v>692793340</v>
      </c>
      <c r="AD15" s="64">
        <f t="shared" si="8"/>
        <v>0.2215480304703853</v>
      </c>
      <c r="AE15" s="37">
        <v>222482000</v>
      </c>
      <c r="AF15" s="46">
        <v>1384339619</v>
      </c>
      <c r="AG15" s="64">
        <f t="shared" si="9"/>
        <v>0.16071345278748395</v>
      </c>
    </row>
    <row r="16" spans="1:33" s="10" customFormat="1" ht="12.75" customHeight="1">
      <c r="A16" s="22"/>
      <c r="B16" s="23" t="s">
        <v>82</v>
      </c>
      <c r="C16" s="102" t="s">
        <v>83</v>
      </c>
      <c r="D16" s="36">
        <v>1393358724</v>
      </c>
      <c r="E16" s="37">
        <v>1578002429</v>
      </c>
      <c r="F16" s="24">
        <f t="shared" si="0"/>
        <v>0.8829889602153458</v>
      </c>
      <c r="G16" s="43">
        <v>364896981</v>
      </c>
      <c r="H16" s="37">
        <v>1574716086</v>
      </c>
      <c r="I16" s="24">
        <f t="shared" si="1"/>
        <v>0.23172239379791285</v>
      </c>
      <c r="J16" s="37">
        <v>364896981</v>
      </c>
      <c r="K16" s="37">
        <v>940261120</v>
      </c>
      <c r="L16" s="24">
        <f t="shared" si="2"/>
        <v>0.3880804738581555</v>
      </c>
      <c r="M16" s="37">
        <v>364896981</v>
      </c>
      <c r="N16" s="37">
        <v>1393358724</v>
      </c>
      <c r="O16" s="24">
        <f t="shared" si="3"/>
        <v>0.2618830131213217</v>
      </c>
      <c r="P16" s="37">
        <v>400000</v>
      </c>
      <c r="Q16" s="37">
        <v>149380208</v>
      </c>
      <c r="R16" s="24">
        <f t="shared" si="4"/>
        <v>0.0026777309079660675</v>
      </c>
      <c r="S16" s="46">
        <v>0</v>
      </c>
      <c r="T16" s="47">
        <v>149380208</v>
      </c>
      <c r="U16" s="24">
        <f t="shared" si="5"/>
        <v>0</v>
      </c>
      <c r="V16" s="46">
        <v>0</v>
      </c>
      <c r="W16" s="47">
        <v>2391356889</v>
      </c>
      <c r="X16" s="24">
        <f t="shared" si="6"/>
        <v>0</v>
      </c>
      <c r="Y16" s="46">
        <v>131970208</v>
      </c>
      <c r="Z16" s="46">
        <v>149380208</v>
      </c>
      <c r="AA16" s="24">
        <f t="shared" si="7"/>
        <v>0.8834517622307769</v>
      </c>
      <c r="AB16" s="37">
        <v>137945004</v>
      </c>
      <c r="AC16" s="46">
        <v>885299299</v>
      </c>
      <c r="AD16" s="64">
        <f t="shared" si="8"/>
        <v>0.1558173649926272</v>
      </c>
      <c r="AE16" s="37">
        <v>218595066</v>
      </c>
      <c r="AF16" s="46">
        <v>1574716086</v>
      </c>
      <c r="AG16" s="64">
        <f t="shared" si="9"/>
        <v>0.13881554138134333</v>
      </c>
    </row>
    <row r="17" spans="1:33" s="10" customFormat="1" ht="12.75" customHeight="1">
      <c r="A17" s="22"/>
      <c r="B17" s="23" t="s">
        <v>84</v>
      </c>
      <c r="C17" s="102" t="s">
        <v>85</v>
      </c>
      <c r="D17" s="36">
        <v>946698028</v>
      </c>
      <c r="E17" s="37">
        <v>1039718108</v>
      </c>
      <c r="F17" s="24">
        <f t="shared" si="0"/>
        <v>0.9105333654533215</v>
      </c>
      <c r="G17" s="43">
        <v>293160022</v>
      </c>
      <c r="H17" s="37">
        <v>1038540366</v>
      </c>
      <c r="I17" s="24">
        <f t="shared" si="1"/>
        <v>0.2822808160352238</v>
      </c>
      <c r="J17" s="37">
        <v>293160022</v>
      </c>
      <c r="K17" s="37">
        <v>748557090</v>
      </c>
      <c r="L17" s="24">
        <f t="shared" si="2"/>
        <v>0.3916334851627683</v>
      </c>
      <c r="M17" s="37">
        <v>293160022</v>
      </c>
      <c r="N17" s="37">
        <v>946698028</v>
      </c>
      <c r="O17" s="24">
        <f t="shared" si="3"/>
        <v>0.30966582091581163</v>
      </c>
      <c r="P17" s="37">
        <v>146493000</v>
      </c>
      <c r="Q17" s="37">
        <v>195689000</v>
      </c>
      <c r="R17" s="24">
        <f t="shared" si="4"/>
        <v>0.7486010966380328</v>
      </c>
      <c r="S17" s="46">
        <v>60970000</v>
      </c>
      <c r="T17" s="47">
        <v>195689000</v>
      </c>
      <c r="U17" s="24">
        <f t="shared" si="5"/>
        <v>0.31156580083704244</v>
      </c>
      <c r="V17" s="46">
        <v>60970000</v>
      </c>
      <c r="W17" s="47">
        <v>6364388526</v>
      </c>
      <c r="X17" s="24">
        <f t="shared" si="6"/>
        <v>0.009579867688926193</v>
      </c>
      <c r="Y17" s="46">
        <v>140248000</v>
      </c>
      <c r="Z17" s="46">
        <v>195689000</v>
      </c>
      <c r="AA17" s="24">
        <f t="shared" si="7"/>
        <v>0.7166882144627444</v>
      </c>
      <c r="AB17" s="37">
        <v>35134377</v>
      </c>
      <c r="AC17" s="46">
        <v>540884925</v>
      </c>
      <c r="AD17" s="64">
        <f t="shared" si="8"/>
        <v>0.06495721247916089</v>
      </c>
      <c r="AE17" s="37">
        <v>66872029</v>
      </c>
      <c r="AF17" s="46">
        <v>1038540366</v>
      </c>
      <c r="AG17" s="64">
        <f t="shared" si="9"/>
        <v>0.06439039943874458</v>
      </c>
    </row>
    <row r="18" spans="1:33" s="10" customFormat="1" ht="12.75" customHeight="1">
      <c r="A18" s="22"/>
      <c r="B18" s="23" t="s">
        <v>86</v>
      </c>
      <c r="C18" s="102" t="s">
        <v>87</v>
      </c>
      <c r="D18" s="36">
        <v>1382910829</v>
      </c>
      <c r="E18" s="37">
        <v>1759289430</v>
      </c>
      <c r="F18" s="24">
        <f t="shared" si="0"/>
        <v>0.7860621483981746</v>
      </c>
      <c r="G18" s="43">
        <v>420162553</v>
      </c>
      <c r="H18" s="37">
        <v>1703254563</v>
      </c>
      <c r="I18" s="24">
        <f t="shared" si="1"/>
        <v>0.2466821825270519</v>
      </c>
      <c r="J18" s="37">
        <v>420162553</v>
      </c>
      <c r="K18" s="37">
        <v>1322526878</v>
      </c>
      <c r="L18" s="24">
        <f t="shared" si="2"/>
        <v>0.31769679693420944</v>
      </c>
      <c r="M18" s="37">
        <v>420162553</v>
      </c>
      <c r="N18" s="37">
        <v>1382910829</v>
      </c>
      <c r="O18" s="24">
        <f t="shared" si="3"/>
        <v>0.30382476164701433</v>
      </c>
      <c r="P18" s="37">
        <v>220287000</v>
      </c>
      <c r="Q18" s="37">
        <v>541567987</v>
      </c>
      <c r="R18" s="24">
        <f t="shared" si="4"/>
        <v>0.40675779456661276</v>
      </c>
      <c r="S18" s="46">
        <v>137330000</v>
      </c>
      <c r="T18" s="47">
        <v>541567987</v>
      </c>
      <c r="U18" s="24">
        <f t="shared" si="5"/>
        <v>0.2535785040780115</v>
      </c>
      <c r="V18" s="46">
        <v>137330000</v>
      </c>
      <c r="W18" s="47">
        <v>5641144301</v>
      </c>
      <c r="X18" s="24">
        <f t="shared" si="6"/>
        <v>0.02434435154861322</v>
      </c>
      <c r="Y18" s="46">
        <v>450340987</v>
      </c>
      <c r="Z18" s="46">
        <v>541567987</v>
      </c>
      <c r="AA18" s="24">
        <f t="shared" si="7"/>
        <v>0.8315502352615979</v>
      </c>
      <c r="AB18" s="37">
        <v>53407509</v>
      </c>
      <c r="AC18" s="46">
        <v>560187974</v>
      </c>
      <c r="AD18" s="64">
        <f t="shared" si="8"/>
        <v>0.0953385496990337</v>
      </c>
      <c r="AE18" s="37">
        <v>135000000</v>
      </c>
      <c r="AF18" s="46">
        <v>1703254563</v>
      </c>
      <c r="AG18" s="64">
        <f t="shared" si="9"/>
        <v>0.07926002544341929</v>
      </c>
    </row>
    <row r="19" spans="1:33" s="10" customFormat="1" ht="12.75" customHeight="1">
      <c r="A19" s="22"/>
      <c r="B19" s="23" t="s">
        <v>88</v>
      </c>
      <c r="C19" s="102" t="s">
        <v>89</v>
      </c>
      <c r="D19" s="36">
        <v>1369667112</v>
      </c>
      <c r="E19" s="37">
        <v>1534813472</v>
      </c>
      <c r="F19" s="24">
        <f t="shared" si="0"/>
        <v>0.8923997195667045</v>
      </c>
      <c r="G19" s="43">
        <v>441895901</v>
      </c>
      <c r="H19" s="37">
        <v>1371847468</v>
      </c>
      <c r="I19" s="24">
        <f t="shared" si="1"/>
        <v>0.3221173718709666</v>
      </c>
      <c r="J19" s="37">
        <v>441895901</v>
      </c>
      <c r="K19" s="37">
        <v>1022847468</v>
      </c>
      <c r="L19" s="24">
        <f t="shared" si="2"/>
        <v>0.4320252186418865</v>
      </c>
      <c r="M19" s="37">
        <v>441895901</v>
      </c>
      <c r="N19" s="37">
        <v>1369667112</v>
      </c>
      <c r="O19" s="24">
        <f t="shared" si="3"/>
        <v>0.32263014649942184</v>
      </c>
      <c r="P19" s="37">
        <v>136900000</v>
      </c>
      <c r="Q19" s="37">
        <v>285010000</v>
      </c>
      <c r="R19" s="24">
        <f t="shared" si="4"/>
        <v>0.4803340233676011</v>
      </c>
      <c r="S19" s="46">
        <v>124900000</v>
      </c>
      <c r="T19" s="47">
        <v>285010000</v>
      </c>
      <c r="U19" s="24">
        <f t="shared" si="5"/>
        <v>0.4382302375355251</v>
      </c>
      <c r="V19" s="46">
        <v>124900000</v>
      </c>
      <c r="W19" s="47">
        <v>1169410611</v>
      </c>
      <c r="X19" s="24">
        <f t="shared" si="6"/>
        <v>0.10680594038153464</v>
      </c>
      <c r="Y19" s="46">
        <v>250110000</v>
      </c>
      <c r="Z19" s="46">
        <v>285010000</v>
      </c>
      <c r="AA19" s="24">
        <f t="shared" si="7"/>
        <v>0.8775481562050454</v>
      </c>
      <c r="AB19" s="37">
        <v>158341585</v>
      </c>
      <c r="AC19" s="46">
        <v>796303869</v>
      </c>
      <c r="AD19" s="64">
        <f t="shared" si="8"/>
        <v>0.19884568085653745</v>
      </c>
      <c r="AE19" s="37">
        <v>140815758</v>
      </c>
      <c r="AF19" s="46">
        <v>1371847468</v>
      </c>
      <c r="AG19" s="64">
        <f t="shared" si="9"/>
        <v>0.10264680387921961</v>
      </c>
    </row>
    <row r="20" spans="1:33" s="10" customFormat="1" ht="12.75" customHeight="1">
      <c r="A20" s="22"/>
      <c r="B20" s="23" t="s">
        <v>90</v>
      </c>
      <c r="C20" s="102" t="s">
        <v>91</v>
      </c>
      <c r="D20" s="36">
        <v>876412700</v>
      </c>
      <c r="E20" s="37">
        <v>1166255700</v>
      </c>
      <c r="F20" s="24">
        <f t="shared" si="0"/>
        <v>0.7514755983614914</v>
      </c>
      <c r="G20" s="43">
        <v>225203700</v>
      </c>
      <c r="H20" s="37">
        <v>1166180200</v>
      </c>
      <c r="I20" s="24">
        <f t="shared" si="1"/>
        <v>0.19311226515421887</v>
      </c>
      <c r="J20" s="37">
        <v>225203700</v>
      </c>
      <c r="K20" s="37">
        <v>766120200</v>
      </c>
      <c r="L20" s="24">
        <f t="shared" si="2"/>
        <v>0.293953481451083</v>
      </c>
      <c r="M20" s="37">
        <v>225203700</v>
      </c>
      <c r="N20" s="37">
        <v>876412700</v>
      </c>
      <c r="O20" s="24">
        <f t="shared" si="3"/>
        <v>0.256960790276088</v>
      </c>
      <c r="P20" s="37">
        <v>5500000</v>
      </c>
      <c r="Q20" s="37">
        <v>210500000</v>
      </c>
      <c r="R20" s="24">
        <f t="shared" si="4"/>
        <v>0.026128266033254157</v>
      </c>
      <c r="S20" s="46">
        <v>0</v>
      </c>
      <c r="T20" s="47">
        <v>210500000</v>
      </c>
      <c r="U20" s="24">
        <f t="shared" si="5"/>
        <v>0</v>
      </c>
      <c r="V20" s="46">
        <v>0</v>
      </c>
      <c r="W20" s="47">
        <v>1608000000</v>
      </c>
      <c r="X20" s="24">
        <f t="shared" si="6"/>
        <v>0</v>
      </c>
      <c r="Y20" s="46">
        <v>192100000</v>
      </c>
      <c r="Z20" s="46">
        <v>210500000</v>
      </c>
      <c r="AA20" s="24">
        <f t="shared" si="7"/>
        <v>0.9125890736342043</v>
      </c>
      <c r="AB20" s="37">
        <v>210000000</v>
      </c>
      <c r="AC20" s="46">
        <v>548120000</v>
      </c>
      <c r="AD20" s="64">
        <f t="shared" si="8"/>
        <v>0.38312778223746624</v>
      </c>
      <c r="AE20" s="37">
        <v>50000000</v>
      </c>
      <c r="AF20" s="46">
        <v>1166180200</v>
      </c>
      <c r="AG20" s="64">
        <f t="shared" si="9"/>
        <v>0.04287502051569732</v>
      </c>
    </row>
    <row r="21" spans="1:33" s="10" customFormat="1" ht="12.75" customHeight="1">
      <c r="A21" s="22"/>
      <c r="B21" s="23" t="s">
        <v>92</v>
      </c>
      <c r="C21" s="102" t="s">
        <v>93</v>
      </c>
      <c r="D21" s="36">
        <v>2402857720</v>
      </c>
      <c r="E21" s="37">
        <v>2685772859</v>
      </c>
      <c r="F21" s="24">
        <f t="shared" si="0"/>
        <v>0.8946615541027776</v>
      </c>
      <c r="G21" s="43">
        <v>411618769</v>
      </c>
      <c r="H21" s="37">
        <v>2587145639</v>
      </c>
      <c r="I21" s="24">
        <f t="shared" si="1"/>
        <v>0.15910150661603323</v>
      </c>
      <c r="J21" s="37">
        <v>411618769</v>
      </c>
      <c r="K21" s="37">
        <v>1127897814</v>
      </c>
      <c r="L21" s="24">
        <f t="shared" si="2"/>
        <v>0.3649433165760174</v>
      </c>
      <c r="M21" s="37">
        <v>411618769</v>
      </c>
      <c r="N21" s="37">
        <v>2402857720</v>
      </c>
      <c r="O21" s="24">
        <f t="shared" si="3"/>
        <v>0.17130384607208454</v>
      </c>
      <c r="P21" s="37">
        <v>367508036</v>
      </c>
      <c r="Q21" s="37">
        <v>888772983</v>
      </c>
      <c r="R21" s="24">
        <f t="shared" si="4"/>
        <v>0.4135004585304772</v>
      </c>
      <c r="S21" s="46">
        <v>0</v>
      </c>
      <c r="T21" s="47">
        <v>888772983</v>
      </c>
      <c r="U21" s="24">
        <f t="shared" si="5"/>
        <v>0</v>
      </c>
      <c r="V21" s="46">
        <v>0</v>
      </c>
      <c r="W21" s="47">
        <v>1369876415</v>
      </c>
      <c r="X21" s="24">
        <f t="shared" si="6"/>
        <v>0</v>
      </c>
      <c r="Y21" s="46">
        <v>776744347</v>
      </c>
      <c r="Z21" s="46">
        <v>888772983</v>
      </c>
      <c r="AA21" s="24">
        <f t="shared" si="7"/>
        <v>0.8739513484963798</v>
      </c>
      <c r="AB21" s="37">
        <v>244941131</v>
      </c>
      <c r="AC21" s="46">
        <v>1860804507</v>
      </c>
      <c r="AD21" s="64">
        <f t="shared" si="8"/>
        <v>0.13163184530055527</v>
      </c>
      <c r="AE21" s="37">
        <v>432942157</v>
      </c>
      <c r="AF21" s="46">
        <v>2587145639</v>
      </c>
      <c r="AG21" s="64">
        <f t="shared" si="9"/>
        <v>0.16734355827271616</v>
      </c>
    </row>
    <row r="22" spans="1:33" s="10" customFormat="1" ht="12.75" customHeight="1">
      <c r="A22" s="22"/>
      <c r="B22" s="23" t="s">
        <v>94</v>
      </c>
      <c r="C22" s="102" t="s">
        <v>95</v>
      </c>
      <c r="D22" s="36">
        <v>959132732</v>
      </c>
      <c r="E22" s="37">
        <v>959132732</v>
      </c>
      <c r="F22" s="24">
        <f t="shared" si="0"/>
        <v>1</v>
      </c>
      <c r="G22" s="43">
        <v>263808745</v>
      </c>
      <c r="H22" s="37">
        <v>879484783</v>
      </c>
      <c r="I22" s="24">
        <f t="shared" si="1"/>
        <v>0.29995828250731654</v>
      </c>
      <c r="J22" s="37">
        <v>263808745</v>
      </c>
      <c r="K22" s="37">
        <v>572719542</v>
      </c>
      <c r="L22" s="24">
        <f t="shared" si="2"/>
        <v>0.4606246612063396</v>
      </c>
      <c r="M22" s="37">
        <v>263808745</v>
      </c>
      <c r="N22" s="37">
        <v>959132732</v>
      </c>
      <c r="O22" s="24">
        <f t="shared" si="3"/>
        <v>0.27504925668619556</v>
      </c>
      <c r="P22" s="37">
        <v>78025000</v>
      </c>
      <c r="Q22" s="37">
        <v>157672949</v>
      </c>
      <c r="R22" s="24">
        <f t="shared" si="4"/>
        <v>0.49485343234114304</v>
      </c>
      <c r="S22" s="46">
        <v>39790379</v>
      </c>
      <c r="T22" s="47">
        <v>157672949</v>
      </c>
      <c r="U22" s="24">
        <f t="shared" si="5"/>
        <v>0.2523602130381921</v>
      </c>
      <c r="V22" s="46">
        <v>39790379</v>
      </c>
      <c r="W22" s="47">
        <v>1143840460</v>
      </c>
      <c r="X22" s="24">
        <f t="shared" si="6"/>
        <v>0.034786651103423986</v>
      </c>
      <c r="Y22" s="46">
        <v>130072949</v>
      </c>
      <c r="Z22" s="46">
        <v>157672949</v>
      </c>
      <c r="AA22" s="24">
        <f t="shared" si="7"/>
        <v>0.8249541206970131</v>
      </c>
      <c r="AB22" s="37">
        <v>105948000</v>
      </c>
      <c r="AC22" s="46">
        <v>632279690</v>
      </c>
      <c r="AD22" s="64">
        <f t="shared" si="8"/>
        <v>0.16756508500217682</v>
      </c>
      <c r="AE22" s="37">
        <v>70000000</v>
      </c>
      <c r="AF22" s="46">
        <v>879484783</v>
      </c>
      <c r="AG22" s="64">
        <f t="shared" si="9"/>
        <v>0.07959205361259787</v>
      </c>
    </row>
    <row r="23" spans="1:33" s="10" customFormat="1" ht="12.75" customHeight="1">
      <c r="A23" s="22"/>
      <c r="B23" s="23" t="s">
        <v>96</v>
      </c>
      <c r="C23" s="102" t="s">
        <v>97</v>
      </c>
      <c r="D23" s="36">
        <v>1575411578</v>
      </c>
      <c r="E23" s="37">
        <v>1916724578</v>
      </c>
      <c r="F23" s="24">
        <f t="shared" si="0"/>
        <v>0.8219290325185156</v>
      </c>
      <c r="G23" s="43">
        <v>405188000</v>
      </c>
      <c r="H23" s="37">
        <v>1790937427</v>
      </c>
      <c r="I23" s="24">
        <f t="shared" si="1"/>
        <v>0.22624352693255764</v>
      </c>
      <c r="J23" s="37">
        <v>405188000</v>
      </c>
      <c r="K23" s="37">
        <v>1214116169</v>
      </c>
      <c r="L23" s="24">
        <f t="shared" si="2"/>
        <v>0.3337308326383058</v>
      </c>
      <c r="M23" s="37">
        <v>405188000</v>
      </c>
      <c r="N23" s="37">
        <v>1575411578</v>
      </c>
      <c r="O23" s="24">
        <f t="shared" si="3"/>
        <v>0.25719501218493646</v>
      </c>
      <c r="P23" s="37">
        <v>28700332</v>
      </c>
      <c r="Q23" s="37">
        <v>152246332</v>
      </c>
      <c r="R23" s="24">
        <f t="shared" si="4"/>
        <v>0.18851246938415567</v>
      </c>
      <c r="S23" s="46">
        <v>0</v>
      </c>
      <c r="T23" s="47">
        <v>152246332</v>
      </c>
      <c r="U23" s="24">
        <f t="shared" si="5"/>
        <v>0</v>
      </c>
      <c r="V23" s="46">
        <v>0</v>
      </c>
      <c r="W23" s="47">
        <v>2440196000</v>
      </c>
      <c r="X23" s="24">
        <f t="shared" si="6"/>
        <v>0</v>
      </c>
      <c r="Y23" s="46">
        <v>141546332</v>
      </c>
      <c r="Z23" s="46">
        <v>152246332</v>
      </c>
      <c r="AA23" s="24">
        <f t="shared" si="7"/>
        <v>0.9297191606560348</v>
      </c>
      <c r="AB23" s="37">
        <v>126487000</v>
      </c>
      <c r="AC23" s="46">
        <v>937586000</v>
      </c>
      <c r="AD23" s="64">
        <f t="shared" si="8"/>
        <v>0.13490709118950156</v>
      </c>
      <c r="AE23" s="37">
        <v>243000000</v>
      </c>
      <c r="AF23" s="46">
        <v>1790937427</v>
      </c>
      <c r="AG23" s="64">
        <f t="shared" si="9"/>
        <v>0.13568313238450178</v>
      </c>
    </row>
    <row r="24" spans="1:33" s="10" customFormat="1" ht="12.75" customHeight="1">
      <c r="A24" s="22"/>
      <c r="B24" s="23" t="s">
        <v>98</v>
      </c>
      <c r="C24" s="102" t="s">
        <v>99</v>
      </c>
      <c r="D24" s="36">
        <v>1223188313</v>
      </c>
      <c r="E24" s="37">
        <v>1372561637</v>
      </c>
      <c r="F24" s="24">
        <f t="shared" si="0"/>
        <v>0.8911718643641502</v>
      </c>
      <c r="G24" s="43">
        <v>369268373</v>
      </c>
      <c r="H24" s="37">
        <v>1324055007</v>
      </c>
      <c r="I24" s="24">
        <f t="shared" si="1"/>
        <v>0.2788920181168878</v>
      </c>
      <c r="J24" s="37">
        <v>369268373</v>
      </c>
      <c r="K24" s="37">
        <v>840243486</v>
      </c>
      <c r="L24" s="24">
        <f t="shared" si="2"/>
        <v>0.43947781702886063</v>
      </c>
      <c r="M24" s="37">
        <v>369268373</v>
      </c>
      <c r="N24" s="37">
        <v>1223188313</v>
      </c>
      <c r="O24" s="24">
        <f t="shared" si="3"/>
        <v>0.3018900434834354</v>
      </c>
      <c r="P24" s="37">
        <v>229181470</v>
      </c>
      <c r="Q24" s="37">
        <v>277652314</v>
      </c>
      <c r="R24" s="24">
        <f t="shared" si="4"/>
        <v>0.8254261118817832</v>
      </c>
      <c r="S24" s="46">
        <v>216135000</v>
      </c>
      <c r="T24" s="47">
        <v>277652314</v>
      </c>
      <c r="U24" s="24">
        <f t="shared" si="5"/>
        <v>0.7784375965978804</v>
      </c>
      <c r="V24" s="46">
        <v>216135000</v>
      </c>
      <c r="W24" s="47">
        <v>3564366109</v>
      </c>
      <c r="X24" s="24">
        <f t="shared" si="6"/>
        <v>0.06063771043447546</v>
      </c>
      <c r="Y24" s="46">
        <v>214757844</v>
      </c>
      <c r="Z24" s="46">
        <v>277652314</v>
      </c>
      <c r="AA24" s="24">
        <f t="shared" si="7"/>
        <v>0.7734775947158142</v>
      </c>
      <c r="AB24" s="37">
        <v>103789221</v>
      </c>
      <c r="AC24" s="46">
        <v>856319698</v>
      </c>
      <c r="AD24" s="64">
        <f t="shared" si="8"/>
        <v>0.12120382287410607</v>
      </c>
      <c r="AE24" s="37">
        <v>135263653</v>
      </c>
      <c r="AF24" s="46">
        <v>1324055007</v>
      </c>
      <c r="AG24" s="64">
        <f t="shared" si="9"/>
        <v>0.10215863561928284</v>
      </c>
    </row>
    <row r="25" spans="1:33" s="10" customFormat="1" ht="12.75" customHeight="1">
      <c r="A25" s="22"/>
      <c r="B25" s="23" t="s">
        <v>100</v>
      </c>
      <c r="C25" s="102" t="s">
        <v>101</v>
      </c>
      <c r="D25" s="36">
        <v>871305853</v>
      </c>
      <c r="E25" s="37">
        <v>931804926</v>
      </c>
      <c r="F25" s="24">
        <f t="shared" si="0"/>
        <v>0.9350732419287511</v>
      </c>
      <c r="G25" s="43">
        <v>248022052</v>
      </c>
      <c r="H25" s="37">
        <v>891306452</v>
      </c>
      <c r="I25" s="24">
        <f t="shared" si="1"/>
        <v>0.2782679867776835</v>
      </c>
      <c r="J25" s="37">
        <v>248022052</v>
      </c>
      <c r="K25" s="37">
        <v>639203110</v>
      </c>
      <c r="L25" s="24">
        <f t="shared" si="2"/>
        <v>0.38801759271790776</v>
      </c>
      <c r="M25" s="37">
        <v>248022052</v>
      </c>
      <c r="N25" s="37">
        <v>871305853</v>
      </c>
      <c r="O25" s="24">
        <f t="shared" si="3"/>
        <v>0.2846555559635383</v>
      </c>
      <c r="P25" s="37">
        <v>118809468</v>
      </c>
      <c r="Q25" s="37">
        <v>189043691</v>
      </c>
      <c r="R25" s="24">
        <f t="shared" si="4"/>
        <v>0.6284762393895493</v>
      </c>
      <c r="S25" s="46">
        <v>23777248</v>
      </c>
      <c r="T25" s="47">
        <v>189043691</v>
      </c>
      <c r="U25" s="24">
        <f t="shared" si="5"/>
        <v>0.12577646931364667</v>
      </c>
      <c r="V25" s="46">
        <v>23777248</v>
      </c>
      <c r="W25" s="47">
        <v>2822102246</v>
      </c>
      <c r="X25" s="24">
        <f t="shared" si="6"/>
        <v>0.008425367306837118</v>
      </c>
      <c r="Y25" s="46">
        <v>129082609</v>
      </c>
      <c r="Z25" s="46">
        <v>189043691</v>
      </c>
      <c r="AA25" s="24">
        <f t="shared" si="7"/>
        <v>0.6828189204155986</v>
      </c>
      <c r="AB25" s="37">
        <v>117632859</v>
      </c>
      <c r="AC25" s="46">
        <v>503758247</v>
      </c>
      <c r="AD25" s="64">
        <f t="shared" si="8"/>
        <v>0.23351053744634775</v>
      </c>
      <c r="AE25" s="37">
        <v>103042123</v>
      </c>
      <c r="AF25" s="46">
        <v>891306452</v>
      </c>
      <c r="AG25" s="64">
        <f t="shared" si="9"/>
        <v>0.11560796263595319</v>
      </c>
    </row>
    <row r="26" spans="1:33" s="10" customFormat="1" ht="12.75" customHeight="1">
      <c r="A26" s="22"/>
      <c r="B26" s="25" t="s">
        <v>102</v>
      </c>
      <c r="C26" s="102" t="s">
        <v>103</v>
      </c>
      <c r="D26" s="36">
        <v>885776406</v>
      </c>
      <c r="E26" s="37">
        <v>1042618960</v>
      </c>
      <c r="F26" s="24">
        <f t="shared" si="0"/>
        <v>0.8495686727200894</v>
      </c>
      <c r="G26" s="43">
        <v>260603731</v>
      </c>
      <c r="H26" s="37">
        <v>983290146</v>
      </c>
      <c r="I26" s="24">
        <f t="shared" si="1"/>
        <v>0.2650323834324279</v>
      </c>
      <c r="J26" s="37">
        <v>260603731</v>
      </c>
      <c r="K26" s="37">
        <v>703426805</v>
      </c>
      <c r="L26" s="24">
        <f t="shared" si="2"/>
        <v>0.3704773960099516</v>
      </c>
      <c r="M26" s="37">
        <v>260603731</v>
      </c>
      <c r="N26" s="37">
        <v>885776406</v>
      </c>
      <c r="O26" s="24">
        <f t="shared" si="3"/>
        <v>0.29420938425853715</v>
      </c>
      <c r="P26" s="37">
        <v>59475700</v>
      </c>
      <c r="Q26" s="37">
        <v>150922033</v>
      </c>
      <c r="R26" s="24">
        <f t="shared" si="4"/>
        <v>0.39408228750801416</v>
      </c>
      <c r="S26" s="46">
        <v>11350000</v>
      </c>
      <c r="T26" s="47">
        <v>150922033</v>
      </c>
      <c r="U26" s="24">
        <f t="shared" si="5"/>
        <v>0.0752043937812579</v>
      </c>
      <c r="V26" s="46">
        <v>11350000</v>
      </c>
      <c r="W26" s="47">
        <v>1928346319</v>
      </c>
      <c r="X26" s="24">
        <f t="shared" si="6"/>
        <v>0.005885872204680471</v>
      </c>
      <c r="Y26" s="46">
        <v>115898543</v>
      </c>
      <c r="Z26" s="46">
        <v>150922033</v>
      </c>
      <c r="AA26" s="24">
        <f t="shared" si="7"/>
        <v>0.767936534488639</v>
      </c>
      <c r="AB26" s="37">
        <v>65384296</v>
      </c>
      <c r="AC26" s="46">
        <v>542294586</v>
      </c>
      <c r="AD26" s="64">
        <f t="shared" si="8"/>
        <v>0.12056970083783945</v>
      </c>
      <c r="AE26" s="37">
        <v>85246941</v>
      </c>
      <c r="AF26" s="46">
        <v>983290146</v>
      </c>
      <c r="AG26" s="64">
        <f t="shared" si="9"/>
        <v>0.08669561201928286</v>
      </c>
    </row>
    <row r="27" spans="1:33" s="10" customFormat="1" ht="12.75" customHeight="1">
      <c r="A27" s="26"/>
      <c r="B27" s="27" t="s">
        <v>676</v>
      </c>
      <c r="C27" s="103"/>
      <c r="D27" s="38">
        <f>SUM(D8:D26)</f>
        <v>29864584781</v>
      </c>
      <c r="E27" s="39">
        <f>SUM(E8:E26)</f>
        <v>34143882730</v>
      </c>
      <c r="F27" s="28">
        <f t="shared" si="0"/>
        <v>0.8746686783445381</v>
      </c>
      <c r="G27" s="44">
        <f>SUM(G8:G26)</f>
        <v>7491940394</v>
      </c>
      <c r="H27" s="39">
        <f>SUM(H8:H26)</f>
        <v>32034851346</v>
      </c>
      <c r="I27" s="28">
        <f t="shared" si="1"/>
        <v>0.23386843013821176</v>
      </c>
      <c r="J27" s="39">
        <f>SUM(J8:J26)</f>
        <v>7491940394</v>
      </c>
      <c r="K27" s="39">
        <f>SUM(K8:K26)</f>
        <v>20090138504</v>
      </c>
      <c r="L27" s="28">
        <f t="shared" si="2"/>
        <v>0.37291631376798795</v>
      </c>
      <c r="M27" s="39">
        <f>SUM(M8:M26)</f>
        <v>7491940394</v>
      </c>
      <c r="N27" s="39">
        <f>SUM(N8:N26)</f>
        <v>29864584781</v>
      </c>
      <c r="O27" s="28">
        <f t="shared" si="3"/>
        <v>0.2508637052528656</v>
      </c>
      <c r="P27" s="39">
        <f>SUM(P8:P26)</f>
        <v>2439781756</v>
      </c>
      <c r="Q27" s="39">
        <f>SUM(Q8:Q26)</f>
        <v>5684352514</v>
      </c>
      <c r="R27" s="28">
        <f t="shared" si="4"/>
        <v>0.4292101431061951</v>
      </c>
      <c r="S27" s="48">
        <f>SUM(S8:S26)</f>
        <v>965587299</v>
      </c>
      <c r="T27" s="49">
        <f>SUM(T8:T26)</f>
        <v>5684352514</v>
      </c>
      <c r="U27" s="28">
        <f t="shared" si="5"/>
        <v>0.16986759646272</v>
      </c>
      <c r="V27" s="48">
        <f>SUM(V8:V26)</f>
        <v>965587299</v>
      </c>
      <c r="W27" s="49">
        <f>SUM(W8:W26)</f>
        <v>59665593169</v>
      </c>
      <c r="X27" s="28">
        <f t="shared" si="6"/>
        <v>0.01618331852102801</v>
      </c>
      <c r="Y27" s="48">
        <f>SUM(Y8:Y26)</f>
        <v>4449471498</v>
      </c>
      <c r="Z27" s="48">
        <f>SUM(Z8:Z26)</f>
        <v>5684352514</v>
      </c>
      <c r="AA27" s="28">
        <f t="shared" si="7"/>
        <v>0.7827578404121472</v>
      </c>
      <c r="AB27" s="39">
        <f>SUM(AB8:AB26)</f>
        <v>4066204340</v>
      </c>
      <c r="AC27" s="48">
        <f>SUM(AC8:AC26)</f>
        <v>19209980660</v>
      </c>
      <c r="AD27" s="65">
        <f t="shared" si="8"/>
        <v>0.2116714437129475</v>
      </c>
      <c r="AE27" s="39">
        <f>SUM(AE8:AE26)</f>
        <v>4173349909</v>
      </c>
      <c r="AF27" s="48">
        <f>SUM(AF8:AF26)</f>
        <v>32034851346</v>
      </c>
      <c r="AG27" s="65">
        <f t="shared" si="9"/>
        <v>0.13027530123129794</v>
      </c>
    </row>
    <row r="28" spans="1:33" s="10" customFormat="1" ht="12.75" customHeight="1">
      <c r="A28" s="29"/>
      <c r="B28" s="30"/>
      <c r="C28" s="31"/>
      <c r="D28" s="40"/>
      <c r="E28" s="41"/>
      <c r="F28" s="32"/>
      <c r="G28" s="45"/>
      <c r="H28" s="41"/>
      <c r="I28" s="32"/>
      <c r="J28" s="41"/>
      <c r="K28" s="41"/>
      <c r="L28" s="32"/>
      <c r="M28" s="41"/>
      <c r="N28" s="41"/>
      <c r="O28" s="32"/>
      <c r="P28" s="41"/>
      <c r="Q28" s="41"/>
      <c r="R28" s="32"/>
      <c r="S28" s="41"/>
      <c r="T28" s="45"/>
      <c r="U28" s="32"/>
      <c r="V28" s="41"/>
      <c r="W28" s="45"/>
      <c r="X28" s="32"/>
      <c r="Y28" s="41"/>
      <c r="Z28" s="41"/>
      <c r="AA28" s="32"/>
      <c r="AB28" s="41"/>
      <c r="AC28" s="41"/>
      <c r="AD28" s="32"/>
      <c r="AE28" s="41"/>
      <c r="AF28" s="41"/>
      <c r="AG28" s="32"/>
    </row>
    <row r="29" spans="1:33" s="10" customFormat="1" ht="12.75" customHeight="1">
      <c r="A29" s="33"/>
      <c r="B29" s="112" t="s">
        <v>47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</row>
    <row r="30" spans="1:3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</sheetData>
  <sheetProtection password="F954" sheet="1" objects="1" scenarios="1"/>
  <mergeCells count="3">
    <mergeCell ref="B2:AG2"/>
    <mergeCell ref="B29:AG29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0"/>
  <sheetViews>
    <sheetView showGridLines="0" view="pageLayout" zoomScale="60" zoomScalePageLayoutView="6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s="6" customFormat="1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2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12"/>
      <c r="C5" s="13"/>
      <c r="D5" s="17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19" t="s">
        <v>104</v>
      </c>
      <c r="C6" s="13"/>
      <c r="D6" s="42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21"/>
      <c r="C7" s="13"/>
      <c r="D7" s="42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/>
      <c r="B8" s="23" t="s">
        <v>49</v>
      </c>
      <c r="C8" s="102" t="s">
        <v>50</v>
      </c>
      <c r="D8" s="43">
        <v>3790789519</v>
      </c>
      <c r="E8" s="37">
        <v>4595655549</v>
      </c>
      <c r="F8" s="24">
        <f>IF($E8=0,0,($N8/$E8))</f>
        <v>0.8248637171741176</v>
      </c>
      <c r="G8" s="43">
        <v>1053329101</v>
      </c>
      <c r="H8" s="37">
        <v>3992221749</v>
      </c>
      <c r="I8" s="24">
        <f>IF($AF8=0,0,($M8/$AF8))</f>
        <v>0.26384533906811297</v>
      </c>
      <c r="J8" s="37">
        <v>1053329101</v>
      </c>
      <c r="K8" s="37">
        <v>2943064974</v>
      </c>
      <c r="L8" s="24">
        <f>IF($K8=0,0,($M8/$K8))</f>
        <v>0.3579020885727819</v>
      </c>
      <c r="M8" s="37">
        <v>1053329101</v>
      </c>
      <c r="N8" s="37">
        <v>3790789519</v>
      </c>
      <c r="O8" s="24">
        <f>IF($N8=0,0,($M8/$N8))</f>
        <v>0.27786536174603155</v>
      </c>
      <c r="P8" s="37">
        <v>120079023</v>
      </c>
      <c r="Q8" s="37">
        <v>749097271</v>
      </c>
      <c r="R8" s="24">
        <f>IF($T8=0,0,($P8/$T8))</f>
        <v>0.16029830523838606</v>
      </c>
      <c r="S8" s="46">
        <v>0</v>
      </c>
      <c r="T8" s="47">
        <v>749097271</v>
      </c>
      <c r="U8" s="24">
        <f>IF($T8=0,0,($V8/$T8))</f>
        <v>0</v>
      </c>
      <c r="V8" s="46">
        <v>0</v>
      </c>
      <c r="W8" s="47">
        <v>11972998000</v>
      </c>
      <c r="X8" s="24">
        <f>IF($W8=0,0,($V8/$W8))</f>
        <v>0</v>
      </c>
      <c r="Y8" s="46">
        <v>652405271</v>
      </c>
      <c r="Z8" s="46">
        <v>749097271</v>
      </c>
      <c r="AA8" s="24">
        <f>IF($Z8=0,0,($Y8/$Z8))</f>
        <v>0.8709219700254388</v>
      </c>
      <c r="AB8" s="37">
        <v>356021000</v>
      </c>
      <c r="AC8" s="46">
        <v>1967956117</v>
      </c>
      <c r="AD8" s="24">
        <f>IF($AC8=0,0,($AB8/$AC8))</f>
        <v>0.1809090136332547</v>
      </c>
      <c r="AE8" s="37">
        <v>456500000</v>
      </c>
      <c r="AF8" s="46">
        <v>3992221749</v>
      </c>
      <c r="AG8" s="24">
        <f>IF($AF8=0,0,($AE8/$AF8))</f>
        <v>0.11434735560827686</v>
      </c>
    </row>
    <row r="9" spans="1:33" s="10" customFormat="1" ht="12.75" customHeight="1">
      <c r="A9" s="22"/>
      <c r="B9" s="23" t="s">
        <v>51</v>
      </c>
      <c r="C9" s="102" t="s">
        <v>52</v>
      </c>
      <c r="D9" s="43">
        <v>24910960037</v>
      </c>
      <c r="E9" s="37">
        <v>27236484656</v>
      </c>
      <c r="F9" s="24">
        <f>IF($E9=0,0,($N9/$E9))</f>
        <v>0.9146172992450513</v>
      </c>
      <c r="G9" s="43">
        <v>7803291644</v>
      </c>
      <c r="H9" s="37">
        <v>24362424954</v>
      </c>
      <c r="I9" s="24">
        <f>IF($AF9=0,0,($M9/$AF9))</f>
        <v>0.32030028450508574</v>
      </c>
      <c r="J9" s="37">
        <v>7803291644</v>
      </c>
      <c r="K9" s="37">
        <v>17921152063</v>
      </c>
      <c r="L9" s="24">
        <f>IF($K9=0,0,($M9/$K9))</f>
        <v>0.4354235495892405</v>
      </c>
      <c r="M9" s="37">
        <v>7803291644</v>
      </c>
      <c r="N9" s="37">
        <v>24910960037</v>
      </c>
      <c r="O9" s="24">
        <f>IF($N9=0,0,($M9/$N9))</f>
        <v>0.3132473269761522</v>
      </c>
      <c r="P9" s="37">
        <v>2646163414</v>
      </c>
      <c r="Q9" s="37">
        <v>5926610002</v>
      </c>
      <c r="R9" s="24">
        <f>IF($T9=0,0,($P9/$T9))</f>
        <v>0.4464885344416155</v>
      </c>
      <c r="S9" s="46">
        <v>1765376682</v>
      </c>
      <c r="T9" s="47">
        <v>5926610002</v>
      </c>
      <c r="U9" s="24">
        <f>IF($T9=0,0,($V9/$T9))</f>
        <v>0.29787292928069403</v>
      </c>
      <c r="V9" s="46">
        <v>1765376682</v>
      </c>
      <c r="W9" s="47">
        <v>28836812916</v>
      </c>
      <c r="X9" s="24">
        <f>IF($W9=0,0,($V9/$W9))</f>
        <v>0.061219549023758</v>
      </c>
      <c r="Y9" s="46">
        <v>3807538117</v>
      </c>
      <c r="Z9" s="46">
        <v>5926610002</v>
      </c>
      <c r="AA9" s="24">
        <f>IF($Z9=0,0,($Y9/$Z9))</f>
        <v>0.6424478944481085</v>
      </c>
      <c r="AB9" s="37">
        <v>4078848569</v>
      </c>
      <c r="AC9" s="46">
        <v>12225974275</v>
      </c>
      <c r="AD9" s="24">
        <f>IF($AC9=0,0,($AB9/$AC9))</f>
        <v>0.33362155663459386</v>
      </c>
      <c r="AE9" s="37">
        <v>3197369816</v>
      </c>
      <c r="AF9" s="46">
        <v>24362424954</v>
      </c>
      <c r="AG9" s="24">
        <f>IF($AF9=0,0,($AE9/$AF9))</f>
        <v>0.13124185388101248</v>
      </c>
    </row>
    <row r="10" spans="1:33" s="10" customFormat="1" ht="12.75" customHeight="1">
      <c r="A10" s="22"/>
      <c r="B10" s="23" t="s">
        <v>53</v>
      </c>
      <c r="C10" s="102" t="s">
        <v>54</v>
      </c>
      <c r="D10" s="43">
        <v>21644781262</v>
      </c>
      <c r="E10" s="37">
        <v>23780571184</v>
      </c>
      <c r="F10" s="24">
        <f aca="true" t="shared" si="0" ref="F10:F16">IF($E10=0,0,($N10/$E10))</f>
        <v>0.9101876104878003</v>
      </c>
      <c r="G10" s="43">
        <v>5419811331</v>
      </c>
      <c r="H10" s="37">
        <v>22365359559</v>
      </c>
      <c r="I10" s="24">
        <f aca="true" t="shared" si="1" ref="I10:I16">IF($AF10=0,0,($M10/$AF10))</f>
        <v>0.2423306147483341</v>
      </c>
      <c r="J10" s="37">
        <v>5419811331</v>
      </c>
      <c r="K10" s="37">
        <v>13369084814</v>
      </c>
      <c r="L10" s="24">
        <f aca="true" t="shared" si="2" ref="L10:L16">IF($K10=0,0,($M10/$K10))</f>
        <v>0.4053988291946818</v>
      </c>
      <c r="M10" s="37">
        <v>5419811331</v>
      </c>
      <c r="N10" s="37">
        <v>21644781262</v>
      </c>
      <c r="O10" s="24">
        <f aca="true" t="shared" si="3" ref="O10:O16">IF($N10=0,0,($M10/$N10))</f>
        <v>0.25039806433688133</v>
      </c>
      <c r="P10" s="37">
        <v>1257034019</v>
      </c>
      <c r="Q10" s="37">
        <v>2650707810</v>
      </c>
      <c r="R10" s="24">
        <f aca="true" t="shared" si="4" ref="R10:R16">IF($T10=0,0,($P10/$T10))</f>
        <v>0.4742257951848718</v>
      </c>
      <c r="S10" s="46">
        <v>975823000</v>
      </c>
      <c r="T10" s="47">
        <v>2650707810</v>
      </c>
      <c r="U10" s="24">
        <f aca="true" t="shared" si="5" ref="U10:U16">IF($T10=0,0,($V10/$T10))</f>
        <v>0.36813676570410075</v>
      </c>
      <c r="V10" s="46">
        <v>975823000</v>
      </c>
      <c r="W10" s="47">
        <v>47749707332</v>
      </c>
      <c r="X10" s="24">
        <f aca="true" t="shared" si="6" ref="X10:X16">IF($W10=0,0,($V10/$W10))</f>
        <v>0.020436209026689495</v>
      </c>
      <c r="Y10" s="46">
        <v>1843971791</v>
      </c>
      <c r="Z10" s="46">
        <v>2650707810</v>
      </c>
      <c r="AA10" s="24">
        <f aca="true" t="shared" si="7" ref="AA10:AA16">IF($Z10=0,0,($Y10/$Z10))</f>
        <v>0.6956526042000835</v>
      </c>
      <c r="AB10" s="37">
        <v>2252442546</v>
      </c>
      <c r="AC10" s="46">
        <v>14223524234</v>
      </c>
      <c r="AD10" s="24">
        <f aca="true" t="shared" si="8" ref="AD10:AD16">IF($AC10=0,0,($AB10/$AC10))</f>
        <v>0.15836036898757816</v>
      </c>
      <c r="AE10" s="37">
        <v>3250681604</v>
      </c>
      <c r="AF10" s="46">
        <v>22365359559</v>
      </c>
      <c r="AG10" s="24">
        <f aca="true" t="shared" si="9" ref="AG10:AG16">IF($AF10=0,0,($AE10/$AF10))</f>
        <v>0.14534448218570667</v>
      </c>
    </row>
    <row r="11" spans="1:33" s="10" customFormat="1" ht="12.75" customHeight="1">
      <c r="A11" s="22"/>
      <c r="B11" s="23" t="s">
        <v>55</v>
      </c>
      <c r="C11" s="102" t="s">
        <v>56</v>
      </c>
      <c r="D11" s="43">
        <v>24366329955</v>
      </c>
      <c r="E11" s="37">
        <v>26493294255</v>
      </c>
      <c r="F11" s="24">
        <f t="shared" si="0"/>
        <v>0.9197168808254721</v>
      </c>
      <c r="G11" s="43">
        <v>6383714710</v>
      </c>
      <c r="H11" s="37">
        <v>23751278429</v>
      </c>
      <c r="I11" s="24">
        <f t="shared" si="1"/>
        <v>0.2687735200899994</v>
      </c>
      <c r="J11" s="37">
        <v>6383714710</v>
      </c>
      <c r="K11" s="37">
        <v>15911611879</v>
      </c>
      <c r="L11" s="24">
        <f t="shared" si="2"/>
        <v>0.4011984931850411</v>
      </c>
      <c r="M11" s="37">
        <v>6383714710</v>
      </c>
      <c r="N11" s="37">
        <v>24366329955</v>
      </c>
      <c r="O11" s="24">
        <f t="shared" si="3"/>
        <v>0.2619891761208813</v>
      </c>
      <c r="P11" s="37">
        <v>2477638000</v>
      </c>
      <c r="Q11" s="37">
        <v>5308715000</v>
      </c>
      <c r="R11" s="24">
        <f t="shared" si="4"/>
        <v>0.4667114358182724</v>
      </c>
      <c r="S11" s="46">
        <v>1500000000</v>
      </c>
      <c r="T11" s="47">
        <v>5308715000</v>
      </c>
      <c r="U11" s="24">
        <f t="shared" si="5"/>
        <v>0.2825542527711508</v>
      </c>
      <c r="V11" s="46">
        <v>1500000000</v>
      </c>
      <c r="W11" s="47">
        <v>38059027000</v>
      </c>
      <c r="X11" s="24">
        <f t="shared" si="6"/>
        <v>0.0394124631720091</v>
      </c>
      <c r="Y11" s="46">
        <v>4076257000</v>
      </c>
      <c r="Z11" s="46">
        <v>5308715000</v>
      </c>
      <c r="AA11" s="24">
        <f t="shared" si="7"/>
        <v>0.7678425004921153</v>
      </c>
      <c r="AB11" s="37">
        <v>2574722920</v>
      </c>
      <c r="AC11" s="46">
        <v>13513490415</v>
      </c>
      <c r="AD11" s="24">
        <f t="shared" si="8"/>
        <v>0.19052982175071903</v>
      </c>
      <c r="AE11" s="37">
        <v>4428223000</v>
      </c>
      <c r="AF11" s="46">
        <v>23751278429</v>
      </c>
      <c r="AG11" s="24">
        <f t="shared" si="9"/>
        <v>0.18644145885609248</v>
      </c>
    </row>
    <row r="12" spans="1:33" s="10" customFormat="1" ht="12.75" customHeight="1">
      <c r="A12" s="22"/>
      <c r="B12" s="23" t="s">
        <v>57</v>
      </c>
      <c r="C12" s="102" t="s">
        <v>58</v>
      </c>
      <c r="D12" s="43">
        <v>31643525000</v>
      </c>
      <c r="E12" s="37">
        <v>36339312000</v>
      </c>
      <c r="F12" s="24">
        <f t="shared" si="0"/>
        <v>0.8707794192691375</v>
      </c>
      <c r="G12" s="43">
        <v>7598293000</v>
      </c>
      <c r="H12" s="37">
        <v>31433338674</v>
      </c>
      <c r="I12" s="24">
        <f t="shared" si="1"/>
        <v>0.2417272017714398</v>
      </c>
      <c r="J12" s="37">
        <v>7598293000</v>
      </c>
      <c r="K12" s="37">
        <v>19658013674</v>
      </c>
      <c r="L12" s="24">
        <f t="shared" si="2"/>
        <v>0.38652394519643773</v>
      </c>
      <c r="M12" s="37">
        <v>7598293000</v>
      </c>
      <c r="N12" s="37">
        <v>31643525000</v>
      </c>
      <c r="O12" s="24">
        <f t="shared" si="3"/>
        <v>0.24012157305483509</v>
      </c>
      <c r="P12" s="37">
        <v>1806968000</v>
      </c>
      <c r="Q12" s="37">
        <v>4261567000</v>
      </c>
      <c r="R12" s="24">
        <f t="shared" si="4"/>
        <v>0.424014922210539</v>
      </c>
      <c r="S12" s="46">
        <v>1314000000</v>
      </c>
      <c r="T12" s="47">
        <v>4261567000</v>
      </c>
      <c r="U12" s="24">
        <f t="shared" si="5"/>
        <v>0.30833728532251165</v>
      </c>
      <c r="V12" s="46">
        <v>1314000000</v>
      </c>
      <c r="W12" s="47">
        <v>40459535326</v>
      </c>
      <c r="X12" s="24">
        <f t="shared" si="6"/>
        <v>0.03247689300958434</v>
      </c>
      <c r="Y12" s="46">
        <v>3141423000</v>
      </c>
      <c r="Z12" s="46">
        <v>4261567000</v>
      </c>
      <c r="AA12" s="24">
        <f t="shared" si="7"/>
        <v>0.7371520851367583</v>
      </c>
      <c r="AB12" s="37">
        <v>4843598875</v>
      </c>
      <c r="AC12" s="46">
        <v>20166322000</v>
      </c>
      <c r="AD12" s="24">
        <f t="shared" si="8"/>
        <v>0.24018256154989492</v>
      </c>
      <c r="AE12" s="37">
        <v>7813901725</v>
      </c>
      <c r="AF12" s="46">
        <v>31433338674</v>
      </c>
      <c r="AG12" s="24">
        <f t="shared" si="9"/>
        <v>0.24858643894112487</v>
      </c>
    </row>
    <row r="13" spans="1:33" s="10" customFormat="1" ht="12.75" customHeight="1">
      <c r="A13" s="22"/>
      <c r="B13" s="23" t="s">
        <v>59</v>
      </c>
      <c r="C13" s="102" t="s">
        <v>60</v>
      </c>
      <c r="D13" s="43">
        <v>4237181503</v>
      </c>
      <c r="E13" s="37">
        <v>4888315503</v>
      </c>
      <c r="F13" s="24">
        <f t="shared" si="0"/>
        <v>0.8667978775919039</v>
      </c>
      <c r="G13" s="43">
        <v>954589118</v>
      </c>
      <c r="H13" s="37">
        <v>4176314817</v>
      </c>
      <c r="I13" s="24">
        <f t="shared" si="1"/>
        <v>0.22857211676530562</v>
      </c>
      <c r="J13" s="37">
        <v>954589118</v>
      </c>
      <c r="K13" s="37">
        <v>2697579633</v>
      </c>
      <c r="L13" s="24">
        <f t="shared" si="2"/>
        <v>0.3538687445302194</v>
      </c>
      <c r="M13" s="37">
        <v>954589118</v>
      </c>
      <c r="N13" s="37">
        <v>4237181503</v>
      </c>
      <c r="O13" s="24">
        <f t="shared" si="3"/>
        <v>0.22528870130395262</v>
      </c>
      <c r="P13" s="37">
        <v>239700166</v>
      </c>
      <c r="Q13" s="37">
        <v>753667166</v>
      </c>
      <c r="R13" s="24">
        <f t="shared" si="4"/>
        <v>0.31804512232127674</v>
      </c>
      <c r="S13" s="46">
        <v>105885163</v>
      </c>
      <c r="T13" s="47">
        <v>753667166</v>
      </c>
      <c r="U13" s="24">
        <f t="shared" si="5"/>
        <v>0.14049326782002866</v>
      </c>
      <c r="V13" s="46">
        <v>105885163</v>
      </c>
      <c r="W13" s="47">
        <v>4813649877</v>
      </c>
      <c r="X13" s="24">
        <f t="shared" si="6"/>
        <v>0.02199685596285839</v>
      </c>
      <c r="Y13" s="46">
        <v>642569587</v>
      </c>
      <c r="Z13" s="46">
        <v>753667166</v>
      </c>
      <c r="AA13" s="24">
        <f t="shared" si="7"/>
        <v>0.8525906606896021</v>
      </c>
      <c r="AB13" s="37">
        <v>354285980</v>
      </c>
      <c r="AC13" s="46">
        <v>2387600305</v>
      </c>
      <c r="AD13" s="24">
        <f t="shared" si="8"/>
        <v>0.14838579943974334</v>
      </c>
      <c r="AE13" s="37">
        <v>652522198</v>
      </c>
      <c r="AF13" s="46">
        <v>4176314817</v>
      </c>
      <c r="AG13" s="24">
        <f t="shared" si="9"/>
        <v>0.15624353684829023</v>
      </c>
    </row>
    <row r="14" spans="1:33" s="10" customFormat="1" ht="12.75" customHeight="1">
      <c r="A14" s="22"/>
      <c r="B14" s="23" t="s">
        <v>61</v>
      </c>
      <c r="C14" s="102" t="s">
        <v>62</v>
      </c>
      <c r="D14" s="43">
        <v>6660435460</v>
      </c>
      <c r="E14" s="37">
        <v>8021683770</v>
      </c>
      <c r="F14" s="24">
        <f t="shared" si="0"/>
        <v>0.8303039176025758</v>
      </c>
      <c r="G14" s="43">
        <v>1800625420</v>
      </c>
      <c r="H14" s="37">
        <v>7316096070</v>
      </c>
      <c r="I14" s="24">
        <f t="shared" si="1"/>
        <v>0.24611833999604654</v>
      </c>
      <c r="J14" s="37">
        <v>1800625420</v>
      </c>
      <c r="K14" s="37">
        <v>5065557010</v>
      </c>
      <c r="L14" s="24">
        <f t="shared" si="2"/>
        <v>0.3554644467420573</v>
      </c>
      <c r="M14" s="37">
        <v>1800625420</v>
      </c>
      <c r="N14" s="37">
        <v>6660435460</v>
      </c>
      <c r="O14" s="24">
        <f t="shared" si="3"/>
        <v>0.270346500737656</v>
      </c>
      <c r="P14" s="37">
        <v>304144000</v>
      </c>
      <c r="Q14" s="37">
        <v>1079076000</v>
      </c>
      <c r="R14" s="24">
        <f t="shared" si="4"/>
        <v>0.28185595824575843</v>
      </c>
      <c r="S14" s="46">
        <v>0</v>
      </c>
      <c r="T14" s="47">
        <v>1079076000</v>
      </c>
      <c r="U14" s="24">
        <f t="shared" si="5"/>
        <v>0</v>
      </c>
      <c r="V14" s="46">
        <v>0</v>
      </c>
      <c r="W14" s="47">
        <v>12839762885</v>
      </c>
      <c r="X14" s="24">
        <f t="shared" si="6"/>
        <v>0</v>
      </c>
      <c r="Y14" s="46">
        <v>930321000</v>
      </c>
      <c r="Z14" s="46">
        <v>1079076000</v>
      </c>
      <c r="AA14" s="24">
        <f t="shared" si="7"/>
        <v>0.8621459470880642</v>
      </c>
      <c r="AB14" s="37">
        <v>580516000</v>
      </c>
      <c r="AC14" s="46">
        <v>3951038600</v>
      </c>
      <c r="AD14" s="24">
        <f t="shared" si="8"/>
        <v>0.14692744333097632</v>
      </c>
      <c r="AE14" s="37">
        <v>1853396893</v>
      </c>
      <c r="AF14" s="46">
        <v>7316096070</v>
      </c>
      <c r="AG14" s="24">
        <f t="shared" si="9"/>
        <v>0.25333140451776487</v>
      </c>
    </row>
    <row r="15" spans="1:33" s="10" customFormat="1" ht="12.75" customHeight="1">
      <c r="A15" s="22"/>
      <c r="B15" s="23" t="s">
        <v>63</v>
      </c>
      <c r="C15" s="102" t="s">
        <v>64</v>
      </c>
      <c r="D15" s="43">
        <v>20152250366</v>
      </c>
      <c r="E15" s="37">
        <v>22718866446</v>
      </c>
      <c r="F15" s="24">
        <f t="shared" si="0"/>
        <v>0.8870271064755569</v>
      </c>
      <c r="G15" s="43">
        <v>5613007457</v>
      </c>
      <c r="H15" s="37">
        <v>21084256331</v>
      </c>
      <c r="I15" s="24">
        <f t="shared" si="1"/>
        <v>0.26621794806901694</v>
      </c>
      <c r="J15" s="37">
        <v>5613007457</v>
      </c>
      <c r="K15" s="37">
        <v>13878171745</v>
      </c>
      <c r="L15" s="24">
        <f t="shared" si="2"/>
        <v>0.40444862335863824</v>
      </c>
      <c r="M15" s="37">
        <v>5613007457</v>
      </c>
      <c r="N15" s="37">
        <v>20152250366</v>
      </c>
      <c r="O15" s="24">
        <f t="shared" si="3"/>
        <v>0.2785300576887444</v>
      </c>
      <c r="P15" s="37">
        <v>2429215000</v>
      </c>
      <c r="Q15" s="37">
        <v>4353046899</v>
      </c>
      <c r="R15" s="24">
        <f t="shared" si="4"/>
        <v>0.5580493517214458</v>
      </c>
      <c r="S15" s="46">
        <v>1640000000</v>
      </c>
      <c r="T15" s="47">
        <v>4353046899</v>
      </c>
      <c r="U15" s="24">
        <f t="shared" si="5"/>
        <v>0.37674760645853544</v>
      </c>
      <c r="V15" s="46">
        <v>1640000000</v>
      </c>
      <c r="W15" s="47">
        <v>21718291977</v>
      </c>
      <c r="X15" s="24">
        <f t="shared" si="6"/>
        <v>0.0755123838346397</v>
      </c>
      <c r="Y15" s="46">
        <v>3623250899</v>
      </c>
      <c r="Z15" s="46">
        <v>4353046899</v>
      </c>
      <c r="AA15" s="24">
        <f t="shared" si="7"/>
        <v>0.8323482340225529</v>
      </c>
      <c r="AB15" s="37">
        <v>2910547305</v>
      </c>
      <c r="AC15" s="46">
        <v>12762663184</v>
      </c>
      <c r="AD15" s="24">
        <f t="shared" si="8"/>
        <v>0.2280517211054216</v>
      </c>
      <c r="AE15" s="37">
        <v>4382438788</v>
      </c>
      <c r="AF15" s="46">
        <v>21084256331</v>
      </c>
      <c r="AG15" s="24">
        <f t="shared" si="9"/>
        <v>0.20785360978354916</v>
      </c>
    </row>
    <row r="16" spans="1:33" s="10" customFormat="1" ht="12.75" customHeight="1">
      <c r="A16" s="26"/>
      <c r="B16" s="27" t="s">
        <v>611</v>
      </c>
      <c r="C16" s="103"/>
      <c r="D16" s="44">
        <f>SUM(D8:D15)</f>
        <v>137406253102</v>
      </c>
      <c r="E16" s="39">
        <f>SUM(E8:E15)</f>
        <v>154074183363</v>
      </c>
      <c r="F16" s="28">
        <f t="shared" si="0"/>
        <v>0.8918187985995667</v>
      </c>
      <c r="G16" s="44">
        <f>SUM(G8:G15)</f>
        <v>36626661781</v>
      </c>
      <c r="H16" s="39">
        <f>SUM(H8:H15)</f>
        <v>138481290583</v>
      </c>
      <c r="I16" s="28">
        <f t="shared" si="1"/>
        <v>0.264488160290848</v>
      </c>
      <c r="J16" s="39">
        <f>SUM(J8:J15)</f>
        <v>36626661781</v>
      </c>
      <c r="K16" s="39">
        <f>SUM(K8:K15)</f>
        <v>91444235792</v>
      </c>
      <c r="L16" s="28">
        <f t="shared" si="2"/>
        <v>0.4005354898947527</v>
      </c>
      <c r="M16" s="39">
        <f>SUM(M8:M15)</f>
        <v>36626661781</v>
      </c>
      <c r="N16" s="39">
        <f>SUM(N8:N15)</f>
        <v>137406253102</v>
      </c>
      <c r="O16" s="28">
        <f t="shared" si="3"/>
        <v>0.2665574597526587</v>
      </c>
      <c r="P16" s="39">
        <f>SUM(P8:P15)</f>
        <v>11280941622</v>
      </c>
      <c r="Q16" s="39">
        <f>SUM(Q8:Q15)</f>
        <v>25082487148</v>
      </c>
      <c r="R16" s="28">
        <f t="shared" si="4"/>
        <v>0.44975370885018107</v>
      </c>
      <c r="S16" s="48">
        <f>SUM(S8:S15)</f>
        <v>7301084845</v>
      </c>
      <c r="T16" s="49">
        <f>SUM(T8:T15)</f>
        <v>25082487148</v>
      </c>
      <c r="U16" s="28">
        <f t="shared" si="5"/>
        <v>0.29108296964012065</v>
      </c>
      <c r="V16" s="48">
        <f>SUM(V8:V15)</f>
        <v>7301084845</v>
      </c>
      <c r="W16" s="49">
        <f>SUM(W8:W15)</f>
        <v>206449785313</v>
      </c>
      <c r="X16" s="28">
        <f t="shared" si="6"/>
        <v>0.03536494278224011</v>
      </c>
      <c r="Y16" s="48">
        <f>SUM(Y8:Y15)</f>
        <v>18717736665</v>
      </c>
      <c r="Z16" s="48">
        <f>SUM(Z8:Z15)</f>
        <v>25082487148</v>
      </c>
      <c r="AA16" s="28">
        <f t="shared" si="7"/>
        <v>0.7462472343573988</v>
      </c>
      <c r="AB16" s="39">
        <f>SUM(AB8:AB15)</f>
        <v>17950983195</v>
      </c>
      <c r="AC16" s="48">
        <f>SUM(AC8:AC15)</f>
        <v>81198569130</v>
      </c>
      <c r="AD16" s="28">
        <f t="shared" si="8"/>
        <v>0.22107511729991491</v>
      </c>
      <c r="AE16" s="39">
        <f>SUM(AE8:AE15)</f>
        <v>26035034024</v>
      </c>
      <c r="AF16" s="48">
        <f>SUM(AF8:AF15)</f>
        <v>138481290583</v>
      </c>
      <c r="AG16" s="28">
        <f t="shared" si="9"/>
        <v>0.1880039817248502</v>
      </c>
    </row>
    <row r="17" spans="1:33" s="10" customFormat="1" ht="12.75" customHeight="1">
      <c r="A17" s="22"/>
      <c r="B17" s="23"/>
      <c r="C17" s="102"/>
      <c r="D17" s="43"/>
      <c r="E17" s="37"/>
      <c r="F17" s="24"/>
      <c r="G17" s="43"/>
      <c r="H17" s="37"/>
      <c r="I17" s="24"/>
      <c r="J17" s="37"/>
      <c r="K17" s="37"/>
      <c r="L17" s="24"/>
      <c r="M17" s="37"/>
      <c r="N17" s="37"/>
      <c r="O17" s="24"/>
      <c r="P17" s="37"/>
      <c r="Q17" s="37"/>
      <c r="R17" s="24"/>
      <c r="S17" s="46"/>
      <c r="T17" s="47"/>
      <c r="U17" s="24"/>
      <c r="V17" s="46"/>
      <c r="W17" s="47"/>
      <c r="X17" s="24"/>
      <c r="Y17" s="46"/>
      <c r="Z17" s="46"/>
      <c r="AA17" s="24"/>
      <c r="AB17" s="37"/>
      <c r="AC17" s="46"/>
      <c r="AD17" s="24"/>
      <c r="AE17" s="37"/>
      <c r="AF17" s="46"/>
      <c r="AG17" s="24"/>
    </row>
    <row r="18" spans="1:33" s="10" customFormat="1" ht="12.75" customHeight="1">
      <c r="A18" s="18"/>
      <c r="B18" s="19" t="s">
        <v>105</v>
      </c>
      <c r="C18" s="13"/>
      <c r="D18" s="42"/>
      <c r="E18" s="35"/>
      <c r="F18" s="20"/>
      <c r="G18" s="42"/>
      <c r="H18" s="35"/>
      <c r="I18" s="20"/>
      <c r="J18" s="35"/>
      <c r="K18" s="35"/>
      <c r="L18" s="20"/>
      <c r="M18" s="35"/>
      <c r="N18" s="35"/>
      <c r="O18" s="20"/>
      <c r="P18" s="35"/>
      <c r="Q18" s="35"/>
      <c r="R18" s="20"/>
      <c r="S18" s="35"/>
      <c r="T18" s="42"/>
      <c r="U18" s="20"/>
      <c r="V18" s="35"/>
      <c r="W18" s="42"/>
      <c r="X18" s="20"/>
      <c r="Y18" s="35"/>
      <c r="Z18" s="35"/>
      <c r="AA18" s="20"/>
      <c r="AB18" s="35"/>
      <c r="AC18" s="35"/>
      <c r="AD18" s="20"/>
      <c r="AE18" s="35"/>
      <c r="AF18" s="35"/>
      <c r="AG18" s="20"/>
    </row>
    <row r="19" spans="1:33" s="10" customFormat="1" ht="12.75" customHeight="1">
      <c r="A19" s="22"/>
      <c r="B19" s="23"/>
      <c r="C19" s="102"/>
      <c r="D19" s="43"/>
      <c r="E19" s="37"/>
      <c r="F19" s="24"/>
      <c r="G19" s="43"/>
      <c r="H19" s="37"/>
      <c r="I19" s="24"/>
      <c r="J19" s="37"/>
      <c r="K19" s="37"/>
      <c r="L19" s="24"/>
      <c r="M19" s="37"/>
      <c r="N19" s="37"/>
      <c r="O19" s="24"/>
      <c r="P19" s="37"/>
      <c r="Q19" s="37"/>
      <c r="R19" s="24"/>
      <c r="S19" s="46"/>
      <c r="T19" s="47"/>
      <c r="U19" s="24"/>
      <c r="V19" s="46"/>
      <c r="W19" s="47"/>
      <c r="X19" s="24"/>
      <c r="Y19" s="46"/>
      <c r="Z19" s="46"/>
      <c r="AA19" s="24"/>
      <c r="AB19" s="37"/>
      <c r="AC19" s="46"/>
      <c r="AD19" s="24"/>
      <c r="AE19" s="37"/>
      <c r="AF19" s="46"/>
      <c r="AG19" s="24"/>
    </row>
    <row r="20" spans="1:33" s="10" customFormat="1" ht="12.75" customHeight="1">
      <c r="A20" s="22"/>
      <c r="B20" s="23" t="s">
        <v>106</v>
      </c>
      <c r="C20" s="102" t="s">
        <v>107</v>
      </c>
      <c r="D20" s="43">
        <v>124783000</v>
      </c>
      <c r="E20" s="37">
        <v>184426445</v>
      </c>
      <c r="F20" s="24">
        <f aca="true" t="shared" si="10" ref="F20:F51">IF($E20=0,0,($N20/$E20))</f>
        <v>0.6766003649856179</v>
      </c>
      <c r="G20" s="43">
        <v>60946358</v>
      </c>
      <c r="H20" s="37">
        <v>158861357</v>
      </c>
      <c r="I20" s="24">
        <f aca="true" t="shared" si="11" ref="I20:I51">IF($AF20=0,0,($M20/$AF20))</f>
        <v>0.3836449540085447</v>
      </c>
      <c r="J20" s="37">
        <v>60946358</v>
      </c>
      <c r="K20" s="37">
        <v>117770781</v>
      </c>
      <c r="L20" s="24">
        <f aca="true" t="shared" si="12" ref="L20:L51">IF($K20=0,0,($M20/$K20))</f>
        <v>0.517499820265266</v>
      </c>
      <c r="M20" s="37">
        <v>60946358</v>
      </c>
      <c r="N20" s="37">
        <v>124783000</v>
      </c>
      <c r="O20" s="24">
        <f aca="true" t="shared" si="13" ref="O20:O51">IF($N20=0,0,($M20/$N20))</f>
        <v>0.4884187589655642</v>
      </c>
      <c r="P20" s="37">
        <v>0</v>
      </c>
      <c r="Q20" s="37">
        <v>48355500</v>
      </c>
      <c r="R20" s="24">
        <f aca="true" t="shared" si="14" ref="R20:R51">IF($T20=0,0,($P20/$T20))</f>
        <v>0</v>
      </c>
      <c r="S20" s="46">
        <v>0</v>
      </c>
      <c r="T20" s="47">
        <v>48355500</v>
      </c>
      <c r="U20" s="24">
        <f aca="true" t="shared" si="15" ref="U20:U51">IF($T20=0,0,($V20/$T20))</f>
        <v>0</v>
      </c>
      <c r="V20" s="46">
        <v>0</v>
      </c>
      <c r="W20" s="47">
        <v>0</v>
      </c>
      <c r="X20" s="24">
        <f aca="true" t="shared" si="16" ref="X20:X51">IF($W20=0,0,($V20/$W20))</f>
        <v>0</v>
      </c>
      <c r="Y20" s="46">
        <v>33339000</v>
      </c>
      <c r="Z20" s="46">
        <v>48355500</v>
      </c>
      <c r="AA20" s="24">
        <f aca="true" t="shared" si="17" ref="AA20:AA51">IF($Z20=0,0,($Y20/$Z20))</f>
        <v>0.6894562149083352</v>
      </c>
      <c r="AB20" s="37">
        <v>2877431000</v>
      </c>
      <c r="AC20" s="46">
        <v>99348185</v>
      </c>
      <c r="AD20" s="24">
        <f aca="true" t="shared" si="18" ref="AD20:AD51">IF($AC20=0,0,($AB20/$AC20))</f>
        <v>28.963095802907723</v>
      </c>
      <c r="AE20" s="37">
        <v>5923073000</v>
      </c>
      <c r="AF20" s="46">
        <v>158861357</v>
      </c>
      <c r="AG20" s="24">
        <f aca="true" t="shared" si="19" ref="AG20:AG51">IF($AF20=0,0,($AE20/$AF20))</f>
        <v>37.284542395039466</v>
      </c>
    </row>
    <row r="21" spans="1:33" s="10" customFormat="1" ht="12.75" customHeight="1">
      <c r="A21" s="22"/>
      <c r="B21" s="23" t="s">
        <v>108</v>
      </c>
      <c r="C21" s="102" t="s">
        <v>109</v>
      </c>
      <c r="D21" s="43">
        <v>132489250</v>
      </c>
      <c r="E21" s="37">
        <v>177020500</v>
      </c>
      <c r="F21" s="24">
        <f t="shared" si="10"/>
        <v>0.7484401524117263</v>
      </c>
      <c r="G21" s="43">
        <v>51755730</v>
      </c>
      <c r="H21" s="37">
        <v>148244750</v>
      </c>
      <c r="I21" s="24">
        <f t="shared" si="11"/>
        <v>0.3491235271400842</v>
      </c>
      <c r="J21" s="37">
        <v>51755730</v>
      </c>
      <c r="K21" s="37">
        <v>102144750</v>
      </c>
      <c r="L21" s="24">
        <f t="shared" si="12"/>
        <v>0.5066900648344629</v>
      </c>
      <c r="M21" s="37">
        <v>51755730</v>
      </c>
      <c r="N21" s="37">
        <v>132489250</v>
      </c>
      <c r="O21" s="24">
        <f t="shared" si="13"/>
        <v>0.39064097653205826</v>
      </c>
      <c r="P21" s="37">
        <v>3156500</v>
      </c>
      <c r="Q21" s="37">
        <v>31932250</v>
      </c>
      <c r="R21" s="24">
        <f t="shared" si="14"/>
        <v>0.09884990879126901</v>
      </c>
      <c r="S21" s="46">
        <v>0</v>
      </c>
      <c r="T21" s="47">
        <v>31932250</v>
      </c>
      <c r="U21" s="24">
        <f t="shared" si="15"/>
        <v>0</v>
      </c>
      <c r="V21" s="46">
        <v>0</v>
      </c>
      <c r="W21" s="47">
        <v>108658000</v>
      </c>
      <c r="X21" s="24">
        <f t="shared" si="16"/>
        <v>0</v>
      </c>
      <c r="Y21" s="46">
        <v>22264750</v>
      </c>
      <c r="Z21" s="46">
        <v>31932250</v>
      </c>
      <c r="AA21" s="24">
        <f t="shared" si="17"/>
        <v>0.6972496457343281</v>
      </c>
      <c r="AB21" s="37">
        <v>12400000</v>
      </c>
      <c r="AC21" s="46">
        <v>85390000</v>
      </c>
      <c r="AD21" s="24">
        <f t="shared" si="18"/>
        <v>0.14521606745520552</v>
      </c>
      <c r="AE21" s="37">
        <v>18500000</v>
      </c>
      <c r="AF21" s="46">
        <v>148244750</v>
      </c>
      <c r="AG21" s="24">
        <f t="shared" si="19"/>
        <v>0.12479362675575358</v>
      </c>
    </row>
    <row r="22" spans="1:33" s="10" customFormat="1" ht="12.75" customHeight="1">
      <c r="A22" s="22"/>
      <c r="B22" s="23" t="s">
        <v>110</v>
      </c>
      <c r="C22" s="102" t="s">
        <v>111</v>
      </c>
      <c r="D22" s="43">
        <v>24495040</v>
      </c>
      <c r="E22" s="37">
        <v>43332145</v>
      </c>
      <c r="F22" s="24">
        <f t="shared" si="10"/>
        <v>0.5652856557181741</v>
      </c>
      <c r="G22" s="43">
        <v>17537398</v>
      </c>
      <c r="H22" s="37">
        <v>44356696</v>
      </c>
      <c r="I22" s="24">
        <f t="shared" si="11"/>
        <v>0.3953720538608196</v>
      </c>
      <c r="J22" s="37">
        <v>17537398</v>
      </c>
      <c r="K22" s="37">
        <v>38457933</v>
      </c>
      <c r="L22" s="24">
        <f t="shared" si="12"/>
        <v>0.4560150957671074</v>
      </c>
      <c r="M22" s="37">
        <v>17537398</v>
      </c>
      <c r="N22" s="37">
        <v>24495040</v>
      </c>
      <c r="O22" s="24">
        <f t="shared" si="13"/>
        <v>0.7159571080512627</v>
      </c>
      <c r="P22" s="37">
        <v>6255000</v>
      </c>
      <c r="Q22" s="37">
        <v>22356980</v>
      </c>
      <c r="R22" s="24">
        <f t="shared" si="14"/>
        <v>0.2797783958298482</v>
      </c>
      <c r="S22" s="46">
        <v>6000000</v>
      </c>
      <c r="T22" s="47">
        <v>22356980</v>
      </c>
      <c r="U22" s="24">
        <f t="shared" si="15"/>
        <v>0.26837256194709663</v>
      </c>
      <c r="V22" s="46">
        <v>6000000</v>
      </c>
      <c r="W22" s="47">
        <v>12478000</v>
      </c>
      <c r="X22" s="24">
        <f t="shared" si="16"/>
        <v>0.4808462894694663</v>
      </c>
      <c r="Y22" s="46">
        <v>20494000</v>
      </c>
      <c r="Z22" s="46">
        <v>22356980</v>
      </c>
      <c r="AA22" s="24">
        <f t="shared" si="17"/>
        <v>0.916671214090633</v>
      </c>
      <c r="AB22" s="37">
        <v>11083000</v>
      </c>
      <c r="AC22" s="46">
        <v>14125335</v>
      </c>
      <c r="AD22" s="24">
        <f t="shared" si="18"/>
        <v>0.7846185594890316</v>
      </c>
      <c r="AE22" s="37">
        <v>6589000</v>
      </c>
      <c r="AF22" s="46">
        <v>44356696</v>
      </c>
      <c r="AG22" s="24">
        <f t="shared" si="19"/>
        <v>0.14854577987503848</v>
      </c>
    </row>
    <row r="23" spans="1:33" s="10" customFormat="1" ht="12.75" customHeight="1">
      <c r="A23" s="22"/>
      <c r="B23" s="23" t="s">
        <v>112</v>
      </c>
      <c r="C23" s="102" t="s">
        <v>113</v>
      </c>
      <c r="D23" s="43">
        <v>284203390</v>
      </c>
      <c r="E23" s="37">
        <v>358505150</v>
      </c>
      <c r="F23" s="24">
        <f t="shared" si="10"/>
        <v>0.792745627224602</v>
      </c>
      <c r="G23" s="43">
        <v>107473360</v>
      </c>
      <c r="H23" s="37">
        <v>305092361</v>
      </c>
      <c r="I23" s="24">
        <f t="shared" si="11"/>
        <v>0.35226499820492063</v>
      </c>
      <c r="J23" s="37">
        <v>107473360</v>
      </c>
      <c r="K23" s="37">
        <v>231185466</v>
      </c>
      <c r="L23" s="24">
        <f t="shared" si="12"/>
        <v>0.46487939687350416</v>
      </c>
      <c r="M23" s="37">
        <v>107473360</v>
      </c>
      <c r="N23" s="37">
        <v>284203390</v>
      </c>
      <c r="O23" s="24">
        <f t="shared" si="13"/>
        <v>0.3781565026370727</v>
      </c>
      <c r="P23" s="37">
        <v>66923500</v>
      </c>
      <c r="Q23" s="37">
        <v>124736110</v>
      </c>
      <c r="R23" s="24">
        <f t="shared" si="14"/>
        <v>0.5365206594946724</v>
      </c>
      <c r="S23" s="46">
        <v>43000000</v>
      </c>
      <c r="T23" s="47">
        <v>124736110</v>
      </c>
      <c r="U23" s="24">
        <f t="shared" si="15"/>
        <v>0.34472776167222147</v>
      </c>
      <c r="V23" s="46">
        <v>43000000</v>
      </c>
      <c r="W23" s="47">
        <v>1351502107</v>
      </c>
      <c r="X23" s="24">
        <f t="shared" si="16"/>
        <v>0.03181645058286246</v>
      </c>
      <c r="Y23" s="46">
        <v>92409110</v>
      </c>
      <c r="Z23" s="46">
        <v>124736110</v>
      </c>
      <c r="AA23" s="24">
        <f t="shared" si="17"/>
        <v>0.7408368755446999</v>
      </c>
      <c r="AB23" s="37">
        <v>40285804</v>
      </c>
      <c r="AC23" s="46">
        <v>191235740</v>
      </c>
      <c r="AD23" s="24">
        <f t="shared" si="18"/>
        <v>0.2106604340799476</v>
      </c>
      <c r="AE23" s="37">
        <v>47029000</v>
      </c>
      <c r="AF23" s="46">
        <v>305092361</v>
      </c>
      <c r="AG23" s="24">
        <f t="shared" si="19"/>
        <v>0.15414676344518505</v>
      </c>
    </row>
    <row r="24" spans="1:33" s="10" customFormat="1" ht="12.75" customHeight="1">
      <c r="A24" s="22"/>
      <c r="B24" s="23" t="s">
        <v>114</v>
      </c>
      <c r="C24" s="102" t="s">
        <v>115</v>
      </c>
      <c r="D24" s="43">
        <v>244580130</v>
      </c>
      <c r="E24" s="37">
        <v>303888720</v>
      </c>
      <c r="F24" s="24">
        <f t="shared" si="10"/>
        <v>0.8048345131072979</v>
      </c>
      <c r="G24" s="43">
        <v>76298192</v>
      </c>
      <c r="H24" s="37">
        <v>266190305</v>
      </c>
      <c r="I24" s="24">
        <f t="shared" si="11"/>
        <v>0.2866302437273213</v>
      </c>
      <c r="J24" s="37">
        <v>76298192</v>
      </c>
      <c r="K24" s="37">
        <v>228437807</v>
      </c>
      <c r="L24" s="24">
        <f t="shared" si="12"/>
        <v>0.33399984443030484</v>
      </c>
      <c r="M24" s="37">
        <v>76298192</v>
      </c>
      <c r="N24" s="37">
        <v>244580130</v>
      </c>
      <c r="O24" s="24">
        <f t="shared" si="13"/>
        <v>0.3119558076937812</v>
      </c>
      <c r="P24" s="37">
        <v>5000000</v>
      </c>
      <c r="Q24" s="37">
        <v>37544200</v>
      </c>
      <c r="R24" s="24">
        <f t="shared" si="14"/>
        <v>0.13317636279372047</v>
      </c>
      <c r="S24" s="46">
        <v>0</v>
      </c>
      <c r="T24" s="47">
        <v>37544200</v>
      </c>
      <c r="U24" s="24">
        <f t="shared" si="15"/>
        <v>0</v>
      </c>
      <c r="V24" s="46">
        <v>0</v>
      </c>
      <c r="W24" s="47">
        <v>110224000</v>
      </c>
      <c r="X24" s="24">
        <f t="shared" si="16"/>
        <v>0</v>
      </c>
      <c r="Y24" s="46">
        <v>31859000</v>
      </c>
      <c r="Z24" s="46">
        <v>37544200</v>
      </c>
      <c r="AA24" s="24">
        <f t="shared" si="17"/>
        <v>0.8485731484490281</v>
      </c>
      <c r="AB24" s="37">
        <v>27559000</v>
      </c>
      <c r="AC24" s="46">
        <v>116256318</v>
      </c>
      <c r="AD24" s="24">
        <f t="shared" si="18"/>
        <v>0.23705378317589587</v>
      </c>
      <c r="AE24" s="37">
        <v>86608000</v>
      </c>
      <c r="AF24" s="46">
        <v>266190305</v>
      </c>
      <c r="AG24" s="24">
        <f t="shared" si="19"/>
        <v>0.32536121103283605</v>
      </c>
    </row>
    <row r="25" spans="1:33" s="10" customFormat="1" ht="12.75" customHeight="1">
      <c r="A25" s="22"/>
      <c r="B25" s="23" t="s">
        <v>116</v>
      </c>
      <c r="C25" s="102" t="s">
        <v>117</v>
      </c>
      <c r="D25" s="43">
        <v>103681697</v>
      </c>
      <c r="E25" s="37">
        <v>146691577</v>
      </c>
      <c r="F25" s="24">
        <f t="shared" si="10"/>
        <v>0.7068006160980872</v>
      </c>
      <c r="G25" s="43">
        <v>32429015</v>
      </c>
      <c r="H25" s="37">
        <v>110301939</v>
      </c>
      <c r="I25" s="24">
        <f t="shared" si="11"/>
        <v>0.29400222057746417</v>
      </c>
      <c r="J25" s="37">
        <v>32429015</v>
      </c>
      <c r="K25" s="37">
        <v>97877614</v>
      </c>
      <c r="L25" s="24">
        <f t="shared" si="12"/>
        <v>0.33132208351544</v>
      </c>
      <c r="M25" s="37">
        <v>32429015</v>
      </c>
      <c r="N25" s="37">
        <v>103681697</v>
      </c>
      <c r="O25" s="24">
        <f t="shared" si="13"/>
        <v>0.3127747320725277</v>
      </c>
      <c r="P25" s="37">
        <v>2710009</v>
      </c>
      <c r="Q25" s="37">
        <v>42186059</v>
      </c>
      <c r="R25" s="24">
        <f t="shared" si="14"/>
        <v>0.0642394445994588</v>
      </c>
      <c r="S25" s="46">
        <v>300000</v>
      </c>
      <c r="T25" s="47">
        <v>42186059</v>
      </c>
      <c r="U25" s="24">
        <f t="shared" si="15"/>
        <v>0.007111354013893547</v>
      </c>
      <c r="V25" s="46">
        <v>300000</v>
      </c>
      <c r="W25" s="47">
        <v>369258659</v>
      </c>
      <c r="X25" s="24">
        <f t="shared" si="16"/>
        <v>0.0008124386326171433</v>
      </c>
      <c r="Y25" s="46">
        <v>35976050</v>
      </c>
      <c r="Z25" s="46">
        <v>42186059</v>
      </c>
      <c r="AA25" s="24">
        <f t="shared" si="17"/>
        <v>0.8527947585717831</v>
      </c>
      <c r="AB25" s="37">
        <v>14560200</v>
      </c>
      <c r="AC25" s="46">
        <v>35631891</v>
      </c>
      <c r="AD25" s="24">
        <f t="shared" si="18"/>
        <v>0.40862832679859734</v>
      </c>
      <c r="AE25" s="37">
        <v>43048219</v>
      </c>
      <c r="AF25" s="46">
        <v>110301939</v>
      </c>
      <c r="AG25" s="24">
        <f t="shared" si="19"/>
        <v>0.3902761763780055</v>
      </c>
    </row>
    <row r="26" spans="1:33" s="10" customFormat="1" ht="12.75" customHeight="1">
      <c r="A26" s="22"/>
      <c r="B26" s="23" t="s">
        <v>118</v>
      </c>
      <c r="C26" s="102" t="s">
        <v>119</v>
      </c>
      <c r="D26" s="43">
        <v>43585953</v>
      </c>
      <c r="E26" s="37">
        <v>43585953</v>
      </c>
      <c r="F26" s="24">
        <f t="shared" si="10"/>
        <v>1</v>
      </c>
      <c r="G26" s="43">
        <v>21166523</v>
      </c>
      <c r="H26" s="37">
        <v>43232563</v>
      </c>
      <c r="I26" s="24">
        <f t="shared" si="11"/>
        <v>0.48959676529008933</v>
      </c>
      <c r="J26" s="37">
        <v>21166523</v>
      </c>
      <c r="K26" s="37">
        <v>35209563</v>
      </c>
      <c r="L26" s="24">
        <f t="shared" si="12"/>
        <v>0.6011583557569289</v>
      </c>
      <c r="M26" s="37">
        <v>21166523</v>
      </c>
      <c r="N26" s="37">
        <v>43585953</v>
      </c>
      <c r="O26" s="24">
        <f t="shared" si="13"/>
        <v>0.4856271698361167</v>
      </c>
      <c r="P26" s="37">
        <v>2409921</v>
      </c>
      <c r="Q26" s="37">
        <v>61521874</v>
      </c>
      <c r="R26" s="24">
        <f t="shared" si="14"/>
        <v>0.03917177490399593</v>
      </c>
      <c r="S26" s="46">
        <v>1644877</v>
      </c>
      <c r="T26" s="47">
        <v>61521874</v>
      </c>
      <c r="U26" s="24">
        <f t="shared" si="15"/>
        <v>0.02673645799541152</v>
      </c>
      <c r="V26" s="46">
        <v>1644877</v>
      </c>
      <c r="W26" s="47">
        <v>38216000</v>
      </c>
      <c r="X26" s="24">
        <f t="shared" si="16"/>
        <v>0.04304157944316517</v>
      </c>
      <c r="Y26" s="46">
        <v>9390000</v>
      </c>
      <c r="Z26" s="46">
        <v>61521874</v>
      </c>
      <c r="AA26" s="24">
        <f t="shared" si="17"/>
        <v>0.1526286406685206</v>
      </c>
      <c r="AB26" s="37">
        <v>2969000</v>
      </c>
      <c r="AC26" s="46">
        <v>11932066</v>
      </c>
      <c r="AD26" s="24">
        <f t="shared" si="18"/>
        <v>0.24882530820731297</v>
      </c>
      <c r="AE26" s="37">
        <v>13068000</v>
      </c>
      <c r="AF26" s="46">
        <v>43232563</v>
      </c>
      <c r="AG26" s="24">
        <f t="shared" si="19"/>
        <v>0.30227215536585234</v>
      </c>
    </row>
    <row r="27" spans="1:33" s="10" customFormat="1" ht="12.75" customHeight="1">
      <c r="A27" s="22"/>
      <c r="B27" s="23" t="s">
        <v>120</v>
      </c>
      <c r="C27" s="102" t="s">
        <v>121</v>
      </c>
      <c r="D27" s="43">
        <v>464965622</v>
      </c>
      <c r="E27" s="37">
        <v>521397722</v>
      </c>
      <c r="F27" s="24">
        <f t="shared" si="10"/>
        <v>0.8917676514129458</v>
      </c>
      <c r="G27" s="43">
        <v>173676988</v>
      </c>
      <c r="H27" s="37">
        <v>521397720</v>
      </c>
      <c r="I27" s="24">
        <f t="shared" si="11"/>
        <v>0.333098863570021</v>
      </c>
      <c r="J27" s="37">
        <v>173676988</v>
      </c>
      <c r="K27" s="37">
        <v>361907080</v>
      </c>
      <c r="L27" s="24">
        <f t="shared" si="12"/>
        <v>0.4798938666798118</v>
      </c>
      <c r="M27" s="37">
        <v>173676988</v>
      </c>
      <c r="N27" s="37">
        <v>464965622</v>
      </c>
      <c r="O27" s="24">
        <f t="shared" si="13"/>
        <v>0.3735265141817302</v>
      </c>
      <c r="P27" s="37">
        <v>0</v>
      </c>
      <c r="Q27" s="37">
        <v>35006900</v>
      </c>
      <c r="R27" s="24">
        <f t="shared" si="14"/>
        <v>0</v>
      </c>
      <c r="S27" s="46">
        <v>0</v>
      </c>
      <c r="T27" s="47">
        <v>35006900</v>
      </c>
      <c r="U27" s="24">
        <f t="shared" si="15"/>
        <v>0</v>
      </c>
      <c r="V27" s="46">
        <v>0</v>
      </c>
      <c r="W27" s="47">
        <v>35006900</v>
      </c>
      <c r="X27" s="24">
        <f t="shared" si="16"/>
        <v>0</v>
      </c>
      <c r="Y27" s="46">
        <v>35006900</v>
      </c>
      <c r="Z27" s="46">
        <v>35006900</v>
      </c>
      <c r="AA27" s="24">
        <f t="shared" si="17"/>
        <v>1</v>
      </c>
      <c r="AB27" s="37">
        <v>0</v>
      </c>
      <c r="AC27" s="46">
        <v>301975673</v>
      </c>
      <c r="AD27" s="24">
        <f t="shared" si="18"/>
        <v>0</v>
      </c>
      <c r="AE27" s="37">
        <v>0</v>
      </c>
      <c r="AF27" s="46">
        <v>521397720</v>
      </c>
      <c r="AG27" s="24">
        <f t="shared" si="19"/>
        <v>0</v>
      </c>
    </row>
    <row r="28" spans="1:33" s="10" customFormat="1" ht="12.75" customHeight="1">
      <c r="A28" s="22"/>
      <c r="B28" s="23" t="s">
        <v>122</v>
      </c>
      <c r="C28" s="102" t="s">
        <v>123</v>
      </c>
      <c r="D28" s="43">
        <v>60961512</v>
      </c>
      <c r="E28" s="37">
        <v>95949485</v>
      </c>
      <c r="F28" s="24">
        <f t="shared" si="10"/>
        <v>0.6353500698831265</v>
      </c>
      <c r="G28" s="43">
        <v>33555000</v>
      </c>
      <c r="H28" s="37">
        <v>81777746</v>
      </c>
      <c r="I28" s="24">
        <f t="shared" si="11"/>
        <v>0.4103194529230483</v>
      </c>
      <c r="J28" s="37">
        <v>33555000</v>
      </c>
      <c r="K28" s="37">
        <v>78415532</v>
      </c>
      <c r="L28" s="24">
        <f t="shared" si="12"/>
        <v>0.42791267423907803</v>
      </c>
      <c r="M28" s="37">
        <v>33555000</v>
      </c>
      <c r="N28" s="37">
        <v>60961512</v>
      </c>
      <c r="O28" s="24">
        <f t="shared" si="13"/>
        <v>0.5504292610065183</v>
      </c>
      <c r="P28" s="37">
        <v>0</v>
      </c>
      <c r="Q28" s="37">
        <v>17911850</v>
      </c>
      <c r="R28" s="24">
        <f t="shared" si="14"/>
        <v>0</v>
      </c>
      <c r="S28" s="46">
        <v>0</v>
      </c>
      <c r="T28" s="47">
        <v>17911850</v>
      </c>
      <c r="U28" s="24">
        <f t="shared" si="15"/>
        <v>0</v>
      </c>
      <c r="V28" s="46">
        <v>0</v>
      </c>
      <c r="W28" s="47">
        <v>228437499</v>
      </c>
      <c r="X28" s="24">
        <f t="shared" si="16"/>
        <v>0</v>
      </c>
      <c r="Y28" s="46">
        <v>16874850</v>
      </c>
      <c r="Z28" s="46">
        <v>17911850</v>
      </c>
      <c r="AA28" s="24">
        <f t="shared" si="17"/>
        <v>0.9421053660007201</v>
      </c>
      <c r="AB28" s="37">
        <v>4786403</v>
      </c>
      <c r="AC28" s="46">
        <v>19688440</v>
      </c>
      <c r="AD28" s="24">
        <f t="shared" si="18"/>
        <v>0.2431072751320064</v>
      </c>
      <c r="AE28" s="37">
        <v>62009903</v>
      </c>
      <c r="AF28" s="46">
        <v>81777746</v>
      </c>
      <c r="AG28" s="24">
        <f t="shared" si="19"/>
        <v>0.7582735650356516</v>
      </c>
    </row>
    <row r="29" spans="1:33" s="10" customFormat="1" ht="12.75" customHeight="1">
      <c r="A29" s="22"/>
      <c r="B29" s="23" t="s">
        <v>124</v>
      </c>
      <c r="C29" s="102" t="s">
        <v>125</v>
      </c>
      <c r="D29" s="43">
        <v>72474823</v>
      </c>
      <c r="E29" s="37">
        <v>197794445</v>
      </c>
      <c r="F29" s="24">
        <f t="shared" si="10"/>
        <v>0.36641485558403825</v>
      </c>
      <c r="G29" s="43">
        <v>53153707</v>
      </c>
      <c r="H29" s="37">
        <v>136468074</v>
      </c>
      <c r="I29" s="24">
        <f t="shared" si="11"/>
        <v>0.38949554604251246</v>
      </c>
      <c r="J29" s="37">
        <v>53153707</v>
      </c>
      <c r="K29" s="37">
        <v>136468074</v>
      </c>
      <c r="L29" s="24">
        <f t="shared" si="12"/>
        <v>0.38949554604251246</v>
      </c>
      <c r="M29" s="37">
        <v>53153707</v>
      </c>
      <c r="N29" s="37">
        <v>72474823</v>
      </c>
      <c r="O29" s="24">
        <f t="shared" si="13"/>
        <v>0.7334092695886957</v>
      </c>
      <c r="P29" s="37">
        <v>0</v>
      </c>
      <c r="Q29" s="37">
        <v>61326374</v>
      </c>
      <c r="R29" s="24">
        <f t="shared" si="14"/>
        <v>0</v>
      </c>
      <c r="S29" s="46">
        <v>0</v>
      </c>
      <c r="T29" s="47">
        <v>61326374</v>
      </c>
      <c r="U29" s="24">
        <f t="shared" si="15"/>
        <v>0</v>
      </c>
      <c r="V29" s="46">
        <v>0</v>
      </c>
      <c r="W29" s="47">
        <v>287245933</v>
      </c>
      <c r="X29" s="24">
        <f t="shared" si="16"/>
        <v>0</v>
      </c>
      <c r="Y29" s="46">
        <v>56763774</v>
      </c>
      <c r="Z29" s="46">
        <v>61326374</v>
      </c>
      <c r="AA29" s="24">
        <f t="shared" si="17"/>
        <v>0.9256013407869182</v>
      </c>
      <c r="AB29" s="37">
        <v>29611302</v>
      </c>
      <c r="AC29" s="46">
        <v>456860</v>
      </c>
      <c r="AD29" s="24">
        <f t="shared" si="18"/>
        <v>64.8148272993915</v>
      </c>
      <c r="AE29" s="37">
        <v>1069095</v>
      </c>
      <c r="AF29" s="46">
        <v>136468074</v>
      </c>
      <c r="AG29" s="24">
        <f t="shared" si="19"/>
        <v>0.007834030104359794</v>
      </c>
    </row>
    <row r="30" spans="1:33" s="10" customFormat="1" ht="12.75" customHeight="1">
      <c r="A30" s="22"/>
      <c r="B30" s="23" t="s">
        <v>126</v>
      </c>
      <c r="C30" s="102" t="s">
        <v>127</v>
      </c>
      <c r="D30" s="43">
        <v>105119243</v>
      </c>
      <c r="E30" s="37">
        <v>259022314</v>
      </c>
      <c r="F30" s="24">
        <f t="shared" si="10"/>
        <v>0.4058308389600751</v>
      </c>
      <c r="G30" s="43">
        <v>94940754</v>
      </c>
      <c r="H30" s="37">
        <v>187264387</v>
      </c>
      <c r="I30" s="24">
        <f t="shared" si="11"/>
        <v>0.5069877701839806</v>
      </c>
      <c r="J30" s="37">
        <v>94940754</v>
      </c>
      <c r="K30" s="37">
        <v>183264387</v>
      </c>
      <c r="L30" s="24">
        <f t="shared" si="12"/>
        <v>0.5180534830261375</v>
      </c>
      <c r="M30" s="37">
        <v>94940754</v>
      </c>
      <c r="N30" s="37">
        <v>105119243</v>
      </c>
      <c r="O30" s="24">
        <f t="shared" si="13"/>
        <v>0.9031719720432158</v>
      </c>
      <c r="P30" s="37">
        <v>0</v>
      </c>
      <c r="Q30" s="37">
        <v>78412929</v>
      </c>
      <c r="R30" s="24">
        <f t="shared" si="14"/>
        <v>0</v>
      </c>
      <c r="S30" s="46">
        <v>0</v>
      </c>
      <c r="T30" s="47">
        <v>78412929</v>
      </c>
      <c r="U30" s="24">
        <f t="shared" si="15"/>
        <v>0</v>
      </c>
      <c r="V30" s="46">
        <v>0</v>
      </c>
      <c r="W30" s="47">
        <v>80121440</v>
      </c>
      <c r="X30" s="24">
        <f t="shared" si="16"/>
        <v>0</v>
      </c>
      <c r="Y30" s="46">
        <v>72657929</v>
      </c>
      <c r="Z30" s="46">
        <v>78412929</v>
      </c>
      <c r="AA30" s="24">
        <f t="shared" si="17"/>
        <v>0.9266064911310735</v>
      </c>
      <c r="AB30" s="37">
        <v>70424668</v>
      </c>
      <c r="AC30" s="46">
        <v>3893510</v>
      </c>
      <c r="AD30" s="24">
        <f t="shared" si="18"/>
        <v>18.087706979049752</v>
      </c>
      <c r="AE30" s="37">
        <v>52899388</v>
      </c>
      <c r="AF30" s="46">
        <v>187264387</v>
      </c>
      <c r="AG30" s="24">
        <f t="shared" si="19"/>
        <v>0.2824850407888821</v>
      </c>
    </row>
    <row r="31" spans="1:33" s="10" customFormat="1" ht="12.75" customHeight="1">
      <c r="A31" s="22"/>
      <c r="B31" s="23" t="s">
        <v>128</v>
      </c>
      <c r="C31" s="102" t="s">
        <v>129</v>
      </c>
      <c r="D31" s="43">
        <v>56226160</v>
      </c>
      <c r="E31" s="37">
        <v>92350160</v>
      </c>
      <c r="F31" s="24">
        <f t="shared" si="10"/>
        <v>0.608836627895393</v>
      </c>
      <c r="G31" s="43">
        <v>33454708</v>
      </c>
      <c r="H31" s="37">
        <v>69259851</v>
      </c>
      <c r="I31" s="24">
        <f t="shared" si="11"/>
        <v>0.4830317639580253</v>
      </c>
      <c r="J31" s="37">
        <v>33454708</v>
      </c>
      <c r="K31" s="37">
        <v>64953153</v>
      </c>
      <c r="L31" s="24">
        <f t="shared" si="12"/>
        <v>0.5150590303137401</v>
      </c>
      <c r="M31" s="37">
        <v>33454708</v>
      </c>
      <c r="N31" s="37">
        <v>56226160</v>
      </c>
      <c r="O31" s="24">
        <f t="shared" si="13"/>
        <v>0.5950025397430663</v>
      </c>
      <c r="P31" s="37">
        <v>4660733</v>
      </c>
      <c r="Q31" s="37">
        <v>15786733</v>
      </c>
      <c r="R31" s="24">
        <f t="shared" si="14"/>
        <v>0.2952310018798696</v>
      </c>
      <c r="S31" s="46">
        <v>0</v>
      </c>
      <c r="T31" s="47">
        <v>15786733</v>
      </c>
      <c r="U31" s="24">
        <f t="shared" si="15"/>
        <v>0</v>
      </c>
      <c r="V31" s="46">
        <v>0</v>
      </c>
      <c r="W31" s="47">
        <v>19000000</v>
      </c>
      <c r="X31" s="24">
        <f t="shared" si="16"/>
        <v>0</v>
      </c>
      <c r="Y31" s="46">
        <v>5513613</v>
      </c>
      <c r="Z31" s="46">
        <v>15786733</v>
      </c>
      <c r="AA31" s="24">
        <f t="shared" si="17"/>
        <v>0.34925611271185747</v>
      </c>
      <c r="AB31" s="37">
        <v>3263432</v>
      </c>
      <c r="AC31" s="46">
        <v>22031587</v>
      </c>
      <c r="AD31" s="24">
        <f t="shared" si="18"/>
        <v>0.14812514413963915</v>
      </c>
      <c r="AE31" s="37">
        <v>13000000</v>
      </c>
      <c r="AF31" s="46">
        <v>69259851</v>
      </c>
      <c r="AG31" s="24">
        <f t="shared" si="19"/>
        <v>0.18769893108779573</v>
      </c>
    </row>
    <row r="32" spans="1:33" s="10" customFormat="1" ht="12.75" customHeight="1">
      <c r="A32" s="22"/>
      <c r="B32" s="23" t="s">
        <v>130</v>
      </c>
      <c r="C32" s="102" t="s">
        <v>131</v>
      </c>
      <c r="D32" s="43">
        <v>79375413</v>
      </c>
      <c r="E32" s="37">
        <v>242437363</v>
      </c>
      <c r="F32" s="24">
        <f t="shared" si="10"/>
        <v>0.32740585864234134</v>
      </c>
      <c r="G32" s="43">
        <v>45908467</v>
      </c>
      <c r="H32" s="37">
        <v>154220116</v>
      </c>
      <c r="I32" s="24">
        <f t="shared" si="11"/>
        <v>0.2976814451365086</v>
      </c>
      <c r="J32" s="37">
        <v>45908467</v>
      </c>
      <c r="K32" s="37">
        <v>133266467</v>
      </c>
      <c r="L32" s="24">
        <f t="shared" si="12"/>
        <v>0.3444862614989261</v>
      </c>
      <c r="M32" s="37">
        <v>45908467</v>
      </c>
      <c r="N32" s="37">
        <v>79375413</v>
      </c>
      <c r="O32" s="24">
        <f t="shared" si="13"/>
        <v>0.5783713780487668</v>
      </c>
      <c r="P32" s="37">
        <v>66521000</v>
      </c>
      <c r="Q32" s="37">
        <v>92892050</v>
      </c>
      <c r="R32" s="24">
        <f t="shared" si="14"/>
        <v>0.7161107974256139</v>
      </c>
      <c r="S32" s="46">
        <v>0</v>
      </c>
      <c r="T32" s="47">
        <v>92892050</v>
      </c>
      <c r="U32" s="24">
        <f t="shared" si="15"/>
        <v>0</v>
      </c>
      <c r="V32" s="46">
        <v>0</v>
      </c>
      <c r="W32" s="47">
        <v>118418472</v>
      </c>
      <c r="X32" s="24">
        <f t="shared" si="16"/>
        <v>0</v>
      </c>
      <c r="Y32" s="46">
        <v>57105450</v>
      </c>
      <c r="Z32" s="46">
        <v>92892050</v>
      </c>
      <c r="AA32" s="24">
        <f t="shared" si="17"/>
        <v>0.6147506702672618</v>
      </c>
      <c r="AB32" s="37">
        <v>49680000</v>
      </c>
      <c r="AC32" s="46">
        <v>32385803</v>
      </c>
      <c r="AD32" s="24">
        <f t="shared" si="18"/>
        <v>1.5340055023492856</v>
      </c>
      <c r="AE32" s="37">
        <v>11300000</v>
      </c>
      <c r="AF32" s="46">
        <v>154220116</v>
      </c>
      <c r="AG32" s="24">
        <f t="shared" si="19"/>
        <v>0.07327189405044929</v>
      </c>
    </row>
    <row r="33" spans="1:33" s="10" customFormat="1" ht="12.75" customHeight="1">
      <c r="A33" s="22"/>
      <c r="B33" s="23" t="s">
        <v>132</v>
      </c>
      <c r="C33" s="102" t="s">
        <v>133</v>
      </c>
      <c r="D33" s="43">
        <v>43370053</v>
      </c>
      <c r="E33" s="37">
        <v>107309053</v>
      </c>
      <c r="F33" s="24">
        <f t="shared" si="10"/>
        <v>0.4041602435910044</v>
      </c>
      <c r="G33" s="43">
        <v>33204131</v>
      </c>
      <c r="H33" s="37">
        <v>67176280</v>
      </c>
      <c r="I33" s="24">
        <f t="shared" si="11"/>
        <v>0.49428356259084305</v>
      </c>
      <c r="J33" s="37">
        <v>33204131</v>
      </c>
      <c r="K33" s="37">
        <v>67176280</v>
      </c>
      <c r="L33" s="24">
        <f t="shared" si="12"/>
        <v>0.49428356259084305</v>
      </c>
      <c r="M33" s="37">
        <v>33204131</v>
      </c>
      <c r="N33" s="37">
        <v>43370053</v>
      </c>
      <c r="O33" s="24">
        <f t="shared" si="13"/>
        <v>0.7656004247908113</v>
      </c>
      <c r="P33" s="37">
        <v>0</v>
      </c>
      <c r="Q33" s="37">
        <v>40132774</v>
      </c>
      <c r="R33" s="24">
        <f t="shared" si="14"/>
        <v>0</v>
      </c>
      <c r="S33" s="46">
        <v>0</v>
      </c>
      <c r="T33" s="47">
        <v>40132774</v>
      </c>
      <c r="U33" s="24">
        <f t="shared" si="15"/>
        <v>0</v>
      </c>
      <c r="V33" s="46">
        <v>0</v>
      </c>
      <c r="W33" s="47">
        <v>274264513</v>
      </c>
      <c r="X33" s="24">
        <f t="shared" si="16"/>
        <v>0</v>
      </c>
      <c r="Y33" s="46">
        <v>15888546</v>
      </c>
      <c r="Z33" s="46">
        <v>40132774</v>
      </c>
      <c r="AA33" s="24">
        <f t="shared" si="17"/>
        <v>0.3958995209252169</v>
      </c>
      <c r="AB33" s="37">
        <v>4721303</v>
      </c>
      <c r="AC33" s="46">
        <v>355697</v>
      </c>
      <c r="AD33" s="24">
        <f t="shared" si="18"/>
        <v>13.273384369280596</v>
      </c>
      <c r="AE33" s="37">
        <v>8471388</v>
      </c>
      <c r="AF33" s="46">
        <v>67176280</v>
      </c>
      <c r="AG33" s="24">
        <f t="shared" si="19"/>
        <v>0.12610683413847865</v>
      </c>
    </row>
    <row r="34" spans="1:33" s="10" customFormat="1" ht="12.75" customHeight="1">
      <c r="A34" s="22"/>
      <c r="B34" s="23" t="s">
        <v>134</v>
      </c>
      <c r="C34" s="102" t="s">
        <v>135</v>
      </c>
      <c r="D34" s="43">
        <v>78710250</v>
      </c>
      <c r="E34" s="37">
        <v>171908000</v>
      </c>
      <c r="F34" s="24">
        <f t="shared" si="10"/>
        <v>0.45786263582846637</v>
      </c>
      <c r="G34" s="43">
        <v>57302999</v>
      </c>
      <c r="H34" s="37">
        <v>151757914</v>
      </c>
      <c r="I34" s="24">
        <f t="shared" si="11"/>
        <v>0.3775947987793243</v>
      </c>
      <c r="J34" s="37">
        <v>57302999</v>
      </c>
      <c r="K34" s="37">
        <v>128657914</v>
      </c>
      <c r="L34" s="24">
        <f t="shared" si="12"/>
        <v>0.4453903939403215</v>
      </c>
      <c r="M34" s="37">
        <v>57302999</v>
      </c>
      <c r="N34" s="37">
        <v>78710250</v>
      </c>
      <c r="O34" s="24">
        <f t="shared" si="13"/>
        <v>0.7280246092472074</v>
      </c>
      <c r="P34" s="37">
        <v>20150000</v>
      </c>
      <c r="Q34" s="37">
        <v>45149250</v>
      </c>
      <c r="R34" s="24">
        <f t="shared" si="14"/>
        <v>0.4462975575452527</v>
      </c>
      <c r="S34" s="46">
        <v>0</v>
      </c>
      <c r="T34" s="47">
        <v>45149250</v>
      </c>
      <c r="U34" s="24">
        <f t="shared" si="15"/>
        <v>0</v>
      </c>
      <c r="V34" s="46">
        <v>0</v>
      </c>
      <c r="W34" s="47">
        <v>124314000</v>
      </c>
      <c r="X34" s="24">
        <f t="shared" si="16"/>
        <v>0</v>
      </c>
      <c r="Y34" s="46">
        <v>19508786</v>
      </c>
      <c r="Z34" s="46">
        <v>45149250</v>
      </c>
      <c r="AA34" s="24">
        <f t="shared" si="17"/>
        <v>0.43209546116491415</v>
      </c>
      <c r="AB34" s="37">
        <v>6796000</v>
      </c>
      <c r="AC34" s="46">
        <v>36926000</v>
      </c>
      <c r="AD34" s="24">
        <f t="shared" si="18"/>
        <v>0.18404376320207982</v>
      </c>
      <c r="AE34" s="37">
        <v>12770000</v>
      </c>
      <c r="AF34" s="46">
        <v>151757914</v>
      </c>
      <c r="AG34" s="24">
        <f t="shared" si="19"/>
        <v>0.08414717666717533</v>
      </c>
    </row>
    <row r="35" spans="1:33" s="10" customFormat="1" ht="12.75" customHeight="1">
      <c r="A35" s="22"/>
      <c r="B35" s="23" t="s">
        <v>136</v>
      </c>
      <c r="C35" s="102" t="s">
        <v>137</v>
      </c>
      <c r="D35" s="43">
        <v>41958422</v>
      </c>
      <c r="E35" s="37">
        <v>67485862</v>
      </c>
      <c r="F35" s="24">
        <f t="shared" si="10"/>
        <v>0.6217364757080528</v>
      </c>
      <c r="G35" s="43">
        <v>19991462</v>
      </c>
      <c r="H35" s="37">
        <v>56343312</v>
      </c>
      <c r="I35" s="24">
        <f t="shared" si="11"/>
        <v>0.3548151730945458</v>
      </c>
      <c r="J35" s="37">
        <v>19991462</v>
      </c>
      <c r="K35" s="37">
        <v>38526890</v>
      </c>
      <c r="L35" s="24">
        <f t="shared" si="12"/>
        <v>0.5188963344822278</v>
      </c>
      <c r="M35" s="37">
        <v>19991462</v>
      </c>
      <c r="N35" s="37">
        <v>41958422</v>
      </c>
      <c r="O35" s="24">
        <f t="shared" si="13"/>
        <v>0.47645886206111376</v>
      </c>
      <c r="P35" s="37">
        <v>0</v>
      </c>
      <c r="Q35" s="37">
        <v>11142550</v>
      </c>
      <c r="R35" s="24">
        <f t="shared" si="14"/>
        <v>0</v>
      </c>
      <c r="S35" s="46">
        <v>0</v>
      </c>
      <c r="T35" s="47">
        <v>11142550</v>
      </c>
      <c r="U35" s="24">
        <f t="shared" si="15"/>
        <v>0</v>
      </c>
      <c r="V35" s="46">
        <v>0</v>
      </c>
      <c r="W35" s="47">
        <v>64767283</v>
      </c>
      <c r="X35" s="24">
        <f t="shared" si="16"/>
        <v>0</v>
      </c>
      <c r="Y35" s="46">
        <v>8950550</v>
      </c>
      <c r="Z35" s="46">
        <v>11142550</v>
      </c>
      <c r="AA35" s="24">
        <f t="shared" si="17"/>
        <v>0.8032766287788702</v>
      </c>
      <c r="AB35" s="37">
        <v>25048774</v>
      </c>
      <c r="AC35" s="46">
        <v>24495688</v>
      </c>
      <c r="AD35" s="24">
        <f t="shared" si="18"/>
        <v>1.0225789126641391</v>
      </c>
      <c r="AE35" s="37">
        <v>26184231</v>
      </c>
      <c r="AF35" s="46">
        <v>56343312</v>
      </c>
      <c r="AG35" s="24">
        <f t="shared" si="19"/>
        <v>0.46472651447965996</v>
      </c>
    </row>
    <row r="36" spans="1:33" s="10" customFormat="1" ht="12.75" customHeight="1">
      <c r="A36" s="22"/>
      <c r="B36" s="23" t="s">
        <v>138</v>
      </c>
      <c r="C36" s="102" t="s">
        <v>139</v>
      </c>
      <c r="D36" s="43">
        <v>142294281</v>
      </c>
      <c r="E36" s="37">
        <v>185142281</v>
      </c>
      <c r="F36" s="24">
        <f t="shared" si="10"/>
        <v>0.7685671810427787</v>
      </c>
      <c r="G36" s="43">
        <v>59835463</v>
      </c>
      <c r="H36" s="37">
        <v>180715475</v>
      </c>
      <c r="I36" s="24">
        <f t="shared" si="11"/>
        <v>0.3311031498547648</v>
      </c>
      <c r="J36" s="37">
        <v>59835463</v>
      </c>
      <c r="K36" s="37">
        <v>133855475</v>
      </c>
      <c r="L36" s="24">
        <f t="shared" si="12"/>
        <v>0.4470154321293171</v>
      </c>
      <c r="M36" s="37">
        <v>59835463</v>
      </c>
      <c r="N36" s="37">
        <v>142294281</v>
      </c>
      <c r="O36" s="24">
        <f t="shared" si="13"/>
        <v>0.4205050447529933</v>
      </c>
      <c r="P36" s="37">
        <v>0</v>
      </c>
      <c r="Q36" s="37">
        <v>25728000</v>
      </c>
      <c r="R36" s="24">
        <f t="shared" si="14"/>
        <v>0</v>
      </c>
      <c r="S36" s="46">
        <v>0</v>
      </c>
      <c r="T36" s="47">
        <v>25728000</v>
      </c>
      <c r="U36" s="24">
        <f t="shared" si="15"/>
        <v>0</v>
      </c>
      <c r="V36" s="46">
        <v>0</v>
      </c>
      <c r="W36" s="47">
        <v>47997000</v>
      </c>
      <c r="X36" s="24">
        <f t="shared" si="16"/>
        <v>0</v>
      </c>
      <c r="Y36" s="46">
        <v>24228000</v>
      </c>
      <c r="Z36" s="46">
        <v>25728000</v>
      </c>
      <c r="AA36" s="24">
        <f t="shared" si="17"/>
        <v>0.9416977611940298</v>
      </c>
      <c r="AB36" s="37">
        <v>88796000</v>
      </c>
      <c r="AC36" s="46">
        <v>97899229</v>
      </c>
      <c r="AD36" s="24">
        <f t="shared" si="18"/>
        <v>0.9070142932382032</v>
      </c>
      <c r="AE36" s="37">
        <v>0</v>
      </c>
      <c r="AF36" s="46">
        <v>180715475</v>
      </c>
      <c r="AG36" s="24">
        <f t="shared" si="19"/>
        <v>0</v>
      </c>
    </row>
    <row r="37" spans="1:33" s="10" customFormat="1" ht="12.75" customHeight="1">
      <c r="A37" s="22"/>
      <c r="B37" s="23" t="s">
        <v>140</v>
      </c>
      <c r="C37" s="102" t="s">
        <v>141</v>
      </c>
      <c r="D37" s="43">
        <v>36126935</v>
      </c>
      <c r="E37" s="37">
        <v>62118746</v>
      </c>
      <c r="F37" s="24">
        <f t="shared" si="10"/>
        <v>0.5815786268447853</v>
      </c>
      <c r="G37" s="43">
        <v>21744518</v>
      </c>
      <c r="H37" s="37">
        <v>55677074</v>
      </c>
      <c r="I37" s="24">
        <f t="shared" si="11"/>
        <v>0.39054706790087423</v>
      </c>
      <c r="J37" s="37">
        <v>21744518</v>
      </c>
      <c r="K37" s="37">
        <v>47080074</v>
      </c>
      <c r="L37" s="24">
        <f t="shared" si="12"/>
        <v>0.46186244312190333</v>
      </c>
      <c r="M37" s="37">
        <v>21744518</v>
      </c>
      <c r="N37" s="37">
        <v>36126935</v>
      </c>
      <c r="O37" s="24">
        <f t="shared" si="13"/>
        <v>0.6018921339438289</v>
      </c>
      <c r="P37" s="37">
        <v>0</v>
      </c>
      <c r="Q37" s="37">
        <v>20034050</v>
      </c>
      <c r="R37" s="24">
        <f t="shared" si="14"/>
        <v>0</v>
      </c>
      <c r="S37" s="46">
        <v>0</v>
      </c>
      <c r="T37" s="47">
        <v>20034050</v>
      </c>
      <c r="U37" s="24">
        <f t="shared" si="15"/>
        <v>0</v>
      </c>
      <c r="V37" s="46">
        <v>0</v>
      </c>
      <c r="W37" s="47">
        <v>89834098</v>
      </c>
      <c r="X37" s="24">
        <f t="shared" si="16"/>
        <v>0</v>
      </c>
      <c r="Y37" s="46">
        <v>9259620</v>
      </c>
      <c r="Z37" s="46">
        <v>20034050</v>
      </c>
      <c r="AA37" s="24">
        <f t="shared" si="17"/>
        <v>0.4621941145200297</v>
      </c>
      <c r="AB37" s="37">
        <v>5932733</v>
      </c>
      <c r="AC37" s="46">
        <v>5169549</v>
      </c>
      <c r="AD37" s="24">
        <f t="shared" si="18"/>
        <v>1.1476306733914312</v>
      </c>
      <c r="AE37" s="37">
        <v>3592232</v>
      </c>
      <c r="AF37" s="46">
        <v>55677074</v>
      </c>
      <c r="AG37" s="24">
        <f t="shared" si="19"/>
        <v>0.064519051414232</v>
      </c>
    </row>
    <row r="38" spans="1:33" s="10" customFormat="1" ht="12.75" customHeight="1">
      <c r="A38" s="22"/>
      <c r="B38" s="23" t="s">
        <v>142</v>
      </c>
      <c r="C38" s="102" t="s">
        <v>143</v>
      </c>
      <c r="D38" s="43">
        <v>21000238</v>
      </c>
      <c r="E38" s="37">
        <v>42133238</v>
      </c>
      <c r="F38" s="24">
        <f t="shared" si="10"/>
        <v>0.498424498017456</v>
      </c>
      <c r="G38" s="43">
        <v>19105894</v>
      </c>
      <c r="H38" s="37">
        <v>47990983</v>
      </c>
      <c r="I38" s="24">
        <f t="shared" si="11"/>
        <v>0.3981142457532074</v>
      </c>
      <c r="J38" s="37">
        <v>19105894</v>
      </c>
      <c r="K38" s="37">
        <v>42790347</v>
      </c>
      <c r="L38" s="24">
        <f t="shared" si="12"/>
        <v>0.4465000949863763</v>
      </c>
      <c r="M38" s="37">
        <v>19105894</v>
      </c>
      <c r="N38" s="37">
        <v>21000238</v>
      </c>
      <c r="O38" s="24">
        <f t="shared" si="13"/>
        <v>0.9097941651899374</v>
      </c>
      <c r="P38" s="37">
        <v>1287000</v>
      </c>
      <c r="Q38" s="37">
        <v>11278000</v>
      </c>
      <c r="R38" s="24">
        <f t="shared" si="14"/>
        <v>0.11411597801028552</v>
      </c>
      <c r="S38" s="46">
        <v>0</v>
      </c>
      <c r="T38" s="47">
        <v>11278000</v>
      </c>
      <c r="U38" s="24">
        <f t="shared" si="15"/>
        <v>0</v>
      </c>
      <c r="V38" s="46">
        <v>0</v>
      </c>
      <c r="W38" s="47">
        <v>3570000</v>
      </c>
      <c r="X38" s="24">
        <f t="shared" si="16"/>
        <v>0</v>
      </c>
      <c r="Y38" s="46">
        <v>6500000</v>
      </c>
      <c r="Z38" s="46">
        <v>11278000</v>
      </c>
      <c r="AA38" s="24">
        <f t="shared" si="17"/>
        <v>0.5763433232842703</v>
      </c>
      <c r="AB38" s="37">
        <v>25691000</v>
      </c>
      <c r="AC38" s="46">
        <v>7257256</v>
      </c>
      <c r="AD38" s="24">
        <f t="shared" si="18"/>
        <v>3.5400432339716277</v>
      </c>
      <c r="AE38" s="37">
        <v>11580000</v>
      </c>
      <c r="AF38" s="46">
        <v>47990983</v>
      </c>
      <c r="AG38" s="24">
        <f t="shared" si="19"/>
        <v>0.24129532833282452</v>
      </c>
    </row>
    <row r="39" spans="1:33" s="10" customFormat="1" ht="12.75" customHeight="1">
      <c r="A39" s="22"/>
      <c r="B39" s="23" t="s">
        <v>144</v>
      </c>
      <c r="C39" s="102" t="s">
        <v>145</v>
      </c>
      <c r="D39" s="43">
        <v>401251165</v>
      </c>
      <c r="E39" s="37">
        <v>524411413</v>
      </c>
      <c r="F39" s="24">
        <f t="shared" si="10"/>
        <v>0.7651457520814865</v>
      </c>
      <c r="G39" s="43">
        <v>120225461</v>
      </c>
      <c r="H39" s="37">
        <v>484927878</v>
      </c>
      <c r="I39" s="24">
        <f t="shared" si="11"/>
        <v>0.24792441609224208</v>
      </c>
      <c r="J39" s="37">
        <v>120225461</v>
      </c>
      <c r="K39" s="37">
        <v>343597173</v>
      </c>
      <c r="L39" s="24">
        <f t="shared" si="12"/>
        <v>0.34990235789861984</v>
      </c>
      <c r="M39" s="37">
        <v>120225461</v>
      </c>
      <c r="N39" s="37">
        <v>401251165</v>
      </c>
      <c r="O39" s="24">
        <f t="shared" si="13"/>
        <v>0.29962644719050224</v>
      </c>
      <c r="P39" s="37">
        <v>67410855</v>
      </c>
      <c r="Q39" s="37">
        <v>105151382</v>
      </c>
      <c r="R39" s="24">
        <f t="shared" si="14"/>
        <v>0.6410838708710457</v>
      </c>
      <c r="S39" s="46">
        <v>26570934</v>
      </c>
      <c r="T39" s="47">
        <v>105151382</v>
      </c>
      <c r="U39" s="24">
        <f t="shared" si="15"/>
        <v>0.252692199518595</v>
      </c>
      <c r="V39" s="46">
        <v>26570934</v>
      </c>
      <c r="W39" s="47">
        <v>953634382</v>
      </c>
      <c r="X39" s="24">
        <f t="shared" si="16"/>
        <v>0.027862810424551156</v>
      </c>
      <c r="Y39" s="46">
        <v>47254566</v>
      </c>
      <c r="Z39" s="46">
        <v>105151382</v>
      </c>
      <c r="AA39" s="24">
        <f t="shared" si="17"/>
        <v>0.4493955771308836</v>
      </c>
      <c r="AB39" s="37">
        <v>45538000</v>
      </c>
      <c r="AC39" s="46">
        <v>218944460</v>
      </c>
      <c r="AD39" s="24">
        <f t="shared" si="18"/>
        <v>0.20798882054380366</v>
      </c>
      <c r="AE39" s="37">
        <v>129909928</v>
      </c>
      <c r="AF39" s="46">
        <v>484927878</v>
      </c>
      <c r="AG39" s="24">
        <f t="shared" si="19"/>
        <v>0.2678953590702822</v>
      </c>
    </row>
    <row r="40" spans="1:33" s="10" customFormat="1" ht="12.75" customHeight="1">
      <c r="A40" s="22"/>
      <c r="B40" s="23" t="s">
        <v>146</v>
      </c>
      <c r="C40" s="102" t="s">
        <v>147</v>
      </c>
      <c r="D40" s="43">
        <v>83225000</v>
      </c>
      <c r="E40" s="37">
        <v>235251000</v>
      </c>
      <c r="F40" s="24">
        <f t="shared" si="10"/>
        <v>0.35377107855014434</v>
      </c>
      <c r="G40" s="43">
        <v>67448871</v>
      </c>
      <c r="H40" s="37">
        <v>123556789</v>
      </c>
      <c r="I40" s="24">
        <f t="shared" si="11"/>
        <v>0.5458936861818252</v>
      </c>
      <c r="J40" s="37">
        <v>67448871</v>
      </c>
      <c r="K40" s="37">
        <v>123556789</v>
      </c>
      <c r="L40" s="24">
        <f t="shared" si="12"/>
        <v>0.5458936861818252</v>
      </c>
      <c r="M40" s="37">
        <v>67448871</v>
      </c>
      <c r="N40" s="37">
        <v>83225000</v>
      </c>
      <c r="O40" s="24">
        <f t="shared" si="13"/>
        <v>0.8104400240312406</v>
      </c>
      <c r="P40" s="37">
        <v>0</v>
      </c>
      <c r="Q40" s="37">
        <v>42925711</v>
      </c>
      <c r="R40" s="24">
        <f t="shared" si="14"/>
        <v>0</v>
      </c>
      <c r="S40" s="46">
        <v>0</v>
      </c>
      <c r="T40" s="47">
        <v>42925711</v>
      </c>
      <c r="U40" s="24">
        <f t="shared" si="15"/>
        <v>0</v>
      </c>
      <c r="V40" s="46">
        <v>0</v>
      </c>
      <c r="W40" s="47">
        <v>29261000</v>
      </c>
      <c r="X40" s="24">
        <f t="shared" si="16"/>
        <v>0</v>
      </c>
      <c r="Y40" s="46">
        <v>42925711</v>
      </c>
      <c r="Z40" s="46">
        <v>42925711</v>
      </c>
      <c r="AA40" s="24">
        <f t="shared" si="17"/>
        <v>1</v>
      </c>
      <c r="AB40" s="37">
        <v>0</v>
      </c>
      <c r="AC40" s="46">
        <v>35898000</v>
      </c>
      <c r="AD40" s="24">
        <f t="shared" si="18"/>
        <v>0</v>
      </c>
      <c r="AE40" s="37">
        <v>0</v>
      </c>
      <c r="AF40" s="46">
        <v>123556789</v>
      </c>
      <c r="AG40" s="24">
        <f t="shared" si="19"/>
        <v>0</v>
      </c>
    </row>
    <row r="41" spans="1:33" s="10" customFormat="1" ht="12.75" customHeight="1">
      <c r="A41" s="22"/>
      <c r="B41" s="23" t="s">
        <v>148</v>
      </c>
      <c r="C41" s="102" t="s">
        <v>149</v>
      </c>
      <c r="D41" s="43">
        <v>71113359</v>
      </c>
      <c r="E41" s="37">
        <v>146653909</v>
      </c>
      <c r="F41" s="24">
        <f t="shared" si="10"/>
        <v>0.4849059904703938</v>
      </c>
      <c r="G41" s="43">
        <v>31570961</v>
      </c>
      <c r="H41" s="37">
        <v>120504189</v>
      </c>
      <c r="I41" s="24">
        <f t="shared" si="11"/>
        <v>0.2619905686432195</v>
      </c>
      <c r="J41" s="37">
        <v>31570961</v>
      </c>
      <c r="K41" s="37">
        <v>109123351</v>
      </c>
      <c r="L41" s="24">
        <f t="shared" si="12"/>
        <v>0.2893144383001948</v>
      </c>
      <c r="M41" s="37">
        <v>31570961</v>
      </c>
      <c r="N41" s="37">
        <v>71113359</v>
      </c>
      <c r="O41" s="24">
        <f t="shared" si="13"/>
        <v>0.44395260530444075</v>
      </c>
      <c r="P41" s="37">
        <v>1805000</v>
      </c>
      <c r="Q41" s="37">
        <v>23950450</v>
      </c>
      <c r="R41" s="24">
        <f t="shared" si="14"/>
        <v>0.0753639284439332</v>
      </c>
      <c r="S41" s="46">
        <v>0</v>
      </c>
      <c r="T41" s="47">
        <v>23950450</v>
      </c>
      <c r="U41" s="24">
        <f t="shared" si="15"/>
        <v>0</v>
      </c>
      <c r="V41" s="46">
        <v>0</v>
      </c>
      <c r="W41" s="47">
        <v>242412543</v>
      </c>
      <c r="X41" s="24">
        <f t="shared" si="16"/>
        <v>0</v>
      </c>
      <c r="Y41" s="46">
        <v>13950000</v>
      </c>
      <c r="Z41" s="46">
        <v>23950450</v>
      </c>
      <c r="AA41" s="24">
        <f t="shared" si="17"/>
        <v>0.582452521768902</v>
      </c>
      <c r="AB41" s="37">
        <v>1960324</v>
      </c>
      <c r="AC41" s="46">
        <v>11652795</v>
      </c>
      <c r="AD41" s="24">
        <f t="shared" si="18"/>
        <v>0.16822779427596554</v>
      </c>
      <c r="AE41" s="37">
        <v>15539809</v>
      </c>
      <c r="AF41" s="46">
        <v>120504189</v>
      </c>
      <c r="AG41" s="24">
        <f t="shared" si="19"/>
        <v>0.1289565875589603</v>
      </c>
    </row>
    <row r="42" spans="1:33" s="10" customFormat="1" ht="12.75" customHeight="1">
      <c r="A42" s="22"/>
      <c r="B42" s="23" t="s">
        <v>150</v>
      </c>
      <c r="C42" s="102" t="s">
        <v>151</v>
      </c>
      <c r="D42" s="43">
        <v>74104746</v>
      </c>
      <c r="E42" s="37">
        <v>177599148</v>
      </c>
      <c r="F42" s="24">
        <f t="shared" si="10"/>
        <v>0.41725845441555837</v>
      </c>
      <c r="G42" s="43">
        <v>34756809</v>
      </c>
      <c r="H42" s="37">
        <v>122024709</v>
      </c>
      <c r="I42" s="24">
        <f t="shared" si="11"/>
        <v>0.2848341887871251</v>
      </c>
      <c r="J42" s="37">
        <v>34756809</v>
      </c>
      <c r="K42" s="37">
        <v>122024709</v>
      </c>
      <c r="L42" s="24">
        <f t="shared" si="12"/>
        <v>0.2848341887871251</v>
      </c>
      <c r="M42" s="37">
        <v>34756809</v>
      </c>
      <c r="N42" s="37">
        <v>74104746</v>
      </c>
      <c r="O42" s="24">
        <f t="shared" si="13"/>
        <v>0.4690227127962897</v>
      </c>
      <c r="P42" s="37">
        <v>0</v>
      </c>
      <c r="Q42" s="37">
        <v>67491548</v>
      </c>
      <c r="R42" s="24">
        <f t="shared" si="14"/>
        <v>0</v>
      </c>
      <c r="S42" s="46">
        <v>0</v>
      </c>
      <c r="T42" s="47">
        <v>67491548</v>
      </c>
      <c r="U42" s="24">
        <f t="shared" si="15"/>
        <v>0</v>
      </c>
      <c r="V42" s="46">
        <v>0</v>
      </c>
      <c r="W42" s="47">
        <v>300217942</v>
      </c>
      <c r="X42" s="24">
        <f t="shared" si="16"/>
        <v>0</v>
      </c>
      <c r="Y42" s="46">
        <v>64187548</v>
      </c>
      <c r="Z42" s="46">
        <v>67491548</v>
      </c>
      <c r="AA42" s="24">
        <f t="shared" si="17"/>
        <v>0.9510457220510041</v>
      </c>
      <c r="AB42" s="37">
        <v>213221</v>
      </c>
      <c r="AC42" s="46">
        <v>3020334</v>
      </c>
      <c r="AD42" s="24">
        <f t="shared" si="18"/>
        <v>0.07059517258687284</v>
      </c>
      <c r="AE42" s="37">
        <v>5137545</v>
      </c>
      <c r="AF42" s="46">
        <v>122024709</v>
      </c>
      <c r="AG42" s="24">
        <f t="shared" si="19"/>
        <v>0.04210249745401974</v>
      </c>
    </row>
    <row r="43" spans="1:33" s="10" customFormat="1" ht="12.75" customHeight="1">
      <c r="A43" s="22"/>
      <c r="B43" s="23" t="s">
        <v>152</v>
      </c>
      <c r="C43" s="102" t="s">
        <v>153</v>
      </c>
      <c r="D43" s="43">
        <v>0</v>
      </c>
      <c r="E43" s="37">
        <v>0</v>
      </c>
      <c r="F43" s="24">
        <f t="shared" si="10"/>
        <v>0</v>
      </c>
      <c r="G43" s="43">
        <v>0</v>
      </c>
      <c r="H43" s="37">
        <v>0</v>
      </c>
      <c r="I43" s="24">
        <f t="shared" si="11"/>
        <v>0</v>
      </c>
      <c r="J43" s="37">
        <v>0</v>
      </c>
      <c r="K43" s="37">
        <v>0</v>
      </c>
      <c r="L43" s="24">
        <f t="shared" si="12"/>
        <v>0</v>
      </c>
      <c r="M43" s="37">
        <v>0</v>
      </c>
      <c r="N43" s="37">
        <v>0</v>
      </c>
      <c r="O43" s="24">
        <f t="shared" si="13"/>
        <v>0</v>
      </c>
      <c r="P43" s="37">
        <v>620000</v>
      </c>
      <c r="Q43" s="37">
        <v>20283596</v>
      </c>
      <c r="R43" s="24">
        <f t="shared" si="14"/>
        <v>0.030566572120643697</v>
      </c>
      <c r="S43" s="46">
        <v>0</v>
      </c>
      <c r="T43" s="47">
        <v>20283596</v>
      </c>
      <c r="U43" s="24">
        <f t="shared" si="15"/>
        <v>0</v>
      </c>
      <c r="V43" s="46">
        <v>0</v>
      </c>
      <c r="W43" s="47">
        <v>0</v>
      </c>
      <c r="X43" s="24">
        <f t="shared" si="16"/>
        <v>0</v>
      </c>
      <c r="Y43" s="46">
        <v>19563596</v>
      </c>
      <c r="Z43" s="46">
        <v>20283596</v>
      </c>
      <c r="AA43" s="24">
        <f t="shared" si="17"/>
        <v>0.9645033356018331</v>
      </c>
      <c r="AB43" s="37">
        <v>0</v>
      </c>
      <c r="AC43" s="46">
        <v>0</v>
      </c>
      <c r="AD43" s="24">
        <f t="shared" si="18"/>
        <v>0</v>
      </c>
      <c r="AE43" s="37">
        <v>0</v>
      </c>
      <c r="AF43" s="46">
        <v>0</v>
      </c>
      <c r="AG43" s="24">
        <f t="shared" si="19"/>
        <v>0</v>
      </c>
    </row>
    <row r="44" spans="1:33" s="10" customFormat="1" ht="12.75" customHeight="1">
      <c r="A44" s="22"/>
      <c r="B44" s="23" t="s">
        <v>154</v>
      </c>
      <c r="C44" s="102" t="s">
        <v>155</v>
      </c>
      <c r="D44" s="43">
        <v>129287977</v>
      </c>
      <c r="E44" s="37">
        <v>206053977</v>
      </c>
      <c r="F44" s="24">
        <f t="shared" si="10"/>
        <v>0.6274471324569484</v>
      </c>
      <c r="G44" s="43">
        <v>55076091</v>
      </c>
      <c r="H44" s="37">
        <v>165485834</v>
      </c>
      <c r="I44" s="24">
        <f t="shared" si="11"/>
        <v>0.3328145356538494</v>
      </c>
      <c r="J44" s="37">
        <v>55076091</v>
      </c>
      <c r="K44" s="37">
        <v>149124284</v>
      </c>
      <c r="L44" s="24">
        <f t="shared" si="12"/>
        <v>0.3693301286864854</v>
      </c>
      <c r="M44" s="37">
        <v>55076091</v>
      </c>
      <c r="N44" s="37">
        <v>129287977</v>
      </c>
      <c r="O44" s="24">
        <f t="shared" si="13"/>
        <v>0.4259954581855666</v>
      </c>
      <c r="P44" s="37">
        <v>10041000</v>
      </c>
      <c r="Q44" s="37">
        <v>40568350</v>
      </c>
      <c r="R44" s="24">
        <f t="shared" si="14"/>
        <v>0.2475082176129914</v>
      </c>
      <c r="S44" s="46">
        <v>0</v>
      </c>
      <c r="T44" s="47">
        <v>40568350</v>
      </c>
      <c r="U44" s="24">
        <f t="shared" si="15"/>
        <v>0</v>
      </c>
      <c r="V44" s="46">
        <v>0</v>
      </c>
      <c r="W44" s="47">
        <v>164360000</v>
      </c>
      <c r="X44" s="24">
        <f t="shared" si="16"/>
        <v>0</v>
      </c>
      <c r="Y44" s="46">
        <v>35040350</v>
      </c>
      <c r="Z44" s="46">
        <v>40568350</v>
      </c>
      <c r="AA44" s="24">
        <f t="shared" si="17"/>
        <v>0.8637361391330927</v>
      </c>
      <c r="AB44" s="37">
        <v>12300000</v>
      </c>
      <c r="AC44" s="46">
        <v>27053568</v>
      </c>
      <c r="AD44" s="24">
        <f t="shared" si="18"/>
        <v>0.45465352296599104</v>
      </c>
      <c r="AE44" s="37">
        <v>17902515</v>
      </c>
      <c r="AF44" s="46">
        <v>165485834</v>
      </c>
      <c r="AG44" s="24">
        <f t="shared" si="19"/>
        <v>0.10818155589075981</v>
      </c>
    </row>
    <row r="45" spans="1:33" s="10" customFormat="1" ht="12.75" customHeight="1">
      <c r="A45" s="22"/>
      <c r="B45" s="23" t="s">
        <v>156</v>
      </c>
      <c r="C45" s="102" t="s">
        <v>157</v>
      </c>
      <c r="D45" s="43">
        <v>75245590</v>
      </c>
      <c r="E45" s="37">
        <v>174790396</v>
      </c>
      <c r="F45" s="24">
        <f t="shared" si="10"/>
        <v>0.43049041435892166</v>
      </c>
      <c r="G45" s="43">
        <v>49846446</v>
      </c>
      <c r="H45" s="37">
        <v>144207333</v>
      </c>
      <c r="I45" s="24">
        <f t="shared" si="11"/>
        <v>0.3456581920144102</v>
      </c>
      <c r="J45" s="37">
        <v>49846446</v>
      </c>
      <c r="K45" s="37">
        <v>124135733</v>
      </c>
      <c r="L45" s="24">
        <f t="shared" si="12"/>
        <v>0.40154792496371694</v>
      </c>
      <c r="M45" s="37">
        <v>49846446</v>
      </c>
      <c r="N45" s="37">
        <v>75245590</v>
      </c>
      <c r="O45" s="24">
        <f t="shared" si="13"/>
        <v>0.6624500651798996</v>
      </c>
      <c r="P45" s="37">
        <v>18530000</v>
      </c>
      <c r="Q45" s="37">
        <v>45153750</v>
      </c>
      <c r="R45" s="24">
        <f t="shared" si="14"/>
        <v>0.4103756609362456</v>
      </c>
      <c r="S45" s="46">
        <v>0</v>
      </c>
      <c r="T45" s="47">
        <v>45153750</v>
      </c>
      <c r="U45" s="24">
        <f t="shared" si="15"/>
        <v>0</v>
      </c>
      <c r="V45" s="46">
        <v>0</v>
      </c>
      <c r="W45" s="47">
        <v>202826750</v>
      </c>
      <c r="X45" s="24">
        <f t="shared" si="16"/>
        <v>0</v>
      </c>
      <c r="Y45" s="46">
        <v>22530180</v>
      </c>
      <c r="Z45" s="46">
        <v>45153750</v>
      </c>
      <c r="AA45" s="24">
        <f t="shared" si="17"/>
        <v>0.4989658666223736</v>
      </c>
      <c r="AB45" s="37">
        <v>6627319</v>
      </c>
      <c r="AC45" s="46">
        <v>35177115</v>
      </c>
      <c r="AD45" s="24">
        <f t="shared" si="18"/>
        <v>0.18839859380168045</v>
      </c>
      <c r="AE45" s="37">
        <v>2129697</v>
      </c>
      <c r="AF45" s="46">
        <v>144207333</v>
      </c>
      <c r="AG45" s="24">
        <f t="shared" si="19"/>
        <v>0.014768298918613244</v>
      </c>
    </row>
    <row r="46" spans="1:33" s="10" customFormat="1" ht="12.75" customHeight="1">
      <c r="A46" s="22"/>
      <c r="B46" s="23" t="s">
        <v>158</v>
      </c>
      <c r="C46" s="102" t="s">
        <v>159</v>
      </c>
      <c r="D46" s="43">
        <v>116919797</v>
      </c>
      <c r="E46" s="37">
        <v>145894517</v>
      </c>
      <c r="F46" s="24">
        <f t="shared" si="10"/>
        <v>0.8013995275778596</v>
      </c>
      <c r="G46" s="43">
        <v>50527283</v>
      </c>
      <c r="H46" s="37">
        <v>126501755</v>
      </c>
      <c r="I46" s="24">
        <f t="shared" si="11"/>
        <v>0.3994196207001239</v>
      </c>
      <c r="J46" s="37">
        <v>50527283</v>
      </c>
      <c r="K46" s="37">
        <v>87490110</v>
      </c>
      <c r="L46" s="24">
        <f t="shared" si="12"/>
        <v>0.5775199391108321</v>
      </c>
      <c r="M46" s="37">
        <v>50527283</v>
      </c>
      <c r="N46" s="37">
        <v>116919797</v>
      </c>
      <c r="O46" s="24">
        <f t="shared" si="13"/>
        <v>0.43215335893886303</v>
      </c>
      <c r="P46" s="37">
        <v>5275800</v>
      </c>
      <c r="Q46" s="37">
        <v>22307379</v>
      </c>
      <c r="R46" s="24">
        <f t="shared" si="14"/>
        <v>0.2365047009780934</v>
      </c>
      <c r="S46" s="46">
        <v>3080000</v>
      </c>
      <c r="T46" s="47">
        <v>22307379</v>
      </c>
      <c r="U46" s="24">
        <f t="shared" si="15"/>
        <v>0.13807090469929256</v>
      </c>
      <c r="V46" s="46">
        <v>3080000</v>
      </c>
      <c r="W46" s="47">
        <v>194589605</v>
      </c>
      <c r="X46" s="24">
        <f t="shared" si="16"/>
        <v>0.015828183627794506</v>
      </c>
      <c r="Y46" s="46">
        <v>14778579</v>
      </c>
      <c r="Z46" s="46">
        <v>22307379</v>
      </c>
      <c r="AA46" s="24">
        <f t="shared" si="17"/>
        <v>0.6624973287986904</v>
      </c>
      <c r="AB46" s="37">
        <v>14059830</v>
      </c>
      <c r="AC46" s="46">
        <v>66504480</v>
      </c>
      <c r="AD46" s="24">
        <f t="shared" si="18"/>
        <v>0.21141177256028465</v>
      </c>
      <c r="AE46" s="37">
        <v>21588618</v>
      </c>
      <c r="AF46" s="46">
        <v>126501755</v>
      </c>
      <c r="AG46" s="24">
        <f t="shared" si="19"/>
        <v>0.17065864422197147</v>
      </c>
    </row>
    <row r="47" spans="1:33" s="10" customFormat="1" ht="12.75" customHeight="1">
      <c r="A47" s="22"/>
      <c r="B47" s="23" t="s">
        <v>160</v>
      </c>
      <c r="C47" s="102" t="s">
        <v>161</v>
      </c>
      <c r="D47" s="43">
        <v>75241412</v>
      </c>
      <c r="E47" s="37">
        <v>114367413</v>
      </c>
      <c r="F47" s="24">
        <f t="shared" si="10"/>
        <v>0.6578920518207403</v>
      </c>
      <c r="G47" s="43">
        <v>40391531</v>
      </c>
      <c r="H47" s="37">
        <v>132216341</v>
      </c>
      <c r="I47" s="24">
        <f t="shared" si="11"/>
        <v>0.30549575562675724</v>
      </c>
      <c r="J47" s="37">
        <v>40391531</v>
      </c>
      <c r="K47" s="37">
        <v>117647397</v>
      </c>
      <c r="L47" s="24">
        <f t="shared" si="12"/>
        <v>0.343327026606462</v>
      </c>
      <c r="M47" s="37">
        <v>40391531</v>
      </c>
      <c r="N47" s="37">
        <v>75241412</v>
      </c>
      <c r="O47" s="24">
        <f t="shared" si="13"/>
        <v>0.5368257974744015</v>
      </c>
      <c r="P47" s="37">
        <v>1065000</v>
      </c>
      <c r="Q47" s="37">
        <v>15221000</v>
      </c>
      <c r="R47" s="24">
        <f t="shared" si="14"/>
        <v>0.06996912160830432</v>
      </c>
      <c r="S47" s="46">
        <v>0</v>
      </c>
      <c r="T47" s="47">
        <v>15221000</v>
      </c>
      <c r="U47" s="24">
        <f t="shared" si="15"/>
        <v>0</v>
      </c>
      <c r="V47" s="46">
        <v>0</v>
      </c>
      <c r="W47" s="47">
        <v>30901500</v>
      </c>
      <c r="X47" s="24">
        <f t="shared" si="16"/>
        <v>0</v>
      </c>
      <c r="Y47" s="46">
        <v>11414500</v>
      </c>
      <c r="Z47" s="46">
        <v>15221000</v>
      </c>
      <c r="AA47" s="24">
        <f t="shared" si="17"/>
        <v>0.7499178766178306</v>
      </c>
      <c r="AB47" s="37">
        <v>7466137</v>
      </c>
      <c r="AC47" s="46">
        <v>46834432</v>
      </c>
      <c r="AD47" s="24">
        <f t="shared" si="18"/>
        <v>0.15941555563223228</v>
      </c>
      <c r="AE47" s="37">
        <v>21700635</v>
      </c>
      <c r="AF47" s="46">
        <v>132216341</v>
      </c>
      <c r="AG47" s="24">
        <f t="shared" si="19"/>
        <v>0.16412975004352903</v>
      </c>
    </row>
    <row r="48" spans="1:33" s="10" customFormat="1" ht="12.75" customHeight="1">
      <c r="A48" s="22"/>
      <c r="B48" s="23" t="s">
        <v>162</v>
      </c>
      <c r="C48" s="102" t="s">
        <v>163</v>
      </c>
      <c r="D48" s="43">
        <v>93776367</v>
      </c>
      <c r="E48" s="37">
        <v>209127367</v>
      </c>
      <c r="F48" s="24">
        <f t="shared" si="10"/>
        <v>0.44841748043430396</v>
      </c>
      <c r="G48" s="43">
        <v>71983711</v>
      </c>
      <c r="H48" s="37">
        <v>129708867</v>
      </c>
      <c r="I48" s="24">
        <f t="shared" si="11"/>
        <v>0.5549636864841322</v>
      </c>
      <c r="J48" s="37">
        <v>71983711</v>
      </c>
      <c r="K48" s="37">
        <v>129285267</v>
      </c>
      <c r="L48" s="24">
        <f t="shared" si="12"/>
        <v>0.5567820113640636</v>
      </c>
      <c r="M48" s="37">
        <v>71983711</v>
      </c>
      <c r="N48" s="37">
        <v>93776367</v>
      </c>
      <c r="O48" s="24">
        <f t="shared" si="13"/>
        <v>0.7676103617876346</v>
      </c>
      <c r="P48" s="37">
        <v>12100000</v>
      </c>
      <c r="Q48" s="37">
        <v>79468000</v>
      </c>
      <c r="R48" s="24">
        <f t="shared" si="14"/>
        <v>0.15226254593043742</v>
      </c>
      <c r="S48" s="46">
        <v>3000000</v>
      </c>
      <c r="T48" s="47">
        <v>79468000</v>
      </c>
      <c r="U48" s="24">
        <f t="shared" si="15"/>
        <v>0.037751044445562994</v>
      </c>
      <c r="V48" s="46">
        <v>3000000</v>
      </c>
      <c r="W48" s="47">
        <v>79468000</v>
      </c>
      <c r="X48" s="24">
        <f t="shared" si="16"/>
        <v>0.037751044445562994</v>
      </c>
      <c r="Y48" s="46">
        <v>66463000</v>
      </c>
      <c r="Z48" s="46">
        <v>79468000</v>
      </c>
      <c r="AA48" s="24">
        <f t="shared" si="17"/>
        <v>0.8363492223284844</v>
      </c>
      <c r="AB48" s="37">
        <v>0</v>
      </c>
      <c r="AC48" s="46">
        <v>0</v>
      </c>
      <c r="AD48" s="24">
        <f t="shared" si="18"/>
        <v>0</v>
      </c>
      <c r="AE48" s="37">
        <v>0</v>
      </c>
      <c r="AF48" s="46">
        <v>129708867</v>
      </c>
      <c r="AG48" s="24">
        <f t="shared" si="19"/>
        <v>0</v>
      </c>
    </row>
    <row r="49" spans="1:33" s="10" customFormat="1" ht="12.75" customHeight="1">
      <c r="A49" s="22"/>
      <c r="B49" s="23" t="s">
        <v>164</v>
      </c>
      <c r="C49" s="102" t="s">
        <v>165</v>
      </c>
      <c r="D49" s="43">
        <v>30420867</v>
      </c>
      <c r="E49" s="37">
        <v>101903194</v>
      </c>
      <c r="F49" s="24">
        <f t="shared" si="10"/>
        <v>0.29852711976819885</v>
      </c>
      <c r="G49" s="43">
        <v>24711607</v>
      </c>
      <c r="H49" s="37">
        <v>98699566</v>
      </c>
      <c r="I49" s="24">
        <f t="shared" si="11"/>
        <v>0.25037199251717074</v>
      </c>
      <c r="J49" s="37">
        <v>24711607</v>
      </c>
      <c r="K49" s="37">
        <v>98540939</v>
      </c>
      <c r="L49" s="24">
        <f t="shared" si="12"/>
        <v>0.25077503067024765</v>
      </c>
      <c r="M49" s="37">
        <v>24711607</v>
      </c>
      <c r="N49" s="37">
        <v>30420867</v>
      </c>
      <c r="O49" s="24">
        <f t="shared" si="13"/>
        <v>0.8123242181098915</v>
      </c>
      <c r="P49" s="37">
        <v>0</v>
      </c>
      <c r="Q49" s="37">
        <v>1545217</v>
      </c>
      <c r="R49" s="24">
        <f t="shared" si="14"/>
        <v>0</v>
      </c>
      <c r="S49" s="46">
        <v>0</v>
      </c>
      <c r="T49" s="47">
        <v>1545217</v>
      </c>
      <c r="U49" s="24">
        <f t="shared" si="15"/>
        <v>0</v>
      </c>
      <c r="V49" s="46">
        <v>0</v>
      </c>
      <c r="W49" s="47">
        <v>67067517</v>
      </c>
      <c r="X49" s="24">
        <f t="shared" si="16"/>
        <v>0</v>
      </c>
      <c r="Y49" s="46">
        <v>770000</v>
      </c>
      <c r="Z49" s="46">
        <v>1545217</v>
      </c>
      <c r="AA49" s="24">
        <f t="shared" si="17"/>
        <v>0.4983118875860154</v>
      </c>
      <c r="AB49" s="37">
        <v>-1703061</v>
      </c>
      <c r="AC49" s="46">
        <v>535604</v>
      </c>
      <c r="AD49" s="24">
        <f t="shared" si="18"/>
        <v>-3.1797017946094503</v>
      </c>
      <c r="AE49" s="37">
        <v>40496535</v>
      </c>
      <c r="AF49" s="46">
        <v>98699566</v>
      </c>
      <c r="AG49" s="24">
        <f t="shared" si="19"/>
        <v>0.4103010442822008</v>
      </c>
    </row>
    <row r="50" spans="1:33" s="10" customFormat="1" ht="12.75" customHeight="1">
      <c r="A50" s="22"/>
      <c r="B50" s="23" t="s">
        <v>166</v>
      </c>
      <c r="C50" s="102" t="s">
        <v>167</v>
      </c>
      <c r="D50" s="43">
        <v>56750000</v>
      </c>
      <c r="E50" s="37">
        <v>188781000</v>
      </c>
      <c r="F50" s="24">
        <f t="shared" si="10"/>
        <v>0.3006128794740996</v>
      </c>
      <c r="G50" s="43">
        <v>62796469</v>
      </c>
      <c r="H50" s="37">
        <v>135071000</v>
      </c>
      <c r="I50" s="24">
        <f t="shared" si="11"/>
        <v>0.464914519030732</v>
      </c>
      <c r="J50" s="37">
        <v>62796469</v>
      </c>
      <c r="K50" s="37">
        <v>135071000</v>
      </c>
      <c r="L50" s="24">
        <f t="shared" si="12"/>
        <v>0.464914519030732</v>
      </c>
      <c r="M50" s="37">
        <v>62796469</v>
      </c>
      <c r="N50" s="37">
        <v>56750000</v>
      </c>
      <c r="O50" s="24">
        <f t="shared" si="13"/>
        <v>1.1065457092511013</v>
      </c>
      <c r="P50" s="37">
        <v>0</v>
      </c>
      <c r="Q50" s="37">
        <v>53710000</v>
      </c>
      <c r="R50" s="24">
        <f t="shared" si="14"/>
        <v>0</v>
      </c>
      <c r="S50" s="46">
        <v>0</v>
      </c>
      <c r="T50" s="47">
        <v>53710000</v>
      </c>
      <c r="U50" s="24">
        <f t="shared" si="15"/>
        <v>0</v>
      </c>
      <c r="V50" s="46">
        <v>0</v>
      </c>
      <c r="W50" s="47">
        <v>257567599</v>
      </c>
      <c r="X50" s="24">
        <f t="shared" si="16"/>
        <v>0</v>
      </c>
      <c r="Y50" s="46">
        <v>44960000</v>
      </c>
      <c r="Z50" s="46">
        <v>53710000</v>
      </c>
      <c r="AA50" s="24">
        <f t="shared" si="17"/>
        <v>0.8370880655371439</v>
      </c>
      <c r="AB50" s="37">
        <v>2370000</v>
      </c>
      <c r="AC50" s="46">
        <v>70000</v>
      </c>
      <c r="AD50" s="24">
        <f t="shared" si="18"/>
        <v>33.857142857142854</v>
      </c>
      <c r="AE50" s="37">
        <v>5761396</v>
      </c>
      <c r="AF50" s="46">
        <v>135071000</v>
      </c>
      <c r="AG50" s="24">
        <f t="shared" si="19"/>
        <v>0.042654574260944246</v>
      </c>
    </row>
    <row r="51" spans="1:33" s="10" customFormat="1" ht="12.75" customHeight="1">
      <c r="A51" s="22"/>
      <c r="B51" s="23" t="s">
        <v>168</v>
      </c>
      <c r="C51" s="102" t="s">
        <v>169</v>
      </c>
      <c r="D51" s="43">
        <v>45541723</v>
      </c>
      <c r="E51" s="37">
        <v>171312998</v>
      </c>
      <c r="F51" s="24">
        <f t="shared" si="10"/>
        <v>0.26583927391195383</v>
      </c>
      <c r="G51" s="43">
        <v>51680773</v>
      </c>
      <c r="H51" s="37">
        <v>128736197</v>
      </c>
      <c r="I51" s="24">
        <f t="shared" si="11"/>
        <v>0.40144710038311915</v>
      </c>
      <c r="J51" s="37">
        <v>51680773</v>
      </c>
      <c r="K51" s="37">
        <v>128736197</v>
      </c>
      <c r="L51" s="24">
        <f t="shared" si="12"/>
        <v>0.40144710038311915</v>
      </c>
      <c r="M51" s="37">
        <v>51680773</v>
      </c>
      <c r="N51" s="37">
        <v>45541723</v>
      </c>
      <c r="O51" s="24">
        <f t="shared" si="13"/>
        <v>1.134800565187224</v>
      </c>
      <c r="P51" s="37">
        <v>72468</v>
      </c>
      <c r="Q51" s="37">
        <v>42217413</v>
      </c>
      <c r="R51" s="24">
        <f t="shared" si="14"/>
        <v>0.0017165428871731198</v>
      </c>
      <c r="S51" s="46">
        <v>0</v>
      </c>
      <c r="T51" s="47">
        <v>42217413</v>
      </c>
      <c r="U51" s="24">
        <f t="shared" si="15"/>
        <v>0</v>
      </c>
      <c r="V51" s="46">
        <v>0</v>
      </c>
      <c r="W51" s="47">
        <v>30882117</v>
      </c>
      <c r="X51" s="24">
        <f t="shared" si="16"/>
        <v>0</v>
      </c>
      <c r="Y51" s="46">
        <v>28747714</v>
      </c>
      <c r="Z51" s="46">
        <v>42217413</v>
      </c>
      <c r="AA51" s="24">
        <f t="shared" si="17"/>
        <v>0.6809444718936236</v>
      </c>
      <c r="AB51" s="37">
        <v>439569</v>
      </c>
      <c r="AC51" s="46">
        <v>541468</v>
      </c>
      <c r="AD51" s="24">
        <f t="shared" si="18"/>
        <v>0.8118097468363782</v>
      </c>
      <c r="AE51" s="37">
        <v>0</v>
      </c>
      <c r="AF51" s="46">
        <v>128736197</v>
      </c>
      <c r="AG51" s="24">
        <f t="shared" si="19"/>
        <v>0</v>
      </c>
    </row>
    <row r="52" spans="1:33" s="10" customFormat="1" ht="12.75" customHeight="1">
      <c r="A52" s="22"/>
      <c r="B52" s="23" t="s">
        <v>170</v>
      </c>
      <c r="C52" s="102" t="s">
        <v>171</v>
      </c>
      <c r="D52" s="43">
        <v>478166780</v>
      </c>
      <c r="E52" s="37">
        <v>651725709</v>
      </c>
      <c r="F52" s="24">
        <f aca="true" t="shared" si="20" ref="F52:F83">IF($E52=0,0,($N52/$E52))</f>
        <v>0.7336932905925919</v>
      </c>
      <c r="G52" s="43">
        <v>227939995</v>
      </c>
      <c r="H52" s="37">
        <v>643057504</v>
      </c>
      <c r="I52" s="24">
        <f aca="true" t="shared" si="21" ref="I52:I83">IF($AF52=0,0,($M52/$AF52))</f>
        <v>0.35446284909537423</v>
      </c>
      <c r="J52" s="37">
        <v>227939995</v>
      </c>
      <c r="K52" s="37">
        <v>473579129</v>
      </c>
      <c r="L52" s="24">
        <f aca="true" t="shared" si="22" ref="L52:L83">IF($K52=0,0,($M52/$K52))</f>
        <v>0.4813134300941712</v>
      </c>
      <c r="M52" s="37">
        <v>227939995</v>
      </c>
      <c r="N52" s="37">
        <v>478166780</v>
      </c>
      <c r="O52" s="24">
        <f aca="true" t="shared" si="23" ref="O52:O83">IF($N52=0,0,($M52/$N52))</f>
        <v>0.47669558935064454</v>
      </c>
      <c r="P52" s="37">
        <v>8618205</v>
      </c>
      <c r="Q52" s="37">
        <v>87757205</v>
      </c>
      <c r="R52" s="24">
        <f aca="true" t="shared" si="24" ref="R52:R83">IF($T52=0,0,($P52/$T52))</f>
        <v>0.098205098943158</v>
      </c>
      <c r="S52" s="46">
        <v>0</v>
      </c>
      <c r="T52" s="47">
        <v>87757205</v>
      </c>
      <c r="U52" s="24">
        <f aca="true" t="shared" si="25" ref="U52:U83">IF($T52=0,0,($V52/$T52))</f>
        <v>0</v>
      </c>
      <c r="V52" s="46">
        <v>0</v>
      </c>
      <c r="W52" s="47">
        <v>1255049000</v>
      </c>
      <c r="X52" s="24">
        <f aca="true" t="shared" si="26" ref="X52:X83">IF($W52=0,0,($V52/$W52))</f>
        <v>0</v>
      </c>
      <c r="Y52" s="46">
        <v>79139000</v>
      </c>
      <c r="Z52" s="46">
        <v>87757205</v>
      </c>
      <c r="AA52" s="24">
        <f aca="true" t="shared" si="27" ref="AA52:AA83">IF($Z52=0,0,($Y52/$Z52))</f>
        <v>0.901794901056842</v>
      </c>
      <c r="AB52" s="37">
        <v>131308000</v>
      </c>
      <c r="AC52" s="46">
        <v>249966644</v>
      </c>
      <c r="AD52" s="24">
        <f aca="true" t="shared" si="28" ref="AD52:AD83">IF($AC52=0,0,($AB52/$AC52))</f>
        <v>0.5253020879057767</v>
      </c>
      <c r="AE52" s="37">
        <v>162425000</v>
      </c>
      <c r="AF52" s="46">
        <v>643057504</v>
      </c>
      <c r="AG52" s="24">
        <f aca="true" t="shared" si="29" ref="AG52:AG83">IF($AF52=0,0,($AE52/$AF52))</f>
        <v>0.2525823880285518</v>
      </c>
    </row>
    <row r="53" spans="1:33" s="10" customFormat="1" ht="12.75" customHeight="1">
      <c r="A53" s="22"/>
      <c r="B53" s="23" t="s">
        <v>172</v>
      </c>
      <c r="C53" s="102" t="s">
        <v>173</v>
      </c>
      <c r="D53" s="43">
        <v>76371124</v>
      </c>
      <c r="E53" s="37">
        <v>249443572</v>
      </c>
      <c r="F53" s="24">
        <f t="shared" si="20"/>
        <v>0.3061659331914955</v>
      </c>
      <c r="G53" s="43">
        <v>63009247</v>
      </c>
      <c r="H53" s="37">
        <v>196621342</v>
      </c>
      <c r="I53" s="24">
        <f t="shared" si="21"/>
        <v>0.3204598562855908</v>
      </c>
      <c r="J53" s="37">
        <v>63009247</v>
      </c>
      <c r="K53" s="37">
        <v>168321342</v>
      </c>
      <c r="L53" s="24">
        <f t="shared" si="22"/>
        <v>0.3743390246971771</v>
      </c>
      <c r="M53" s="37">
        <v>63009247</v>
      </c>
      <c r="N53" s="37">
        <v>76371124</v>
      </c>
      <c r="O53" s="24">
        <f t="shared" si="23"/>
        <v>0.8250401945112135</v>
      </c>
      <c r="P53" s="37">
        <v>97153283</v>
      </c>
      <c r="Q53" s="37">
        <v>179969283</v>
      </c>
      <c r="R53" s="24">
        <f t="shared" si="24"/>
        <v>0.5398325835414924</v>
      </c>
      <c r="S53" s="46">
        <v>42500000</v>
      </c>
      <c r="T53" s="47">
        <v>179969283</v>
      </c>
      <c r="U53" s="24">
        <f t="shared" si="25"/>
        <v>0.23615141034928722</v>
      </c>
      <c r="V53" s="46">
        <v>42500000</v>
      </c>
      <c r="W53" s="47">
        <v>384341261</v>
      </c>
      <c r="X53" s="24">
        <f t="shared" si="26"/>
        <v>0.11057881188561745</v>
      </c>
      <c r="Y53" s="46">
        <v>129671100</v>
      </c>
      <c r="Z53" s="46">
        <v>179969283</v>
      </c>
      <c r="AA53" s="24">
        <f t="shared" si="27"/>
        <v>0.7205179563892579</v>
      </c>
      <c r="AB53" s="37">
        <v>14193873</v>
      </c>
      <c r="AC53" s="46">
        <v>43624028</v>
      </c>
      <c r="AD53" s="24">
        <f t="shared" si="28"/>
        <v>0.32536823513867175</v>
      </c>
      <c r="AE53" s="37">
        <v>28806279</v>
      </c>
      <c r="AF53" s="46">
        <v>196621342</v>
      </c>
      <c r="AG53" s="24">
        <f t="shared" si="29"/>
        <v>0.14650636958830238</v>
      </c>
    </row>
    <row r="54" spans="1:33" s="10" customFormat="1" ht="12.75" customHeight="1">
      <c r="A54" s="22"/>
      <c r="B54" s="23" t="s">
        <v>174</v>
      </c>
      <c r="C54" s="102" t="s">
        <v>175</v>
      </c>
      <c r="D54" s="43">
        <v>101401433</v>
      </c>
      <c r="E54" s="37">
        <v>212942735</v>
      </c>
      <c r="F54" s="24">
        <f t="shared" si="20"/>
        <v>0.47619108959035394</v>
      </c>
      <c r="G54" s="43">
        <v>41958163</v>
      </c>
      <c r="H54" s="37">
        <v>164790313</v>
      </c>
      <c r="I54" s="24">
        <f t="shared" si="21"/>
        <v>0.2546154700246246</v>
      </c>
      <c r="J54" s="37">
        <v>41958163</v>
      </c>
      <c r="K54" s="37">
        <v>164790313</v>
      </c>
      <c r="L54" s="24">
        <f t="shared" si="22"/>
        <v>0.2546154700246246</v>
      </c>
      <c r="M54" s="37">
        <v>41958163</v>
      </c>
      <c r="N54" s="37">
        <v>101401433</v>
      </c>
      <c r="O54" s="24">
        <f t="shared" si="23"/>
        <v>0.41378274210385174</v>
      </c>
      <c r="P54" s="37">
        <v>26350</v>
      </c>
      <c r="Q54" s="37">
        <v>97474748</v>
      </c>
      <c r="R54" s="24">
        <f t="shared" si="24"/>
        <v>0.0002703264234137851</v>
      </c>
      <c r="S54" s="46">
        <v>0</v>
      </c>
      <c r="T54" s="47">
        <v>97474748</v>
      </c>
      <c r="U54" s="24">
        <f t="shared" si="25"/>
        <v>0</v>
      </c>
      <c r="V54" s="46">
        <v>0</v>
      </c>
      <c r="W54" s="47">
        <v>313872632</v>
      </c>
      <c r="X54" s="24">
        <f t="shared" si="26"/>
        <v>0</v>
      </c>
      <c r="Y54" s="46">
        <v>83668650</v>
      </c>
      <c r="Z54" s="46">
        <v>97474748</v>
      </c>
      <c r="AA54" s="24">
        <f t="shared" si="27"/>
        <v>0.8583623114368041</v>
      </c>
      <c r="AB54" s="37">
        <v>-8618795</v>
      </c>
      <c r="AC54" s="46">
        <v>1000000</v>
      </c>
      <c r="AD54" s="24">
        <f t="shared" si="28"/>
        <v>-8.618795</v>
      </c>
      <c r="AE54" s="37">
        <v>14022074</v>
      </c>
      <c r="AF54" s="46">
        <v>164790313</v>
      </c>
      <c r="AG54" s="24">
        <f t="shared" si="29"/>
        <v>0.0850904021281882</v>
      </c>
    </row>
    <row r="55" spans="1:33" s="10" customFormat="1" ht="12.75" customHeight="1">
      <c r="A55" s="22"/>
      <c r="B55" s="23" t="s">
        <v>176</v>
      </c>
      <c r="C55" s="102" t="s">
        <v>177</v>
      </c>
      <c r="D55" s="43">
        <v>77171507</v>
      </c>
      <c r="E55" s="37">
        <v>173825958</v>
      </c>
      <c r="F55" s="24">
        <f t="shared" si="20"/>
        <v>0.44395847368204927</v>
      </c>
      <c r="G55" s="43">
        <v>41445411</v>
      </c>
      <c r="H55" s="37">
        <v>101552724</v>
      </c>
      <c r="I55" s="24">
        <f t="shared" si="21"/>
        <v>0.40811717665003255</v>
      </c>
      <c r="J55" s="37">
        <v>41445411</v>
      </c>
      <c r="K55" s="37">
        <v>91288476</v>
      </c>
      <c r="L55" s="24">
        <f t="shared" si="22"/>
        <v>0.45400485160909027</v>
      </c>
      <c r="M55" s="37">
        <v>41445411</v>
      </c>
      <c r="N55" s="37">
        <v>77171507</v>
      </c>
      <c r="O55" s="24">
        <f t="shared" si="23"/>
        <v>0.5370558721886822</v>
      </c>
      <c r="P55" s="37">
        <v>0</v>
      </c>
      <c r="Q55" s="37">
        <v>88875143</v>
      </c>
      <c r="R55" s="24">
        <f t="shared" si="24"/>
        <v>0</v>
      </c>
      <c r="S55" s="46">
        <v>0</v>
      </c>
      <c r="T55" s="47">
        <v>88875143</v>
      </c>
      <c r="U55" s="24">
        <f t="shared" si="25"/>
        <v>0</v>
      </c>
      <c r="V55" s="46">
        <v>0</v>
      </c>
      <c r="W55" s="47">
        <v>0</v>
      </c>
      <c r="X55" s="24">
        <f t="shared" si="26"/>
        <v>0</v>
      </c>
      <c r="Y55" s="46">
        <v>84495000</v>
      </c>
      <c r="Z55" s="46">
        <v>88875143</v>
      </c>
      <c r="AA55" s="24">
        <f t="shared" si="27"/>
        <v>0.9507157698750482</v>
      </c>
      <c r="AB55" s="37">
        <v>0</v>
      </c>
      <c r="AC55" s="46">
        <v>7799366</v>
      </c>
      <c r="AD55" s="24">
        <f t="shared" si="28"/>
        <v>0</v>
      </c>
      <c r="AE55" s="37">
        <v>0</v>
      </c>
      <c r="AF55" s="46">
        <v>101552724</v>
      </c>
      <c r="AG55" s="24">
        <f t="shared" si="29"/>
        <v>0</v>
      </c>
    </row>
    <row r="56" spans="1:33" s="10" customFormat="1" ht="12.75" customHeight="1">
      <c r="A56" s="22"/>
      <c r="B56" s="23" t="s">
        <v>178</v>
      </c>
      <c r="C56" s="102" t="s">
        <v>179</v>
      </c>
      <c r="D56" s="43">
        <v>32147960</v>
      </c>
      <c r="E56" s="37">
        <v>98656960</v>
      </c>
      <c r="F56" s="24">
        <f t="shared" si="20"/>
        <v>0.3258559761014327</v>
      </c>
      <c r="G56" s="43">
        <v>29754640</v>
      </c>
      <c r="H56" s="37">
        <v>69785500</v>
      </c>
      <c r="I56" s="24">
        <f t="shared" si="21"/>
        <v>0.4263728138366853</v>
      </c>
      <c r="J56" s="37">
        <v>29754640</v>
      </c>
      <c r="K56" s="37">
        <v>69785500</v>
      </c>
      <c r="L56" s="24">
        <f t="shared" si="22"/>
        <v>0.4263728138366853</v>
      </c>
      <c r="M56" s="37">
        <v>29754640</v>
      </c>
      <c r="N56" s="37">
        <v>32147960</v>
      </c>
      <c r="O56" s="24">
        <f t="shared" si="23"/>
        <v>0.9255529744344587</v>
      </c>
      <c r="P56" s="37">
        <v>0</v>
      </c>
      <c r="Q56" s="37">
        <v>28963550</v>
      </c>
      <c r="R56" s="24">
        <f t="shared" si="24"/>
        <v>0</v>
      </c>
      <c r="S56" s="46">
        <v>0</v>
      </c>
      <c r="T56" s="47">
        <v>28963550</v>
      </c>
      <c r="U56" s="24">
        <f t="shared" si="25"/>
        <v>0</v>
      </c>
      <c r="V56" s="46">
        <v>0</v>
      </c>
      <c r="W56" s="47">
        <v>0</v>
      </c>
      <c r="X56" s="24">
        <f t="shared" si="26"/>
        <v>0</v>
      </c>
      <c r="Y56" s="46">
        <v>27913550</v>
      </c>
      <c r="Z56" s="46">
        <v>28963550</v>
      </c>
      <c r="AA56" s="24">
        <f t="shared" si="27"/>
        <v>0.9637475378536126</v>
      </c>
      <c r="AB56" s="37">
        <v>0</v>
      </c>
      <c r="AC56" s="46">
        <v>97959</v>
      </c>
      <c r="AD56" s="24">
        <f t="shared" si="28"/>
        <v>0</v>
      </c>
      <c r="AE56" s="37">
        <v>0</v>
      </c>
      <c r="AF56" s="46">
        <v>69785500</v>
      </c>
      <c r="AG56" s="24">
        <f t="shared" si="29"/>
        <v>0</v>
      </c>
    </row>
    <row r="57" spans="1:33" s="10" customFormat="1" ht="12.75" customHeight="1">
      <c r="A57" s="22"/>
      <c r="B57" s="23" t="s">
        <v>180</v>
      </c>
      <c r="C57" s="102" t="s">
        <v>181</v>
      </c>
      <c r="D57" s="43">
        <v>48426325</v>
      </c>
      <c r="E57" s="37">
        <v>102259325</v>
      </c>
      <c r="F57" s="24">
        <f t="shared" si="20"/>
        <v>0.47356390236293855</v>
      </c>
      <c r="G57" s="43">
        <v>33257000</v>
      </c>
      <c r="H57" s="37">
        <v>101756000</v>
      </c>
      <c r="I57" s="24">
        <f t="shared" si="21"/>
        <v>0.3268308502692716</v>
      </c>
      <c r="J57" s="37">
        <v>33257000</v>
      </c>
      <c r="K57" s="37">
        <v>79256000</v>
      </c>
      <c r="L57" s="24">
        <f t="shared" si="22"/>
        <v>0.4196149187443222</v>
      </c>
      <c r="M57" s="37">
        <v>33257000</v>
      </c>
      <c r="N57" s="37">
        <v>48426325</v>
      </c>
      <c r="O57" s="24">
        <f t="shared" si="23"/>
        <v>0.6867545699575592</v>
      </c>
      <c r="P57" s="37">
        <v>1791275</v>
      </c>
      <c r="Q57" s="37">
        <v>23881450</v>
      </c>
      <c r="R57" s="24">
        <f t="shared" si="24"/>
        <v>0.07500696147009499</v>
      </c>
      <c r="S57" s="46">
        <v>0</v>
      </c>
      <c r="T57" s="47">
        <v>23881450</v>
      </c>
      <c r="U57" s="24">
        <f t="shared" si="25"/>
        <v>0</v>
      </c>
      <c r="V57" s="46">
        <v>0</v>
      </c>
      <c r="W57" s="47">
        <v>248322000</v>
      </c>
      <c r="X57" s="24">
        <f t="shared" si="26"/>
        <v>0</v>
      </c>
      <c r="Y57" s="46">
        <v>11502960</v>
      </c>
      <c r="Z57" s="46">
        <v>23881450</v>
      </c>
      <c r="AA57" s="24">
        <f t="shared" si="27"/>
        <v>0.4816692453766417</v>
      </c>
      <c r="AB57" s="37">
        <v>0</v>
      </c>
      <c r="AC57" s="46">
        <v>40406180</v>
      </c>
      <c r="AD57" s="24">
        <f t="shared" si="28"/>
        <v>0</v>
      </c>
      <c r="AE57" s="37">
        <v>500000</v>
      </c>
      <c r="AF57" s="46">
        <v>101756000</v>
      </c>
      <c r="AG57" s="24">
        <f t="shared" si="29"/>
        <v>0.004913715161759503</v>
      </c>
    </row>
    <row r="58" spans="1:33" s="10" customFormat="1" ht="12.75" customHeight="1">
      <c r="A58" s="22"/>
      <c r="B58" s="23" t="s">
        <v>182</v>
      </c>
      <c r="C58" s="102" t="s">
        <v>183</v>
      </c>
      <c r="D58" s="43">
        <v>101201835</v>
      </c>
      <c r="E58" s="37">
        <v>193047835</v>
      </c>
      <c r="F58" s="24">
        <f t="shared" si="20"/>
        <v>0.5242319086354944</v>
      </c>
      <c r="G58" s="43">
        <v>69522598</v>
      </c>
      <c r="H58" s="37">
        <v>200354575</v>
      </c>
      <c r="I58" s="24">
        <f t="shared" si="21"/>
        <v>0.34699780626421933</v>
      </c>
      <c r="J58" s="37">
        <v>69522598</v>
      </c>
      <c r="K58" s="37">
        <v>151761609</v>
      </c>
      <c r="L58" s="24">
        <f t="shared" si="22"/>
        <v>0.45810398596920515</v>
      </c>
      <c r="M58" s="37">
        <v>69522598</v>
      </c>
      <c r="N58" s="37">
        <v>101201835</v>
      </c>
      <c r="O58" s="24">
        <f t="shared" si="23"/>
        <v>0.6869697372582226</v>
      </c>
      <c r="P58" s="37">
        <v>2809000</v>
      </c>
      <c r="Q58" s="37">
        <v>53330000</v>
      </c>
      <c r="R58" s="24">
        <f t="shared" si="24"/>
        <v>0.052672042002625166</v>
      </c>
      <c r="S58" s="46">
        <v>0</v>
      </c>
      <c r="T58" s="47">
        <v>53330000</v>
      </c>
      <c r="U58" s="24">
        <f t="shared" si="25"/>
        <v>0</v>
      </c>
      <c r="V58" s="46">
        <v>0</v>
      </c>
      <c r="W58" s="47">
        <v>383738000</v>
      </c>
      <c r="X58" s="24">
        <f t="shared" si="26"/>
        <v>0</v>
      </c>
      <c r="Y58" s="46">
        <v>51121000</v>
      </c>
      <c r="Z58" s="46">
        <v>53330000</v>
      </c>
      <c r="AA58" s="24">
        <f t="shared" si="27"/>
        <v>0.9585786611663228</v>
      </c>
      <c r="AB58" s="37">
        <v>45341000</v>
      </c>
      <c r="AC58" s="46">
        <v>69205083</v>
      </c>
      <c r="AD58" s="24">
        <f t="shared" si="28"/>
        <v>0.655168638407673</v>
      </c>
      <c r="AE58" s="37">
        <v>16784000</v>
      </c>
      <c r="AF58" s="46">
        <v>200354575</v>
      </c>
      <c r="AG58" s="24">
        <f t="shared" si="29"/>
        <v>0.08377148363095777</v>
      </c>
    </row>
    <row r="59" spans="1:33" s="10" customFormat="1" ht="12.75" customHeight="1">
      <c r="A59" s="22"/>
      <c r="B59" s="23" t="s">
        <v>184</v>
      </c>
      <c r="C59" s="102" t="s">
        <v>185</v>
      </c>
      <c r="D59" s="43">
        <v>71345738</v>
      </c>
      <c r="E59" s="37">
        <v>124647738</v>
      </c>
      <c r="F59" s="24">
        <f t="shared" si="20"/>
        <v>0.5723789227526936</v>
      </c>
      <c r="G59" s="43">
        <v>42203780</v>
      </c>
      <c r="H59" s="37">
        <v>124549018</v>
      </c>
      <c r="I59" s="24">
        <f t="shared" si="21"/>
        <v>0.33885277200660063</v>
      </c>
      <c r="J59" s="37">
        <v>42203780</v>
      </c>
      <c r="K59" s="37">
        <v>122829018</v>
      </c>
      <c r="L59" s="24">
        <f t="shared" si="22"/>
        <v>0.34359779706127747</v>
      </c>
      <c r="M59" s="37">
        <v>42203780</v>
      </c>
      <c r="N59" s="37">
        <v>71345738</v>
      </c>
      <c r="O59" s="24">
        <f t="shared" si="23"/>
        <v>0.5915389087432245</v>
      </c>
      <c r="P59" s="37">
        <v>1285570</v>
      </c>
      <c r="Q59" s="37">
        <v>33125570</v>
      </c>
      <c r="R59" s="24">
        <f t="shared" si="24"/>
        <v>0.03880899256978823</v>
      </c>
      <c r="S59" s="46">
        <v>0</v>
      </c>
      <c r="T59" s="47">
        <v>33125570</v>
      </c>
      <c r="U59" s="24">
        <f t="shared" si="25"/>
        <v>0</v>
      </c>
      <c r="V59" s="46">
        <v>0</v>
      </c>
      <c r="W59" s="47">
        <v>39244</v>
      </c>
      <c r="X59" s="24">
        <f t="shared" si="26"/>
        <v>0</v>
      </c>
      <c r="Y59" s="46">
        <v>31840000</v>
      </c>
      <c r="Z59" s="46">
        <v>33125570</v>
      </c>
      <c r="AA59" s="24">
        <f t="shared" si="27"/>
        <v>0.9611910074302118</v>
      </c>
      <c r="AB59" s="37">
        <v>41553</v>
      </c>
      <c r="AC59" s="46">
        <v>18924188</v>
      </c>
      <c r="AD59" s="24">
        <f t="shared" si="28"/>
        <v>0.0021957613187947615</v>
      </c>
      <c r="AE59" s="37">
        <v>57725</v>
      </c>
      <c r="AF59" s="46">
        <v>124549018</v>
      </c>
      <c r="AG59" s="24">
        <f t="shared" si="29"/>
        <v>0.0004634721407438154</v>
      </c>
    </row>
    <row r="60" spans="1:33" s="10" customFormat="1" ht="12.75" customHeight="1">
      <c r="A60" s="22"/>
      <c r="B60" s="23" t="s">
        <v>186</v>
      </c>
      <c r="C60" s="102" t="s">
        <v>187</v>
      </c>
      <c r="D60" s="43">
        <v>42382698</v>
      </c>
      <c r="E60" s="37">
        <v>82750757</v>
      </c>
      <c r="F60" s="24">
        <f t="shared" si="20"/>
        <v>0.5121729339587794</v>
      </c>
      <c r="G60" s="43">
        <v>26543233</v>
      </c>
      <c r="H60" s="37">
        <v>80813179</v>
      </c>
      <c r="I60" s="24">
        <f t="shared" si="21"/>
        <v>0.3284517863107452</v>
      </c>
      <c r="J60" s="37">
        <v>26543233</v>
      </c>
      <c r="K60" s="37">
        <v>60359540</v>
      </c>
      <c r="L60" s="24">
        <f t="shared" si="22"/>
        <v>0.4397520756453744</v>
      </c>
      <c r="M60" s="37">
        <v>26543233</v>
      </c>
      <c r="N60" s="37">
        <v>42382698</v>
      </c>
      <c r="O60" s="24">
        <f t="shared" si="23"/>
        <v>0.6262752078690224</v>
      </c>
      <c r="P60" s="37">
        <v>0</v>
      </c>
      <c r="Q60" s="37">
        <v>17802850</v>
      </c>
      <c r="R60" s="24">
        <f t="shared" si="24"/>
        <v>0</v>
      </c>
      <c r="S60" s="46">
        <v>0</v>
      </c>
      <c r="T60" s="47">
        <v>17802850</v>
      </c>
      <c r="U60" s="24">
        <f t="shared" si="25"/>
        <v>0</v>
      </c>
      <c r="V60" s="46">
        <v>0</v>
      </c>
      <c r="W60" s="47">
        <v>0</v>
      </c>
      <c r="X60" s="24">
        <f t="shared" si="26"/>
        <v>0</v>
      </c>
      <c r="Y60" s="46">
        <v>13989617</v>
      </c>
      <c r="Z60" s="46">
        <v>17802850</v>
      </c>
      <c r="AA60" s="24">
        <f t="shared" si="27"/>
        <v>0.7858077217973527</v>
      </c>
      <c r="AB60" s="37">
        <v>0</v>
      </c>
      <c r="AC60" s="46">
        <v>29078879</v>
      </c>
      <c r="AD60" s="24">
        <f t="shared" si="28"/>
        <v>0</v>
      </c>
      <c r="AE60" s="37">
        <v>0</v>
      </c>
      <c r="AF60" s="46">
        <v>80813179</v>
      </c>
      <c r="AG60" s="24">
        <f t="shared" si="29"/>
        <v>0</v>
      </c>
    </row>
    <row r="61" spans="1:33" s="10" customFormat="1" ht="12.75" customHeight="1">
      <c r="A61" s="22"/>
      <c r="B61" s="23" t="s">
        <v>188</v>
      </c>
      <c r="C61" s="102" t="s">
        <v>189</v>
      </c>
      <c r="D61" s="43">
        <v>78552048</v>
      </c>
      <c r="E61" s="37">
        <v>161884548</v>
      </c>
      <c r="F61" s="24">
        <f t="shared" si="20"/>
        <v>0.48523499599232905</v>
      </c>
      <c r="G61" s="43">
        <v>51933651</v>
      </c>
      <c r="H61" s="37">
        <v>160893999</v>
      </c>
      <c r="I61" s="24">
        <f t="shared" si="21"/>
        <v>0.3227817775851292</v>
      </c>
      <c r="J61" s="37">
        <v>51933651</v>
      </c>
      <c r="K61" s="37">
        <v>130157612</v>
      </c>
      <c r="L61" s="24">
        <f t="shared" si="22"/>
        <v>0.3990058683621208</v>
      </c>
      <c r="M61" s="37">
        <v>51933651</v>
      </c>
      <c r="N61" s="37">
        <v>78552048</v>
      </c>
      <c r="O61" s="24">
        <f t="shared" si="23"/>
        <v>0.6611368172093998</v>
      </c>
      <c r="P61" s="37">
        <v>675000</v>
      </c>
      <c r="Q61" s="37">
        <v>45542000</v>
      </c>
      <c r="R61" s="24">
        <f t="shared" si="24"/>
        <v>0.014821483465811778</v>
      </c>
      <c r="S61" s="46">
        <v>0</v>
      </c>
      <c r="T61" s="47">
        <v>45542000</v>
      </c>
      <c r="U61" s="24">
        <f t="shared" si="25"/>
        <v>0</v>
      </c>
      <c r="V61" s="46">
        <v>0</v>
      </c>
      <c r="W61" s="47">
        <v>134916000</v>
      </c>
      <c r="X61" s="24">
        <f t="shared" si="26"/>
        <v>0</v>
      </c>
      <c r="Y61" s="46">
        <v>37552000</v>
      </c>
      <c r="Z61" s="46">
        <v>45542000</v>
      </c>
      <c r="AA61" s="24">
        <f t="shared" si="27"/>
        <v>0.8245575512713539</v>
      </c>
      <c r="AB61" s="37">
        <v>17003000</v>
      </c>
      <c r="AC61" s="46">
        <v>56343639</v>
      </c>
      <c r="AD61" s="24">
        <f t="shared" si="28"/>
        <v>0.30177319572844774</v>
      </c>
      <c r="AE61" s="37">
        <v>57233000</v>
      </c>
      <c r="AF61" s="46">
        <v>160893999</v>
      </c>
      <c r="AG61" s="24">
        <f t="shared" si="29"/>
        <v>0.3557186741315318</v>
      </c>
    </row>
    <row r="62" spans="1:33" s="10" customFormat="1" ht="12.75" customHeight="1">
      <c r="A62" s="22"/>
      <c r="B62" s="23" t="s">
        <v>190</v>
      </c>
      <c r="C62" s="102" t="s">
        <v>191</v>
      </c>
      <c r="D62" s="43">
        <v>80074308</v>
      </c>
      <c r="E62" s="37">
        <v>128459208</v>
      </c>
      <c r="F62" s="24">
        <f t="shared" si="20"/>
        <v>0.6233442448127191</v>
      </c>
      <c r="G62" s="43">
        <v>24319922</v>
      </c>
      <c r="H62" s="37">
        <v>70534248</v>
      </c>
      <c r="I62" s="24">
        <f t="shared" si="21"/>
        <v>0.34479593516046275</v>
      </c>
      <c r="J62" s="37">
        <v>24319922</v>
      </c>
      <c r="K62" s="37">
        <v>57633071</v>
      </c>
      <c r="L62" s="24">
        <f t="shared" si="22"/>
        <v>0.4219785893415258</v>
      </c>
      <c r="M62" s="37">
        <v>24319922</v>
      </c>
      <c r="N62" s="37">
        <v>80074308</v>
      </c>
      <c r="O62" s="24">
        <f t="shared" si="23"/>
        <v>0.3037169175411419</v>
      </c>
      <c r="P62" s="37">
        <v>2548461</v>
      </c>
      <c r="Q62" s="37">
        <v>60123561</v>
      </c>
      <c r="R62" s="24">
        <f t="shared" si="24"/>
        <v>0.042387060207561555</v>
      </c>
      <c r="S62" s="46">
        <v>0</v>
      </c>
      <c r="T62" s="47">
        <v>60123561</v>
      </c>
      <c r="U62" s="24">
        <f t="shared" si="25"/>
        <v>0</v>
      </c>
      <c r="V62" s="46">
        <v>0</v>
      </c>
      <c r="W62" s="47">
        <v>348450000</v>
      </c>
      <c r="X62" s="24">
        <f t="shared" si="26"/>
        <v>0</v>
      </c>
      <c r="Y62" s="46">
        <v>54740979</v>
      </c>
      <c r="Z62" s="46">
        <v>60123561</v>
      </c>
      <c r="AA62" s="24">
        <f t="shared" si="27"/>
        <v>0.9104746640006902</v>
      </c>
      <c r="AB62" s="37">
        <v>10828000</v>
      </c>
      <c r="AC62" s="46">
        <v>18336534</v>
      </c>
      <c r="AD62" s="24">
        <f t="shared" si="28"/>
        <v>0.5905150886203466</v>
      </c>
      <c r="AE62" s="37">
        <v>2000000</v>
      </c>
      <c r="AF62" s="46">
        <v>70534248</v>
      </c>
      <c r="AG62" s="24">
        <f t="shared" si="29"/>
        <v>0.028355019819591754</v>
      </c>
    </row>
    <row r="63" spans="1:33" s="10" customFormat="1" ht="12.75" customHeight="1">
      <c r="A63" s="22"/>
      <c r="B63" s="23" t="s">
        <v>192</v>
      </c>
      <c r="C63" s="102" t="s">
        <v>193</v>
      </c>
      <c r="D63" s="43">
        <v>66253012</v>
      </c>
      <c r="E63" s="37">
        <v>135569182</v>
      </c>
      <c r="F63" s="24">
        <f t="shared" si="20"/>
        <v>0.488702602041222</v>
      </c>
      <c r="G63" s="43">
        <v>36379000</v>
      </c>
      <c r="H63" s="37">
        <v>107653537</v>
      </c>
      <c r="I63" s="24">
        <f t="shared" si="21"/>
        <v>0.3379266581830934</v>
      </c>
      <c r="J63" s="37">
        <v>36379000</v>
      </c>
      <c r="K63" s="37">
        <v>87598277</v>
      </c>
      <c r="L63" s="24">
        <f t="shared" si="22"/>
        <v>0.4152935565159575</v>
      </c>
      <c r="M63" s="37">
        <v>36379000</v>
      </c>
      <c r="N63" s="37">
        <v>66253012</v>
      </c>
      <c r="O63" s="24">
        <f t="shared" si="23"/>
        <v>0.5490920171297269</v>
      </c>
      <c r="P63" s="37">
        <v>2156000</v>
      </c>
      <c r="Q63" s="37">
        <v>35571000</v>
      </c>
      <c r="R63" s="24">
        <f t="shared" si="24"/>
        <v>0.060611172022152875</v>
      </c>
      <c r="S63" s="46">
        <v>0</v>
      </c>
      <c r="T63" s="47">
        <v>35571000</v>
      </c>
      <c r="U63" s="24">
        <f t="shared" si="25"/>
        <v>0</v>
      </c>
      <c r="V63" s="46">
        <v>0</v>
      </c>
      <c r="W63" s="47">
        <v>553347000</v>
      </c>
      <c r="X63" s="24">
        <f t="shared" si="26"/>
        <v>0</v>
      </c>
      <c r="Y63" s="46">
        <v>30515000</v>
      </c>
      <c r="Z63" s="46">
        <v>35571000</v>
      </c>
      <c r="AA63" s="24">
        <f t="shared" si="27"/>
        <v>0.8578617413061201</v>
      </c>
      <c r="AB63" s="37">
        <v>19763000</v>
      </c>
      <c r="AC63" s="46">
        <v>27809700</v>
      </c>
      <c r="AD63" s="24">
        <f t="shared" si="28"/>
        <v>0.7106513195036265</v>
      </c>
      <c r="AE63" s="37">
        <v>19103000</v>
      </c>
      <c r="AF63" s="46">
        <v>107653537</v>
      </c>
      <c r="AG63" s="24">
        <f t="shared" si="29"/>
        <v>0.17744888400647718</v>
      </c>
    </row>
    <row r="64" spans="1:33" s="10" customFormat="1" ht="12.75" customHeight="1">
      <c r="A64" s="22"/>
      <c r="B64" s="23" t="s">
        <v>66</v>
      </c>
      <c r="C64" s="102" t="s">
        <v>67</v>
      </c>
      <c r="D64" s="43">
        <v>1182740184</v>
      </c>
      <c r="E64" s="37">
        <v>1617397184</v>
      </c>
      <c r="F64" s="24">
        <f t="shared" si="20"/>
        <v>0.7312614339261765</v>
      </c>
      <c r="G64" s="43">
        <v>458293434</v>
      </c>
      <c r="H64" s="37">
        <v>1420427448</v>
      </c>
      <c r="I64" s="24">
        <f t="shared" si="21"/>
        <v>0.32264473250308523</v>
      </c>
      <c r="J64" s="37">
        <v>458293434</v>
      </c>
      <c r="K64" s="37">
        <v>945635702</v>
      </c>
      <c r="L64" s="24">
        <f t="shared" si="22"/>
        <v>0.4846405788515798</v>
      </c>
      <c r="M64" s="37">
        <v>458293434</v>
      </c>
      <c r="N64" s="37">
        <v>1182740184</v>
      </c>
      <c r="O64" s="24">
        <f t="shared" si="23"/>
        <v>0.3874844536439628</v>
      </c>
      <c r="P64" s="37">
        <v>35000000</v>
      </c>
      <c r="Q64" s="37">
        <v>246637998</v>
      </c>
      <c r="R64" s="24">
        <f t="shared" si="24"/>
        <v>0.14190838509806586</v>
      </c>
      <c r="S64" s="46">
        <v>0</v>
      </c>
      <c r="T64" s="47">
        <v>246637998</v>
      </c>
      <c r="U64" s="24">
        <f t="shared" si="25"/>
        <v>0</v>
      </c>
      <c r="V64" s="46">
        <v>0</v>
      </c>
      <c r="W64" s="47">
        <v>782559000</v>
      </c>
      <c r="X64" s="24">
        <f t="shared" si="26"/>
        <v>0</v>
      </c>
      <c r="Y64" s="46">
        <v>206434797</v>
      </c>
      <c r="Z64" s="46">
        <v>246637998</v>
      </c>
      <c r="AA64" s="24">
        <f t="shared" si="27"/>
        <v>0.8369951048662015</v>
      </c>
      <c r="AB64" s="37">
        <v>180007000</v>
      </c>
      <c r="AC64" s="46">
        <v>920923438</v>
      </c>
      <c r="AD64" s="24">
        <f t="shared" si="28"/>
        <v>0.19546358858118235</v>
      </c>
      <c r="AE64" s="37">
        <v>449218000</v>
      </c>
      <c r="AF64" s="46">
        <v>1420427448</v>
      </c>
      <c r="AG64" s="24">
        <f t="shared" si="29"/>
        <v>0.31625550508229827</v>
      </c>
    </row>
    <row r="65" spans="1:33" s="10" customFormat="1" ht="12.75" customHeight="1">
      <c r="A65" s="22"/>
      <c r="B65" s="23" t="s">
        <v>194</v>
      </c>
      <c r="C65" s="102" t="s">
        <v>195</v>
      </c>
      <c r="D65" s="43">
        <v>255980</v>
      </c>
      <c r="E65" s="37">
        <v>388791</v>
      </c>
      <c r="F65" s="24">
        <f t="shared" si="20"/>
        <v>0.6584000144036256</v>
      </c>
      <c r="G65" s="43">
        <v>72410</v>
      </c>
      <c r="H65" s="37">
        <v>413011</v>
      </c>
      <c r="I65" s="24">
        <f t="shared" si="21"/>
        <v>0.1753222069145858</v>
      </c>
      <c r="J65" s="37">
        <v>72410</v>
      </c>
      <c r="K65" s="37">
        <v>250072</v>
      </c>
      <c r="L65" s="24">
        <f t="shared" si="22"/>
        <v>0.28955660769698327</v>
      </c>
      <c r="M65" s="37">
        <v>72410</v>
      </c>
      <c r="N65" s="37">
        <v>255980</v>
      </c>
      <c r="O65" s="24">
        <f t="shared" si="23"/>
        <v>0.28287366200484415</v>
      </c>
      <c r="P65" s="37">
        <v>2775</v>
      </c>
      <c r="Q65" s="37">
        <v>65527</v>
      </c>
      <c r="R65" s="24">
        <f t="shared" si="24"/>
        <v>0.042348955392433656</v>
      </c>
      <c r="S65" s="46">
        <v>0</v>
      </c>
      <c r="T65" s="47">
        <v>65527</v>
      </c>
      <c r="U65" s="24">
        <f t="shared" si="25"/>
        <v>0</v>
      </c>
      <c r="V65" s="46">
        <v>0</v>
      </c>
      <c r="W65" s="47">
        <v>0</v>
      </c>
      <c r="X65" s="24">
        <f t="shared" si="26"/>
        <v>0</v>
      </c>
      <c r="Y65" s="46">
        <v>64133</v>
      </c>
      <c r="Z65" s="46">
        <v>65527</v>
      </c>
      <c r="AA65" s="24">
        <f t="shared" si="27"/>
        <v>0.9787263265524135</v>
      </c>
      <c r="AB65" s="37">
        <v>0</v>
      </c>
      <c r="AC65" s="46">
        <v>203428</v>
      </c>
      <c r="AD65" s="24">
        <f t="shared" si="28"/>
        <v>0</v>
      </c>
      <c r="AE65" s="37">
        <v>0</v>
      </c>
      <c r="AF65" s="46">
        <v>413011</v>
      </c>
      <c r="AG65" s="24">
        <f t="shared" si="29"/>
        <v>0</v>
      </c>
    </row>
    <row r="66" spans="1:33" s="10" customFormat="1" ht="12.75" customHeight="1">
      <c r="A66" s="22"/>
      <c r="B66" s="23" t="s">
        <v>196</v>
      </c>
      <c r="C66" s="102" t="s">
        <v>197</v>
      </c>
      <c r="D66" s="43">
        <v>167164414</v>
      </c>
      <c r="E66" s="37">
        <v>339822414</v>
      </c>
      <c r="F66" s="24">
        <f t="shared" si="20"/>
        <v>0.49191697519987604</v>
      </c>
      <c r="G66" s="43">
        <v>94216616</v>
      </c>
      <c r="H66" s="37">
        <v>339820072</v>
      </c>
      <c r="I66" s="24">
        <f t="shared" si="21"/>
        <v>0.2772544171552056</v>
      </c>
      <c r="J66" s="37">
        <v>94216616</v>
      </c>
      <c r="K66" s="37">
        <v>290049559</v>
      </c>
      <c r="L66" s="24">
        <f t="shared" si="22"/>
        <v>0.32482937165920667</v>
      </c>
      <c r="M66" s="37">
        <v>94216616</v>
      </c>
      <c r="N66" s="37">
        <v>167164414</v>
      </c>
      <c r="O66" s="24">
        <f t="shared" si="23"/>
        <v>0.563616464446793</v>
      </c>
      <c r="P66" s="37">
        <v>0</v>
      </c>
      <c r="Q66" s="37">
        <v>78757000</v>
      </c>
      <c r="R66" s="24">
        <f t="shared" si="24"/>
        <v>0</v>
      </c>
      <c r="S66" s="46">
        <v>0</v>
      </c>
      <c r="T66" s="47">
        <v>78757000</v>
      </c>
      <c r="U66" s="24">
        <f t="shared" si="25"/>
        <v>0</v>
      </c>
      <c r="V66" s="46">
        <v>0</v>
      </c>
      <c r="W66" s="47">
        <v>0</v>
      </c>
      <c r="X66" s="24">
        <f t="shared" si="26"/>
        <v>0</v>
      </c>
      <c r="Y66" s="46">
        <v>63311000</v>
      </c>
      <c r="Z66" s="46">
        <v>78757000</v>
      </c>
      <c r="AA66" s="24">
        <f t="shared" si="27"/>
        <v>0.8038777505491576</v>
      </c>
      <c r="AB66" s="37">
        <v>0</v>
      </c>
      <c r="AC66" s="46">
        <v>106985491</v>
      </c>
      <c r="AD66" s="24">
        <f t="shared" si="28"/>
        <v>0</v>
      </c>
      <c r="AE66" s="37">
        <v>0</v>
      </c>
      <c r="AF66" s="46">
        <v>339820072</v>
      </c>
      <c r="AG66" s="24">
        <f t="shared" si="29"/>
        <v>0</v>
      </c>
    </row>
    <row r="67" spans="1:33" s="10" customFormat="1" ht="12.75" customHeight="1">
      <c r="A67" s="22"/>
      <c r="B67" s="23" t="s">
        <v>198</v>
      </c>
      <c r="C67" s="102" t="s">
        <v>199</v>
      </c>
      <c r="D67" s="43">
        <v>380583000</v>
      </c>
      <c r="E67" s="37">
        <v>512250000</v>
      </c>
      <c r="F67" s="24">
        <f t="shared" si="20"/>
        <v>0.7429633967789165</v>
      </c>
      <c r="G67" s="43">
        <v>149975000</v>
      </c>
      <c r="H67" s="37">
        <v>497749000</v>
      </c>
      <c r="I67" s="24">
        <f t="shared" si="21"/>
        <v>0.30130648178097796</v>
      </c>
      <c r="J67" s="37">
        <v>149975000</v>
      </c>
      <c r="K67" s="37">
        <v>376123000</v>
      </c>
      <c r="L67" s="24">
        <f t="shared" si="22"/>
        <v>0.39873924221597723</v>
      </c>
      <c r="M67" s="37">
        <v>149975000</v>
      </c>
      <c r="N67" s="37">
        <v>380583000</v>
      </c>
      <c r="O67" s="24">
        <f t="shared" si="23"/>
        <v>0.39406647170262465</v>
      </c>
      <c r="P67" s="37">
        <v>14500000</v>
      </c>
      <c r="Q67" s="37">
        <v>66233000</v>
      </c>
      <c r="R67" s="24">
        <f t="shared" si="24"/>
        <v>0.21892410127881873</v>
      </c>
      <c r="S67" s="46">
        <v>0</v>
      </c>
      <c r="T67" s="47">
        <v>66233000</v>
      </c>
      <c r="U67" s="24">
        <f t="shared" si="25"/>
        <v>0</v>
      </c>
      <c r="V67" s="46">
        <v>0</v>
      </c>
      <c r="W67" s="47">
        <v>1478524000</v>
      </c>
      <c r="X67" s="24">
        <f t="shared" si="26"/>
        <v>0</v>
      </c>
      <c r="Y67" s="46">
        <v>54522960</v>
      </c>
      <c r="Z67" s="46">
        <v>66233000</v>
      </c>
      <c r="AA67" s="24">
        <f t="shared" si="27"/>
        <v>0.823199311521447</v>
      </c>
      <c r="AB67" s="37">
        <v>336998000</v>
      </c>
      <c r="AC67" s="46">
        <v>275784000</v>
      </c>
      <c r="AD67" s="24">
        <f t="shared" si="28"/>
        <v>1.22196356568909</v>
      </c>
      <c r="AE67" s="37">
        <v>43000000</v>
      </c>
      <c r="AF67" s="46">
        <v>497749000</v>
      </c>
      <c r="AG67" s="24">
        <f t="shared" si="29"/>
        <v>0.08638892293103552</v>
      </c>
    </row>
    <row r="68" spans="1:33" s="10" customFormat="1" ht="12.75" customHeight="1">
      <c r="A68" s="22"/>
      <c r="B68" s="23" t="s">
        <v>200</v>
      </c>
      <c r="C68" s="102" t="s">
        <v>201</v>
      </c>
      <c r="D68" s="43">
        <v>122410000</v>
      </c>
      <c r="E68" s="37">
        <v>203633000</v>
      </c>
      <c r="F68" s="24">
        <f t="shared" si="20"/>
        <v>0.6011304651014325</v>
      </c>
      <c r="G68" s="43">
        <v>57708999</v>
      </c>
      <c r="H68" s="37">
        <v>192628157</v>
      </c>
      <c r="I68" s="24">
        <f t="shared" si="21"/>
        <v>0.29958755718147684</v>
      </c>
      <c r="J68" s="37">
        <v>57708999</v>
      </c>
      <c r="K68" s="37">
        <v>169591157</v>
      </c>
      <c r="L68" s="24">
        <f t="shared" si="22"/>
        <v>0.3402830667639115</v>
      </c>
      <c r="M68" s="37">
        <v>57708999</v>
      </c>
      <c r="N68" s="37">
        <v>122410000</v>
      </c>
      <c r="O68" s="24">
        <f t="shared" si="23"/>
        <v>0.47144023364104237</v>
      </c>
      <c r="P68" s="37">
        <v>18391000</v>
      </c>
      <c r="Q68" s="37">
        <v>40984000</v>
      </c>
      <c r="R68" s="24">
        <f t="shared" si="24"/>
        <v>0.4487360921335155</v>
      </c>
      <c r="S68" s="46">
        <v>0</v>
      </c>
      <c r="T68" s="47">
        <v>40984000</v>
      </c>
      <c r="U68" s="24">
        <f t="shared" si="25"/>
        <v>0</v>
      </c>
      <c r="V68" s="46">
        <v>0</v>
      </c>
      <c r="W68" s="47">
        <v>668987823</v>
      </c>
      <c r="X68" s="24">
        <f t="shared" si="26"/>
        <v>0</v>
      </c>
      <c r="Y68" s="46">
        <v>34306000</v>
      </c>
      <c r="Z68" s="46">
        <v>40984000</v>
      </c>
      <c r="AA68" s="24">
        <f t="shared" si="27"/>
        <v>0.8370583642397033</v>
      </c>
      <c r="AB68" s="37">
        <v>47699000</v>
      </c>
      <c r="AC68" s="46">
        <v>89532000</v>
      </c>
      <c r="AD68" s="24">
        <f t="shared" si="28"/>
        <v>0.5327592369208775</v>
      </c>
      <c r="AE68" s="37">
        <v>33825000</v>
      </c>
      <c r="AF68" s="46">
        <v>192628157</v>
      </c>
      <c r="AG68" s="24">
        <f t="shared" si="29"/>
        <v>0.17559738164343233</v>
      </c>
    </row>
    <row r="69" spans="1:33" s="10" customFormat="1" ht="12.75" customHeight="1">
      <c r="A69" s="22"/>
      <c r="B69" s="23" t="s">
        <v>202</v>
      </c>
      <c r="C69" s="102" t="s">
        <v>203</v>
      </c>
      <c r="D69" s="43">
        <v>1001529652</v>
      </c>
      <c r="E69" s="37">
        <v>1427289952</v>
      </c>
      <c r="F69" s="24">
        <f t="shared" si="20"/>
        <v>0.7017002050610667</v>
      </c>
      <c r="G69" s="43">
        <v>275099999</v>
      </c>
      <c r="H69" s="37">
        <v>1153147588</v>
      </c>
      <c r="I69" s="24">
        <f t="shared" si="21"/>
        <v>0.23856443170221503</v>
      </c>
      <c r="J69" s="37">
        <v>275099999</v>
      </c>
      <c r="K69" s="37">
        <v>842227588</v>
      </c>
      <c r="L69" s="24">
        <f t="shared" si="22"/>
        <v>0.32663380174148365</v>
      </c>
      <c r="M69" s="37">
        <v>275099999</v>
      </c>
      <c r="N69" s="37">
        <v>1001529652</v>
      </c>
      <c r="O69" s="24">
        <f t="shared" si="23"/>
        <v>0.2746798344418863</v>
      </c>
      <c r="P69" s="37">
        <v>120500000</v>
      </c>
      <c r="Q69" s="37">
        <v>394024000</v>
      </c>
      <c r="R69" s="24">
        <f t="shared" si="24"/>
        <v>0.305818934887215</v>
      </c>
      <c r="S69" s="46">
        <v>98000000</v>
      </c>
      <c r="T69" s="47">
        <v>394024000</v>
      </c>
      <c r="U69" s="24">
        <f t="shared" si="25"/>
        <v>0.2487158142651209</v>
      </c>
      <c r="V69" s="46">
        <v>98000000</v>
      </c>
      <c r="W69" s="47">
        <v>1281176000</v>
      </c>
      <c r="X69" s="24">
        <f t="shared" si="26"/>
        <v>0.07649222277032976</v>
      </c>
      <c r="Y69" s="46">
        <v>289071000</v>
      </c>
      <c r="Z69" s="46">
        <v>394024000</v>
      </c>
      <c r="AA69" s="24">
        <f t="shared" si="27"/>
        <v>0.7336380525044159</v>
      </c>
      <c r="AB69" s="37">
        <v>214031416</v>
      </c>
      <c r="AC69" s="46">
        <v>-33697051</v>
      </c>
      <c r="AD69" s="24">
        <f t="shared" si="28"/>
        <v>-6.3516364087765425</v>
      </c>
      <c r="AE69" s="37">
        <v>122819115</v>
      </c>
      <c r="AF69" s="46">
        <v>1153147588</v>
      </c>
      <c r="AG69" s="24">
        <f t="shared" si="29"/>
        <v>0.10650771529862489</v>
      </c>
    </row>
    <row r="70" spans="1:33" s="10" customFormat="1" ht="12.75" customHeight="1">
      <c r="A70" s="22"/>
      <c r="B70" s="23" t="s">
        <v>204</v>
      </c>
      <c r="C70" s="102" t="s">
        <v>205</v>
      </c>
      <c r="D70" s="43">
        <v>43180747</v>
      </c>
      <c r="E70" s="37">
        <v>103613747</v>
      </c>
      <c r="F70" s="24">
        <f t="shared" si="20"/>
        <v>0.4167472777526326</v>
      </c>
      <c r="G70" s="43">
        <v>33978600</v>
      </c>
      <c r="H70" s="37">
        <v>103330613</v>
      </c>
      <c r="I70" s="24">
        <f t="shared" si="21"/>
        <v>0.3288338181057728</v>
      </c>
      <c r="J70" s="37">
        <v>33978600</v>
      </c>
      <c r="K70" s="37">
        <v>87789313</v>
      </c>
      <c r="L70" s="24">
        <f t="shared" si="22"/>
        <v>0.3870471113038554</v>
      </c>
      <c r="M70" s="37">
        <v>33978600</v>
      </c>
      <c r="N70" s="37">
        <v>43180747</v>
      </c>
      <c r="O70" s="24">
        <f t="shared" si="23"/>
        <v>0.7868923620056874</v>
      </c>
      <c r="P70" s="37">
        <v>1503551</v>
      </c>
      <c r="Q70" s="37">
        <v>85184338</v>
      </c>
      <c r="R70" s="24">
        <f t="shared" si="24"/>
        <v>0.017650556842972707</v>
      </c>
      <c r="S70" s="46">
        <v>0</v>
      </c>
      <c r="T70" s="47">
        <v>85184338</v>
      </c>
      <c r="U70" s="24">
        <f t="shared" si="25"/>
        <v>0</v>
      </c>
      <c r="V70" s="46">
        <v>0</v>
      </c>
      <c r="W70" s="47">
        <v>0</v>
      </c>
      <c r="X70" s="24">
        <f t="shared" si="26"/>
        <v>0</v>
      </c>
      <c r="Y70" s="46">
        <v>78307100</v>
      </c>
      <c r="Z70" s="46">
        <v>85184338</v>
      </c>
      <c r="AA70" s="24">
        <f t="shared" si="27"/>
        <v>0.9192664031737853</v>
      </c>
      <c r="AB70" s="37">
        <v>0</v>
      </c>
      <c r="AC70" s="46">
        <v>14055647</v>
      </c>
      <c r="AD70" s="24">
        <f t="shared" si="28"/>
        <v>0</v>
      </c>
      <c r="AE70" s="37">
        <v>0</v>
      </c>
      <c r="AF70" s="46">
        <v>103330613</v>
      </c>
      <c r="AG70" s="24">
        <f t="shared" si="29"/>
        <v>0</v>
      </c>
    </row>
    <row r="71" spans="1:33" s="10" customFormat="1" ht="12.75" customHeight="1">
      <c r="A71" s="22"/>
      <c r="B71" s="23" t="s">
        <v>206</v>
      </c>
      <c r="C71" s="102" t="s">
        <v>207</v>
      </c>
      <c r="D71" s="43">
        <v>142068092</v>
      </c>
      <c r="E71" s="37">
        <v>213463342</v>
      </c>
      <c r="F71" s="24">
        <f t="shared" si="20"/>
        <v>0.6655385916332183</v>
      </c>
      <c r="G71" s="43">
        <v>50134840</v>
      </c>
      <c r="H71" s="37">
        <v>176040441</v>
      </c>
      <c r="I71" s="24">
        <f t="shared" si="21"/>
        <v>0.2847916064922832</v>
      </c>
      <c r="J71" s="37">
        <v>50134840</v>
      </c>
      <c r="K71" s="37">
        <v>147690441</v>
      </c>
      <c r="L71" s="24">
        <f t="shared" si="22"/>
        <v>0.3394589362760451</v>
      </c>
      <c r="M71" s="37">
        <v>50134840</v>
      </c>
      <c r="N71" s="37">
        <v>142068092</v>
      </c>
      <c r="O71" s="24">
        <f t="shared" si="23"/>
        <v>0.3528930338559062</v>
      </c>
      <c r="P71" s="37">
        <v>2360000</v>
      </c>
      <c r="Q71" s="37">
        <v>37403750</v>
      </c>
      <c r="R71" s="24">
        <f t="shared" si="24"/>
        <v>0.06309527787989172</v>
      </c>
      <c r="S71" s="46">
        <v>0</v>
      </c>
      <c r="T71" s="47">
        <v>37403750</v>
      </c>
      <c r="U71" s="24">
        <f t="shared" si="25"/>
        <v>0</v>
      </c>
      <c r="V71" s="46">
        <v>0</v>
      </c>
      <c r="W71" s="47">
        <v>0</v>
      </c>
      <c r="X71" s="24">
        <f t="shared" si="26"/>
        <v>0</v>
      </c>
      <c r="Y71" s="46">
        <v>36193750</v>
      </c>
      <c r="Z71" s="46">
        <v>37403750</v>
      </c>
      <c r="AA71" s="24">
        <f t="shared" si="27"/>
        <v>0.9676503024429368</v>
      </c>
      <c r="AB71" s="37">
        <v>0</v>
      </c>
      <c r="AC71" s="46">
        <v>80176530</v>
      </c>
      <c r="AD71" s="24">
        <f t="shared" si="28"/>
        <v>0</v>
      </c>
      <c r="AE71" s="37">
        <v>0</v>
      </c>
      <c r="AF71" s="46">
        <v>176040441</v>
      </c>
      <c r="AG71" s="24">
        <f t="shared" si="29"/>
        <v>0</v>
      </c>
    </row>
    <row r="72" spans="1:33" s="10" customFormat="1" ht="12.75" customHeight="1">
      <c r="A72" s="22"/>
      <c r="B72" s="23" t="s">
        <v>208</v>
      </c>
      <c r="C72" s="102" t="s">
        <v>209</v>
      </c>
      <c r="D72" s="43">
        <v>354829000</v>
      </c>
      <c r="E72" s="37">
        <v>520373000</v>
      </c>
      <c r="F72" s="24">
        <f t="shared" si="20"/>
        <v>0.6818743478235804</v>
      </c>
      <c r="G72" s="43">
        <v>170532000</v>
      </c>
      <c r="H72" s="37">
        <v>518761000</v>
      </c>
      <c r="I72" s="24">
        <f t="shared" si="21"/>
        <v>0.32872941489433477</v>
      </c>
      <c r="J72" s="37">
        <v>170532000</v>
      </c>
      <c r="K72" s="37">
        <v>357670000</v>
      </c>
      <c r="L72" s="24">
        <f t="shared" si="22"/>
        <v>0.4767858640646406</v>
      </c>
      <c r="M72" s="37">
        <v>170532000</v>
      </c>
      <c r="N72" s="37">
        <v>354829000</v>
      </c>
      <c r="O72" s="24">
        <f t="shared" si="23"/>
        <v>0.4806033328730177</v>
      </c>
      <c r="P72" s="37">
        <v>0</v>
      </c>
      <c r="Q72" s="37">
        <v>0</v>
      </c>
      <c r="R72" s="24">
        <f t="shared" si="24"/>
        <v>0</v>
      </c>
      <c r="S72" s="46">
        <v>0</v>
      </c>
      <c r="T72" s="47">
        <v>0</v>
      </c>
      <c r="U72" s="24">
        <f t="shared" si="25"/>
        <v>0</v>
      </c>
      <c r="V72" s="46">
        <v>0</v>
      </c>
      <c r="W72" s="47">
        <v>919592</v>
      </c>
      <c r="X72" s="24">
        <f t="shared" si="26"/>
        <v>0</v>
      </c>
      <c r="Y72" s="46">
        <v>0</v>
      </c>
      <c r="Z72" s="46">
        <v>0</v>
      </c>
      <c r="AA72" s="24">
        <f t="shared" si="27"/>
        <v>0</v>
      </c>
      <c r="AB72" s="37">
        <v>52815</v>
      </c>
      <c r="AC72" s="46">
        <v>298086000</v>
      </c>
      <c r="AD72" s="24">
        <f t="shared" si="28"/>
        <v>0.00017718041102232241</v>
      </c>
      <c r="AE72" s="37">
        <v>75000</v>
      </c>
      <c r="AF72" s="46">
        <v>518761000</v>
      </c>
      <c r="AG72" s="24">
        <f t="shared" si="29"/>
        <v>0.00014457524756101558</v>
      </c>
    </row>
    <row r="73" spans="1:33" s="10" customFormat="1" ht="12.75" customHeight="1">
      <c r="A73" s="22"/>
      <c r="B73" s="23" t="s">
        <v>210</v>
      </c>
      <c r="C73" s="102" t="s">
        <v>211</v>
      </c>
      <c r="D73" s="43">
        <v>309717721</v>
      </c>
      <c r="E73" s="37">
        <v>466993721</v>
      </c>
      <c r="F73" s="24">
        <f t="shared" si="20"/>
        <v>0.6632160285512704</v>
      </c>
      <c r="G73" s="43">
        <v>125700041</v>
      </c>
      <c r="H73" s="37">
        <v>424043557</v>
      </c>
      <c r="I73" s="24">
        <f t="shared" si="21"/>
        <v>0.296431908762618</v>
      </c>
      <c r="J73" s="37">
        <v>125700041</v>
      </c>
      <c r="K73" s="37">
        <v>424043557</v>
      </c>
      <c r="L73" s="24">
        <f t="shared" si="22"/>
        <v>0.296431908762618</v>
      </c>
      <c r="M73" s="37">
        <v>125700041</v>
      </c>
      <c r="N73" s="37">
        <v>309717721</v>
      </c>
      <c r="O73" s="24">
        <f t="shared" si="23"/>
        <v>0.40585356431703823</v>
      </c>
      <c r="P73" s="37">
        <v>1750000</v>
      </c>
      <c r="Q73" s="37">
        <v>52191000</v>
      </c>
      <c r="R73" s="24">
        <f t="shared" si="24"/>
        <v>0.03353068536720891</v>
      </c>
      <c r="S73" s="46">
        <v>0</v>
      </c>
      <c r="T73" s="47">
        <v>52191000</v>
      </c>
      <c r="U73" s="24">
        <f t="shared" si="25"/>
        <v>0</v>
      </c>
      <c r="V73" s="46">
        <v>0</v>
      </c>
      <c r="W73" s="47">
        <v>587074580</v>
      </c>
      <c r="X73" s="24">
        <f t="shared" si="26"/>
        <v>0</v>
      </c>
      <c r="Y73" s="46">
        <v>47913000</v>
      </c>
      <c r="Z73" s="46">
        <v>52191000</v>
      </c>
      <c r="AA73" s="24">
        <f t="shared" si="27"/>
        <v>0.918031844570903</v>
      </c>
      <c r="AB73" s="37">
        <v>302830778</v>
      </c>
      <c r="AC73" s="46">
        <v>198307950</v>
      </c>
      <c r="AD73" s="24">
        <f t="shared" si="28"/>
        <v>1.5270733119877442</v>
      </c>
      <c r="AE73" s="37">
        <v>81792253</v>
      </c>
      <c r="AF73" s="46">
        <v>424043557</v>
      </c>
      <c r="AG73" s="24">
        <f t="shared" si="29"/>
        <v>0.19288644208783487</v>
      </c>
    </row>
    <row r="74" spans="1:33" s="10" customFormat="1" ht="12.75" customHeight="1">
      <c r="A74" s="22"/>
      <c r="B74" s="23" t="s">
        <v>212</v>
      </c>
      <c r="C74" s="102" t="s">
        <v>213</v>
      </c>
      <c r="D74" s="43">
        <v>634585790</v>
      </c>
      <c r="E74" s="37">
        <v>741792190</v>
      </c>
      <c r="F74" s="24">
        <f t="shared" si="20"/>
        <v>0.8554765048146435</v>
      </c>
      <c r="G74" s="43">
        <v>182964110</v>
      </c>
      <c r="H74" s="37">
        <v>788015050</v>
      </c>
      <c r="I74" s="24">
        <f t="shared" si="21"/>
        <v>0.23218352238323367</v>
      </c>
      <c r="J74" s="37">
        <v>182964110</v>
      </c>
      <c r="K74" s="37">
        <v>534902740</v>
      </c>
      <c r="L74" s="24">
        <f t="shared" si="22"/>
        <v>0.3420511736395293</v>
      </c>
      <c r="M74" s="37">
        <v>182964110</v>
      </c>
      <c r="N74" s="37">
        <v>634585790</v>
      </c>
      <c r="O74" s="24">
        <f t="shared" si="23"/>
        <v>0.2883205279462687</v>
      </c>
      <c r="P74" s="37">
        <v>78133890</v>
      </c>
      <c r="Q74" s="37">
        <v>137901950</v>
      </c>
      <c r="R74" s="24">
        <f t="shared" si="24"/>
        <v>0.5665901751208015</v>
      </c>
      <c r="S74" s="46">
        <v>43000000</v>
      </c>
      <c r="T74" s="47">
        <v>137901950</v>
      </c>
      <c r="U74" s="24">
        <f t="shared" si="25"/>
        <v>0.3118157502486368</v>
      </c>
      <c r="V74" s="46">
        <v>43000000</v>
      </c>
      <c r="W74" s="47">
        <v>918262000</v>
      </c>
      <c r="X74" s="24">
        <f t="shared" si="26"/>
        <v>0.046827593867545425</v>
      </c>
      <c r="Y74" s="46">
        <v>112532660</v>
      </c>
      <c r="Z74" s="46">
        <v>137901950</v>
      </c>
      <c r="AA74" s="24">
        <f t="shared" si="27"/>
        <v>0.816033855938948</v>
      </c>
      <c r="AB74" s="37">
        <v>92388000</v>
      </c>
      <c r="AC74" s="46">
        <v>417248990</v>
      </c>
      <c r="AD74" s="24">
        <f t="shared" si="28"/>
        <v>0.22142174628151887</v>
      </c>
      <c r="AE74" s="37">
        <v>105046000</v>
      </c>
      <c r="AF74" s="46">
        <v>788015050</v>
      </c>
      <c r="AG74" s="24">
        <f t="shared" si="29"/>
        <v>0.13330456061721158</v>
      </c>
    </row>
    <row r="75" spans="1:33" s="10" customFormat="1" ht="12.75" customHeight="1">
      <c r="A75" s="22"/>
      <c r="B75" s="23" t="s">
        <v>214</v>
      </c>
      <c r="C75" s="102" t="s">
        <v>215</v>
      </c>
      <c r="D75" s="43">
        <v>55684683</v>
      </c>
      <c r="E75" s="37">
        <v>133086683</v>
      </c>
      <c r="F75" s="24">
        <f t="shared" si="20"/>
        <v>0.4184091281319259</v>
      </c>
      <c r="G75" s="43">
        <v>52627708</v>
      </c>
      <c r="H75" s="37">
        <v>123607612</v>
      </c>
      <c r="I75" s="24">
        <f t="shared" si="21"/>
        <v>0.42576429678133415</v>
      </c>
      <c r="J75" s="37">
        <v>52627708</v>
      </c>
      <c r="K75" s="37">
        <v>112208362</v>
      </c>
      <c r="L75" s="24">
        <f t="shared" si="22"/>
        <v>0.46901770119414093</v>
      </c>
      <c r="M75" s="37">
        <v>52627708</v>
      </c>
      <c r="N75" s="37">
        <v>55684683</v>
      </c>
      <c r="O75" s="24">
        <f t="shared" si="23"/>
        <v>0.9451020489781723</v>
      </c>
      <c r="P75" s="37">
        <v>0</v>
      </c>
      <c r="Q75" s="37">
        <v>0</v>
      </c>
      <c r="R75" s="24">
        <f t="shared" si="24"/>
        <v>0</v>
      </c>
      <c r="S75" s="46">
        <v>0</v>
      </c>
      <c r="T75" s="47">
        <v>0</v>
      </c>
      <c r="U75" s="24">
        <f t="shared" si="25"/>
        <v>0</v>
      </c>
      <c r="V75" s="46">
        <v>0</v>
      </c>
      <c r="W75" s="47">
        <v>779331545</v>
      </c>
      <c r="X75" s="24">
        <f t="shared" si="26"/>
        <v>0</v>
      </c>
      <c r="Y75" s="46">
        <v>0</v>
      </c>
      <c r="Z75" s="46">
        <v>0</v>
      </c>
      <c r="AA75" s="24">
        <f t="shared" si="27"/>
        <v>0</v>
      </c>
      <c r="AB75" s="37">
        <v>53851081</v>
      </c>
      <c r="AC75" s="46">
        <v>35053383</v>
      </c>
      <c r="AD75" s="24">
        <f t="shared" si="28"/>
        <v>1.5362591679096993</v>
      </c>
      <c r="AE75" s="37">
        <v>145520081</v>
      </c>
      <c r="AF75" s="46">
        <v>123607612</v>
      </c>
      <c r="AG75" s="24">
        <f t="shared" si="29"/>
        <v>1.1772744303158287</v>
      </c>
    </row>
    <row r="76" spans="1:33" s="10" customFormat="1" ht="12.75" customHeight="1">
      <c r="A76" s="22"/>
      <c r="B76" s="23" t="s">
        <v>68</v>
      </c>
      <c r="C76" s="102" t="s">
        <v>69</v>
      </c>
      <c r="D76" s="43">
        <v>4520457115</v>
      </c>
      <c r="E76" s="37">
        <v>4520457115</v>
      </c>
      <c r="F76" s="24">
        <f t="shared" si="20"/>
        <v>1</v>
      </c>
      <c r="G76" s="43">
        <v>694690627</v>
      </c>
      <c r="H76" s="37">
        <v>4152968107</v>
      </c>
      <c r="I76" s="24">
        <f t="shared" si="21"/>
        <v>0.16727569514176382</v>
      </c>
      <c r="J76" s="37">
        <v>694690627</v>
      </c>
      <c r="K76" s="37">
        <v>2411732464</v>
      </c>
      <c r="L76" s="24">
        <f t="shared" si="22"/>
        <v>0.28804630586919033</v>
      </c>
      <c r="M76" s="37">
        <v>694690627</v>
      </c>
      <c r="N76" s="37">
        <v>4520457115</v>
      </c>
      <c r="O76" s="24">
        <f t="shared" si="23"/>
        <v>0.15367707497873254</v>
      </c>
      <c r="P76" s="37">
        <v>123596000</v>
      </c>
      <c r="Q76" s="37">
        <v>367488750</v>
      </c>
      <c r="R76" s="24">
        <f t="shared" si="24"/>
        <v>0.33632594195060395</v>
      </c>
      <c r="S76" s="46">
        <v>0</v>
      </c>
      <c r="T76" s="47">
        <v>367488750</v>
      </c>
      <c r="U76" s="24">
        <f t="shared" si="25"/>
        <v>0</v>
      </c>
      <c r="V76" s="46">
        <v>0</v>
      </c>
      <c r="W76" s="47">
        <v>2024011227</v>
      </c>
      <c r="X76" s="24">
        <f t="shared" si="26"/>
        <v>0</v>
      </c>
      <c r="Y76" s="46">
        <v>259958750</v>
      </c>
      <c r="Z76" s="46">
        <v>367488750</v>
      </c>
      <c r="AA76" s="24">
        <f t="shared" si="27"/>
        <v>0.7073924031688045</v>
      </c>
      <c r="AB76" s="37">
        <v>507602365</v>
      </c>
      <c r="AC76" s="46">
        <v>2893366178</v>
      </c>
      <c r="AD76" s="24">
        <f t="shared" si="28"/>
        <v>0.17543661388579349</v>
      </c>
      <c r="AE76" s="37">
        <v>450000000</v>
      </c>
      <c r="AF76" s="46">
        <v>4152968107</v>
      </c>
      <c r="AG76" s="24">
        <f t="shared" si="29"/>
        <v>0.10835623785347794</v>
      </c>
    </row>
    <row r="77" spans="1:33" s="10" customFormat="1" ht="12.75" customHeight="1">
      <c r="A77" s="22"/>
      <c r="B77" s="23" t="s">
        <v>216</v>
      </c>
      <c r="C77" s="102" t="s">
        <v>217</v>
      </c>
      <c r="D77" s="43">
        <v>588596050</v>
      </c>
      <c r="E77" s="37">
        <v>656948440</v>
      </c>
      <c r="F77" s="24">
        <f t="shared" si="20"/>
        <v>0.895954711453459</v>
      </c>
      <c r="G77" s="43">
        <v>158218372</v>
      </c>
      <c r="H77" s="37">
        <v>679546311</v>
      </c>
      <c r="I77" s="24">
        <f t="shared" si="21"/>
        <v>0.23282941786141195</v>
      </c>
      <c r="J77" s="37">
        <v>158218372</v>
      </c>
      <c r="K77" s="37">
        <v>446546311</v>
      </c>
      <c r="L77" s="24">
        <f t="shared" si="22"/>
        <v>0.35431570724587175</v>
      </c>
      <c r="M77" s="37">
        <v>158218372</v>
      </c>
      <c r="N77" s="37">
        <v>588596050</v>
      </c>
      <c r="O77" s="24">
        <f t="shared" si="23"/>
        <v>0.2688063774807867</v>
      </c>
      <c r="P77" s="37">
        <v>147419349</v>
      </c>
      <c r="Q77" s="37">
        <v>194730349</v>
      </c>
      <c r="R77" s="24">
        <f t="shared" si="24"/>
        <v>0.7570435207302997</v>
      </c>
      <c r="S77" s="46">
        <v>54800000</v>
      </c>
      <c r="T77" s="47">
        <v>194730349</v>
      </c>
      <c r="U77" s="24">
        <f t="shared" si="25"/>
        <v>0.28141478861109626</v>
      </c>
      <c r="V77" s="46">
        <v>54800000</v>
      </c>
      <c r="W77" s="47">
        <v>2565278000</v>
      </c>
      <c r="X77" s="24">
        <f t="shared" si="26"/>
        <v>0.021362207137004253</v>
      </c>
      <c r="Y77" s="46">
        <v>162388849</v>
      </c>
      <c r="Z77" s="46">
        <v>194730349</v>
      </c>
      <c r="AA77" s="24">
        <f t="shared" si="27"/>
        <v>0.8339164893090188</v>
      </c>
      <c r="AB77" s="37">
        <v>87000000</v>
      </c>
      <c r="AC77" s="46">
        <v>341144500</v>
      </c>
      <c r="AD77" s="24">
        <f t="shared" si="28"/>
        <v>0.25502389749798104</v>
      </c>
      <c r="AE77" s="37">
        <v>50000000</v>
      </c>
      <c r="AF77" s="46">
        <v>679546311</v>
      </c>
      <c r="AG77" s="24">
        <f t="shared" si="29"/>
        <v>0.0735785025842043</v>
      </c>
    </row>
    <row r="78" spans="1:33" s="10" customFormat="1" ht="12.75" customHeight="1">
      <c r="A78" s="22"/>
      <c r="B78" s="23" t="s">
        <v>218</v>
      </c>
      <c r="C78" s="102" t="s">
        <v>219</v>
      </c>
      <c r="D78" s="43">
        <v>465229824</v>
      </c>
      <c r="E78" s="37">
        <v>539887597</v>
      </c>
      <c r="F78" s="24">
        <f t="shared" si="20"/>
        <v>0.8617160805048092</v>
      </c>
      <c r="G78" s="43">
        <v>104769892</v>
      </c>
      <c r="H78" s="37">
        <v>521339225</v>
      </c>
      <c r="I78" s="24">
        <f t="shared" si="21"/>
        <v>0.20096299487152536</v>
      </c>
      <c r="J78" s="37">
        <v>104769892</v>
      </c>
      <c r="K78" s="37">
        <v>275951670</v>
      </c>
      <c r="L78" s="24">
        <f t="shared" si="22"/>
        <v>0.37966754105891076</v>
      </c>
      <c r="M78" s="37">
        <v>104769892</v>
      </c>
      <c r="N78" s="37">
        <v>465229824</v>
      </c>
      <c r="O78" s="24">
        <f t="shared" si="23"/>
        <v>0.22520029154450769</v>
      </c>
      <c r="P78" s="37">
        <v>38594000</v>
      </c>
      <c r="Q78" s="37">
        <v>67664000</v>
      </c>
      <c r="R78" s="24">
        <f t="shared" si="24"/>
        <v>0.5703771577205013</v>
      </c>
      <c r="S78" s="46">
        <v>0</v>
      </c>
      <c r="T78" s="47">
        <v>67664000</v>
      </c>
      <c r="U78" s="24">
        <f t="shared" si="25"/>
        <v>0</v>
      </c>
      <c r="V78" s="46">
        <v>0</v>
      </c>
      <c r="W78" s="47">
        <v>67664000</v>
      </c>
      <c r="X78" s="24">
        <f t="shared" si="26"/>
        <v>0</v>
      </c>
      <c r="Y78" s="46">
        <v>55329000</v>
      </c>
      <c r="Z78" s="46">
        <v>67664000</v>
      </c>
      <c r="AA78" s="24">
        <f t="shared" si="27"/>
        <v>0.8177021754551903</v>
      </c>
      <c r="AB78" s="37">
        <v>0</v>
      </c>
      <c r="AC78" s="46">
        <v>345730487</v>
      </c>
      <c r="AD78" s="24">
        <f t="shared" si="28"/>
        <v>0</v>
      </c>
      <c r="AE78" s="37">
        <v>0</v>
      </c>
      <c r="AF78" s="46">
        <v>521339225</v>
      </c>
      <c r="AG78" s="24">
        <f t="shared" si="29"/>
        <v>0</v>
      </c>
    </row>
    <row r="79" spans="1:33" s="10" customFormat="1" ht="12.75" customHeight="1">
      <c r="A79" s="22"/>
      <c r="B79" s="23" t="s">
        <v>70</v>
      </c>
      <c r="C79" s="102" t="s">
        <v>71</v>
      </c>
      <c r="D79" s="43">
        <v>1655377873</v>
      </c>
      <c r="E79" s="37">
        <v>1882511186</v>
      </c>
      <c r="F79" s="24">
        <f t="shared" si="20"/>
        <v>0.8793455705925352</v>
      </c>
      <c r="G79" s="43">
        <v>461055899</v>
      </c>
      <c r="H79" s="37">
        <v>1887290899</v>
      </c>
      <c r="I79" s="24">
        <f t="shared" si="21"/>
        <v>0.24429508945562928</v>
      </c>
      <c r="J79" s="37">
        <v>461055899</v>
      </c>
      <c r="K79" s="37">
        <v>1266430848</v>
      </c>
      <c r="L79" s="24">
        <f t="shared" si="22"/>
        <v>0.36405927708419183</v>
      </c>
      <c r="M79" s="37">
        <v>461055899</v>
      </c>
      <c r="N79" s="37">
        <v>1655377873</v>
      </c>
      <c r="O79" s="24">
        <f t="shared" si="23"/>
        <v>0.27852003250740565</v>
      </c>
      <c r="P79" s="37">
        <v>307185181</v>
      </c>
      <c r="Q79" s="37">
        <v>382973863</v>
      </c>
      <c r="R79" s="24">
        <f t="shared" si="24"/>
        <v>0.802104818834595</v>
      </c>
      <c r="S79" s="46">
        <v>196662572</v>
      </c>
      <c r="T79" s="47">
        <v>382973863</v>
      </c>
      <c r="U79" s="24">
        <f t="shared" si="25"/>
        <v>0.5135143439279563</v>
      </c>
      <c r="V79" s="46">
        <v>196662572</v>
      </c>
      <c r="W79" s="47">
        <v>5267273149</v>
      </c>
      <c r="X79" s="24">
        <f t="shared" si="26"/>
        <v>0.037336695181136886</v>
      </c>
      <c r="Y79" s="46">
        <v>277115207</v>
      </c>
      <c r="Z79" s="46">
        <v>382973863</v>
      </c>
      <c r="AA79" s="24">
        <f t="shared" si="27"/>
        <v>0.72358777914826</v>
      </c>
      <c r="AB79" s="37">
        <v>384565846</v>
      </c>
      <c r="AC79" s="46">
        <v>991938742</v>
      </c>
      <c r="AD79" s="24">
        <f t="shared" si="28"/>
        <v>0.38769112417629514</v>
      </c>
      <c r="AE79" s="37">
        <v>373278692</v>
      </c>
      <c r="AF79" s="46">
        <v>1887290899</v>
      </c>
      <c r="AG79" s="24">
        <f t="shared" si="29"/>
        <v>0.19778545649628548</v>
      </c>
    </row>
    <row r="80" spans="1:33" s="10" customFormat="1" ht="12.75" customHeight="1">
      <c r="A80" s="22"/>
      <c r="B80" s="23" t="s">
        <v>220</v>
      </c>
      <c r="C80" s="102" t="s">
        <v>221</v>
      </c>
      <c r="D80" s="43">
        <v>740105038</v>
      </c>
      <c r="E80" s="37">
        <v>845792498</v>
      </c>
      <c r="F80" s="24">
        <f t="shared" si="20"/>
        <v>0.8750432756853325</v>
      </c>
      <c r="G80" s="43">
        <v>203521208</v>
      </c>
      <c r="H80" s="37">
        <v>858433658</v>
      </c>
      <c r="I80" s="24">
        <f t="shared" si="21"/>
        <v>0.23708437583187122</v>
      </c>
      <c r="J80" s="37">
        <v>203521208</v>
      </c>
      <c r="K80" s="37">
        <v>566951948</v>
      </c>
      <c r="L80" s="24">
        <f t="shared" si="22"/>
        <v>0.35897435173818293</v>
      </c>
      <c r="M80" s="37">
        <v>203521208</v>
      </c>
      <c r="N80" s="37">
        <v>740105038</v>
      </c>
      <c r="O80" s="24">
        <f t="shared" si="23"/>
        <v>0.27498962654001013</v>
      </c>
      <c r="P80" s="37">
        <v>46232200</v>
      </c>
      <c r="Q80" s="37">
        <v>104969400</v>
      </c>
      <c r="R80" s="24">
        <f t="shared" si="24"/>
        <v>0.44043502201593987</v>
      </c>
      <c r="S80" s="46">
        <v>0</v>
      </c>
      <c r="T80" s="47">
        <v>104969400</v>
      </c>
      <c r="U80" s="24">
        <f t="shared" si="25"/>
        <v>0</v>
      </c>
      <c r="V80" s="46">
        <v>0</v>
      </c>
      <c r="W80" s="47">
        <v>2657546770</v>
      </c>
      <c r="X80" s="24">
        <f t="shared" si="26"/>
        <v>0</v>
      </c>
      <c r="Y80" s="46">
        <v>64800800</v>
      </c>
      <c r="Z80" s="46">
        <v>104969400</v>
      </c>
      <c r="AA80" s="24">
        <f t="shared" si="27"/>
        <v>0.6173303839023563</v>
      </c>
      <c r="AB80" s="37">
        <v>49823900</v>
      </c>
      <c r="AC80" s="46">
        <v>505965290</v>
      </c>
      <c r="AD80" s="24">
        <f t="shared" si="28"/>
        <v>0.09847296046730794</v>
      </c>
      <c r="AE80" s="37">
        <v>81000000</v>
      </c>
      <c r="AF80" s="46">
        <v>858433658</v>
      </c>
      <c r="AG80" s="24">
        <f t="shared" si="29"/>
        <v>0.09435790319395887</v>
      </c>
    </row>
    <row r="81" spans="1:33" s="10" customFormat="1" ht="12.75" customHeight="1">
      <c r="A81" s="22"/>
      <c r="B81" s="23" t="s">
        <v>222</v>
      </c>
      <c r="C81" s="102" t="s">
        <v>223</v>
      </c>
      <c r="D81" s="43">
        <v>371924895</v>
      </c>
      <c r="E81" s="37">
        <v>480186000</v>
      </c>
      <c r="F81" s="24">
        <f t="shared" si="20"/>
        <v>0.7745433956841724</v>
      </c>
      <c r="G81" s="43">
        <v>111850000</v>
      </c>
      <c r="H81" s="37">
        <v>414958000</v>
      </c>
      <c r="I81" s="24">
        <f t="shared" si="21"/>
        <v>0.26954535157775006</v>
      </c>
      <c r="J81" s="37">
        <v>111850000</v>
      </c>
      <c r="K81" s="37">
        <v>245078596</v>
      </c>
      <c r="L81" s="24">
        <f t="shared" si="22"/>
        <v>0.4563842041921931</v>
      </c>
      <c r="M81" s="37">
        <v>111850000</v>
      </c>
      <c r="N81" s="37">
        <v>371924895</v>
      </c>
      <c r="O81" s="24">
        <f t="shared" si="23"/>
        <v>0.30073275949973716</v>
      </c>
      <c r="P81" s="37">
        <v>15464000</v>
      </c>
      <c r="Q81" s="37">
        <v>79220000</v>
      </c>
      <c r="R81" s="24">
        <f t="shared" si="24"/>
        <v>0.19520323150719515</v>
      </c>
      <c r="S81" s="46">
        <v>14140000</v>
      </c>
      <c r="T81" s="47">
        <v>79220000</v>
      </c>
      <c r="U81" s="24">
        <f t="shared" si="25"/>
        <v>0.17849028023226457</v>
      </c>
      <c r="V81" s="46">
        <v>14140000</v>
      </c>
      <c r="W81" s="47">
        <v>1318291000</v>
      </c>
      <c r="X81" s="24">
        <f t="shared" si="26"/>
        <v>0.01072600814236007</v>
      </c>
      <c r="Y81" s="46">
        <v>66391000</v>
      </c>
      <c r="Z81" s="46">
        <v>79220000</v>
      </c>
      <c r="AA81" s="24">
        <f t="shared" si="27"/>
        <v>0.8380585710679122</v>
      </c>
      <c r="AB81" s="37">
        <v>31515000</v>
      </c>
      <c r="AC81" s="46">
        <v>234732356</v>
      </c>
      <c r="AD81" s="24">
        <f t="shared" si="28"/>
        <v>0.13425929231503134</v>
      </c>
      <c r="AE81" s="37">
        <v>27972000</v>
      </c>
      <c r="AF81" s="46">
        <v>414958000</v>
      </c>
      <c r="AG81" s="24">
        <f t="shared" si="29"/>
        <v>0.06740923177767388</v>
      </c>
    </row>
    <row r="82" spans="1:33" s="10" customFormat="1" ht="12.75" customHeight="1">
      <c r="A82" s="22"/>
      <c r="B82" s="23" t="s">
        <v>224</v>
      </c>
      <c r="C82" s="102" t="s">
        <v>225</v>
      </c>
      <c r="D82" s="43">
        <v>1104866179</v>
      </c>
      <c r="E82" s="37">
        <v>1417060742</v>
      </c>
      <c r="F82" s="24">
        <f t="shared" si="20"/>
        <v>0.7796886514833674</v>
      </c>
      <c r="G82" s="43">
        <v>296627000</v>
      </c>
      <c r="H82" s="37">
        <v>1198218667</v>
      </c>
      <c r="I82" s="24">
        <f t="shared" si="21"/>
        <v>0.247556650692707</v>
      </c>
      <c r="J82" s="37">
        <v>296627000</v>
      </c>
      <c r="K82" s="37">
        <v>891115446</v>
      </c>
      <c r="L82" s="24">
        <f t="shared" si="22"/>
        <v>0.33287157273671586</v>
      </c>
      <c r="M82" s="37">
        <v>296627000</v>
      </c>
      <c r="N82" s="37">
        <v>1104866179</v>
      </c>
      <c r="O82" s="24">
        <f t="shared" si="23"/>
        <v>0.26847323742724505</v>
      </c>
      <c r="P82" s="37">
        <v>65741775</v>
      </c>
      <c r="Q82" s="37">
        <v>301346377</v>
      </c>
      <c r="R82" s="24">
        <f t="shared" si="24"/>
        <v>0.21816016390998455</v>
      </c>
      <c r="S82" s="46">
        <v>22000000</v>
      </c>
      <c r="T82" s="47">
        <v>301346377</v>
      </c>
      <c r="U82" s="24">
        <f t="shared" si="25"/>
        <v>0.07300568939642503</v>
      </c>
      <c r="V82" s="46">
        <v>22000000</v>
      </c>
      <c r="W82" s="47">
        <v>2860033070</v>
      </c>
      <c r="X82" s="24">
        <f t="shared" si="26"/>
        <v>0.007692218747666439</v>
      </c>
      <c r="Y82" s="46">
        <v>279706756</v>
      </c>
      <c r="Z82" s="46">
        <v>301346377</v>
      </c>
      <c r="AA82" s="24">
        <f t="shared" si="27"/>
        <v>0.9281902068462565</v>
      </c>
      <c r="AB82" s="37">
        <v>121185555</v>
      </c>
      <c r="AC82" s="46">
        <v>487832738</v>
      </c>
      <c r="AD82" s="24">
        <f t="shared" si="28"/>
        <v>0.24841619998041214</v>
      </c>
      <c r="AE82" s="37">
        <v>326641179</v>
      </c>
      <c r="AF82" s="46">
        <v>1198218667</v>
      </c>
      <c r="AG82" s="24">
        <f t="shared" si="29"/>
        <v>0.2726056503674884</v>
      </c>
    </row>
    <row r="83" spans="1:33" s="10" customFormat="1" ht="12.75" customHeight="1">
      <c r="A83" s="96"/>
      <c r="B83" s="97" t="s">
        <v>226</v>
      </c>
      <c r="C83" s="105" t="s">
        <v>227</v>
      </c>
      <c r="D83" s="99">
        <v>1988000</v>
      </c>
      <c r="E83" s="99">
        <v>37602000</v>
      </c>
      <c r="F83" s="100">
        <f t="shared" si="20"/>
        <v>0.05286952821658422</v>
      </c>
      <c r="G83" s="99">
        <v>13908000</v>
      </c>
      <c r="H83" s="99">
        <v>43275000</v>
      </c>
      <c r="I83" s="100">
        <f t="shared" si="21"/>
        <v>0.32138648180242635</v>
      </c>
      <c r="J83" s="99">
        <v>13908000</v>
      </c>
      <c r="K83" s="99">
        <v>43275000</v>
      </c>
      <c r="L83" s="100">
        <f t="shared" si="22"/>
        <v>0.32138648180242635</v>
      </c>
      <c r="M83" s="99">
        <v>13908000</v>
      </c>
      <c r="N83" s="99">
        <v>1988000</v>
      </c>
      <c r="O83" s="100">
        <f t="shared" si="23"/>
        <v>6.9959758551307845</v>
      </c>
      <c r="P83" s="99">
        <v>1700000</v>
      </c>
      <c r="Q83" s="99">
        <v>23938000</v>
      </c>
      <c r="R83" s="100">
        <f t="shared" si="24"/>
        <v>0.07101679338290584</v>
      </c>
      <c r="S83" s="101">
        <v>0</v>
      </c>
      <c r="T83" s="101">
        <v>23938000</v>
      </c>
      <c r="U83" s="100">
        <f t="shared" si="25"/>
        <v>0</v>
      </c>
      <c r="V83" s="101">
        <v>0</v>
      </c>
      <c r="W83" s="101">
        <v>96646000</v>
      </c>
      <c r="X83" s="100">
        <f t="shared" si="26"/>
        <v>0</v>
      </c>
      <c r="Y83" s="101">
        <v>22238000</v>
      </c>
      <c r="Z83" s="101">
        <v>23938000</v>
      </c>
      <c r="AA83" s="100">
        <f t="shared" si="27"/>
        <v>0.9289832066170942</v>
      </c>
      <c r="AB83" s="43">
        <v>300000</v>
      </c>
      <c r="AC83" s="46">
        <v>0</v>
      </c>
      <c r="AD83" s="24">
        <f t="shared" si="28"/>
        <v>0</v>
      </c>
      <c r="AE83" s="37">
        <v>9696000</v>
      </c>
      <c r="AF83" s="46">
        <v>43275000</v>
      </c>
      <c r="AG83" s="24">
        <f t="shared" si="29"/>
        <v>0.22405545927209705</v>
      </c>
    </row>
    <row r="84" spans="1:33" s="10" customFormat="1" ht="12.75" customHeight="1">
      <c r="A84" s="22"/>
      <c r="B84" s="23" t="s">
        <v>228</v>
      </c>
      <c r="C84" s="102" t="s">
        <v>229</v>
      </c>
      <c r="D84" s="43">
        <v>108199070</v>
      </c>
      <c r="E84" s="37">
        <v>142274220</v>
      </c>
      <c r="F84" s="24">
        <f aca="true" t="shared" si="30" ref="F84:F99">IF($E84=0,0,($N84/$E84))</f>
        <v>0.7604966662266713</v>
      </c>
      <c r="G84" s="43">
        <v>56108626</v>
      </c>
      <c r="H84" s="37">
        <v>142271220</v>
      </c>
      <c r="I84" s="24">
        <f aca="true" t="shared" si="31" ref="I84:I99">IF($AF84=0,0,($M84/$AF84))</f>
        <v>0.3943779072113109</v>
      </c>
      <c r="J84" s="37">
        <v>56108626</v>
      </c>
      <c r="K84" s="37">
        <v>142271220</v>
      </c>
      <c r="L84" s="24">
        <f aca="true" t="shared" si="32" ref="L84:L99">IF($K84=0,0,($M84/$K84))</f>
        <v>0.3943779072113109</v>
      </c>
      <c r="M84" s="37">
        <v>56108626</v>
      </c>
      <c r="N84" s="37">
        <v>108199070</v>
      </c>
      <c r="O84" s="24">
        <f aca="true" t="shared" si="33" ref="O84:O99">IF($N84=0,0,($M84/$N84))</f>
        <v>0.5185684682872043</v>
      </c>
      <c r="P84" s="37">
        <v>11438307</v>
      </c>
      <c r="Q84" s="37">
        <v>27487156</v>
      </c>
      <c r="R84" s="24">
        <f aca="true" t="shared" si="34" ref="R84:R99">IF($T84=0,0,($P84/$T84))</f>
        <v>0.4161327930761553</v>
      </c>
      <c r="S84" s="46">
        <v>4500000</v>
      </c>
      <c r="T84" s="47">
        <v>27487156</v>
      </c>
      <c r="U84" s="24">
        <f aca="true" t="shared" si="35" ref="U84:U99">IF($T84=0,0,($V84/$T84))</f>
        <v>0.16371282645610918</v>
      </c>
      <c r="V84" s="46">
        <v>4500000</v>
      </c>
      <c r="W84" s="47">
        <v>529042729</v>
      </c>
      <c r="X84" s="24">
        <f aca="true" t="shared" si="36" ref="X84:X99">IF($W84=0,0,($V84/$W84))</f>
        <v>0.008505929206334485</v>
      </c>
      <c r="Y84" s="46">
        <v>14829987</v>
      </c>
      <c r="Z84" s="46">
        <v>27487156</v>
      </c>
      <c r="AA84" s="24">
        <f aca="true" t="shared" si="37" ref="AA84:AA99">IF($Z84=0,0,($Y84/$Z84))</f>
        <v>0.5395242417949678</v>
      </c>
      <c r="AB84" s="37">
        <v>24518699</v>
      </c>
      <c r="AC84" s="46">
        <v>7530000</v>
      </c>
      <c r="AD84" s="24">
        <f aca="true" t="shared" si="38" ref="AD84:AD99">IF($AC84=0,0,($AB84/$AC84))</f>
        <v>3.256135325365206</v>
      </c>
      <c r="AE84" s="37">
        <v>17000000</v>
      </c>
      <c r="AF84" s="46">
        <v>142271220</v>
      </c>
      <c r="AG84" s="24">
        <f aca="true" t="shared" si="39" ref="AG84:AG99">IF($AF84=0,0,($AE84/$AF84))</f>
        <v>0.11949008379909865</v>
      </c>
    </row>
    <row r="85" spans="1:33" s="10" customFormat="1" ht="12.75" customHeight="1">
      <c r="A85" s="22"/>
      <c r="B85" s="23" t="s">
        <v>230</v>
      </c>
      <c r="C85" s="102" t="s">
        <v>231</v>
      </c>
      <c r="D85" s="43">
        <v>33840291</v>
      </c>
      <c r="E85" s="37">
        <v>129467291</v>
      </c>
      <c r="F85" s="24">
        <f t="shared" si="30"/>
        <v>0.2613810078099186</v>
      </c>
      <c r="G85" s="43">
        <v>25755880</v>
      </c>
      <c r="H85" s="37">
        <v>86758921</v>
      </c>
      <c r="I85" s="24">
        <f t="shared" si="31"/>
        <v>0.29686722360228524</v>
      </c>
      <c r="J85" s="37">
        <v>25755880</v>
      </c>
      <c r="K85" s="37">
        <v>86758921</v>
      </c>
      <c r="L85" s="24">
        <f t="shared" si="32"/>
        <v>0.29686722360228524</v>
      </c>
      <c r="M85" s="37">
        <v>25755880</v>
      </c>
      <c r="N85" s="37">
        <v>33840291</v>
      </c>
      <c r="O85" s="24">
        <f t="shared" si="33"/>
        <v>0.7611010200828355</v>
      </c>
      <c r="P85" s="37">
        <v>0</v>
      </c>
      <c r="Q85" s="37">
        <v>42709000</v>
      </c>
      <c r="R85" s="24">
        <f t="shared" si="34"/>
        <v>0</v>
      </c>
      <c r="S85" s="46">
        <v>0</v>
      </c>
      <c r="T85" s="47">
        <v>42709000</v>
      </c>
      <c r="U85" s="24">
        <f t="shared" si="35"/>
        <v>0</v>
      </c>
      <c r="V85" s="46">
        <v>0</v>
      </c>
      <c r="W85" s="47">
        <v>122112000</v>
      </c>
      <c r="X85" s="24">
        <f t="shared" si="36"/>
        <v>0</v>
      </c>
      <c r="Y85" s="46">
        <v>29924084</v>
      </c>
      <c r="Z85" s="46">
        <v>42709000</v>
      </c>
      <c r="AA85" s="24">
        <f t="shared" si="37"/>
        <v>0.7006505420403194</v>
      </c>
      <c r="AB85" s="37">
        <v>0</v>
      </c>
      <c r="AC85" s="46">
        <v>0</v>
      </c>
      <c r="AD85" s="24">
        <f t="shared" si="38"/>
        <v>0</v>
      </c>
      <c r="AE85" s="37">
        <v>5334000</v>
      </c>
      <c r="AF85" s="46">
        <v>86758921</v>
      </c>
      <c r="AG85" s="24">
        <f t="shared" si="39"/>
        <v>0.061480709286368375</v>
      </c>
    </row>
    <row r="86" spans="1:33" s="10" customFormat="1" ht="12.75" customHeight="1">
      <c r="A86" s="22"/>
      <c r="B86" s="23" t="s">
        <v>232</v>
      </c>
      <c r="C86" s="102" t="s">
        <v>233</v>
      </c>
      <c r="D86" s="43">
        <v>58219805</v>
      </c>
      <c r="E86" s="37">
        <v>105499893</v>
      </c>
      <c r="F86" s="24">
        <f t="shared" si="30"/>
        <v>0.5518470525842145</v>
      </c>
      <c r="G86" s="43">
        <v>27836808</v>
      </c>
      <c r="H86" s="37">
        <v>85538531</v>
      </c>
      <c r="I86" s="24">
        <f t="shared" si="31"/>
        <v>0.3254300450869328</v>
      </c>
      <c r="J86" s="37">
        <v>27836808</v>
      </c>
      <c r="K86" s="37">
        <v>65519677</v>
      </c>
      <c r="L86" s="24">
        <f t="shared" si="32"/>
        <v>0.4248618014401994</v>
      </c>
      <c r="M86" s="37">
        <v>27836808</v>
      </c>
      <c r="N86" s="37">
        <v>58219805</v>
      </c>
      <c r="O86" s="24">
        <f t="shared" si="33"/>
        <v>0.47813296523408144</v>
      </c>
      <c r="P86" s="37">
        <v>0</v>
      </c>
      <c r="Q86" s="37">
        <v>23754547</v>
      </c>
      <c r="R86" s="24">
        <f t="shared" si="34"/>
        <v>0</v>
      </c>
      <c r="S86" s="46">
        <v>0</v>
      </c>
      <c r="T86" s="47">
        <v>23754547</v>
      </c>
      <c r="U86" s="24">
        <f t="shared" si="35"/>
        <v>0</v>
      </c>
      <c r="V86" s="46">
        <v>0</v>
      </c>
      <c r="W86" s="47">
        <v>116690000</v>
      </c>
      <c r="X86" s="24">
        <f t="shared" si="36"/>
        <v>0</v>
      </c>
      <c r="Y86" s="46">
        <v>22502710</v>
      </c>
      <c r="Z86" s="46">
        <v>23754547</v>
      </c>
      <c r="AA86" s="24">
        <f t="shared" si="37"/>
        <v>0.9473011630152324</v>
      </c>
      <c r="AB86" s="37">
        <v>0</v>
      </c>
      <c r="AC86" s="46">
        <v>22687983</v>
      </c>
      <c r="AD86" s="24">
        <f t="shared" si="38"/>
        <v>0</v>
      </c>
      <c r="AE86" s="37">
        <v>41042000</v>
      </c>
      <c r="AF86" s="46">
        <v>85538531</v>
      </c>
      <c r="AG86" s="24">
        <f t="shared" si="39"/>
        <v>0.47980716432925413</v>
      </c>
    </row>
    <row r="87" spans="1:33" s="10" customFormat="1" ht="12.75" customHeight="1">
      <c r="A87" s="22"/>
      <c r="B87" s="23" t="s">
        <v>234</v>
      </c>
      <c r="C87" s="102" t="s">
        <v>235</v>
      </c>
      <c r="D87" s="43">
        <v>16568000</v>
      </c>
      <c r="E87" s="37">
        <v>45450000</v>
      </c>
      <c r="F87" s="24">
        <f t="shared" si="30"/>
        <v>0.3645324532453245</v>
      </c>
      <c r="G87" s="43">
        <v>11757000</v>
      </c>
      <c r="H87" s="37">
        <v>29743000</v>
      </c>
      <c r="I87" s="24">
        <f t="shared" si="31"/>
        <v>0.3952862858487711</v>
      </c>
      <c r="J87" s="37">
        <v>11757000</v>
      </c>
      <c r="K87" s="37">
        <v>29743000</v>
      </c>
      <c r="L87" s="24">
        <f t="shared" si="32"/>
        <v>0.3952862858487711</v>
      </c>
      <c r="M87" s="37">
        <v>11757000</v>
      </c>
      <c r="N87" s="37">
        <v>16568000</v>
      </c>
      <c r="O87" s="24">
        <f t="shared" si="33"/>
        <v>0.7096209560598744</v>
      </c>
      <c r="P87" s="37">
        <v>0</v>
      </c>
      <c r="Q87" s="37">
        <v>15708000</v>
      </c>
      <c r="R87" s="24">
        <f t="shared" si="34"/>
        <v>0</v>
      </c>
      <c r="S87" s="46">
        <v>0</v>
      </c>
      <c r="T87" s="47">
        <v>15708000</v>
      </c>
      <c r="U87" s="24">
        <f t="shared" si="35"/>
        <v>0</v>
      </c>
      <c r="V87" s="46">
        <v>0</v>
      </c>
      <c r="W87" s="47">
        <v>54755000</v>
      </c>
      <c r="X87" s="24">
        <f t="shared" si="36"/>
        <v>0</v>
      </c>
      <c r="Y87" s="46">
        <v>13693000</v>
      </c>
      <c r="Z87" s="46">
        <v>15708000</v>
      </c>
      <c r="AA87" s="24">
        <f t="shared" si="37"/>
        <v>0.8717214158390629</v>
      </c>
      <c r="AB87" s="37">
        <v>307000</v>
      </c>
      <c r="AC87" s="46">
        <v>0</v>
      </c>
      <c r="AD87" s="24">
        <f t="shared" si="38"/>
        <v>0</v>
      </c>
      <c r="AE87" s="37">
        <v>2339000</v>
      </c>
      <c r="AF87" s="46">
        <v>29743000</v>
      </c>
      <c r="AG87" s="24">
        <f t="shared" si="39"/>
        <v>0.07864035235181387</v>
      </c>
    </row>
    <row r="88" spans="1:33" s="10" customFormat="1" ht="12.75" customHeight="1">
      <c r="A88" s="22"/>
      <c r="B88" s="23" t="s">
        <v>236</v>
      </c>
      <c r="C88" s="102" t="s">
        <v>237</v>
      </c>
      <c r="D88" s="43">
        <v>483298467</v>
      </c>
      <c r="E88" s="37">
        <v>578696095</v>
      </c>
      <c r="F88" s="24">
        <f t="shared" si="30"/>
        <v>0.8351507314041924</v>
      </c>
      <c r="G88" s="43">
        <v>242650570</v>
      </c>
      <c r="H88" s="37">
        <v>578696095</v>
      </c>
      <c r="I88" s="24">
        <f t="shared" si="31"/>
        <v>0.4193056979242274</v>
      </c>
      <c r="J88" s="37">
        <v>242650570</v>
      </c>
      <c r="K88" s="37">
        <v>514179392</v>
      </c>
      <c r="L88" s="24">
        <f t="shared" si="32"/>
        <v>0.4719181160803893</v>
      </c>
      <c r="M88" s="37">
        <v>242650570</v>
      </c>
      <c r="N88" s="37">
        <v>483298467</v>
      </c>
      <c r="O88" s="24">
        <f t="shared" si="33"/>
        <v>0.5020718801493737</v>
      </c>
      <c r="P88" s="37">
        <v>40073754</v>
      </c>
      <c r="Q88" s="37">
        <v>138496754</v>
      </c>
      <c r="R88" s="24">
        <f t="shared" si="34"/>
        <v>0.2893479655126069</v>
      </c>
      <c r="S88" s="46">
        <v>0</v>
      </c>
      <c r="T88" s="47">
        <v>138496754</v>
      </c>
      <c r="U88" s="24">
        <f t="shared" si="35"/>
        <v>0</v>
      </c>
      <c r="V88" s="46">
        <v>0</v>
      </c>
      <c r="W88" s="47">
        <v>505000000</v>
      </c>
      <c r="X88" s="24">
        <f t="shared" si="36"/>
        <v>0</v>
      </c>
      <c r="Y88" s="46">
        <v>107325700</v>
      </c>
      <c r="Z88" s="46">
        <v>138496754</v>
      </c>
      <c r="AA88" s="24">
        <f t="shared" si="37"/>
        <v>0.7749329634108247</v>
      </c>
      <c r="AB88" s="37">
        <v>94500000</v>
      </c>
      <c r="AC88" s="46">
        <v>132473670</v>
      </c>
      <c r="AD88" s="24">
        <f t="shared" si="38"/>
        <v>0.7133493017895556</v>
      </c>
      <c r="AE88" s="37">
        <v>155320000</v>
      </c>
      <c r="AF88" s="46">
        <v>578696095</v>
      </c>
      <c r="AG88" s="24">
        <f t="shared" si="39"/>
        <v>0.26839648883409173</v>
      </c>
    </row>
    <row r="89" spans="1:33" s="10" customFormat="1" ht="12.75" customHeight="1">
      <c r="A89" s="22"/>
      <c r="B89" s="23" t="s">
        <v>238</v>
      </c>
      <c r="C89" s="102" t="s">
        <v>239</v>
      </c>
      <c r="D89" s="43">
        <v>25188000</v>
      </c>
      <c r="E89" s="37">
        <v>84665000</v>
      </c>
      <c r="F89" s="24">
        <f t="shared" si="30"/>
        <v>0.2975019193291207</v>
      </c>
      <c r="G89" s="43">
        <v>31308000</v>
      </c>
      <c r="H89" s="37">
        <v>84665000</v>
      </c>
      <c r="I89" s="24">
        <f t="shared" si="31"/>
        <v>0.36978680682690607</v>
      </c>
      <c r="J89" s="37">
        <v>31308000</v>
      </c>
      <c r="K89" s="37">
        <v>84665000</v>
      </c>
      <c r="L89" s="24">
        <f t="shared" si="32"/>
        <v>0.36978680682690607</v>
      </c>
      <c r="M89" s="37">
        <v>31308000</v>
      </c>
      <c r="N89" s="37">
        <v>25188000</v>
      </c>
      <c r="O89" s="24">
        <f t="shared" si="33"/>
        <v>1.2429728442115293</v>
      </c>
      <c r="P89" s="37">
        <v>11756000</v>
      </c>
      <c r="Q89" s="37">
        <v>30160000</v>
      </c>
      <c r="R89" s="24">
        <f t="shared" si="34"/>
        <v>0.38978779840848804</v>
      </c>
      <c r="S89" s="46">
        <v>0</v>
      </c>
      <c r="T89" s="47">
        <v>30160000</v>
      </c>
      <c r="U89" s="24">
        <f t="shared" si="35"/>
        <v>0</v>
      </c>
      <c r="V89" s="46">
        <v>0</v>
      </c>
      <c r="W89" s="47">
        <v>116131000</v>
      </c>
      <c r="X89" s="24">
        <f t="shared" si="36"/>
        <v>0</v>
      </c>
      <c r="Y89" s="46">
        <v>18860000</v>
      </c>
      <c r="Z89" s="46">
        <v>30160000</v>
      </c>
      <c r="AA89" s="24">
        <f t="shared" si="37"/>
        <v>0.6253315649867374</v>
      </c>
      <c r="AB89" s="37">
        <v>24524000</v>
      </c>
      <c r="AC89" s="46">
        <v>1550000</v>
      </c>
      <c r="AD89" s="24">
        <f t="shared" si="38"/>
        <v>15.821935483870968</v>
      </c>
      <c r="AE89" s="37">
        <v>5750000</v>
      </c>
      <c r="AF89" s="46">
        <v>84665000</v>
      </c>
      <c r="AG89" s="24">
        <f t="shared" si="39"/>
        <v>0.06791472273076242</v>
      </c>
    </row>
    <row r="90" spans="1:33" s="10" customFormat="1" ht="12.75" customHeight="1">
      <c r="A90" s="22"/>
      <c r="B90" s="23" t="s">
        <v>240</v>
      </c>
      <c r="C90" s="102" t="s">
        <v>241</v>
      </c>
      <c r="D90" s="43">
        <v>200120235</v>
      </c>
      <c r="E90" s="37">
        <v>239827235</v>
      </c>
      <c r="F90" s="24">
        <f t="shared" si="30"/>
        <v>0.8344349840000449</v>
      </c>
      <c r="G90" s="43">
        <v>73389123</v>
      </c>
      <c r="H90" s="37">
        <v>223478118</v>
      </c>
      <c r="I90" s="24">
        <f t="shared" si="31"/>
        <v>0.3283951183086301</v>
      </c>
      <c r="J90" s="37">
        <v>73389123</v>
      </c>
      <c r="K90" s="37">
        <v>164613346</v>
      </c>
      <c r="L90" s="24">
        <f t="shared" si="32"/>
        <v>0.4458272964088829</v>
      </c>
      <c r="M90" s="37">
        <v>73389123</v>
      </c>
      <c r="N90" s="37">
        <v>200120235</v>
      </c>
      <c r="O90" s="24">
        <f t="shared" si="33"/>
        <v>0.3667251490085448</v>
      </c>
      <c r="P90" s="37">
        <v>0</v>
      </c>
      <c r="Q90" s="37">
        <v>16190000</v>
      </c>
      <c r="R90" s="24">
        <f t="shared" si="34"/>
        <v>0</v>
      </c>
      <c r="S90" s="46">
        <v>0</v>
      </c>
      <c r="T90" s="47">
        <v>16190000</v>
      </c>
      <c r="U90" s="24">
        <f t="shared" si="35"/>
        <v>0</v>
      </c>
      <c r="V90" s="46">
        <v>0</v>
      </c>
      <c r="W90" s="47">
        <v>333052000</v>
      </c>
      <c r="X90" s="24">
        <f t="shared" si="36"/>
        <v>0</v>
      </c>
      <c r="Y90" s="46">
        <v>16190000</v>
      </c>
      <c r="Z90" s="46">
        <v>16190000</v>
      </c>
      <c r="AA90" s="24">
        <f t="shared" si="37"/>
        <v>1</v>
      </c>
      <c r="AB90" s="37">
        <v>60000000</v>
      </c>
      <c r="AC90" s="46">
        <v>20027276</v>
      </c>
      <c r="AD90" s="24">
        <f t="shared" si="38"/>
        <v>2.995914172251883</v>
      </c>
      <c r="AE90" s="37">
        <v>55000000</v>
      </c>
      <c r="AF90" s="46">
        <v>223478118</v>
      </c>
      <c r="AG90" s="24">
        <f t="shared" si="39"/>
        <v>0.2461091067537986</v>
      </c>
    </row>
    <row r="91" spans="1:33" s="10" customFormat="1" ht="12.75" customHeight="1">
      <c r="A91" s="22"/>
      <c r="B91" s="23" t="s">
        <v>242</v>
      </c>
      <c r="C91" s="102" t="s">
        <v>243</v>
      </c>
      <c r="D91" s="43">
        <v>84712478</v>
      </c>
      <c r="E91" s="37">
        <v>110664478</v>
      </c>
      <c r="F91" s="24">
        <f t="shared" si="30"/>
        <v>0.7654893379608224</v>
      </c>
      <c r="G91" s="43">
        <v>28878000</v>
      </c>
      <c r="H91" s="37">
        <v>96684000</v>
      </c>
      <c r="I91" s="24">
        <f t="shared" si="31"/>
        <v>0.29868437383641555</v>
      </c>
      <c r="J91" s="37">
        <v>28878000</v>
      </c>
      <c r="K91" s="37">
        <v>62183000</v>
      </c>
      <c r="L91" s="24">
        <f t="shared" si="32"/>
        <v>0.4644034543203126</v>
      </c>
      <c r="M91" s="37">
        <v>28878000</v>
      </c>
      <c r="N91" s="37">
        <v>84712478</v>
      </c>
      <c r="O91" s="24">
        <f t="shared" si="33"/>
        <v>0.3408942895047882</v>
      </c>
      <c r="P91" s="37">
        <v>1710000</v>
      </c>
      <c r="Q91" s="37">
        <v>13438000</v>
      </c>
      <c r="R91" s="24">
        <f t="shared" si="34"/>
        <v>0.1272510790296175</v>
      </c>
      <c r="S91" s="46">
        <v>0</v>
      </c>
      <c r="T91" s="47">
        <v>13438000</v>
      </c>
      <c r="U91" s="24">
        <f t="shared" si="35"/>
        <v>0</v>
      </c>
      <c r="V91" s="46">
        <v>0</v>
      </c>
      <c r="W91" s="47">
        <v>41900000</v>
      </c>
      <c r="X91" s="24">
        <f t="shared" si="36"/>
        <v>0</v>
      </c>
      <c r="Y91" s="46">
        <v>12040000</v>
      </c>
      <c r="Z91" s="46">
        <v>13438000</v>
      </c>
      <c r="AA91" s="24">
        <f t="shared" si="37"/>
        <v>0.8959666617056109</v>
      </c>
      <c r="AB91" s="37">
        <v>36629000</v>
      </c>
      <c r="AC91" s="46">
        <v>48177000</v>
      </c>
      <c r="AD91" s="24">
        <f t="shared" si="38"/>
        <v>0.7603005583577226</v>
      </c>
      <c r="AE91" s="37">
        <v>12347000</v>
      </c>
      <c r="AF91" s="46">
        <v>96684000</v>
      </c>
      <c r="AG91" s="24">
        <f t="shared" si="39"/>
        <v>0.12770468743535643</v>
      </c>
    </row>
    <row r="92" spans="1:33" s="10" customFormat="1" ht="12.75" customHeight="1">
      <c r="A92" s="22"/>
      <c r="B92" s="23" t="s">
        <v>244</v>
      </c>
      <c r="C92" s="102" t="s">
        <v>245</v>
      </c>
      <c r="D92" s="43">
        <v>-17172766</v>
      </c>
      <c r="E92" s="37">
        <v>32534521</v>
      </c>
      <c r="F92" s="24">
        <f t="shared" si="30"/>
        <v>-0.5278321448162707</v>
      </c>
      <c r="G92" s="43">
        <v>12032000</v>
      </c>
      <c r="H92" s="37">
        <v>32533397</v>
      </c>
      <c r="I92" s="24">
        <f t="shared" si="31"/>
        <v>0.3698353418181323</v>
      </c>
      <c r="J92" s="37">
        <v>12032000</v>
      </c>
      <c r="K92" s="37">
        <v>32533397</v>
      </c>
      <c r="L92" s="24">
        <f t="shared" si="32"/>
        <v>0.3698353418181323</v>
      </c>
      <c r="M92" s="37">
        <v>12032000</v>
      </c>
      <c r="N92" s="37">
        <v>-17172766</v>
      </c>
      <c r="O92" s="24">
        <f t="shared" si="33"/>
        <v>-0.7006442642961536</v>
      </c>
      <c r="P92" s="37">
        <v>0</v>
      </c>
      <c r="Q92" s="37">
        <v>21692000</v>
      </c>
      <c r="R92" s="24">
        <f t="shared" si="34"/>
        <v>0</v>
      </c>
      <c r="S92" s="46">
        <v>0</v>
      </c>
      <c r="T92" s="47">
        <v>21692000</v>
      </c>
      <c r="U92" s="24">
        <f t="shared" si="35"/>
        <v>0</v>
      </c>
      <c r="V92" s="46">
        <v>0</v>
      </c>
      <c r="W92" s="47">
        <v>21692000</v>
      </c>
      <c r="X92" s="24">
        <f t="shared" si="36"/>
        <v>0</v>
      </c>
      <c r="Y92" s="46">
        <v>21692000</v>
      </c>
      <c r="Z92" s="46">
        <v>21692000</v>
      </c>
      <c r="AA92" s="24">
        <f t="shared" si="37"/>
        <v>1</v>
      </c>
      <c r="AB92" s="37">
        <v>850000</v>
      </c>
      <c r="AC92" s="46">
        <v>41000</v>
      </c>
      <c r="AD92" s="24">
        <f t="shared" si="38"/>
        <v>20.73170731707317</v>
      </c>
      <c r="AE92" s="37">
        <v>1830000</v>
      </c>
      <c r="AF92" s="46">
        <v>32533397</v>
      </c>
      <c r="AG92" s="24">
        <f t="shared" si="39"/>
        <v>0.05624988992080968</v>
      </c>
    </row>
    <row r="93" spans="1:33" s="10" customFormat="1" ht="12.75" customHeight="1">
      <c r="A93" s="22"/>
      <c r="B93" s="23" t="s">
        <v>72</v>
      </c>
      <c r="C93" s="102" t="s">
        <v>73</v>
      </c>
      <c r="D93" s="43">
        <v>2852600076</v>
      </c>
      <c r="E93" s="37">
        <v>3217804076</v>
      </c>
      <c r="F93" s="24">
        <f t="shared" si="30"/>
        <v>0.8865052093370522</v>
      </c>
      <c r="G93" s="43">
        <v>713415269</v>
      </c>
      <c r="H93" s="37">
        <v>2982646720</v>
      </c>
      <c r="I93" s="24">
        <f t="shared" si="31"/>
        <v>0.23918865892370922</v>
      </c>
      <c r="J93" s="37">
        <v>713415269</v>
      </c>
      <c r="K93" s="37">
        <v>1599722819</v>
      </c>
      <c r="L93" s="24">
        <f t="shared" si="32"/>
        <v>0.4459618007111768</v>
      </c>
      <c r="M93" s="37">
        <v>713415269</v>
      </c>
      <c r="N93" s="37">
        <v>2852600076</v>
      </c>
      <c r="O93" s="24">
        <f t="shared" si="33"/>
        <v>0.2500929853442239</v>
      </c>
      <c r="P93" s="37">
        <v>0</v>
      </c>
      <c r="Q93" s="37">
        <v>230014000</v>
      </c>
      <c r="R93" s="24">
        <f t="shared" si="34"/>
        <v>0</v>
      </c>
      <c r="S93" s="46">
        <v>0</v>
      </c>
      <c r="T93" s="47">
        <v>230014000</v>
      </c>
      <c r="U93" s="24">
        <f t="shared" si="35"/>
        <v>0</v>
      </c>
      <c r="V93" s="46">
        <v>0</v>
      </c>
      <c r="W93" s="47">
        <v>6708833917</v>
      </c>
      <c r="X93" s="24">
        <f t="shared" si="36"/>
        <v>0</v>
      </c>
      <c r="Y93" s="46">
        <v>179753190</v>
      </c>
      <c r="Z93" s="46">
        <v>230014000</v>
      </c>
      <c r="AA93" s="24">
        <f t="shared" si="37"/>
        <v>0.7814880398584434</v>
      </c>
      <c r="AB93" s="37">
        <v>737498147</v>
      </c>
      <c r="AC93" s="46">
        <v>1927023557</v>
      </c>
      <c r="AD93" s="24">
        <f t="shared" si="38"/>
        <v>0.38271361256638753</v>
      </c>
      <c r="AE93" s="37">
        <v>262607490</v>
      </c>
      <c r="AF93" s="46">
        <v>2982646720</v>
      </c>
      <c r="AG93" s="24">
        <f t="shared" si="39"/>
        <v>0.08804512054313962</v>
      </c>
    </row>
    <row r="94" spans="1:33" s="10" customFormat="1" ht="12.75" customHeight="1">
      <c r="A94" s="22"/>
      <c r="B94" s="23" t="s">
        <v>246</v>
      </c>
      <c r="C94" s="102" t="s">
        <v>247</v>
      </c>
      <c r="D94" s="43">
        <v>22932000</v>
      </c>
      <c r="E94" s="37">
        <v>60845000</v>
      </c>
      <c r="F94" s="24">
        <f t="shared" si="30"/>
        <v>0.37689210288437835</v>
      </c>
      <c r="G94" s="43">
        <v>15685000</v>
      </c>
      <c r="H94" s="37">
        <v>56387000</v>
      </c>
      <c r="I94" s="24">
        <f t="shared" si="31"/>
        <v>0.2781669533757781</v>
      </c>
      <c r="J94" s="37">
        <v>15685000</v>
      </c>
      <c r="K94" s="37">
        <v>56387000</v>
      </c>
      <c r="L94" s="24">
        <f t="shared" si="32"/>
        <v>0.2781669533757781</v>
      </c>
      <c r="M94" s="37">
        <v>15685000</v>
      </c>
      <c r="N94" s="37">
        <v>22932000</v>
      </c>
      <c r="O94" s="24">
        <f t="shared" si="33"/>
        <v>0.6839787196930054</v>
      </c>
      <c r="P94" s="37">
        <v>0</v>
      </c>
      <c r="Q94" s="37">
        <v>14871000</v>
      </c>
      <c r="R94" s="24">
        <f t="shared" si="34"/>
        <v>0</v>
      </c>
      <c r="S94" s="46">
        <v>0</v>
      </c>
      <c r="T94" s="47">
        <v>14871000</v>
      </c>
      <c r="U94" s="24">
        <f t="shared" si="35"/>
        <v>0</v>
      </c>
      <c r="V94" s="46">
        <v>0</v>
      </c>
      <c r="W94" s="47">
        <v>72933000</v>
      </c>
      <c r="X94" s="24">
        <f t="shared" si="36"/>
        <v>0</v>
      </c>
      <c r="Y94" s="46">
        <v>14871000</v>
      </c>
      <c r="Z94" s="46">
        <v>14871000</v>
      </c>
      <c r="AA94" s="24">
        <f t="shared" si="37"/>
        <v>1</v>
      </c>
      <c r="AB94" s="37">
        <v>2633000</v>
      </c>
      <c r="AC94" s="46">
        <v>0</v>
      </c>
      <c r="AD94" s="24">
        <f t="shared" si="38"/>
        <v>0</v>
      </c>
      <c r="AE94" s="37">
        <v>407000</v>
      </c>
      <c r="AF94" s="46">
        <v>56387000</v>
      </c>
      <c r="AG94" s="24">
        <f t="shared" si="39"/>
        <v>0.007217975774557965</v>
      </c>
    </row>
    <row r="95" spans="1:33" s="10" customFormat="1" ht="12.75" customHeight="1">
      <c r="A95" s="22"/>
      <c r="B95" s="23" t="s">
        <v>248</v>
      </c>
      <c r="C95" s="102" t="s">
        <v>249</v>
      </c>
      <c r="D95" s="43">
        <v>30015289</v>
      </c>
      <c r="E95" s="37">
        <v>62179289</v>
      </c>
      <c r="F95" s="24">
        <f t="shared" si="30"/>
        <v>0.4827216502909836</v>
      </c>
      <c r="G95" s="43">
        <v>22408422</v>
      </c>
      <c r="H95" s="37">
        <v>45803285</v>
      </c>
      <c r="I95" s="24">
        <f t="shared" si="31"/>
        <v>0.48923176580020405</v>
      </c>
      <c r="J95" s="37">
        <v>22408422</v>
      </c>
      <c r="K95" s="37">
        <v>45803285</v>
      </c>
      <c r="L95" s="24">
        <f t="shared" si="32"/>
        <v>0.48923176580020405</v>
      </c>
      <c r="M95" s="37">
        <v>22408422</v>
      </c>
      <c r="N95" s="37">
        <v>30015289</v>
      </c>
      <c r="O95" s="24">
        <f t="shared" si="33"/>
        <v>0.7465669246096548</v>
      </c>
      <c r="P95" s="37">
        <v>4015000</v>
      </c>
      <c r="Q95" s="37">
        <v>20391000</v>
      </c>
      <c r="R95" s="24">
        <f t="shared" si="34"/>
        <v>0.1969005933990486</v>
      </c>
      <c r="S95" s="46">
        <v>0</v>
      </c>
      <c r="T95" s="47">
        <v>20391000</v>
      </c>
      <c r="U95" s="24">
        <f t="shared" si="35"/>
        <v>0</v>
      </c>
      <c r="V95" s="46">
        <v>0</v>
      </c>
      <c r="W95" s="47">
        <v>26317000</v>
      </c>
      <c r="X95" s="24">
        <f t="shared" si="36"/>
        <v>0</v>
      </c>
      <c r="Y95" s="46">
        <v>16376000</v>
      </c>
      <c r="Z95" s="46">
        <v>20391000</v>
      </c>
      <c r="AA95" s="24">
        <f t="shared" si="37"/>
        <v>0.8030994066009514</v>
      </c>
      <c r="AB95" s="37">
        <v>2998000</v>
      </c>
      <c r="AC95" s="46">
        <v>309390</v>
      </c>
      <c r="AD95" s="24">
        <f t="shared" si="38"/>
        <v>9.69003523061508</v>
      </c>
      <c r="AE95" s="37">
        <v>1236000</v>
      </c>
      <c r="AF95" s="46">
        <v>45803285</v>
      </c>
      <c r="AG95" s="24">
        <f t="shared" si="39"/>
        <v>0.026984964069716833</v>
      </c>
    </row>
    <row r="96" spans="1:33" s="10" customFormat="1" ht="12.75" customHeight="1">
      <c r="A96" s="22"/>
      <c r="B96" s="23" t="s">
        <v>250</v>
      </c>
      <c r="C96" s="102" t="s">
        <v>251</v>
      </c>
      <c r="D96" s="43">
        <v>496554422</v>
      </c>
      <c r="E96" s="37">
        <v>621779422</v>
      </c>
      <c r="F96" s="24">
        <f t="shared" si="30"/>
        <v>0.7986022123453291</v>
      </c>
      <c r="G96" s="43">
        <v>171925460</v>
      </c>
      <c r="H96" s="37">
        <v>640794780</v>
      </c>
      <c r="I96" s="24">
        <f t="shared" si="31"/>
        <v>0.2683003441445013</v>
      </c>
      <c r="J96" s="37">
        <v>171925460</v>
      </c>
      <c r="K96" s="37">
        <v>473041780</v>
      </c>
      <c r="L96" s="24">
        <f t="shared" si="32"/>
        <v>0.363446670609095</v>
      </c>
      <c r="M96" s="37">
        <v>171925460</v>
      </c>
      <c r="N96" s="37">
        <v>496554422</v>
      </c>
      <c r="O96" s="24">
        <f t="shared" si="33"/>
        <v>0.34623689243875067</v>
      </c>
      <c r="P96" s="37">
        <v>32600000</v>
      </c>
      <c r="Q96" s="37">
        <v>89649000</v>
      </c>
      <c r="R96" s="24">
        <f t="shared" si="34"/>
        <v>0.36364041985967493</v>
      </c>
      <c r="S96" s="46">
        <v>0</v>
      </c>
      <c r="T96" s="47">
        <v>89649000</v>
      </c>
      <c r="U96" s="24">
        <f t="shared" si="35"/>
        <v>0</v>
      </c>
      <c r="V96" s="46">
        <v>0</v>
      </c>
      <c r="W96" s="47">
        <v>631241000</v>
      </c>
      <c r="X96" s="24">
        <f t="shared" si="36"/>
        <v>0</v>
      </c>
      <c r="Y96" s="46">
        <v>62349000</v>
      </c>
      <c r="Z96" s="46">
        <v>89649000</v>
      </c>
      <c r="AA96" s="24">
        <f t="shared" si="37"/>
        <v>0.6954790349027875</v>
      </c>
      <c r="AB96" s="37">
        <v>47576000</v>
      </c>
      <c r="AC96" s="46">
        <v>235815614</v>
      </c>
      <c r="AD96" s="24">
        <f t="shared" si="38"/>
        <v>0.20175084759230574</v>
      </c>
      <c r="AE96" s="37">
        <v>110874000</v>
      </c>
      <c r="AF96" s="46">
        <v>640794780</v>
      </c>
      <c r="AG96" s="24">
        <f t="shared" si="39"/>
        <v>0.17302575404874554</v>
      </c>
    </row>
    <row r="97" spans="1:33" s="10" customFormat="1" ht="12.75" customHeight="1">
      <c r="A97" s="22"/>
      <c r="B97" s="23" t="s">
        <v>252</v>
      </c>
      <c r="C97" s="102" t="s">
        <v>253</v>
      </c>
      <c r="D97" s="43">
        <v>39102389</v>
      </c>
      <c r="E97" s="37">
        <v>101344389</v>
      </c>
      <c r="F97" s="24">
        <f t="shared" si="30"/>
        <v>0.3858367432655793</v>
      </c>
      <c r="G97" s="43">
        <v>11963213</v>
      </c>
      <c r="H97" s="37">
        <v>100666913</v>
      </c>
      <c r="I97" s="24">
        <f t="shared" si="31"/>
        <v>0.11883957343561335</v>
      </c>
      <c r="J97" s="37">
        <v>11963213</v>
      </c>
      <c r="K97" s="37">
        <v>100666913</v>
      </c>
      <c r="L97" s="24">
        <f t="shared" si="32"/>
        <v>0.11883957343561335</v>
      </c>
      <c r="M97" s="37">
        <v>11963213</v>
      </c>
      <c r="N97" s="37">
        <v>39102389</v>
      </c>
      <c r="O97" s="24">
        <f t="shared" si="33"/>
        <v>0.30594583364203143</v>
      </c>
      <c r="P97" s="37">
        <v>0</v>
      </c>
      <c r="Q97" s="37">
        <v>47569000</v>
      </c>
      <c r="R97" s="24">
        <f t="shared" si="34"/>
        <v>0</v>
      </c>
      <c r="S97" s="46">
        <v>0</v>
      </c>
      <c r="T97" s="47">
        <v>47569000</v>
      </c>
      <c r="U97" s="24">
        <f t="shared" si="35"/>
        <v>0</v>
      </c>
      <c r="V97" s="46">
        <v>0</v>
      </c>
      <c r="W97" s="47">
        <v>114240000</v>
      </c>
      <c r="X97" s="24">
        <f t="shared" si="36"/>
        <v>0</v>
      </c>
      <c r="Y97" s="46">
        <v>41830000</v>
      </c>
      <c r="Z97" s="46">
        <v>47569000</v>
      </c>
      <c r="AA97" s="24">
        <f t="shared" si="37"/>
        <v>0.8793542012655301</v>
      </c>
      <c r="AB97" s="37">
        <v>500000</v>
      </c>
      <c r="AC97" s="46">
        <v>206754</v>
      </c>
      <c r="AD97" s="24">
        <f t="shared" si="38"/>
        <v>2.4183328980334116</v>
      </c>
      <c r="AE97" s="37">
        <v>2550000</v>
      </c>
      <c r="AF97" s="46">
        <v>100666913</v>
      </c>
      <c r="AG97" s="24">
        <f t="shared" si="39"/>
        <v>0.025331063842198083</v>
      </c>
    </row>
    <row r="98" spans="1:33" s="10" customFormat="1" ht="12.75" customHeight="1">
      <c r="A98" s="22"/>
      <c r="B98" s="23" t="s">
        <v>254</v>
      </c>
      <c r="C98" s="102" t="s">
        <v>255</v>
      </c>
      <c r="D98" s="43">
        <v>254569000</v>
      </c>
      <c r="E98" s="37">
        <v>287647000</v>
      </c>
      <c r="F98" s="24">
        <f t="shared" si="30"/>
        <v>0.8850048844590765</v>
      </c>
      <c r="G98" s="43">
        <v>59526000</v>
      </c>
      <c r="H98" s="37">
        <v>302261000</v>
      </c>
      <c r="I98" s="24">
        <f t="shared" si="31"/>
        <v>0.19693576081598355</v>
      </c>
      <c r="J98" s="37">
        <v>59526000</v>
      </c>
      <c r="K98" s="37">
        <v>169946000</v>
      </c>
      <c r="L98" s="24">
        <f t="shared" si="32"/>
        <v>0.35026420156991045</v>
      </c>
      <c r="M98" s="37">
        <v>59526000</v>
      </c>
      <c r="N98" s="37">
        <v>254569000</v>
      </c>
      <c r="O98" s="24">
        <f t="shared" si="33"/>
        <v>0.2338305135346409</v>
      </c>
      <c r="P98" s="37">
        <v>7700000</v>
      </c>
      <c r="Q98" s="37">
        <v>24409000</v>
      </c>
      <c r="R98" s="24">
        <f t="shared" si="34"/>
        <v>0.31545741324921134</v>
      </c>
      <c r="S98" s="46">
        <v>7200000</v>
      </c>
      <c r="T98" s="47">
        <v>24409000</v>
      </c>
      <c r="U98" s="24">
        <f t="shared" si="35"/>
        <v>0.2949731656356262</v>
      </c>
      <c r="V98" s="46">
        <v>7200000</v>
      </c>
      <c r="W98" s="47">
        <v>650069000</v>
      </c>
      <c r="X98" s="24">
        <f t="shared" si="36"/>
        <v>0.01107574734374351</v>
      </c>
      <c r="Y98" s="46">
        <v>20249000</v>
      </c>
      <c r="Z98" s="46">
        <v>24409000</v>
      </c>
      <c r="AA98" s="24">
        <f t="shared" si="37"/>
        <v>0.8295710598549715</v>
      </c>
      <c r="AB98" s="37">
        <v>36123000</v>
      </c>
      <c r="AC98" s="46">
        <v>172328000</v>
      </c>
      <c r="AD98" s="24">
        <f t="shared" si="38"/>
        <v>0.20961770577039135</v>
      </c>
      <c r="AE98" s="37">
        <v>32218000</v>
      </c>
      <c r="AF98" s="46">
        <v>302261000</v>
      </c>
      <c r="AG98" s="24">
        <f t="shared" si="39"/>
        <v>0.10659000003308398</v>
      </c>
    </row>
    <row r="99" spans="1:33" s="10" customFormat="1" ht="12.75" customHeight="1">
      <c r="A99" s="22"/>
      <c r="B99" s="23" t="s">
        <v>256</v>
      </c>
      <c r="C99" s="102" t="s">
        <v>257</v>
      </c>
      <c r="D99" s="43">
        <v>50389322</v>
      </c>
      <c r="E99" s="37">
        <v>116544922</v>
      </c>
      <c r="F99" s="24">
        <f t="shared" si="30"/>
        <v>0.43235965270112753</v>
      </c>
      <c r="G99" s="43">
        <v>32717420</v>
      </c>
      <c r="H99" s="37">
        <v>93311669</v>
      </c>
      <c r="I99" s="24">
        <f t="shared" si="31"/>
        <v>0.3506251720778888</v>
      </c>
      <c r="J99" s="37">
        <v>32717420</v>
      </c>
      <c r="K99" s="37">
        <v>93311669</v>
      </c>
      <c r="L99" s="24">
        <f t="shared" si="32"/>
        <v>0.3506251720778888</v>
      </c>
      <c r="M99" s="37">
        <v>32717420</v>
      </c>
      <c r="N99" s="37">
        <v>50389322</v>
      </c>
      <c r="O99" s="24">
        <f t="shared" si="33"/>
        <v>0.6492927211840636</v>
      </c>
      <c r="P99" s="37">
        <v>29606617</v>
      </c>
      <c r="Q99" s="37">
        <v>52839617</v>
      </c>
      <c r="R99" s="24">
        <f t="shared" si="34"/>
        <v>0.5603109689458953</v>
      </c>
      <c r="S99" s="46">
        <v>15000000</v>
      </c>
      <c r="T99" s="47">
        <v>52839617</v>
      </c>
      <c r="U99" s="24">
        <f t="shared" si="35"/>
        <v>0.2838779092588805</v>
      </c>
      <c r="V99" s="46">
        <v>15000000</v>
      </c>
      <c r="W99" s="47">
        <v>92879979</v>
      </c>
      <c r="X99" s="24">
        <f t="shared" si="36"/>
        <v>0.16149874452490995</v>
      </c>
      <c r="Y99" s="46">
        <v>14817000</v>
      </c>
      <c r="Z99" s="46">
        <v>52839617</v>
      </c>
      <c r="AA99" s="24">
        <f t="shared" si="37"/>
        <v>0.2804145987659222</v>
      </c>
      <c r="AB99" s="37">
        <v>10861000</v>
      </c>
      <c r="AC99" s="46">
        <v>196435</v>
      </c>
      <c r="AD99" s="24">
        <f t="shared" si="38"/>
        <v>55.29055412731947</v>
      </c>
      <c r="AE99" s="37">
        <v>7037076</v>
      </c>
      <c r="AF99" s="46">
        <v>93311669</v>
      </c>
      <c r="AG99" s="24">
        <f t="shared" si="39"/>
        <v>0.07541474796683789</v>
      </c>
    </row>
    <row r="100" spans="1:33" s="10" customFormat="1" ht="12.75" customHeight="1">
      <c r="A100" s="22"/>
      <c r="B100" s="23" t="s">
        <v>258</v>
      </c>
      <c r="C100" s="102" t="s">
        <v>259</v>
      </c>
      <c r="D100" s="43">
        <v>7755000</v>
      </c>
      <c r="E100" s="37">
        <v>76956000</v>
      </c>
      <c r="F100" s="24">
        <f aca="true" t="shared" si="40" ref="F100:F131">IF($E100=0,0,($N100/$E100))</f>
        <v>0.10077186963979416</v>
      </c>
      <c r="G100" s="43">
        <v>19832000</v>
      </c>
      <c r="H100" s="37">
        <v>65205000</v>
      </c>
      <c r="I100" s="24">
        <f aca="true" t="shared" si="41" ref="I100:I131">IF($AF100=0,0,($M100/$AF100))</f>
        <v>0.30414845487309256</v>
      </c>
      <c r="J100" s="37">
        <v>19832000</v>
      </c>
      <c r="K100" s="37">
        <v>65205000</v>
      </c>
      <c r="L100" s="24">
        <f aca="true" t="shared" si="42" ref="L100:L131">IF($K100=0,0,($M100/$K100))</f>
        <v>0.30414845487309256</v>
      </c>
      <c r="M100" s="37">
        <v>19832000</v>
      </c>
      <c r="N100" s="37">
        <v>7755000</v>
      </c>
      <c r="O100" s="24">
        <f aca="true" t="shared" si="43" ref="O100:O131">IF($N100=0,0,($M100/$N100))</f>
        <v>2.557317859445519</v>
      </c>
      <c r="P100" s="37">
        <v>10505000</v>
      </c>
      <c r="Q100" s="37">
        <v>41468000</v>
      </c>
      <c r="R100" s="24">
        <f aca="true" t="shared" si="44" ref="R100:R131">IF($T100=0,0,($P100/$T100))</f>
        <v>0.2533278672711488</v>
      </c>
      <c r="S100" s="46">
        <v>0</v>
      </c>
      <c r="T100" s="47">
        <v>41468000</v>
      </c>
      <c r="U100" s="24">
        <f aca="true" t="shared" si="45" ref="U100:U131">IF($T100=0,0,($V100/$T100))</f>
        <v>0</v>
      </c>
      <c r="V100" s="46">
        <v>0</v>
      </c>
      <c r="W100" s="47">
        <v>85000725</v>
      </c>
      <c r="X100" s="24">
        <f aca="true" t="shared" si="46" ref="X100:X131">IF($W100=0,0,($V100/$W100))</f>
        <v>0</v>
      </c>
      <c r="Y100" s="46">
        <v>16403000</v>
      </c>
      <c r="Z100" s="46">
        <v>41468000</v>
      </c>
      <c r="AA100" s="24">
        <f aca="true" t="shared" si="47" ref="AA100:AA131">IF($Z100=0,0,($Y100/$Z100))</f>
        <v>0.39555802064242307</v>
      </c>
      <c r="AB100" s="37">
        <v>2184657</v>
      </c>
      <c r="AC100" s="46">
        <v>0</v>
      </c>
      <c r="AD100" s="24">
        <f aca="true" t="shared" si="48" ref="AD100:AD131">IF($AC100=0,0,($AB100/$AC100))</f>
        <v>0</v>
      </c>
      <c r="AE100" s="37">
        <v>7608767</v>
      </c>
      <c r="AF100" s="46">
        <v>65205000</v>
      </c>
      <c r="AG100" s="24">
        <f aca="true" t="shared" si="49" ref="AG100:AG131">IF($AF100=0,0,($AE100/$AF100))</f>
        <v>0.11668993175369986</v>
      </c>
    </row>
    <row r="101" spans="1:33" s="10" customFormat="1" ht="12.75" customHeight="1">
      <c r="A101" s="22"/>
      <c r="B101" s="23" t="s">
        <v>260</v>
      </c>
      <c r="C101" s="102" t="s">
        <v>261</v>
      </c>
      <c r="D101" s="43">
        <v>166889918</v>
      </c>
      <c r="E101" s="37">
        <v>210301918</v>
      </c>
      <c r="F101" s="24">
        <f t="shared" si="40"/>
        <v>0.79357297159791</v>
      </c>
      <c r="G101" s="43">
        <v>77303245</v>
      </c>
      <c r="H101" s="37">
        <v>197459267</v>
      </c>
      <c r="I101" s="24">
        <f t="shared" si="41"/>
        <v>0.3914895774428252</v>
      </c>
      <c r="J101" s="37">
        <v>77303245</v>
      </c>
      <c r="K101" s="37">
        <v>133124062</v>
      </c>
      <c r="L101" s="24">
        <f t="shared" si="42"/>
        <v>0.580685744099365</v>
      </c>
      <c r="M101" s="37">
        <v>77303245</v>
      </c>
      <c r="N101" s="37">
        <v>166889918</v>
      </c>
      <c r="O101" s="24">
        <f t="shared" si="43"/>
        <v>0.46319901121888024</v>
      </c>
      <c r="P101" s="37">
        <v>15809000</v>
      </c>
      <c r="Q101" s="37">
        <v>28243000</v>
      </c>
      <c r="R101" s="24">
        <f t="shared" si="44"/>
        <v>0.5597493184151825</v>
      </c>
      <c r="S101" s="46">
        <v>1700000</v>
      </c>
      <c r="T101" s="47">
        <v>28243000</v>
      </c>
      <c r="U101" s="24">
        <f t="shared" si="45"/>
        <v>0.06019190595899869</v>
      </c>
      <c r="V101" s="46">
        <v>1700000</v>
      </c>
      <c r="W101" s="47">
        <v>196817542</v>
      </c>
      <c r="X101" s="24">
        <f t="shared" si="46"/>
        <v>0.008637441473585724</v>
      </c>
      <c r="Y101" s="46">
        <v>22167808</v>
      </c>
      <c r="Z101" s="46">
        <v>28243000</v>
      </c>
      <c r="AA101" s="24">
        <f t="shared" si="47"/>
        <v>0.7848956555606699</v>
      </c>
      <c r="AB101" s="37">
        <v>7024203</v>
      </c>
      <c r="AC101" s="46">
        <v>97837841</v>
      </c>
      <c r="AD101" s="24">
        <f t="shared" si="48"/>
        <v>0.0717943377348239</v>
      </c>
      <c r="AE101" s="37">
        <v>24000000</v>
      </c>
      <c r="AF101" s="46">
        <v>197459267</v>
      </c>
      <c r="AG101" s="24">
        <f t="shared" si="49"/>
        <v>0.12154405495691423</v>
      </c>
    </row>
    <row r="102" spans="1:33" s="10" customFormat="1" ht="12.75" customHeight="1">
      <c r="A102" s="22"/>
      <c r="B102" s="23" t="s">
        <v>262</v>
      </c>
      <c r="C102" s="102" t="s">
        <v>263</v>
      </c>
      <c r="D102" s="43">
        <v>79969957</v>
      </c>
      <c r="E102" s="37">
        <v>155662957</v>
      </c>
      <c r="F102" s="24">
        <f t="shared" si="40"/>
        <v>0.5137378766356083</v>
      </c>
      <c r="G102" s="43">
        <v>28500378</v>
      </c>
      <c r="H102" s="37">
        <v>118264598</v>
      </c>
      <c r="I102" s="24">
        <f t="shared" si="41"/>
        <v>0.24098824569631563</v>
      </c>
      <c r="J102" s="37">
        <v>28500378</v>
      </c>
      <c r="K102" s="37">
        <v>101764598</v>
      </c>
      <c r="L102" s="24">
        <f t="shared" si="42"/>
        <v>0.28006181481697595</v>
      </c>
      <c r="M102" s="37">
        <v>28500378</v>
      </c>
      <c r="N102" s="37">
        <v>79969957</v>
      </c>
      <c r="O102" s="24">
        <f t="shared" si="43"/>
        <v>0.35638856226970334</v>
      </c>
      <c r="P102" s="37">
        <v>9810000</v>
      </c>
      <c r="Q102" s="37">
        <v>47198000</v>
      </c>
      <c r="R102" s="24">
        <f t="shared" si="44"/>
        <v>0.20784779016060004</v>
      </c>
      <c r="S102" s="46">
        <v>0</v>
      </c>
      <c r="T102" s="47">
        <v>47198000</v>
      </c>
      <c r="U102" s="24">
        <f t="shared" si="45"/>
        <v>0</v>
      </c>
      <c r="V102" s="46">
        <v>0</v>
      </c>
      <c r="W102" s="47">
        <v>75001000</v>
      </c>
      <c r="X102" s="24">
        <f t="shared" si="46"/>
        <v>0</v>
      </c>
      <c r="Y102" s="46">
        <v>44377000</v>
      </c>
      <c r="Z102" s="46">
        <v>47198000</v>
      </c>
      <c r="AA102" s="24">
        <f t="shared" si="47"/>
        <v>0.9402305182422984</v>
      </c>
      <c r="AB102" s="37">
        <v>12225000</v>
      </c>
      <c r="AC102" s="46">
        <v>22625379</v>
      </c>
      <c r="AD102" s="24">
        <f t="shared" si="48"/>
        <v>0.540322440565526</v>
      </c>
      <c r="AE102" s="37">
        <v>9450000</v>
      </c>
      <c r="AF102" s="46">
        <v>118264598</v>
      </c>
      <c r="AG102" s="24">
        <f t="shared" si="49"/>
        <v>0.07990556903596797</v>
      </c>
    </row>
    <row r="103" spans="1:33" s="10" customFormat="1" ht="12.75" customHeight="1">
      <c r="A103" s="22"/>
      <c r="B103" s="23" t="s">
        <v>264</v>
      </c>
      <c r="C103" s="102" t="s">
        <v>265</v>
      </c>
      <c r="D103" s="43">
        <v>4344500</v>
      </c>
      <c r="E103" s="37">
        <v>77135500</v>
      </c>
      <c r="F103" s="24">
        <f t="shared" si="40"/>
        <v>0.056322964134542464</v>
      </c>
      <c r="G103" s="43">
        <v>14165855</v>
      </c>
      <c r="H103" s="37">
        <v>72735672</v>
      </c>
      <c r="I103" s="24">
        <f t="shared" si="41"/>
        <v>0.1947580136470039</v>
      </c>
      <c r="J103" s="37">
        <v>14165855</v>
      </c>
      <c r="K103" s="37">
        <v>72735672</v>
      </c>
      <c r="L103" s="24">
        <f t="shared" si="42"/>
        <v>0.1947580136470039</v>
      </c>
      <c r="M103" s="37">
        <v>14165855</v>
      </c>
      <c r="N103" s="37">
        <v>4344500</v>
      </c>
      <c r="O103" s="24">
        <f t="shared" si="43"/>
        <v>3.2606410403959027</v>
      </c>
      <c r="P103" s="37">
        <v>4400000</v>
      </c>
      <c r="Q103" s="37">
        <v>31065000</v>
      </c>
      <c r="R103" s="24">
        <f t="shared" si="44"/>
        <v>0.14163849991952357</v>
      </c>
      <c r="S103" s="46">
        <v>0</v>
      </c>
      <c r="T103" s="47">
        <v>31065000</v>
      </c>
      <c r="U103" s="24">
        <f t="shared" si="45"/>
        <v>0</v>
      </c>
      <c r="V103" s="46">
        <v>0</v>
      </c>
      <c r="W103" s="47">
        <v>109243000</v>
      </c>
      <c r="X103" s="24">
        <f t="shared" si="46"/>
        <v>0</v>
      </c>
      <c r="Y103" s="46">
        <v>26665000</v>
      </c>
      <c r="Z103" s="46">
        <v>31065000</v>
      </c>
      <c r="AA103" s="24">
        <f t="shared" si="47"/>
        <v>0.8583615000804764</v>
      </c>
      <c r="AB103" s="37">
        <v>200000</v>
      </c>
      <c r="AC103" s="46">
        <v>153000</v>
      </c>
      <c r="AD103" s="24">
        <f t="shared" si="48"/>
        <v>1.3071895424836601</v>
      </c>
      <c r="AE103" s="37">
        <v>29500000</v>
      </c>
      <c r="AF103" s="46">
        <v>72735672</v>
      </c>
      <c r="AG103" s="24">
        <f t="shared" si="49"/>
        <v>0.4055781597783272</v>
      </c>
    </row>
    <row r="104" spans="1:33" s="10" customFormat="1" ht="12.75" customHeight="1">
      <c r="A104" s="22"/>
      <c r="B104" s="23" t="s">
        <v>266</v>
      </c>
      <c r="C104" s="102" t="s">
        <v>267</v>
      </c>
      <c r="D104" s="43">
        <v>129106500</v>
      </c>
      <c r="E104" s="37">
        <v>174072500</v>
      </c>
      <c r="F104" s="24">
        <f t="shared" si="40"/>
        <v>0.7416823449999282</v>
      </c>
      <c r="G104" s="43">
        <v>45842000</v>
      </c>
      <c r="H104" s="37">
        <v>154625000</v>
      </c>
      <c r="I104" s="24">
        <f t="shared" si="41"/>
        <v>0.2964721099434115</v>
      </c>
      <c r="J104" s="37">
        <v>45842000</v>
      </c>
      <c r="K104" s="37">
        <v>114625000</v>
      </c>
      <c r="L104" s="24">
        <f t="shared" si="42"/>
        <v>0.39993020719738276</v>
      </c>
      <c r="M104" s="37">
        <v>45842000</v>
      </c>
      <c r="N104" s="37">
        <v>129106500</v>
      </c>
      <c r="O104" s="24">
        <f t="shared" si="43"/>
        <v>0.35507120090777766</v>
      </c>
      <c r="P104" s="37">
        <v>28980</v>
      </c>
      <c r="Q104" s="37">
        <v>48107980</v>
      </c>
      <c r="R104" s="24">
        <f t="shared" si="44"/>
        <v>0.000602394862557106</v>
      </c>
      <c r="S104" s="46">
        <v>0</v>
      </c>
      <c r="T104" s="47">
        <v>48107980</v>
      </c>
      <c r="U104" s="24">
        <f t="shared" si="45"/>
        <v>0</v>
      </c>
      <c r="V104" s="46">
        <v>0</v>
      </c>
      <c r="W104" s="47">
        <v>168493000</v>
      </c>
      <c r="X104" s="24">
        <f t="shared" si="46"/>
        <v>0</v>
      </c>
      <c r="Y104" s="46">
        <v>34112000</v>
      </c>
      <c r="Z104" s="46">
        <v>48107980</v>
      </c>
      <c r="AA104" s="24">
        <f t="shared" si="47"/>
        <v>0.7090715511231193</v>
      </c>
      <c r="AB104" s="37">
        <v>11694000</v>
      </c>
      <c r="AC104" s="46">
        <v>54170500</v>
      </c>
      <c r="AD104" s="24">
        <f t="shared" si="48"/>
        <v>0.21587395353559594</v>
      </c>
      <c r="AE104" s="37">
        <v>21000000</v>
      </c>
      <c r="AF104" s="46">
        <v>154625000</v>
      </c>
      <c r="AG104" s="24">
        <f t="shared" si="49"/>
        <v>0.13581244947453516</v>
      </c>
    </row>
    <row r="105" spans="1:33" s="10" customFormat="1" ht="12.75" customHeight="1">
      <c r="A105" s="22"/>
      <c r="B105" s="23" t="s">
        <v>74</v>
      </c>
      <c r="C105" s="102" t="s">
        <v>75</v>
      </c>
      <c r="D105" s="43">
        <v>1086676185</v>
      </c>
      <c r="E105" s="37">
        <v>1438972185</v>
      </c>
      <c r="F105" s="24">
        <f t="shared" si="40"/>
        <v>0.7551752537871328</v>
      </c>
      <c r="G105" s="43">
        <v>260219708</v>
      </c>
      <c r="H105" s="37">
        <v>1414018616</v>
      </c>
      <c r="I105" s="24">
        <f t="shared" si="41"/>
        <v>0.18402848806624197</v>
      </c>
      <c r="J105" s="37">
        <v>260219708</v>
      </c>
      <c r="K105" s="37">
        <v>1008095876</v>
      </c>
      <c r="L105" s="24">
        <f t="shared" si="42"/>
        <v>0.25812992017437836</v>
      </c>
      <c r="M105" s="37">
        <v>260219708</v>
      </c>
      <c r="N105" s="37">
        <v>1086676185</v>
      </c>
      <c r="O105" s="24">
        <f t="shared" si="43"/>
        <v>0.23946389144434962</v>
      </c>
      <c r="P105" s="37">
        <v>229404128</v>
      </c>
      <c r="Q105" s="37">
        <v>305418128</v>
      </c>
      <c r="R105" s="24">
        <f t="shared" si="44"/>
        <v>0.7511149698357132</v>
      </c>
      <c r="S105" s="46">
        <v>96300000</v>
      </c>
      <c r="T105" s="47">
        <v>305418128</v>
      </c>
      <c r="U105" s="24">
        <f t="shared" si="45"/>
        <v>0.3153054490596576</v>
      </c>
      <c r="V105" s="46">
        <v>96300000</v>
      </c>
      <c r="W105" s="47">
        <v>1181420000</v>
      </c>
      <c r="X105" s="24">
        <f t="shared" si="46"/>
        <v>0.08151207868497232</v>
      </c>
      <c r="Y105" s="46">
        <v>199031128</v>
      </c>
      <c r="Z105" s="46">
        <v>305418128</v>
      </c>
      <c r="AA105" s="24">
        <f t="shared" si="47"/>
        <v>0.6516676966862949</v>
      </c>
      <c r="AB105" s="37">
        <v>379334000</v>
      </c>
      <c r="AC105" s="46">
        <v>779670820</v>
      </c>
      <c r="AD105" s="24">
        <f t="shared" si="48"/>
        <v>0.4865309695699526</v>
      </c>
      <c r="AE105" s="37">
        <v>273291000</v>
      </c>
      <c r="AF105" s="46">
        <v>1414018616</v>
      </c>
      <c r="AG105" s="24">
        <f t="shared" si="49"/>
        <v>0.19327256155445127</v>
      </c>
    </row>
    <row r="106" spans="1:33" s="10" customFormat="1" ht="12.75" customHeight="1">
      <c r="A106" s="22"/>
      <c r="B106" s="23" t="s">
        <v>268</v>
      </c>
      <c r="C106" s="102" t="s">
        <v>269</v>
      </c>
      <c r="D106" s="43">
        <v>34625320</v>
      </c>
      <c r="E106" s="37">
        <v>53451320</v>
      </c>
      <c r="F106" s="24">
        <f t="shared" si="40"/>
        <v>0.6477916728716896</v>
      </c>
      <c r="G106" s="43">
        <v>17117975</v>
      </c>
      <c r="H106" s="37">
        <v>41027893</v>
      </c>
      <c r="I106" s="24">
        <f t="shared" si="41"/>
        <v>0.41722773821214754</v>
      </c>
      <c r="J106" s="37">
        <v>17117975</v>
      </c>
      <c r="K106" s="37">
        <v>32197964</v>
      </c>
      <c r="L106" s="24">
        <f t="shared" si="42"/>
        <v>0.5316477464227242</v>
      </c>
      <c r="M106" s="37">
        <v>17117975</v>
      </c>
      <c r="N106" s="37">
        <v>34625320</v>
      </c>
      <c r="O106" s="24">
        <f t="shared" si="43"/>
        <v>0.494377380483415</v>
      </c>
      <c r="P106" s="37">
        <v>1960000</v>
      </c>
      <c r="Q106" s="37">
        <v>12421000</v>
      </c>
      <c r="R106" s="24">
        <f t="shared" si="44"/>
        <v>0.15779727880202882</v>
      </c>
      <c r="S106" s="46">
        <v>0</v>
      </c>
      <c r="T106" s="47">
        <v>12421000</v>
      </c>
      <c r="U106" s="24">
        <f t="shared" si="45"/>
        <v>0</v>
      </c>
      <c r="V106" s="46">
        <v>0</v>
      </c>
      <c r="W106" s="47">
        <v>61596000</v>
      </c>
      <c r="X106" s="24">
        <f t="shared" si="46"/>
        <v>0</v>
      </c>
      <c r="Y106" s="46">
        <v>11861000</v>
      </c>
      <c r="Z106" s="46">
        <v>12421000</v>
      </c>
      <c r="AA106" s="24">
        <f t="shared" si="47"/>
        <v>0.9549150631994203</v>
      </c>
      <c r="AB106" s="37">
        <v>6000000</v>
      </c>
      <c r="AC106" s="46">
        <v>10117330</v>
      </c>
      <c r="AD106" s="24">
        <f t="shared" si="48"/>
        <v>0.5930418400902214</v>
      </c>
      <c r="AE106" s="37">
        <v>14600000</v>
      </c>
      <c r="AF106" s="46">
        <v>41027893</v>
      </c>
      <c r="AG106" s="24">
        <f t="shared" si="49"/>
        <v>0.35585546642621885</v>
      </c>
    </row>
    <row r="107" spans="1:33" s="10" customFormat="1" ht="12.75" customHeight="1">
      <c r="A107" s="22"/>
      <c r="B107" s="97" t="s">
        <v>270</v>
      </c>
      <c r="C107" s="98" t="s">
        <v>271</v>
      </c>
      <c r="D107" s="99">
        <v>31539905</v>
      </c>
      <c r="E107" s="99">
        <v>81656905</v>
      </c>
      <c r="F107" s="100">
        <f t="shared" si="40"/>
        <v>0.38624908695718996</v>
      </c>
      <c r="G107" s="99">
        <v>28759991</v>
      </c>
      <c r="H107" s="99">
        <v>62992440</v>
      </c>
      <c r="I107" s="100">
        <f t="shared" si="41"/>
        <v>0.4565625811605329</v>
      </c>
      <c r="J107" s="99">
        <v>28759991</v>
      </c>
      <c r="K107" s="99">
        <v>62992440</v>
      </c>
      <c r="L107" s="100">
        <f t="shared" si="42"/>
        <v>0.4565625811605329</v>
      </c>
      <c r="M107" s="99">
        <v>28759991</v>
      </c>
      <c r="N107" s="99">
        <v>31539905</v>
      </c>
      <c r="O107" s="100">
        <f t="shared" si="43"/>
        <v>0.9118604193639771</v>
      </c>
      <c r="P107" s="99">
        <v>7092000</v>
      </c>
      <c r="Q107" s="99">
        <v>37140000</v>
      </c>
      <c r="R107" s="100">
        <f t="shared" si="44"/>
        <v>0.19095315024232634</v>
      </c>
      <c r="S107" s="101">
        <v>0</v>
      </c>
      <c r="T107" s="101">
        <v>37140000</v>
      </c>
      <c r="U107" s="100">
        <f t="shared" si="45"/>
        <v>0</v>
      </c>
      <c r="V107" s="101">
        <v>0</v>
      </c>
      <c r="W107" s="101">
        <v>230000000</v>
      </c>
      <c r="X107" s="100">
        <f t="shared" si="46"/>
        <v>0</v>
      </c>
      <c r="Y107" s="101">
        <v>0</v>
      </c>
      <c r="Z107" s="101">
        <v>37140000</v>
      </c>
      <c r="AA107" s="100">
        <f t="shared" si="47"/>
        <v>0</v>
      </c>
      <c r="AB107" s="99">
        <v>8367000</v>
      </c>
      <c r="AC107" s="101">
        <v>775793</v>
      </c>
      <c r="AD107" s="100">
        <f t="shared" si="48"/>
        <v>10.785093446318799</v>
      </c>
      <c r="AE107" s="99">
        <v>14500000</v>
      </c>
      <c r="AF107" s="101">
        <v>62992440</v>
      </c>
      <c r="AG107" s="106">
        <f t="shared" si="49"/>
        <v>0.23018635252103267</v>
      </c>
    </row>
    <row r="108" spans="1:33" s="10" customFormat="1" ht="12.75" customHeight="1">
      <c r="A108" s="22"/>
      <c r="B108" s="23" t="s">
        <v>272</v>
      </c>
      <c r="C108" s="102" t="s">
        <v>273</v>
      </c>
      <c r="D108" s="43">
        <v>49827721</v>
      </c>
      <c r="E108" s="37">
        <v>91326721</v>
      </c>
      <c r="F108" s="24">
        <f t="shared" si="40"/>
        <v>0.5455984891869708</v>
      </c>
      <c r="G108" s="43">
        <v>27347356</v>
      </c>
      <c r="H108" s="37">
        <v>75864990</v>
      </c>
      <c r="I108" s="24">
        <f t="shared" si="41"/>
        <v>0.36047399465814206</v>
      </c>
      <c r="J108" s="37">
        <v>27347356</v>
      </c>
      <c r="K108" s="37">
        <v>66864990</v>
      </c>
      <c r="L108" s="24">
        <f t="shared" si="42"/>
        <v>0.4089936452544149</v>
      </c>
      <c r="M108" s="37">
        <v>27347356</v>
      </c>
      <c r="N108" s="37">
        <v>49827721</v>
      </c>
      <c r="O108" s="24">
        <f t="shared" si="43"/>
        <v>0.5488381858764924</v>
      </c>
      <c r="P108" s="37">
        <v>0</v>
      </c>
      <c r="Q108" s="37">
        <v>15462000</v>
      </c>
      <c r="R108" s="24">
        <f t="shared" si="44"/>
        <v>0</v>
      </c>
      <c r="S108" s="46">
        <v>0</v>
      </c>
      <c r="T108" s="47">
        <v>15462000</v>
      </c>
      <c r="U108" s="24">
        <f t="shared" si="45"/>
        <v>0</v>
      </c>
      <c r="V108" s="46">
        <v>0</v>
      </c>
      <c r="W108" s="47">
        <v>73281000</v>
      </c>
      <c r="X108" s="24">
        <f t="shared" si="46"/>
        <v>0</v>
      </c>
      <c r="Y108" s="46">
        <v>5300000</v>
      </c>
      <c r="Z108" s="46">
        <v>15462000</v>
      </c>
      <c r="AA108" s="24">
        <f t="shared" si="47"/>
        <v>0.34277583753718793</v>
      </c>
      <c r="AB108" s="37">
        <v>4871000</v>
      </c>
      <c r="AC108" s="46">
        <v>17553222</v>
      </c>
      <c r="AD108" s="24">
        <f t="shared" si="48"/>
        <v>0.27749891159583123</v>
      </c>
      <c r="AE108" s="37">
        <v>0</v>
      </c>
      <c r="AF108" s="46">
        <v>75864990</v>
      </c>
      <c r="AG108" s="24">
        <f t="shared" si="49"/>
        <v>0</v>
      </c>
    </row>
    <row r="109" spans="1:33" s="10" customFormat="1" ht="12.75" customHeight="1">
      <c r="A109" s="22"/>
      <c r="B109" s="23" t="s">
        <v>274</v>
      </c>
      <c r="C109" s="102" t="s">
        <v>275</v>
      </c>
      <c r="D109" s="43">
        <v>45728700</v>
      </c>
      <c r="E109" s="37">
        <v>111126250</v>
      </c>
      <c r="F109" s="24">
        <f t="shared" si="40"/>
        <v>0.4115022328207782</v>
      </c>
      <c r="G109" s="43">
        <v>32608589</v>
      </c>
      <c r="H109" s="37">
        <v>109625668</v>
      </c>
      <c r="I109" s="24">
        <f t="shared" si="41"/>
        <v>0.2974539594139577</v>
      </c>
      <c r="J109" s="37">
        <v>32608589</v>
      </c>
      <c r="K109" s="37">
        <v>90069844</v>
      </c>
      <c r="L109" s="24">
        <f t="shared" si="42"/>
        <v>0.362036698986622</v>
      </c>
      <c r="M109" s="37">
        <v>32608589</v>
      </c>
      <c r="N109" s="37">
        <v>45728700</v>
      </c>
      <c r="O109" s="24">
        <f t="shared" si="43"/>
        <v>0.7130880388027651</v>
      </c>
      <c r="P109" s="37">
        <v>4305000</v>
      </c>
      <c r="Q109" s="37">
        <v>31657450</v>
      </c>
      <c r="R109" s="24">
        <f t="shared" si="44"/>
        <v>0.1359869477800644</v>
      </c>
      <c r="S109" s="46">
        <v>2900000</v>
      </c>
      <c r="T109" s="47">
        <v>31657450</v>
      </c>
      <c r="U109" s="24">
        <f t="shared" si="45"/>
        <v>0.09160560942211075</v>
      </c>
      <c r="V109" s="46">
        <v>2900000</v>
      </c>
      <c r="W109" s="47">
        <v>72909761</v>
      </c>
      <c r="X109" s="24">
        <f t="shared" si="46"/>
        <v>0.03977519553246101</v>
      </c>
      <c r="Y109" s="46">
        <v>26002450</v>
      </c>
      <c r="Z109" s="46">
        <v>31657450</v>
      </c>
      <c r="AA109" s="24">
        <f t="shared" si="47"/>
        <v>0.8213690616268841</v>
      </c>
      <c r="AB109" s="37">
        <v>9254916</v>
      </c>
      <c r="AC109" s="46">
        <v>26723319</v>
      </c>
      <c r="AD109" s="24">
        <f t="shared" si="48"/>
        <v>0.3463235985021172</v>
      </c>
      <c r="AE109" s="37">
        <v>900000</v>
      </c>
      <c r="AF109" s="46">
        <v>109625668</v>
      </c>
      <c r="AG109" s="24">
        <f t="shared" si="49"/>
        <v>0.008209756131200951</v>
      </c>
    </row>
    <row r="110" spans="1:33" s="10" customFormat="1" ht="12.75" customHeight="1">
      <c r="A110" s="22"/>
      <c r="B110" s="23" t="s">
        <v>276</v>
      </c>
      <c r="C110" s="102" t="s">
        <v>277</v>
      </c>
      <c r="D110" s="43">
        <v>316410337</v>
      </c>
      <c r="E110" s="37">
        <v>401650337</v>
      </c>
      <c r="F110" s="24">
        <f t="shared" si="40"/>
        <v>0.7877756044307763</v>
      </c>
      <c r="G110" s="43">
        <v>115576908</v>
      </c>
      <c r="H110" s="37">
        <v>368146280</v>
      </c>
      <c r="I110" s="24">
        <f t="shared" si="41"/>
        <v>0.3139428924828468</v>
      </c>
      <c r="J110" s="37">
        <v>115576908</v>
      </c>
      <c r="K110" s="37">
        <v>253699800</v>
      </c>
      <c r="L110" s="24">
        <f t="shared" si="42"/>
        <v>0.45556562519954685</v>
      </c>
      <c r="M110" s="37">
        <v>115576908</v>
      </c>
      <c r="N110" s="37">
        <v>316410337</v>
      </c>
      <c r="O110" s="24">
        <f t="shared" si="43"/>
        <v>0.36527538605668247</v>
      </c>
      <c r="P110" s="37">
        <v>3760000</v>
      </c>
      <c r="Q110" s="37">
        <v>37204000</v>
      </c>
      <c r="R110" s="24">
        <f t="shared" si="44"/>
        <v>0.10106440167723901</v>
      </c>
      <c r="S110" s="46">
        <v>0</v>
      </c>
      <c r="T110" s="47">
        <v>37204000</v>
      </c>
      <c r="U110" s="24">
        <f t="shared" si="45"/>
        <v>0</v>
      </c>
      <c r="V110" s="46">
        <v>0</v>
      </c>
      <c r="W110" s="47">
        <v>230000000</v>
      </c>
      <c r="X110" s="24">
        <f t="shared" si="46"/>
        <v>0</v>
      </c>
      <c r="Y110" s="46">
        <v>33444000</v>
      </c>
      <c r="Z110" s="46">
        <v>37204000</v>
      </c>
      <c r="AA110" s="24">
        <f t="shared" si="47"/>
        <v>0.898935598322761</v>
      </c>
      <c r="AB110" s="37">
        <v>41500000</v>
      </c>
      <c r="AC110" s="46">
        <v>198609120</v>
      </c>
      <c r="AD110" s="24">
        <f t="shared" si="48"/>
        <v>0.20895314374284524</v>
      </c>
      <c r="AE110" s="37">
        <v>29300000</v>
      </c>
      <c r="AF110" s="46">
        <v>368146280</v>
      </c>
      <c r="AG110" s="24">
        <f t="shared" si="49"/>
        <v>0.0795879290156076</v>
      </c>
    </row>
    <row r="111" spans="1:33" s="10" customFormat="1" ht="12.75" customHeight="1">
      <c r="A111" s="29"/>
      <c r="B111" s="61" t="s">
        <v>278</v>
      </c>
      <c r="C111" s="104" t="s">
        <v>279</v>
      </c>
      <c r="D111" s="57">
        <v>59435869</v>
      </c>
      <c r="E111" s="56">
        <v>155282869</v>
      </c>
      <c r="F111" s="54">
        <f t="shared" si="40"/>
        <v>0.38275869954463554</v>
      </c>
      <c r="G111" s="57">
        <v>42042826</v>
      </c>
      <c r="H111" s="56">
        <v>112169791</v>
      </c>
      <c r="I111" s="54">
        <f t="shared" si="41"/>
        <v>0.3748141600798739</v>
      </c>
      <c r="J111" s="56">
        <v>42042826</v>
      </c>
      <c r="K111" s="56">
        <v>112169791</v>
      </c>
      <c r="L111" s="54">
        <f t="shared" si="42"/>
        <v>0.3748141600798739</v>
      </c>
      <c r="M111" s="56">
        <v>42042826</v>
      </c>
      <c r="N111" s="56">
        <v>59435869</v>
      </c>
      <c r="O111" s="54">
        <f t="shared" si="43"/>
        <v>0.7073645377339397</v>
      </c>
      <c r="P111" s="56">
        <v>51501150</v>
      </c>
      <c r="Q111" s="56">
        <v>97369150</v>
      </c>
      <c r="R111" s="54">
        <f t="shared" si="44"/>
        <v>0.5289267699266144</v>
      </c>
      <c r="S111" s="62">
        <v>50072000</v>
      </c>
      <c r="T111" s="63">
        <v>97369150</v>
      </c>
      <c r="U111" s="54">
        <f t="shared" si="45"/>
        <v>0.5142491230538625</v>
      </c>
      <c r="V111" s="62">
        <v>50072000</v>
      </c>
      <c r="W111" s="63">
        <v>247237540</v>
      </c>
      <c r="X111" s="54">
        <f t="shared" si="46"/>
        <v>0.2025258785538798</v>
      </c>
      <c r="Y111" s="62">
        <v>45868000</v>
      </c>
      <c r="Z111" s="62">
        <v>97369150</v>
      </c>
      <c r="AA111" s="54">
        <f t="shared" si="47"/>
        <v>0.47107323007338564</v>
      </c>
      <c r="AB111" s="56">
        <v>6777096</v>
      </c>
      <c r="AC111" s="62">
        <v>1567669</v>
      </c>
      <c r="AD111" s="54">
        <f t="shared" si="48"/>
        <v>4.3230401315583835</v>
      </c>
      <c r="AE111" s="56">
        <v>13420046</v>
      </c>
      <c r="AF111" s="62">
        <v>112169791</v>
      </c>
      <c r="AG111" s="54">
        <f t="shared" si="49"/>
        <v>0.11964046540837363</v>
      </c>
    </row>
    <row r="112" spans="1:33" s="10" customFormat="1" ht="12.75" customHeight="1">
      <c r="A112" s="22"/>
      <c r="B112" s="23" t="s">
        <v>280</v>
      </c>
      <c r="C112" s="102" t="s">
        <v>281</v>
      </c>
      <c r="D112" s="43">
        <v>126053500</v>
      </c>
      <c r="E112" s="37">
        <v>207935500</v>
      </c>
      <c r="F112" s="24">
        <f t="shared" si="40"/>
        <v>0.6062144270699328</v>
      </c>
      <c r="G112" s="43">
        <v>75984088</v>
      </c>
      <c r="H112" s="37">
        <v>206739229</v>
      </c>
      <c r="I112" s="24">
        <f t="shared" si="41"/>
        <v>0.36753589711800655</v>
      </c>
      <c r="J112" s="37">
        <v>75984088</v>
      </c>
      <c r="K112" s="37">
        <v>160799418</v>
      </c>
      <c r="L112" s="24">
        <f t="shared" si="42"/>
        <v>0.47253957100765126</v>
      </c>
      <c r="M112" s="37">
        <v>75984088</v>
      </c>
      <c r="N112" s="37">
        <v>126053500</v>
      </c>
      <c r="O112" s="24">
        <f t="shared" si="43"/>
        <v>0.6027923699064286</v>
      </c>
      <c r="P112" s="37">
        <v>0</v>
      </c>
      <c r="Q112" s="37">
        <v>34700000</v>
      </c>
      <c r="R112" s="24">
        <f t="shared" si="44"/>
        <v>0</v>
      </c>
      <c r="S112" s="46">
        <v>0</v>
      </c>
      <c r="T112" s="47">
        <v>34700000</v>
      </c>
      <c r="U112" s="24">
        <f t="shared" si="45"/>
        <v>0</v>
      </c>
      <c r="V112" s="46">
        <v>0</v>
      </c>
      <c r="W112" s="47">
        <v>498205000</v>
      </c>
      <c r="X112" s="24">
        <f t="shared" si="46"/>
        <v>0</v>
      </c>
      <c r="Y112" s="46">
        <v>29954713</v>
      </c>
      <c r="Z112" s="46">
        <v>34700000</v>
      </c>
      <c r="AA112" s="24">
        <f t="shared" si="47"/>
        <v>0.8632482132564842</v>
      </c>
      <c r="AB112" s="37">
        <v>72282000</v>
      </c>
      <c r="AC112" s="46">
        <v>59600500</v>
      </c>
      <c r="AD112" s="24">
        <f t="shared" si="48"/>
        <v>1.2127750606119077</v>
      </c>
      <c r="AE112" s="37">
        <v>33809000</v>
      </c>
      <c r="AF112" s="46">
        <v>206739229</v>
      </c>
      <c r="AG112" s="24">
        <f t="shared" si="49"/>
        <v>0.1635345171960567</v>
      </c>
    </row>
    <row r="113" spans="1:33" s="10" customFormat="1" ht="12.75" customHeight="1">
      <c r="A113" s="22"/>
      <c r="B113" s="23" t="s">
        <v>282</v>
      </c>
      <c r="C113" s="102" t="s">
        <v>283</v>
      </c>
      <c r="D113" s="43">
        <v>49439315</v>
      </c>
      <c r="E113" s="37">
        <v>111205315</v>
      </c>
      <c r="F113" s="24">
        <f t="shared" si="40"/>
        <v>0.4445769071379367</v>
      </c>
      <c r="G113" s="43">
        <v>17219673</v>
      </c>
      <c r="H113" s="37">
        <v>51855471</v>
      </c>
      <c r="I113" s="24">
        <f t="shared" si="41"/>
        <v>0.33207051576100816</v>
      </c>
      <c r="J113" s="37">
        <v>17219673</v>
      </c>
      <c r="K113" s="37">
        <v>51855471</v>
      </c>
      <c r="L113" s="24">
        <f t="shared" si="42"/>
        <v>0.33207051576100816</v>
      </c>
      <c r="M113" s="37">
        <v>17219673</v>
      </c>
      <c r="N113" s="37">
        <v>49439315</v>
      </c>
      <c r="O113" s="24">
        <f t="shared" si="43"/>
        <v>0.3482991825432856</v>
      </c>
      <c r="P113" s="37">
        <v>11000000</v>
      </c>
      <c r="Q113" s="37">
        <v>55979002</v>
      </c>
      <c r="R113" s="24">
        <f t="shared" si="44"/>
        <v>0.1965022527554171</v>
      </c>
      <c r="S113" s="46">
        <v>0</v>
      </c>
      <c r="T113" s="47">
        <v>55979002</v>
      </c>
      <c r="U113" s="24">
        <f t="shared" si="45"/>
        <v>0</v>
      </c>
      <c r="V113" s="46">
        <v>0</v>
      </c>
      <c r="W113" s="47">
        <v>54721964</v>
      </c>
      <c r="X113" s="24">
        <f t="shared" si="46"/>
        <v>0</v>
      </c>
      <c r="Y113" s="46">
        <v>40264002</v>
      </c>
      <c r="Z113" s="46">
        <v>55979002</v>
      </c>
      <c r="AA113" s="24">
        <f t="shared" si="47"/>
        <v>0.7192697361771473</v>
      </c>
      <c r="AB113" s="37">
        <v>0</v>
      </c>
      <c r="AC113" s="46">
        <v>0</v>
      </c>
      <c r="AD113" s="24">
        <f t="shared" si="48"/>
        <v>0</v>
      </c>
      <c r="AE113" s="37">
        <v>0</v>
      </c>
      <c r="AF113" s="46">
        <v>51855471</v>
      </c>
      <c r="AG113" s="24">
        <f t="shared" si="49"/>
        <v>0</v>
      </c>
    </row>
    <row r="114" spans="1:33" s="10" customFormat="1" ht="12.75" customHeight="1">
      <c r="A114" s="22"/>
      <c r="B114" s="23" t="s">
        <v>284</v>
      </c>
      <c r="C114" s="102" t="s">
        <v>285</v>
      </c>
      <c r="D114" s="43">
        <v>49673316</v>
      </c>
      <c r="E114" s="37">
        <v>126976316</v>
      </c>
      <c r="F114" s="24">
        <f t="shared" si="40"/>
        <v>0.39120142688656995</v>
      </c>
      <c r="G114" s="43">
        <v>28989895</v>
      </c>
      <c r="H114" s="37">
        <v>88654316</v>
      </c>
      <c r="I114" s="24">
        <f t="shared" si="41"/>
        <v>0.3269992517905163</v>
      </c>
      <c r="J114" s="37">
        <v>28989895</v>
      </c>
      <c r="K114" s="37">
        <v>88654316</v>
      </c>
      <c r="L114" s="24">
        <f t="shared" si="42"/>
        <v>0.3269992517905163</v>
      </c>
      <c r="M114" s="37">
        <v>28989895</v>
      </c>
      <c r="N114" s="37">
        <v>49673316</v>
      </c>
      <c r="O114" s="24">
        <f t="shared" si="43"/>
        <v>0.5836110276994594</v>
      </c>
      <c r="P114" s="37">
        <v>5393000</v>
      </c>
      <c r="Q114" s="37">
        <v>43715000</v>
      </c>
      <c r="R114" s="24">
        <f t="shared" si="44"/>
        <v>0.12336726524076404</v>
      </c>
      <c r="S114" s="46">
        <v>0</v>
      </c>
      <c r="T114" s="47">
        <v>43715000</v>
      </c>
      <c r="U114" s="24">
        <f t="shared" si="45"/>
        <v>0</v>
      </c>
      <c r="V114" s="46">
        <v>0</v>
      </c>
      <c r="W114" s="47">
        <v>100000000</v>
      </c>
      <c r="X114" s="24">
        <f t="shared" si="46"/>
        <v>0</v>
      </c>
      <c r="Y114" s="46">
        <v>30000</v>
      </c>
      <c r="Z114" s="46">
        <v>43715000</v>
      </c>
      <c r="AA114" s="24">
        <f t="shared" si="47"/>
        <v>0.0006862632963513668</v>
      </c>
      <c r="AB114" s="37">
        <v>9000000</v>
      </c>
      <c r="AC114" s="46">
        <v>600000</v>
      </c>
      <c r="AD114" s="24">
        <f t="shared" si="48"/>
        <v>15</v>
      </c>
      <c r="AE114" s="37">
        <v>22443896</v>
      </c>
      <c r="AF114" s="46">
        <v>88654316</v>
      </c>
      <c r="AG114" s="24">
        <f t="shared" si="49"/>
        <v>0.25316191035752844</v>
      </c>
    </row>
    <row r="115" spans="1:33" s="10" customFormat="1" ht="12.75" customHeight="1">
      <c r="A115" s="22"/>
      <c r="B115" s="23" t="s">
        <v>286</v>
      </c>
      <c r="C115" s="102" t="s">
        <v>287</v>
      </c>
      <c r="D115" s="43">
        <v>8520000</v>
      </c>
      <c r="E115" s="37">
        <v>25711000</v>
      </c>
      <c r="F115" s="24">
        <f t="shared" si="40"/>
        <v>0.3313756757807942</v>
      </c>
      <c r="G115" s="43">
        <v>10983000</v>
      </c>
      <c r="H115" s="37">
        <v>25711000</v>
      </c>
      <c r="I115" s="24">
        <f t="shared" si="41"/>
        <v>0.42717124965967873</v>
      </c>
      <c r="J115" s="37">
        <v>10983000</v>
      </c>
      <c r="K115" s="37">
        <v>25711000</v>
      </c>
      <c r="L115" s="24">
        <f t="shared" si="42"/>
        <v>0.42717124965967873</v>
      </c>
      <c r="M115" s="37">
        <v>10983000</v>
      </c>
      <c r="N115" s="37">
        <v>8520000</v>
      </c>
      <c r="O115" s="24">
        <f t="shared" si="43"/>
        <v>1.2890845070422534</v>
      </c>
      <c r="P115" s="37">
        <v>0</v>
      </c>
      <c r="Q115" s="37">
        <v>11202000</v>
      </c>
      <c r="R115" s="24">
        <f t="shared" si="44"/>
        <v>0</v>
      </c>
      <c r="S115" s="46">
        <v>0</v>
      </c>
      <c r="T115" s="47">
        <v>11202000</v>
      </c>
      <c r="U115" s="24">
        <f t="shared" si="45"/>
        <v>0</v>
      </c>
      <c r="V115" s="46">
        <v>0</v>
      </c>
      <c r="W115" s="47">
        <v>51920000</v>
      </c>
      <c r="X115" s="24">
        <f t="shared" si="46"/>
        <v>0</v>
      </c>
      <c r="Y115" s="46">
        <v>11202000</v>
      </c>
      <c r="Z115" s="46">
        <v>11202000</v>
      </c>
      <c r="AA115" s="24">
        <f t="shared" si="47"/>
        <v>1</v>
      </c>
      <c r="AB115" s="37">
        <v>4338737</v>
      </c>
      <c r="AC115" s="46">
        <v>113000</v>
      </c>
      <c r="AD115" s="24">
        <f t="shared" si="48"/>
        <v>38.39590265486726</v>
      </c>
      <c r="AE115" s="37">
        <v>12166473</v>
      </c>
      <c r="AF115" s="46">
        <v>25711000</v>
      </c>
      <c r="AG115" s="24">
        <f t="shared" si="49"/>
        <v>0.47320108124927074</v>
      </c>
    </row>
    <row r="116" spans="1:33" s="10" customFormat="1" ht="12.75" customHeight="1">
      <c r="A116" s="22"/>
      <c r="B116" s="23" t="s">
        <v>288</v>
      </c>
      <c r="C116" s="102" t="s">
        <v>289</v>
      </c>
      <c r="D116" s="43">
        <v>29911718</v>
      </c>
      <c r="E116" s="37">
        <v>59852718</v>
      </c>
      <c r="F116" s="24">
        <f t="shared" si="40"/>
        <v>0.49975538287166843</v>
      </c>
      <c r="G116" s="43">
        <v>19480478</v>
      </c>
      <c r="H116" s="37">
        <v>35064815</v>
      </c>
      <c r="I116" s="24">
        <f t="shared" si="41"/>
        <v>0.5555562748584301</v>
      </c>
      <c r="J116" s="37">
        <v>19480478</v>
      </c>
      <c r="K116" s="37">
        <v>35064815</v>
      </c>
      <c r="L116" s="24">
        <f t="shared" si="42"/>
        <v>0.5555562748584301</v>
      </c>
      <c r="M116" s="37">
        <v>19480478</v>
      </c>
      <c r="N116" s="37">
        <v>29911718</v>
      </c>
      <c r="O116" s="24">
        <f t="shared" si="43"/>
        <v>0.651265768151465</v>
      </c>
      <c r="P116" s="37">
        <v>150000</v>
      </c>
      <c r="Q116" s="37">
        <v>150000</v>
      </c>
      <c r="R116" s="24">
        <f t="shared" si="44"/>
        <v>1</v>
      </c>
      <c r="S116" s="46">
        <v>0</v>
      </c>
      <c r="T116" s="47">
        <v>150000</v>
      </c>
      <c r="U116" s="24">
        <f t="shared" si="45"/>
        <v>0</v>
      </c>
      <c r="V116" s="46">
        <v>0</v>
      </c>
      <c r="W116" s="47">
        <v>71458000</v>
      </c>
      <c r="X116" s="24">
        <f t="shared" si="46"/>
        <v>0</v>
      </c>
      <c r="Y116" s="46">
        <v>0</v>
      </c>
      <c r="Z116" s="46">
        <v>150000</v>
      </c>
      <c r="AA116" s="24">
        <f t="shared" si="47"/>
        <v>0</v>
      </c>
      <c r="AB116" s="37">
        <v>2238000</v>
      </c>
      <c r="AC116" s="46">
        <v>183242</v>
      </c>
      <c r="AD116" s="24">
        <f t="shared" si="48"/>
        <v>12.213357199768613</v>
      </c>
      <c r="AE116" s="37">
        <v>12762000</v>
      </c>
      <c r="AF116" s="46">
        <v>35064815</v>
      </c>
      <c r="AG116" s="24">
        <f t="shared" si="49"/>
        <v>0.36395457954077326</v>
      </c>
    </row>
    <row r="117" spans="1:33" s="10" customFormat="1" ht="12.75" customHeight="1">
      <c r="A117" s="22"/>
      <c r="B117" s="23" t="s">
        <v>290</v>
      </c>
      <c r="C117" s="102" t="s">
        <v>291</v>
      </c>
      <c r="D117" s="43">
        <v>58710000</v>
      </c>
      <c r="E117" s="37">
        <v>114016000</v>
      </c>
      <c r="F117" s="24">
        <f t="shared" si="40"/>
        <v>0.5149277294414819</v>
      </c>
      <c r="G117" s="43">
        <v>40058912</v>
      </c>
      <c r="H117" s="37">
        <v>82967585</v>
      </c>
      <c r="I117" s="24">
        <f t="shared" si="41"/>
        <v>0.48282605791165306</v>
      </c>
      <c r="J117" s="37">
        <v>40058912</v>
      </c>
      <c r="K117" s="37">
        <v>82967585</v>
      </c>
      <c r="L117" s="24">
        <f t="shared" si="42"/>
        <v>0.48282605791165306</v>
      </c>
      <c r="M117" s="37">
        <v>40058912</v>
      </c>
      <c r="N117" s="37">
        <v>58710000</v>
      </c>
      <c r="O117" s="24">
        <f t="shared" si="43"/>
        <v>0.682318378470448</v>
      </c>
      <c r="P117" s="37">
        <v>0</v>
      </c>
      <c r="Q117" s="37">
        <v>30858000</v>
      </c>
      <c r="R117" s="24">
        <f t="shared" si="44"/>
        <v>0</v>
      </c>
      <c r="S117" s="46">
        <v>0</v>
      </c>
      <c r="T117" s="47">
        <v>30858000</v>
      </c>
      <c r="U117" s="24">
        <f t="shared" si="45"/>
        <v>0</v>
      </c>
      <c r="V117" s="46">
        <v>0</v>
      </c>
      <c r="W117" s="47">
        <v>123380000</v>
      </c>
      <c r="X117" s="24">
        <f t="shared" si="46"/>
        <v>0</v>
      </c>
      <c r="Y117" s="46">
        <v>10000000</v>
      </c>
      <c r="Z117" s="46">
        <v>30858000</v>
      </c>
      <c r="AA117" s="24">
        <f t="shared" si="47"/>
        <v>0.3240650722665111</v>
      </c>
      <c r="AB117" s="37">
        <v>13376000</v>
      </c>
      <c r="AC117" s="46">
        <v>5637000</v>
      </c>
      <c r="AD117" s="24">
        <f t="shared" si="48"/>
        <v>2.3728933830051444</v>
      </c>
      <c r="AE117" s="37">
        <v>500000</v>
      </c>
      <c r="AF117" s="46">
        <v>82967585</v>
      </c>
      <c r="AG117" s="24">
        <f t="shared" si="49"/>
        <v>0.00602644996838223</v>
      </c>
    </row>
    <row r="118" spans="1:33" s="10" customFormat="1" ht="12.75" customHeight="1">
      <c r="A118" s="22"/>
      <c r="B118" s="23" t="s">
        <v>292</v>
      </c>
      <c r="C118" s="102" t="s">
        <v>293</v>
      </c>
      <c r="D118" s="43">
        <v>24301349</v>
      </c>
      <c r="E118" s="37">
        <v>73417349</v>
      </c>
      <c r="F118" s="24">
        <f t="shared" si="40"/>
        <v>0.33100281242789087</v>
      </c>
      <c r="G118" s="43">
        <v>18681816</v>
      </c>
      <c r="H118" s="37">
        <v>50370896</v>
      </c>
      <c r="I118" s="24">
        <f t="shared" si="41"/>
        <v>0.3708851238222961</v>
      </c>
      <c r="J118" s="37">
        <v>18681816</v>
      </c>
      <c r="K118" s="37">
        <v>50370896</v>
      </c>
      <c r="L118" s="24">
        <f t="shared" si="42"/>
        <v>0.3708851238222961</v>
      </c>
      <c r="M118" s="37">
        <v>18681816</v>
      </c>
      <c r="N118" s="37">
        <v>24301349</v>
      </c>
      <c r="O118" s="24">
        <f t="shared" si="43"/>
        <v>0.7687563352964479</v>
      </c>
      <c r="P118" s="37">
        <v>3400000</v>
      </c>
      <c r="Q118" s="37">
        <v>20958000</v>
      </c>
      <c r="R118" s="24">
        <f t="shared" si="44"/>
        <v>0.1622292203454528</v>
      </c>
      <c r="S118" s="46">
        <v>0</v>
      </c>
      <c r="T118" s="47">
        <v>20958000</v>
      </c>
      <c r="U118" s="24">
        <f t="shared" si="45"/>
        <v>0</v>
      </c>
      <c r="V118" s="46">
        <v>0</v>
      </c>
      <c r="W118" s="47">
        <v>57102000</v>
      </c>
      <c r="X118" s="24">
        <f t="shared" si="46"/>
        <v>0</v>
      </c>
      <c r="Y118" s="46">
        <v>5051760</v>
      </c>
      <c r="Z118" s="46">
        <v>20958000</v>
      </c>
      <c r="AA118" s="24">
        <f t="shared" si="47"/>
        <v>0.24104208416833667</v>
      </c>
      <c r="AB118" s="37">
        <v>2559000</v>
      </c>
      <c r="AC118" s="46">
        <v>247429</v>
      </c>
      <c r="AD118" s="24">
        <f t="shared" si="48"/>
        <v>10.342360838866908</v>
      </c>
      <c r="AE118" s="37">
        <v>29473000</v>
      </c>
      <c r="AF118" s="46">
        <v>50370896</v>
      </c>
      <c r="AG118" s="24">
        <f t="shared" si="49"/>
        <v>0.5851196293986909</v>
      </c>
    </row>
    <row r="119" spans="1:33" s="10" customFormat="1" ht="12.75" customHeight="1">
      <c r="A119" s="22"/>
      <c r="B119" s="23" t="s">
        <v>76</v>
      </c>
      <c r="C119" s="102" t="s">
        <v>77</v>
      </c>
      <c r="D119" s="43">
        <v>1734720300</v>
      </c>
      <c r="E119" s="37">
        <v>1939611100</v>
      </c>
      <c r="F119" s="24">
        <f t="shared" si="40"/>
        <v>0.8943650095629995</v>
      </c>
      <c r="G119" s="43">
        <v>451428001</v>
      </c>
      <c r="H119" s="37">
        <v>1812293800</v>
      </c>
      <c r="I119" s="24">
        <f t="shared" si="41"/>
        <v>0.24909206277701773</v>
      </c>
      <c r="J119" s="37">
        <v>451428001</v>
      </c>
      <c r="K119" s="37">
        <v>919408100</v>
      </c>
      <c r="L119" s="24">
        <f t="shared" si="42"/>
        <v>0.4909985032761839</v>
      </c>
      <c r="M119" s="37">
        <v>451428001</v>
      </c>
      <c r="N119" s="37">
        <v>1734720300</v>
      </c>
      <c r="O119" s="24">
        <f t="shared" si="43"/>
        <v>0.26023100150496886</v>
      </c>
      <c r="P119" s="37">
        <v>104939600</v>
      </c>
      <c r="Q119" s="37">
        <v>206483100</v>
      </c>
      <c r="R119" s="24">
        <f t="shared" si="44"/>
        <v>0.5082236754484992</v>
      </c>
      <c r="S119" s="46">
        <v>58372100</v>
      </c>
      <c r="T119" s="47">
        <v>206483100</v>
      </c>
      <c r="U119" s="24">
        <f t="shared" si="45"/>
        <v>0.28269674370444847</v>
      </c>
      <c r="V119" s="46">
        <v>58372100</v>
      </c>
      <c r="W119" s="47">
        <v>4257777000</v>
      </c>
      <c r="X119" s="24">
        <f t="shared" si="46"/>
        <v>0.013709524946938273</v>
      </c>
      <c r="Y119" s="46">
        <v>168157800</v>
      </c>
      <c r="Z119" s="46">
        <v>206483100</v>
      </c>
      <c r="AA119" s="24">
        <f t="shared" si="47"/>
        <v>0.8143901365293333</v>
      </c>
      <c r="AB119" s="37">
        <v>170556000</v>
      </c>
      <c r="AC119" s="46">
        <v>1371129200</v>
      </c>
      <c r="AD119" s="24">
        <f t="shared" si="48"/>
        <v>0.12439090349764267</v>
      </c>
      <c r="AE119" s="37">
        <v>161695000</v>
      </c>
      <c r="AF119" s="46">
        <v>1812293800</v>
      </c>
      <c r="AG119" s="24">
        <f t="shared" si="49"/>
        <v>0.08922118477699366</v>
      </c>
    </row>
    <row r="120" spans="1:33" s="10" customFormat="1" ht="12.75" customHeight="1">
      <c r="A120" s="22"/>
      <c r="B120" s="23" t="s">
        <v>294</v>
      </c>
      <c r="C120" s="102" t="s">
        <v>295</v>
      </c>
      <c r="D120" s="43">
        <v>20517000</v>
      </c>
      <c r="E120" s="37">
        <v>71685000</v>
      </c>
      <c r="F120" s="24">
        <f t="shared" si="40"/>
        <v>0.2862105042896003</v>
      </c>
      <c r="G120" s="43">
        <v>9112998</v>
      </c>
      <c r="H120" s="37">
        <v>50401998</v>
      </c>
      <c r="I120" s="24">
        <f t="shared" si="41"/>
        <v>0.18080628470323737</v>
      </c>
      <c r="J120" s="37">
        <v>9112998</v>
      </c>
      <c r="K120" s="37">
        <v>50401998</v>
      </c>
      <c r="L120" s="24">
        <f t="shared" si="42"/>
        <v>0.18080628470323737</v>
      </c>
      <c r="M120" s="37">
        <v>9112998</v>
      </c>
      <c r="N120" s="37">
        <v>20517000</v>
      </c>
      <c r="O120" s="24">
        <f t="shared" si="43"/>
        <v>0.4441681532387776</v>
      </c>
      <c r="P120" s="37">
        <v>7352000</v>
      </c>
      <c r="Q120" s="37">
        <v>18548000</v>
      </c>
      <c r="R120" s="24">
        <f t="shared" si="44"/>
        <v>0.3963769678671555</v>
      </c>
      <c r="S120" s="46">
        <v>0</v>
      </c>
      <c r="T120" s="47">
        <v>18548000</v>
      </c>
      <c r="U120" s="24">
        <f t="shared" si="45"/>
        <v>0</v>
      </c>
      <c r="V120" s="46">
        <v>0</v>
      </c>
      <c r="W120" s="47">
        <v>28789000</v>
      </c>
      <c r="X120" s="24">
        <f t="shared" si="46"/>
        <v>0</v>
      </c>
      <c r="Y120" s="46">
        <v>10846000</v>
      </c>
      <c r="Z120" s="46">
        <v>18548000</v>
      </c>
      <c r="AA120" s="24">
        <f t="shared" si="47"/>
        <v>0.5847530731076127</v>
      </c>
      <c r="AB120" s="37">
        <v>450000</v>
      </c>
      <c r="AC120" s="46">
        <v>0</v>
      </c>
      <c r="AD120" s="24">
        <f t="shared" si="48"/>
        <v>0</v>
      </c>
      <c r="AE120" s="37">
        <v>350000</v>
      </c>
      <c r="AF120" s="46">
        <v>50401998</v>
      </c>
      <c r="AG120" s="24">
        <f t="shared" si="49"/>
        <v>0.006944169157738548</v>
      </c>
    </row>
    <row r="121" spans="1:33" s="10" customFormat="1" ht="12.75" customHeight="1">
      <c r="A121" s="22"/>
      <c r="B121" s="23" t="s">
        <v>296</v>
      </c>
      <c r="C121" s="102" t="s">
        <v>297</v>
      </c>
      <c r="D121" s="43">
        <v>101942230</v>
      </c>
      <c r="E121" s="37">
        <v>194897250</v>
      </c>
      <c r="F121" s="24">
        <f t="shared" si="40"/>
        <v>0.5230562770895947</v>
      </c>
      <c r="G121" s="43">
        <v>58777340</v>
      </c>
      <c r="H121" s="37">
        <v>194852899</v>
      </c>
      <c r="I121" s="24">
        <f t="shared" si="41"/>
        <v>0.30164981019861553</v>
      </c>
      <c r="J121" s="37">
        <v>58777340</v>
      </c>
      <c r="K121" s="37">
        <v>160930889</v>
      </c>
      <c r="L121" s="24">
        <f t="shared" si="42"/>
        <v>0.3652334263809355</v>
      </c>
      <c r="M121" s="37">
        <v>58777340</v>
      </c>
      <c r="N121" s="37">
        <v>101942230</v>
      </c>
      <c r="O121" s="24">
        <f t="shared" si="43"/>
        <v>0.5765749876179872</v>
      </c>
      <c r="P121" s="37">
        <v>3820000</v>
      </c>
      <c r="Q121" s="37">
        <v>51414400</v>
      </c>
      <c r="R121" s="24">
        <f t="shared" si="44"/>
        <v>0.07429825107362918</v>
      </c>
      <c r="S121" s="46">
        <v>0</v>
      </c>
      <c r="T121" s="47">
        <v>51414400</v>
      </c>
      <c r="U121" s="24">
        <f t="shared" si="45"/>
        <v>0</v>
      </c>
      <c r="V121" s="46">
        <v>0</v>
      </c>
      <c r="W121" s="47">
        <v>400199000</v>
      </c>
      <c r="X121" s="24">
        <f t="shared" si="46"/>
        <v>0</v>
      </c>
      <c r="Y121" s="46">
        <v>28694856</v>
      </c>
      <c r="Z121" s="46">
        <v>51414400</v>
      </c>
      <c r="AA121" s="24">
        <f t="shared" si="47"/>
        <v>0.5581093234580196</v>
      </c>
      <c r="AB121" s="37">
        <v>20077000</v>
      </c>
      <c r="AC121" s="46">
        <v>57435580</v>
      </c>
      <c r="AD121" s="24">
        <f t="shared" si="48"/>
        <v>0.34955684264004994</v>
      </c>
      <c r="AE121" s="37">
        <v>15760000</v>
      </c>
      <c r="AF121" s="46">
        <v>194852899</v>
      </c>
      <c r="AG121" s="24">
        <f t="shared" si="49"/>
        <v>0.08088152694099768</v>
      </c>
    </row>
    <row r="122" spans="1:33" s="10" customFormat="1" ht="12.75" customHeight="1">
      <c r="A122" s="22"/>
      <c r="B122" s="23" t="s">
        <v>298</v>
      </c>
      <c r="C122" s="102" t="s">
        <v>299</v>
      </c>
      <c r="D122" s="43">
        <v>70532000</v>
      </c>
      <c r="E122" s="37">
        <v>99309000</v>
      </c>
      <c r="F122" s="24">
        <f t="shared" si="40"/>
        <v>0.7102276732219638</v>
      </c>
      <c r="G122" s="43">
        <v>17319000</v>
      </c>
      <c r="H122" s="37">
        <v>60987000</v>
      </c>
      <c r="I122" s="24">
        <f t="shared" si="41"/>
        <v>0.28397855280633577</v>
      </c>
      <c r="J122" s="37">
        <v>17319000</v>
      </c>
      <c r="K122" s="37">
        <v>45987000</v>
      </c>
      <c r="L122" s="24">
        <f t="shared" si="42"/>
        <v>0.3766064322525931</v>
      </c>
      <c r="M122" s="37">
        <v>17319000</v>
      </c>
      <c r="N122" s="37">
        <v>70532000</v>
      </c>
      <c r="O122" s="24">
        <f t="shared" si="43"/>
        <v>0.24554812000226847</v>
      </c>
      <c r="P122" s="37">
        <v>22980000</v>
      </c>
      <c r="Q122" s="37">
        <v>61835000</v>
      </c>
      <c r="R122" s="24">
        <f t="shared" si="44"/>
        <v>0.3716341877577424</v>
      </c>
      <c r="S122" s="46">
        <v>15000000</v>
      </c>
      <c r="T122" s="47">
        <v>61835000</v>
      </c>
      <c r="U122" s="24">
        <f t="shared" si="45"/>
        <v>0.24258106250505376</v>
      </c>
      <c r="V122" s="46">
        <v>15000000</v>
      </c>
      <c r="W122" s="47">
        <v>168553000</v>
      </c>
      <c r="X122" s="24">
        <f t="shared" si="46"/>
        <v>0.08899277971913878</v>
      </c>
      <c r="Y122" s="46">
        <v>27055000</v>
      </c>
      <c r="Z122" s="46">
        <v>61835000</v>
      </c>
      <c r="AA122" s="24">
        <f t="shared" si="47"/>
        <v>0.43753537640494866</v>
      </c>
      <c r="AB122" s="37">
        <v>3586000</v>
      </c>
      <c r="AC122" s="46">
        <v>17496000</v>
      </c>
      <c r="AD122" s="24">
        <f t="shared" si="48"/>
        <v>0.20496113397347965</v>
      </c>
      <c r="AE122" s="37">
        <v>21000000</v>
      </c>
      <c r="AF122" s="46">
        <v>60987000</v>
      </c>
      <c r="AG122" s="24">
        <f t="shared" si="49"/>
        <v>0.3443356780953318</v>
      </c>
    </row>
    <row r="123" spans="1:33" s="10" customFormat="1" ht="12.75" customHeight="1">
      <c r="A123" s="22"/>
      <c r="B123" s="23" t="s">
        <v>300</v>
      </c>
      <c r="C123" s="102" t="s">
        <v>301</v>
      </c>
      <c r="D123" s="43">
        <v>38354000</v>
      </c>
      <c r="E123" s="37">
        <v>116278000</v>
      </c>
      <c r="F123" s="24">
        <f t="shared" si="40"/>
        <v>0.3298474345963983</v>
      </c>
      <c r="G123" s="43">
        <v>19294000</v>
      </c>
      <c r="H123" s="37">
        <v>53271000</v>
      </c>
      <c r="I123" s="24">
        <f t="shared" si="41"/>
        <v>0.3621858046591954</v>
      </c>
      <c r="J123" s="37">
        <v>19294000</v>
      </c>
      <c r="K123" s="37">
        <v>53271000</v>
      </c>
      <c r="L123" s="24">
        <f t="shared" si="42"/>
        <v>0.3621858046591954</v>
      </c>
      <c r="M123" s="37">
        <v>19294000</v>
      </c>
      <c r="N123" s="37">
        <v>38354000</v>
      </c>
      <c r="O123" s="24">
        <f t="shared" si="43"/>
        <v>0.5030505292798665</v>
      </c>
      <c r="P123" s="37">
        <v>0</v>
      </c>
      <c r="Q123" s="37">
        <v>19997000</v>
      </c>
      <c r="R123" s="24">
        <f t="shared" si="44"/>
        <v>0</v>
      </c>
      <c r="S123" s="46">
        <v>0</v>
      </c>
      <c r="T123" s="47">
        <v>19997000</v>
      </c>
      <c r="U123" s="24">
        <f t="shared" si="45"/>
        <v>0</v>
      </c>
      <c r="V123" s="46">
        <v>0</v>
      </c>
      <c r="W123" s="47">
        <v>74772000</v>
      </c>
      <c r="X123" s="24">
        <f t="shared" si="46"/>
        <v>0</v>
      </c>
      <c r="Y123" s="46">
        <v>10982000</v>
      </c>
      <c r="Z123" s="46">
        <v>19997000</v>
      </c>
      <c r="AA123" s="24">
        <f t="shared" si="47"/>
        <v>0.5491823773566035</v>
      </c>
      <c r="AB123" s="37">
        <v>2802000</v>
      </c>
      <c r="AC123" s="46">
        <v>9088000</v>
      </c>
      <c r="AD123" s="24">
        <f t="shared" si="48"/>
        <v>0.308318661971831</v>
      </c>
      <c r="AE123" s="37">
        <v>2421000</v>
      </c>
      <c r="AF123" s="46">
        <v>53271000</v>
      </c>
      <c r="AG123" s="24">
        <f t="shared" si="49"/>
        <v>0.04544686602466633</v>
      </c>
    </row>
    <row r="124" spans="1:33" s="10" customFormat="1" ht="12.75" customHeight="1">
      <c r="A124" s="22"/>
      <c r="B124" s="23" t="s">
        <v>302</v>
      </c>
      <c r="C124" s="102" t="s">
        <v>303</v>
      </c>
      <c r="D124" s="43">
        <v>90229360</v>
      </c>
      <c r="E124" s="37">
        <v>159075360</v>
      </c>
      <c r="F124" s="24">
        <f t="shared" si="40"/>
        <v>0.5672114147659323</v>
      </c>
      <c r="G124" s="43">
        <v>41398456</v>
      </c>
      <c r="H124" s="37">
        <v>115617259</v>
      </c>
      <c r="I124" s="24">
        <f t="shared" si="41"/>
        <v>0.35806467268005376</v>
      </c>
      <c r="J124" s="37">
        <v>41398456</v>
      </c>
      <c r="K124" s="37">
        <v>106317259</v>
      </c>
      <c r="L124" s="24">
        <f t="shared" si="42"/>
        <v>0.38938603562004925</v>
      </c>
      <c r="M124" s="37">
        <v>41398456</v>
      </c>
      <c r="N124" s="37">
        <v>90229360</v>
      </c>
      <c r="O124" s="24">
        <f t="shared" si="43"/>
        <v>0.4588135835164962</v>
      </c>
      <c r="P124" s="37">
        <v>16082900</v>
      </c>
      <c r="Q124" s="37">
        <v>43458100</v>
      </c>
      <c r="R124" s="24">
        <f t="shared" si="44"/>
        <v>0.37007830531017233</v>
      </c>
      <c r="S124" s="46">
        <v>0</v>
      </c>
      <c r="T124" s="47">
        <v>43458100</v>
      </c>
      <c r="U124" s="24">
        <f t="shared" si="45"/>
        <v>0</v>
      </c>
      <c r="V124" s="46">
        <v>0</v>
      </c>
      <c r="W124" s="47">
        <v>243000000</v>
      </c>
      <c r="X124" s="24">
        <f t="shared" si="46"/>
        <v>0</v>
      </c>
      <c r="Y124" s="46">
        <v>34489000</v>
      </c>
      <c r="Z124" s="46">
        <v>43458100</v>
      </c>
      <c r="AA124" s="24">
        <f t="shared" si="47"/>
        <v>0.7936149992751639</v>
      </c>
      <c r="AB124" s="37">
        <v>9000000</v>
      </c>
      <c r="AC124" s="46">
        <v>18471600</v>
      </c>
      <c r="AD124" s="24">
        <f t="shared" si="48"/>
        <v>0.48723445722081465</v>
      </c>
      <c r="AE124" s="37">
        <v>8000000</v>
      </c>
      <c r="AF124" s="46">
        <v>115617259</v>
      </c>
      <c r="AG124" s="24">
        <f t="shared" si="49"/>
        <v>0.0691938216594462</v>
      </c>
    </row>
    <row r="125" spans="1:33" s="10" customFormat="1" ht="12.75" customHeight="1">
      <c r="A125" s="22"/>
      <c r="B125" s="23" t="s">
        <v>304</v>
      </c>
      <c r="C125" s="102" t="s">
        <v>305</v>
      </c>
      <c r="D125" s="43">
        <v>926790295</v>
      </c>
      <c r="E125" s="37">
        <v>1024260295</v>
      </c>
      <c r="F125" s="24">
        <f t="shared" si="40"/>
        <v>0.9048386426030505</v>
      </c>
      <c r="G125" s="43">
        <v>220344109</v>
      </c>
      <c r="H125" s="37">
        <v>932346446</v>
      </c>
      <c r="I125" s="24">
        <f t="shared" si="41"/>
        <v>0.23633286740710116</v>
      </c>
      <c r="J125" s="37">
        <v>220344109</v>
      </c>
      <c r="K125" s="37">
        <v>569633958</v>
      </c>
      <c r="L125" s="24">
        <f t="shared" si="42"/>
        <v>0.386817018026162</v>
      </c>
      <c r="M125" s="37">
        <v>220344109</v>
      </c>
      <c r="N125" s="37">
        <v>926790295</v>
      </c>
      <c r="O125" s="24">
        <f t="shared" si="43"/>
        <v>0.2377496939585454</v>
      </c>
      <c r="P125" s="37">
        <v>352542249</v>
      </c>
      <c r="Q125" s="37">
        <v>444416251</v>
      </c>
      <c r="R125" s="24">
        <f t="shared" si="44"/>
        <v>0.7932703815549715</v>
      </c>
      <c r="S125" s="46">
        <v>193566427</v>
      </c>
      <c r="T125" s="47">
        <v>444416251</v>
      </c>
      <c r="U125" s="24">
        <f t="shared" si="45"/>
        <v>0.4355520901057239</v>
      </c>
      <c r="V125" s="46">
        <v>193566427</v>
      </c>
      <c r="W125" s="47">
        <v>1105013152</v>
      </c>
      <c r="X125" s="24">
        <f t="shared" si="46"/>
        <v>0.17517115217104673</v>
      </c>
      <c r="Y125" s="46">
        <v>333732815</v>
      </c>
      <c r="Z125" s="46">
        <v>444416251</v>
      </c>
      <c r="AA125" s="24">
        <f t="shared" si="47"/>
        <v>0.7509464702270755</v>
      </c>
      <c r="AB125" s="37">
        <v>26324207</v>
      </c>
      <c r="AC125" s="46">
        <v>528853273</v>
      </c>
      <c r="AD125" s="24">
        <f t="shared" si="48"/>
        <v>0.04977601225888603</v>
      </c>
      <c r="AE125" s="37">
        <v>137043300</v>
      </c>
      <c r="AF125" s="46">
        <v>932346446</v>
      </c>
      <c r="AG125" s="24">
        <f t="shared" si="49"/>
        <v>0.14698752871097445</v>
      </c>
    </row>
    <row r="126" spans="1:33" s="10" customFormat="1" ht="12.75" customHeight="1">
      <c r="A126" s="22"/>
      <c r="B126" s="23" t="s">
        <v>306</v>
      </c>
      <c r="C126" s="102" t="s">
        <v>307</v>
      </c>
      <c r="D126" s="43">
        <v>45493000</v>
      </c>
      <c r="E126" s="37">
        <v>108478000</v>
      </c>
      <c r="F126" s="24">
        <f t="shared" si="40"/>
        <v>0.4193753572152879</v>
      </c>
      <c r="G126" s="43">
        <v>20340309</v>
      </c>
      <c r="H126" s="37">
        <v>74517000</v>
      </c>
      <c r="I126" s="24">
        <f t="shared" si="41"/>
        <v>0.2729619952494062</v>
      </c>
      <c r="J126" s="37">
        <v>20340309</v>
      </c>
      <c r="K126" s="37">
        <v>74517000</v>
      </c>
      <c r="L126" s="24">
        <f t="shared" si="42"/>
        <v>0.2729619952494062</v>
      </c>
      <c r="M126" s="37">
        <v>20340309</v>
      </c>
      <c r="N126" s="37">
        <v>45493000</v>
      </c>
      <c r="O126" s="24">
        <f t="shared" si="43"/>
        <v>0.4471085441716308</v>
      </c>
      <c r="P126" s="37">
        <v>0</v>
      </c>
      <c r="Q126" s="37">
        <v>33961234</v>
      </c>
      <c r="R126" s="24">
        <f t="shared" si="44"/>
        <v>0</v>
      </c>
      <c r="S126" s="46">
        <v>0</v>
      </c>
      <c r="T126" s="47">
        <v>33961234</v>
      </c>
      <c r="U126" s="24">
        <f t="shared" si="45"/>
        <v>0</v>
      </c>
      <c r="V126" s="46">
        <v>0</v>
      </c>
      <c r="W126" s="47">
        <v>137410000</v>
      </c>
      <c r="X126" s="24">
        <f t="shared" si="46"/>
        <v>0</v>
      </c>
      <c r="Y126" s="46">
        <v>32928482</v>
      </c>
      <c r="Z126" s="46">
        <v>33961234</v>
      </c>
      <c r="AA126" s="24">
        <f t="shared" si="47"/>
        <v>0.9695902687163841</v>
      </c>
      <c r="AB126" s="37">
        <v>1614000</v>
      </c>
      <c r="AC126" s="46">
        <v>0</v>
      </c>
      <c r="AD126" s="24">
        <f t="shared" si="48"/>
        <v>0</v>
      </c>
      <c r="AE126" s="37">
        <v>5361000</v>
      </c>
      <c r="AF126" s="46">
        <v>74517000</v>
      </c>
      <c r="AG126" s="24">
        <f t="shared" si="49"/>
        <v>0.07194331494826683</v>
      </c>
    </row>
    <row r="127" spans="1:33" s="10" customFormat="1" ht="12.75" customHeight="1">
      <c r="A127" s="22"/>
      <c r="B127" s="23" t="s">
        <v>308</v>
      </c>
      <c r="C127" s="102" t="s">
        <v>309</v>
      </c>
      <c r="D127" s="43">
        <v>40431571</v>
      </c>
      <c r="E127" s="37">
        <v>91761571</v>
      </c>
      <c r="F127" s="24">
        <f t="shared" si="40"/>
        <v>0.44061550559111506</v>
      </c>
      <c r="G127" s="43">
        <v>18931907</v>
      </c>
      <c r="H127" s="37">
        <v>64271996</v>
      </c>
      <c r="I127" s="24">
        <f t="shared" si="41"/>
        <v>0.29455918873283476</v>
      </c>
      <c r="J127" s="37">
        <v>18931907</v>
      </c>
      <c r="K127" s="37">
        <v>64271996</v>
      </c>
      <c r="L127" s="24">
        <f t="shared" si="42"/>
        <v>0.29455918873283476</v>
      </c>
      <c r="M127" s="37">
        <v>18931907</v>
      </c>
      <c r="N127" s="37">
        <v>40431571</v>
      </c>
      <c r="O127" s="24">
        <f t="shared" si="43"/>
        <v>0.46824564397955254</v>
      </c>
      <c r="P127" s="37">
        <v>12882520</v>
      </c>
      <c r="Q127" s="37">
        <v>39359520</v>
      </c>
      <c r="R127" s="24">
        <f t="shared" si="44"/>
        <v>0.3273037882575804</v>
      </c>
      <c r="S127" s="46">
        <v>0</v>
      </c>
      <c r="T127" s="47">
        <v>39359520</v>
      </c>
      <c r="U127" s="24">
        <f t="shared" si="45"/>
        <v>0</v>
      </c>
      <c r="V127" s="46">
        <v>0</v>
      </c>
      <c r="W127" s="47">
        <v>71684118</v>
      </c>
      <c r="X127" s="24">
        <f t="shared" si="46"/>
        <v>0</v>
      </c>
      <c r="Y127" s="46">
        <v>20364520</v>
      </c>
      <c r="Z127" s="46">
        <v>39359520</v>
      </c>
      <c r="AA127" s="24">
        <f t="shared" si="47"/>
        <v>0.5173975698890637</v>
      </c>
      <c r="AB127" s="37">
        <v>7700374</v>
      </c>
      <c r="AC127" s="46">
        <v>0</v>
      </c>
      <c r="AD127" s="24">
        <f t="shared" si="48"/>
        <v>0</v>
      </c>
      <c r="AE127" s="37">
        <v>6987473</v>
      </c>
      <c r="AF127" s="46">
        <v>64271996</v>
      </c>
      <c r="AG127" s="24">
        <f t="shared" si="49"/>
        <v>0.10871722421690466</v>
      </c>
    </row>
    <row r="128" spans="1:33" s="10" customFormat="1" ht="12.75" customHeight="1">
      <c r="A128" s="22"/>
      <c r="B128" s="23" t="s">
        <v>310</v>
      </c>
      <c r="C128" s="102" t="s">
        <v>311</v>
      </c>
      <c r="D128" s="43">
        <v>55386723</v>
      </c>
      <c r="E128" s="37">
        <v>110252723</v>
      </c>
      <c r="F128" s="24">
        <f t="shared" si="40"/>
        <v>0.5023614972303224</v>
      </c>
      <c r="G128" s="43">
        <v>20707000</v>
      </c>
      <c r="H128" s="37">
        <v>57457000</v>
      </c>
      <c r="I128" s="24">
        <f t="shared" si="41"/>
        <v>0.3603912491080286</v>
      </c>
      <c r="J128" s="37">
        <v>20707000</v>
      </c>
      <c r="K128" s="37">
        <v>57457000</v>
      </c>
      <c r="L128" s="24">
        <f t="shared" si="42"/>
        <v>0.3603912491080286</v>
      </c>
      <c r="M128" s="37">
        <v>20707000</v>
      </c>
      <c r="N128" s="37">
        <v>55386723</v>
      </c>
      <c r="O128" s="24">
        <f t="shared" si="43"/>
        <v>0.3738621618758705</v>
      </c>
      <c r="P128" s="37">
        <v>11417000</v>
      </c>
      <c r="Q128" s="37">
        <v>60055000</v>
      </c>
      <c r="R128" s="24">
        <f t="shared" si="44"/>
        <v>0.19010906668886854</v>
      </c>
      <c r="S128" s="46">
        <v>0</v>
      </c>
      <c r="T128" s="47">
        <v>60055000</v>
      </c>
      <c r="U128" s="24">
        <f t="shared" si="45"/>
        <v>0</v>
      </c>
      <c r="V128" s="46">
        <v>0</v>
      </c>
      <c r="W128" s="47">
        <v>238313000</v>
      </c>
      <c r="X128" s="24">
        <f t="shared" si="46"/>
        <v>0</v>
      </c>
      <c r="Y128" s="46">
        <v>20520000</v>
      </c>
      <c r="Z128" s="46">
        <v>60055000</v>
      </c>
      <c r="AA128" s="24">
        <f t="shared" si="47"/>
        <v>0.34168678711181416</v>
      </c>
      <c r="AB128" s="37">
        <v>1847000</v>
      </c>
      <c r="AC128" s="46">
        <v>156271</v>
      </c>
      <c r="AD128" s="24">
        <f t="shared" si="48"/>
        <v>11.819211497974672</v>
      </c>
      <c r="AE128" s="37">
        <v>22047000</v>
      </c>
      <c r="AF128" s="46">
        <v>57457000</v>
      </c>
      <c r="AG128" s="24">
        <f t="shared" si="49"/>
        <v>0.38371303757592634</v>
      </c>
    </row>
    <row r="129" spans="1:33" s="10" customFormat="1" ht="12.75" customHeight="1">
      <c r="A129" s="22"/>
      <c r="B129" s="23" t="s">
        <v>312</v>
      </c>
      <c r="C129" s="102" t="s">
        <v>313</v>
      </c>
      <c r="D129" s="43">
        <v>28264013</v>
      </c>
      <c r="E129" s="37">
        <v>44507013</v>
      </c>
      <c r="F129" s="24">
        <f t="shared" si="40"/>
        <v>0.6350462791111144</v>
      </c>
      <c r="G129" s="43">
        <v>13445243</v>
      </c>
      <c r="H129" s="37">
        <v>34891248</v>
      </c>
      <c r="I129" s="24">
        <f t="shared" si="41"/>
        <v>0.3853471506665511</v>
      </c>
      <c r="J129" s="37">
        <v>13445243</v>
      </c>
      <c r="K129" s="37">
        <v>34891248</v>
      </c>
      <c r="L129" s="24">
        <f t="shared" si="42"/>
        <v>0.3853471506665511</v>
      </c>
      <c r="M129" s="37">
        <v>13445243</v>
      </c>
      <c r="N129" s="37">
        <v>28264013</v>
      </c>
      <c r="O129" s="24">
        <f t="shared" si="43"/>
        <v>0.4757018403579138</v>
      </c>
      <c r="P129" s="37">
        <v>1010000</v>
      </c>
      <c r="Q129" s="37">
        <v>10577000</v>
      </c>
      <c r="R129" s="24">
        <f t="shared" si="44"/>
        <v>0.09549021461662097</v>
      </c>
      <c r="S129" s="46">
        <v>365000</v>
      </c>
      <c r="T129" s="47">
        <v>10577000</v>
      </c>
      <c r="U129" s="24">
        <f t="shared" si="45"/>
        <v>0.03450883993570956</v>
      </c>
      <c r="V129" s="46">
        <v>365000</v>
      </c>
      <c r="W129" s="47">
        <v>53570000</v>
      </c>
      <c r="X129" s="24">
        <f t="shared" si="46"/>
        <v>0.006813515027067388</v>
      </c>
      <c r="Y129" s="46">
        <v>4714500</v>
      </c>
      <c r="Z129" s="46">
        <v>10577000</v>
      </c>
      <c r="AA129" s="24">
        <f t="shared" si="47"/>
        <v>0.4457313037723362</v>
      </c>
      <c r="AB129" s="37">
        <v>5119000</v>
      </c>
      <c r="AC129" s="46">
        <v>2495642</v>
      </c>
      <c r="AD129" s="24">
        <f t="shared" si="48"/>
        <v>2.0511756093221702</v>
      </c>
      <c r="AE129" s="37">
        <v>-108000</v>
      </c>
      <c r="AF129" s="46">
        <v>34891248</v>
      </c>
      <c r="AG129" s="24">
        <f t="shared" si="49"/>
        <v>-0.003095332101620441</v>
      </c>
    </row>
    <row r="130" spans="1:33" s="10" customFormat="1" ht="12.75" customHeight="1">
      <c r="A130" s="22"/>
      <c r="B130" s="23" t="s">
        <v>314</v>
      </c>
      <c r="C130" s="102" t="s">
        <v>315</v>
      </c>
      <c r="D130" s="43">
        <v>191590927</v>
      </c>
      <c r="E130" s="37">
        <v>249720927</v>
      </c>
      <c r="F130" s="24">
        <f t="shared" si="40"/>
        <v>0.7672201497153661</v>
      </c>
      <c r="G130" s="43">
        <v>84131120</v>
      </c>
      <c r="H130" s="37">
        <v>227865574</v>
      </c>
      <c r="I130" s="24">
        <f t="shared" si="41"/>
        <v>0.36921382428747224</v>
      </c>
      <c r="J130" s="37">
        <v>84131120</v>
      </c>
      <c r="K130" s="37">
        <v>172807637</v>
      </c>
      <c r="L130" s="24">
        <f t="shared" si="42"/>
        <v>0.4868483908497632</v>
      </c>
      <c r="M130" s="37">
        <v>84131120</v>
      </c>
      <c r="N130" s="37">
        <v>191590927</v>
      </c>
      <c r="O130" s="24">
        <f t="shared" si="43"/>
        <v>0.4391184975058866</v>
      </c>
      <c r="P130" s="37">
        <v>53156187</v>
      </c>
      <c r="Q130" s="37">
        <v>86876187</v>
      </c>
      <c r="R130" s="24">
        <f t="shared" si="44"/>
        <v>0.6118614183654262</v>
      </c>
      <c r="S130" s="46">
        <v>0</v>
      </c>
      <c r="T130" s="47">
        <v>86876187</v>
      </c>
      <c r="U130" s="24">
        <f t="shared" si="45"/>
        <v>0</v>
      </c>
      <c r="V130" s="46">
        <v>0</v>
      </c>
      <c r="W130" s="47">
        <v>163909000</v>
      </c>
      <c r="X130" s="24">
        <f t="shared" si="46"/>
        <v>0</v>
      </c>
      <c r="Y130" s="46">
        <v>59076187</v>
      </c>
      <c r="Z130" s="46">
        <v>86876187</v>
      </c>
      <c r="AA130" s="24">
        <f t="shared" si="47"/>
        <v>0.6800043721992541</v>
      </c>
      <c r="AB130" s="37">
        <v>29219000</v>
      </c>
      <c r="AC130" s="46">
        <v>68983716</v>
      </c>
      <c r="AD130" s="24">
        <f t="shared" si="48"/>
        <v>0.42356372915602286</v>
      </c>
      <c r="AE130" s="37">
        <v>40394000</v>
      </c>
      <c r="AF130" s="46">
        <v>227865574</v>
      </c>
      <c r="AG130" s="24">
        <f t="shared" si="49"/>
        <v>0.1772711835794906</v>
      </c>
    </row>
    <row r="131" spans="1:33" s="10" customFormat="1" ht="12.75" customHeight="1">
      <c r="A131" s="22"/>
      <c r="B131" s="23" t="s">
        <v>316</v>
      </c>
      <c r="C131" s="102" t="s">
        <v>317</v>
      </c>
      <c r="D131" s="43">
        <v>47163963</v>
      </c>
      <c r="E131" s="37">
        <v>101125023</v>
      </c>
      <c r="F131" s="24">
        <f t="shared" si="40"/>
        <v>0.4663926059131774</v>
      </c>
      <c r="G131" s="43">
        <v>29161173</v>
      </c>
      <c r="H131" s="37">
        <v>73633105</v>
      </c>
      <c r="I131" s="24">
        <f t="shared" si="41"/>
        <v>0.39603345533235357</v>
      </c>
      <c r="J131" s="37">
        <v>29161173</v>
      </c>
      <c r="K131" s="37">
        <v>73633105</v>
      </c>
      <c r="L131" s="24">
        <f t="shared" si="42"/>
        <v>0.39603345533235357</v>
      </c>
      <c r="M131" s="37">
        <v>29161173</v>
      </c>
      <c r="N131" s="37">
        <v>47163963</v>
      </c>
      <c r="O131" s="24">
        <f t="shared" si="43"/>
        <v>0.6182935263518886</v>
      </c>
      <c r="P131" s="37">
        <v>10862000</v>
      </c>
      <c r="Q131" s="37">
        <v>39047330</v>
      </c>
      <c r="R131" s="24">
        <f t="shared" si="44"/>
        <v>0.2781752299068848</v>
      </c>
      <c r="S131" s="46">
        <v>0</v>
      </c>
      <c r="T131" s="47">
        <v>39047330</v>
      </c>
      <c r="U131" s="24">
        <f t="shared" si="45"/>
        <v>0</v>
      </c>
      <c r="V131" s="46">
        <v>0</v>
      </c>
      <c r="W131" s="47">
        <v>117850000</v>
      </c>
      <c r="X131" s="24">
        <f t="shared" si="46"/>
        <v>0</v>
      </c>
      <c r="Y131" s="46">
        <v>17290330</v>
      </c>
      <c r="Z131" s="46">
        <v>39047330</v>
      </c>
      <c r="AA131" s="24">
        <f t="shared" si="47"/>
        <v>0.4428044119790009</v>
      </c>
      <c r="AB131" s="37">
        <v>3200000</v>
      </c>
      <c r="AC131" s="46">
        <v>2068911</v>
      </c>
      <c r="AD131" s="24">
        <f t="shared" si="48"/>
        <v>1.546707422407247</v>
      </c>
      <c r="AE131" s="37">
        <v>6150000</v>
      </c>
      <c r="AF131" s="46">
        <v>73633105</v>
      </c>
      <c r="AG131" s="24">
        <f t="shared" si="49"/>
        <v>0.08352221463430069</v>
      </c>
    </row>
    <row r="132" spans="1:33" s="10" customFormat="1" ht="12.75" customHeight="1">
      <c r="A132" s="22"/>
      <c r="B132" s="23" t="s">
        <v>318</v>
      </c>
      <c r="C132" s="102" t="s">
        <v>319</v>
      </c>
      <c r="D132" s="43">
        <v>80498240</v>
      </c>
      <c r="E132" s="37">
        <v>171814997</v>
      </c>
      <c r="F132" s="24">
        <f aca="true" t="shared" si="50" ref="F132:F163">IF($E132=0,0,($N132/$E132))</f>
        <v>0.4685169595527217</v>
      </c>
      <c r="G132" s="43">
        <v>30883815</v>
      </c>
      <c r="H132" s="37">
        <v>115596757</v>
      </c>
      <c r="I132" s="24">
        <f aca="true" t="shared" si="51" ref="I132:I163">IF($AF132=0,0,($M132/$AF132))</f>
        <v>0.2671685244595573</v>
      </c>
      <c r="J132" s="37">
        <v>30883815</v>
      </c>
      <c r="K132" s="37">
        <v>115596757</v>
      </c>
      <c r="L132" s="24">
        <f aca="true" t="shared" si="52" ref="L132:L163">IF($K132=0,0,($M132/$K132))</f>
        <v>0.2671685244595573</v>
      </c>
      <c r="M132" s="37">
        <v>30883815</v>
      </c>
      <c r="N132" s="37">
        <v>80498240</v>
      </c>
      <c r="O132" s="24">
        <f aca="true" t="shared" si="53" ref="O132:O163">IF($N132=0,0,($M132/$N132))</f>
        <v>0.383658263832849</v>
      </c>
      <c r="P132" s="37">
        <v>0</v>
      </c>
      <c r="Q132" s="37">
        <v>56218240</v>
      </c>
      <c r="R132" s="24">
        <f aca="true" t="shared" si="54" ref="R132:R163">IF($T132=0,0,($P132/$T132))</f>
        <v>0</v>
      </c>
      <c r="S132" s="46">
        <v>0</v>
      </c>
      <c r="T132" s="47">
        <v>56218240</v>
      </c>
      <c r="U132" s="24">
        <f aca="true" t="shared" si="55" ref="U132:U163">IF($T132=0,0,($V132/$T132))</f>
        <v>0</v>
      </c>
      <c r="V132" s="46">
        <v>0</v>
      </c>
      <c r="W132" s="47">
        <v>210795872</v>
      </c>
      <c r="X132" s="24">
        <f aca="true" t="shared" si="56" ref="X132:X163">IF($W132=0,0,($V132/$W132))</f>
        <v>0</v>
      </c>
      <c r="Y132" s="46">
        <v>56218240</v>
      </c>
      <c r="Z132" s="46">
        <v>56218240</v>
      </c>
      <c r="AA132" s="24">
        <f aca="true" t="shared" si="57" ref="AA132:AA163">IF($Z132=0,0,($Y132/$Z132))</f>
        <v>1</v>
      </c>
      <c r="AB132" s="37">
        <v>7945757</v>
      </c>
      <c r="AC132" s="46">
        <v>300000</v>
      </c>
      <c r="AD132" s="24">
        <f aca="true" t="shared" si="58" ref="AD132:AD163">IF($AC132=0,0,($AB132/$AC132))</f>
        <v>26.485856666666667</v>
      </c>
      <c r="AE132" s="37">
        <v>11315608</v>
      </c>
      <c r="AF132" s="46">
        <v>115596757</v>
      </c>
      <c r="AG132" s="24">
        <f aca="true" t="shared" si="59" ref="AG132:AG163">IF($AF132=0,0,($AE132/$AF132))</f>
        <v>0.09788862848462089</v>
      </c>
    </row>
    <row r="133" spans="1:33" s="10" customFormat="1" ht="12.75" customHeight="1">
      <c r="A133" s="22"/>
      <c r="B133" s="23" t="s">
        <v>320</v>
      </c>
      <c r="C133" s="102" t="s">
        <v>321</v>
      </c>
      <c r="D133" s="43">
        <v>83008555</v>
      </c>
      <c r="E133" s="37">
        <v>219316931</v>
      </c>
      <c r="F133" s="24">
        <f t="shared" si="50"/>
        <v>0.3784867616992142</v>
      </c>
      <c r="G133" s="43">
        <v>73736465</v>
      </c>
      <c r="H133" s="37">
        <v>162332528</v>
      </c>
      <c r="I133" s="24">
        <f t="shared" si="51"/>
        <v>0.4542309905997398</v>
      </c>
      <c r="J133" s="37">
        <v>73736465</v>
      </c>
      <c r="K133" s="37">
        <v>162332528</v>
      </c>
      <c r="L133" s="24">
        <f t="shared" si="52"/>
        <v>0.4542309905997398</v>
      </c>
      <c r="M133" s="37">
        <v>73736465</v>
      </c>
      <c r="N133" s="37">
        <v>83008555</v>
      </c>
      <c r="O133" s="24">
        <f t="shared" si="53"/>
        <v>0.8882995855065782</v>
      </c>
      <c r="P133" s="37">
        <v>37224000</v>
      </c>
      <c r="Q133" s="37">
        <v>73555000</v>
      </c>
      <c r="R133" s="24">
        <f t="shared" si="54"/>
        <v>0.5060702875399361</v>
      </c>
      <c r="S133" s="46">
        <v>0</v>
      </c>
      <c r="T133" s="47">
        <v>73555000</v>
      </c>
      <c r="U133" s="24">
        <f t="shared" si="55"/>
        <v>0</v>
      </c>
      <c r="V133" s="46">
        <v>0</v>
      </c>
      <c r="W133" s="47">
        <v>363860000</v>
      </c>
      <c r="X133" s="24">
        <f t="shared" si="56"/>
        <v>0</v>
      </c>
      <c r="Y133" s="46">
        <v>32698000</v>
      </c>
      <c r="Z133" s="46">
        <v>73555000</v>
      </c>
      <c r="AA133" s="24">
        <f t="shared" si="57"/>
        <v>0.44453810074094213</v>
      </c>
      <c r="AB133" s="37">
        <v>33111000</v>
      </c>
      <c r="AC133" s="46">
        <v>4500000</v>
      </c>
      <c r="AD133" s="24">
        <f t="shared" si="58"/>
        <v>7.358</v>
      </c>
      <c r="AE133" s="37">
        <v>952000</v>
      </c>
      <c r="AF133" s="46">
        <v>162332528</v>
      </c>
      <c r="AG133" s="24">
        <f t="shared" si="59"/>
        <v>0.005864505479764351</v>
      </c>
    </row>
    <row r="134" spans="1:33" s="10" customFormat="1" ht="12.75" customHeight="1">
      <c r="A134" s="22"/>
      <c r="B134" s="23" t="s">
        <v>322</v>
      </c>
      <c r="C134" s="102" t="s">
        <v>323</v>
      </c>
      <c r="D134" s="43">
        <v>102284587</v>
      </c>
      <c r="E134" s="37">
        <v>238892587</v>
      </c>
      <c r="F134" s="24">
        <f t="shared" si="50"/>
        <v>0.4281614104668723</v>
      </c>
      <c r="G134" s="43">
        <v>55154687</v>
      </c>
      <c r="H134" s="37">
        <v>138900189</v>
      </c>
      <c r="I134" s="24">
        <f t="shared" si="51"/>
        <v>0.39708143953641417</v>
      </c>
      <c r="J134" s="37">
        <v>55154687</v>
      </c>
      <c r="K134" s="37">
        <v>127346408</v>
      </c>
      <c r="L134" s="24">
        <f t="shared" si="52"/>
        <v>0.43310752039429334</v>
      </c>
      <c r="M134" s="37">
        <v>55154687</v>
      </c>
      <c r="N134" s="37">
        <v>102284587</v>
      </c>
      <c r="O134" s="24">
        <f t="shared" si="53"/>
        <v>0.539227743081174</v>
      </c>
      <c r="P134" s="37">
        <v>59965200</v>
      </c>
      <c r="Q134" s="37">
        <v>99992200</v>
      </c>
      <c r="R134" s="24">
        <f t="shared" si="54"/>
        <v>0.5996987765045674</v>
      </c>
      <c r="S134" s="46">
        <v>0</v>
      </c>
      <c r="T134" s="47">
        <v>99992200</v>
      </c>
      <c r="U134" s="24">
        <f t="shared" si="55"/>
        <v>0</v>
      </c>
      <c r="V134" s="46">
        <v>0</v>
      </c>
      <c r="W134" s="47">
        <v>340076500</v>
      </c>
      <c r="X134" s="24">
        <f t="shared" si="56"/>
        <v>0</v>
      </c>
      <c r="Y134" s="46">
        <v>47234000</v>
      </c>
      <c r="Z134" s="46">
        <v>99992200</v>
      </c>
      <c r="AA134" s="24">
        <f t="shared" si="57"/>
        <v>0.4723768453939407</v>
      </c>
      <c r="AB134" s="37">
        <v>9734000</v>
      </c>
      <c r="AC134" s="46">
        <v>13627124</v>
      </c>
      <c r="AD134" s="24">
        <f t="shared" si="58"/>
        <v>0.7143106645246642</v>
      </c>
      <c r="AE134" s="37">
        <v>37659000</v>
      </c>
      <c r="AF134" s="46">
        <v>138900189</v>
      </c>
      <c r="AG134" s="24">
        <f t="shared" si="59"/>
        <v>0.2711227412368748</v>
      </c>
    </row>
    <row r="135" spans="1:33" s="10" customFormat="1" ht="12.75" customHeight="1">
      <c r="A135" s="22"/>
      <c r="B135" s="23" t="s">
        <v>324</v>
      </c>
      <c r="C135" s="102" t="s">
        <v>325</v>
      </c>
      <c r="D135" s="43">
        <v>543154469</v>
      </c>
      <c r="E135" s="37">
        <v>757212389</v>
      </c>
      <c r="F135" s="24">
        <f t="shared" si="50"/>
        <v>0.7173079533435895</v>
      </c>
      <c r="G135" s="43">
        <v>172326628</v>
      </c>
      <c r="H135" s="37">
        <v>741953130</v>
      </c>
      <c r="I135" s="24">
        <f t="shared" si="51"/>
        <v>0.2322608006249667</v>
      </c>
      <c r="J135" s="37">
        <v>172326628</v>
      </c>
      <c r="K135" s="37">
        <v>510108083</v>
      </c>
      <c r="L135" s="24">
        <f t="shared" si="52"/>
        <v>0.3378237548923529</v>
      </c>
      <c r="M135" s="37">
        <v>172326628</v>
      </c>
      <c r="N135" s="37">
        <v>543154469</v>
      </c>
      <c r="O135" s="24">
        <f t="shared" si="53"/>
        <v>0.3172700177120332</v>
      </c>
      <c r="P135" s="37">
        <v>59128748</v>
      </c>
      <c r="Q135" s="37">
        <v>118654828</v>
      </c>
      <c r="R135" s="24">
        <f t="shared" si="54"/>
        <v>0.49832568127779847</v>
      </c>
      <c r="S135" s="46">
        <v>30000000</v>
      </c>
      <c r="T135" s="47">
        <v>118654828</v>
      </c>
      <c r="U135" s="24">
        <f t="shared" si="55"/>
        <v>0.25283421252778693</v>
      </c>
      <c r="V135" s="46">
        <v>30000000</v>
      </c>
      <c r="W135" s="47">
        <v>1504646899</v>
      </c>
      <c r="X135" s="24">
        <f t="shared" si="56"/>
        <v>0.01993823269761047</v>
      </c>
      <c r="Y135" s="46">
        <v>109829828</v>
      </c>
      <c r="Z135" s="46">
        <v>118654828</v>
      </c>
      <c r="AA135" s="24">
        <f t="shared" si="57"/>
        <v>0.9256246024814093</v>
      </c>
      <c r="AB135" s="37">
        <v>42493693</v>
      </c>
      <c r="AC135" s="46">
        <v>363641700</v>
      </c>
      <c r="AD135" s="24">
        <f t="shared" si="58"/>
        <v>0.11685594088906745</v>
      </c>
      <c r="AE135" s="37">
        <v>102947784</v>
      </c>
      <c r="AF135" s="46">
        <v>741953130</v>
      </c>
      <c r="AG135" s="24">
        <f t="shared" si="59"/>
        <v>0.1387524087943399</v>
      </c>
    </row>
    <row r="136" spans="1:33" s="10" customFormat="1" ht="12.75" customHeight="1">
      <c r="A136" s="22"/>
      <c r="B136" s="23" t="s">
        <v>326</v>
      </c>
      <c r="C136" s="102" t="s">
        <v>327</v>
      </c>
      <c r="D136" s="43">
        <v>282639787</v>
      </c>
      <c r="E136" s="37">
        <v>347400787</v>
      </c>
      <c r="F136" s="24">
        <f t="shared" si="50"/>
        <v>0.8135841874186658</v>
      </c>
      <c r="G136" s="43">
        <v>88619793</v>
      </c>
      <c r="H136" s="37">
        <v>347400786</v>
      </c>
      <c r="I136" s="24">
        <f t="shared" si="51"/>
        <v>0.2550938183542279</v>
      </c>
      <c r="J136" s="37">
        <v>88619793</v>
      </c>
      <c r="K136" s="37">
        <v>267400786</v>
      </c>
      <c r="L136" s="24">
        <f t="shared" si="52"/>
        <v>0.33141186428674146</v>
      </c>
      <c r="M136" s="37">
        <v>88619793</v>
      </c>
      <c r="N136" s="37">
        <v>282639787</v>
      </c>
      <c r="O136" s="24">
        <f t="shared" si="53"/>
        <v>0.31354323444915416</v>
      </c>
      <c r="P136" s="37">
        <v>23339400</v>
      </c>
      <c r="Q136" s="37">
        <v>54117400</v>
      </c>
      <c r="R136" s="24">
        <f t="shared" si="54"/>
        <v>0.4312734905963701</v>
      </c>
      <c r="S136" s="46">
        <v>0</v>
      </c>
      <c r="T136" s="47">
        <v>54117400</v>
      </c>
      <c r="U136" s="24">
        <f t="shared" si="55"/>
        <v>0</v>
      </c>
      <c r="V136" s="46">
        <v>0</v>
      </c>
      <c r="W136" s="47">
        <v>1163615860</v>
      </c>
      <c r="X136" s="24">
        <f t="shared" si="56"/>
        <v>0</v>
      </c>
      <c r="Y136" s="46">
        <v>49778000</v>
      </c>
      <c r="Z136" s="46">
        <v>54117400</v>
      </c>
      <c r="AA136" s="24">
        <f t="shared" si="57"/>
        <v>0.9198150687209659</v>
      </c>
      <c r="AB136" s="37">
        <v>375000000</v>
      </c>
      <c r="AC136" s="46">
        <v>99500000</v>
      </c>
      <c r="AD136" s="24">
        <f t="shared" si="58"/>
        <v>3.7688442211055277</v>
      </c>
      <c r="AE136" s="37">
        <v>0</v>
      </c>
      <c r="AF136" s="46">
        <v>347400786</v>
      </c>
      <c r="AG136" s="24">
        <f t="shared" si="59"/>
        <v>0</v>
      </c>
    </row>
    <row r="137" spans="1:33" s="10" customFormat="1" ht="12.75" customHeight="1">
      <c r="A137" s="22"/>
      <c r="B137" s="23" t="s">
        <v>328</v>
      </c>
      <c r="C137" s="102" t="s">
        <v>329</v>
      </c>
      <c r="D137" s="43">
        <v>75299155</v>
      </c>
      <c r="E137" s="37">
        <v>137112155</v>
      </c>
      <c r="F137" s="24">
        <f t="shared" si="50"/>
        <v>0.5491792831933828</v>
      </c>
      <c r="G137" s="43">
        <v>39515451</v>
      </c>
      <c r="H137" s="37">
        <v>87380987</v>
      </c>
      <c r="I137" s="24">
        <f t="shared" si="51"/>
        <v>0.4522202410004822</v>
      </c>
      <c r="J137" s="37">
        <v>39515451</v>
      </c>
      <c r="K137" s="37">
        <v>86780987</v>
      </c>
      <c r="L137" s="24">
        <f t="shared" si="52"/>
        <v>0.4553468722359657</v>
      </c>
      <c r="M137" s="37">
        <v>39515451</v>
      </c>
      <c r="N137" s="37">
        <v>75299155</v>
      </c>
      <c r="O137" s="24">
        <f t="shared" si="53"/>
        <v>0.5247794746169462</v>
      </c>
      <c r="P137" s="37">
        <v>12716162</v>
      </c>
      <c r="Q137" s="37">
        <v>47890161</v>
      </c>
      <c r="R137" s="24">
        <f t="shared" si="54"/>
        <v>0.2655276519116317</v>
      </c>
      <c r="S137" s="46">
        <v>0</v>
      </c>
      <c r="T137" s="47">
        <v>47890161</v>
      </c>
      <c r="U137" s="24">
        <f t="shared" si="55"/>
        <v>0</v>
      </c>
      <c r="V137" s="46">
        <v>0</v>
      </c>
      <c r="W137" s="47">
        <v>131930000</v>
      </c>
      <c r="X137" s="24">
        <f t="shared" si="56"/>
        <v>0</v>
      </c>
      <c r="Y137" s="46">
        <v>28374975</v>
      </c>
      <c r="Z137" s="46">
        <v>47890161</v>
      </c>
      <c r="AA137" s="24">
        <f t="shared" si="57"/>
        <v>0.5925011402655339</v>
      </c>
      <c r="AB137" s="37">
        <v>4945000</v>
      </c>
      <c r="AC137" s="46">
        <v>2207723</v>
      </c>
      <c r="AD137" s="24">
        <f t="shared" si="58"/>
        <v>2.239864330805993</v>
      </c>
      <c r="AE137" s="37">
        <v>3500000</v>
      </c>
      <c r="AF137" s="46">
        <v>87380987</v>
      </c>
      <c r="AG137" s="24">
        <f t="shared" si="59"/>
        <v>0.0400544800438109</v>
      </c>
    </row>
    <row r="138" spans="1:33" s="10" customFormat="1" ht="12.75" customHeight="1">
      <c r="A138" s="22"/>
      <c r="B138" s="23" t="s">
        <v>330</v>
      </c>
      <c r="C138" s="102" t="s">
        <v>331</v>
      </c>
      <c r="D138" s="43">
        <v>137757000</v>
      </c>
      <c r="E138" s="37">
        <v>171254000</v>
      </c>
      <c r="F138" s="24">
        <f t="shared" si="50"/>
        <v>0.8044016490125778</v>
      </c>
      <c r="G138" s="43">
        <v>56043311</v>
      </c>
      <c r="H138" s="37">
        <v>181671165</v>
      </c>
      <c r="I138" s="24">
        <f t="shared" si="51"/>
        <v>0.3084876513011848</v>
      </c>
      <c r="J138" s="37">
        <v>56043311</v>
      </c>
      <c r="K138" s="37">
        <v>181671165</v>
      </c>
      <c r="L138" s="24">
        <f t="shared" si="52"/>
        <v>0.3084876513011848</v>
      </c>
      <c r="M138" s="37">
        <v>56043311</v>
      </c>
      <c r="N138" s="37">
        <v>137757000</v>
      </c>
      <c r="O138" s="24">
        <f t="shared" si="53"/>
        <v>0.40682731911989956</v>
      </c>
      <c r="P138" s="37">
        <v>0</v>
      </c>
      <c r="Q138" s="37">
        <v>14604000</v>
      </c>
      <c r="R138" s="24">
        <f t="shared" si="54"/>
        <v>0</v>
      </c>
      <c r="S138" s="46">
        <v>0</v>
      </c>
      <c r="T138" s="47">
        <v>14604000</v>
      </c>
      <c r="U138" s="24">
        <f t="shared" si="55"/>
        <v>0</v>
      </c>
      <c r="V138" s="46">
        <v>0</v>
      </c>
      <c r="W138" s="47">
        <v>67468000</v>
      </c>
      <c r="X138" s="24">
        <f t="shared" si="56"/>
        <v>0</v>
      </c>
      <c r="Y138" s="46">
        <v>0</v>
      </c>
      <c r="Z138" s="46">
        <v>14604000</v>
      </c>
      <c r="AA138" s="24">
        <f t="shared" si="57"/>
        <v>0</v>
      </c>
      <c r="AB138" s="37">
        <v>23239000</v>
      </c>
      <c r="AC138" s="46">
        <v>101224803</v>
      </c>
      <c r="AD138" s="24">
        <f t="shared" si="58"/>
        <v>0.2295781202952798</v>
      </c>
      <c r="AE138" s="37">
        <v>44045000</v>
      </c>
      <c r="AF138" s="46">
        <v>181671165</v>
      </c>
      <c r="AG138" s="24">
        <f t="shared" si="59"/>
        <v>0.24244353802652172</v>
      </c>
    </row>
    <row r="139" spans="1:33" s="10" customFormat="1" ht="12.75" customHeight="1">
      <c r="A139" s="22"/>
      <c r="B139" s="23" t="s">
        <v>332</v>
      </c>
      <c r="C139" s="102" t="s">
        <v>333</v>
      </c>
      <c r="D139" s="43">
        <v>44130995</v>
      </c>
      <c r="E139" s="37">
        <v>100162098</v>
      </c>
      <c r="F139" s="24">
        <f t="shared" si="50"/>
        <v>0.44059575309614624</v>
      </c>
      <c r="G139" s="43">
        <v>30303245</v>
      </c>
      <c r="H139" s="37">
        <v>63641949</v>
      </c>
      <c r="I139" s="24">
        <f t="shared" si="51"/>
        <v>0.4761520581338576</v>
      </c>
      <c r="J139" s="37">
        <v>30303245</v>
      </c>
      <c r="K139" s="37">
        <v>63641949</v>
      </c>
      <c r="L139" s="24">
        <f t="shared" si="52"/>
        <v>0.4761520581338576</v>
      </c>
      <c r="M139" s="37">
        <v>30303245</v>
      </c>
      <c r="N139" s="37">
        <v>44130995</v>
      </c>
      <c r="O139" s="24">
        <f t="shared" si="53"/>
        <v>0.6866658003065645</v>
      </c>
      <c r="P139" s="37">
        <v>2415000</v>
      </c>
      <c r="Q139" s="37">
        <v>18543150</v>
      </c>
      <c r="R139" s="24">
        <f t="shared" si="54"/>
        <v>0.1302367720694704</v>
      </c>
      <c r="S139" s="46">
        <v>0</v>
      </c>
      <c r="T139" s="47">
        <v>18543150</v>
      </c>
      <c r="U139" s="24">
        <f t="shared" si="55"/>
        <v>0</v>
      </c>
      <c r="V139" s="46">
        <v>0</v>
      </c>
      <c r="W139" s="47">
        <v>111658703</v>
      </c>
      <c r="X139" s="24">
        <f t="shared" si="56"/>
        <v>0</v>
      </c>
      <c r="Y139" s="46">
        <v>16128150</v>
      </c>
      <c r="Z139" s="46">
        <v>18543150</v>
      </c>
      <c r="AA139" s="24">
        <f t="shared" si="57"/>
        <v>0.8697632279305296</v>
      </c>
      <c r="AB139" s="37">
        <v>6086178</v>
      </c>
      <c r="AC139" s="46">
        <v>713149</v>
      </c>
      <c r="AD139" s="24">
        <f t="shared" si="58"/>
        <v>8.534230574536316</v>
      </c>
      <c r="AE139" s="37">
        <v>8500000</v>
      </c>
      <c r="AF139" s="46">
        <v>63641949</v>
      </c>
      <c r="AG139" s="24">
        <f t="shared" si="59"/>
        <v>0.1335597060360298</v>
      </c>
    </row>
    <row r="140" spans="1:33" s="10" customFormat="1" ht="12.75" customHeight="1">
      <c r="A140" s="22"/>
      <c r="B140" s="23" t="s">
        <v>334</v>
      </c>
      <c r="C140" s="102" t="s">
        <v>335</v>
      </c>
      <c r="D140" s="43">
        <v>418576000</v>
      </c>
      <c r="E140" s="37">
        <v>732120046</v>
      </c>
      <c r="F140" s="24">
        <f t="shared" si="50"/>
        <v>0.571731374228756</v>
      </c>
      <c r="G140" s="43">
        <v>167444126</v>
      </c>
      <c r="H140" s="37">
        <v>525337048</v>
      </c>
      <c r="I140" s="24">
        <f t="shared" si="51"/>
        <v>0.3187365647206363</v>
      </c>
      <c r="J140" s="37">
        <v>167444126</v>
      </c>
      <c r="K140" s="37">
        <v>525337048</v>
      </c>
      <c r="L140" s="24">
        <f t="shared" si="52"/>
        <v>0.3187365647206363</v>
      </c>
      <c r="M140" s="37">
        <v>167444126</v>
      </c>
      <c r="N140" s="37">
        <v>418576000</v>
      </c>
      <c r="O140" s="24">
        <f t="shared" si="53"/>
        <v>0.40003279213332826</v>
      </c>
      <c r="P140" s="37">
        <v>98083000</v>
      </c>
      <c r="Q140" s="37">
        <v>206783000</v>
      </c>
      <c r="R140" s="24">
        <f t="shared" si="54"/>
        <v>0.4743281604387208</v>
      </c>
      <c r="S140" s="46">
        <v>0</v>
      </c>
      <c r="T140" s="47">
        <v>206783000</v>
      </c>
      <c r="U140" s="24">
        <f t="shared" si="55"/>
        <v>0</v>
      </c>
      <c r="V140" s="46">
        <v>0</v>
      </c>
      <c r="W140" s="47">
        <v>1137024000</v>
      </c>
      <c r="X140" s="24">
        <f t="shared" si="56"/>
        <v>0</v>
      </c>
      <c r="Y140" s="46">
        <v>160500000</v>
      </c>
      <c r="Z140" s="46">
        <v>206783000</v>
      </c>
      <c r="AA140" s="24">
        <f t="shared" si="57"/>
        <v>0.7761759912565346</v>
      </c>
      <c r="AB140" s="37">
        <v>18400000</v>
      </c>
      <c r="AC140" s="46">
        <v>61050000</v>
      </c>
      <c r="AD140" s="24">
        <f t="shared" si="58"/>
        <v>0.3013923013923014</v>
      </c>
      <c r="AE140" s="37">
        <v>59338000</v>
      </c>
      <c r="AF140" s="46">
        <v>525337048</v>
      </c>
      <c r="AG140" s="24">
        <f t="shared" si="59"/>
        <v>0.112952246992487</v>
      </c>
    </row>
    <row r="141" spans="1:33" s="10" customFormat="1" ht="12.75" customHeight="1">
      <c r="A141" s="22"/>
      <c r="B141" s="23" t="s">
        <v>336</v>
      </c>
      <c r="C141" s="102" t="s">
        <v>337</v>
      </c>
      <c r="D141" s="43">
        <v>419551384</v>
      </c>
      <c r="E141" s="37">
        <v>657285484</v>
      </c>
      <c r="F141" s="24">
        <f t="shared" si="50"/>
        <v>0.6383092190729105</v>
      </c>
      <c r="G141" s="43">
        <v>184577000</v>
      </c>
      <c r="H141" s="37">
        <v>657285000</v>
      </c>
      <c r="I141" s="24">
        <f t="shared" si="51"/>
        <v>0.28081730147500705</v>
      </c>
      <c r="J141" s="37">
        <v>184577000</v>
      </c>
      <c r="K141" s="37">
        <v>507498000</v>
      </c>
      <c r="L141" s="24">
        <f t="shared" si="52"/>
        <v>0.3636999554678048</v>
      </c>
      <c r="M141" s="37">
        <v>184577000</v>
      </c>
      <c r="N141" s="37">
        <v>419551384</v>
      </c>
      <c r="O141" s="24">
        <f t="shared" si="53"/>
        <v>0.4399389610880178</v>
      </c>
      <c r="P141" s="37">
        <v>48633337</v>
      </c>
      <c r="Q141" s="37">
        <v>123193337</v>
      </c>
      <c r="R141" s="24">
        <f t="shared" si="54"/>
        <v>0.3947724624100409</v>
      </c>
      <c r="S141" s="46">
        <v>0</v>
      </c>
      <c r="T141" s="47">
        <v>123193337</v>
      </c>
      <c r="U141" s="24">
        <f t="shared" si="55"/>
        <v>0</v>
      </c>
      <c r="V141" s="46">
        <v>0</v>
      </c>
      <c r="W141" s="47">
        <v>123193000</v>
      </c>
      <c r="X141" s="24">
        <f t="shared" si="56"/>
        <v>0</v>
      </c>
      <c r="Y141" s="46">
        <v>82210000</v>
      </c>
      <c r="Z141" s="46">
        <v>123193337</v>
      </c>
      <c r="AA141" s="24">
        <f t="shared" si="57"/>
        <v>0.6673250518410748</v>
      </c>
      <c r="AB141" s="37">
        <v>0</v>
      </c>
      <c r="AC141" s="46">
        <v>267753285</v>
      </c>
      <c r="AD141" s="24">
        <f t="shared" si="58"/>
        <v>0</v>
      </c>
      <c r="AE141" s="37">
        <v>0</v>
      </c>
      <c r="AF141" s="46">
        <v>657285000</v>
      </c>
      <c r="AG141" s="24">
        <f t="shared" si="59"/>
        <v>0</v>
      </c>
    </row>
    <row r="142" spans="1:33" s="10" customFormat="1" ht="12.75" customHeight="1">
      <c r="A142" s="22"/>
      <c r="B142" s="23" t="s">
        <v>338</v>
      </c>
      <c r="C142" s="102" t="s">
        <v>339</v>
      </c>
      <c r="D142" s="43">
        <v>68849110</v>
      </c>
      <c r="E142" s="37">
        <v>165480110</v>
      </c>
      <c r="F142" s="24">
        <f t="shared" si="50"/>
        <v>0.4160567091718757</v>
      </c>
      <c r="G142" s="43">
        <v>58886547</v>
      </c>
      <c r="H142" s="37">
        <v>124540105</v>
      </c>
      <c r="I142" s="24">
        <f t="shared" si="51"/>
        <v>0.4728320005832659</v>
      </c>
      <c r="J142" s="37">
        <v>58886547</v>
      </c>
      <c r="K142" s="37">
        <v>111540105</v>
      </c>
      <c r="L142" s="24">
        <f t="shared" si="52"/>
        <v>0.5279405734825156</v>
      </c>
      <c r="M142" s="37">
        <v>58886547</v>
      </c>
      <c r="N142" s="37">
        <v>68849110</v>
      </c>
      <c r="O142" s="24">
        <f t="shared" si="53"/>
        <v>0.8552985942737676</v>
      </c>
      <c r="P142" s="37">
        <v>7050000</v>
      </c>
      <c r="Q142" s="37">
        <v>40950000</v>
      </c>
      <c r="R142" s="24">
        <f t="shared" si="54"/>
        <v>0.17216117216117216</v>
      </c>
      <c r="S142" s="46">
        <v>0</v>
      </c>
      <c r="T142" s="47">
        <v>40950000</v>
      </c>
      <c r="U142" s="24">
        <f t="shared" si="55"/>
        <v>0</v>
      </c>
      <c r="V142" s="46">
        <v>0</v>
      </c>
      <c r="W142" s="47">
        <v>40950000</v>
      </c>
      <c r="X142" s="24">
        <f t="shared" si="56"/>
        <v>0</v>
      </c>
      <c r="Y142" s="46">
        <v>12200000</v>
      </c>
      <c r="Z142" s="46">
        <v>40950000</v>
      </c>
      <c r="AA142" s="24">
        <f t="shared" si="57"/>
        <v>0.2979242979242979</v>
      </c>
      <c r="AB142" s="37">
        <v>5250000</v>
      </c>
      <c r="AC142" s="46">
        <v>12873063</v>
      </c>
      <c r="AD142" s="24">
        <f t="shared" si="58"/>
        <v>0.4078283466801957</v>
      </c>
      <c r="AE142" s="37">
        <v>10000000</v>
      </c>
      <c r="AF142" s="46">
        <v>124540105</v>
      </c>
      <c r="AG142" s="24">
        <f t="shared" si="59"/>
        <v>0.08029541969632994</v>
      </c>
    </row>
    <row r="143" spans="1:33" s="10" customFormat="1" ht="12.75" customHeight="1">
      <c r="A143" s="22"/>
      <c r="B143" s="23" t="s">
        <v>340</v>
      </c>
      <c r="C143" s="102" t="s">
        <v>341</v>
      </c>
      <c r="D143" s="43">
        <v>8344078</v>
      </c>
      <c r="E143" s="37">
        <v>75867377</v>
      </c>
      <c r="F143" s="24">
        <f t="shared" si="50"/>
        <v>0.10998242367071687</v>
      </c>
      <c r="G143" s="43">
        <v>40037201</v>
      </c>
      <c r="H143" s="37">
        <v>81367377</v>
      </c>
      <c r="I143" s="24">
        <f t="shared" si="51"/>
        <v>0.49205470885463104</v>
      </c>
      <c r="J143" s="37">
        <v>40037201</v>
      </c>
      <c r="K143" s="37">
        <v>81367377</v>
      </c>
      <c r="L143" s="24">
        <f t="shared" si="52"/>
        <v>0.49205470885463104</v>
      </c>
      <c r="M143" s="37">
        <v>40037201</v>
      </c>
      <c r="N143" s="37">
        <v>8344078</v>
      </c>
      <c r="O143" s="24">
        <f t="shared" si="53"/>
        <v>4.79827741303473</v>
      </c>
      <c r="P143" s="37">
        <v>0</v>
      </c>
      <c r="Q143" s="37">
        <v>41743700</v>
      </c>
      <c r="R143" s="24">
        <f t="shared" si="54"/>
        <v>0</v>
      </c>
      <c r="S143" s="46">
        <v>0</v>
      </c>
      <c r="T143" s="47">
        <v>41743700</v>
      </c>
      <c r="U143" s="24">
        <f t="shared" si="55"/>
        <v>0</v>
      </c>
      <c r="V143" s="46">
        <v>0</v>
      </c>
      <c r="W143" s="47">
        <v>0</v>
      </c>
      <c r="X143" s="24">
        <f t="shared" si="56"/>
        <v>0</v>
      </c>
      <c r="Y143" s="46">
        <v>26000000</v>
      </c>
      <c r="Z143" s="46">
        <v>41743700</v>
      </c>
      <c r="AA143" s="24">
        <f t="shared" si="57"/>
        <v>0.6228484777343647</v>
      </c>
      <c r="AB143" s="37">
        <v>9918380</v>
      </c>
      <c r="AC143" s="46">
        <v>0</v>
      </c>
      <c r="AD143" s="24">
        <f t="shared" si="58"/>
        <v>0</v>
      </c>
      <c r="AE143" s="37">
        <v>0</v>
      </c>
      <c r="AF143" s="46">
        <v>81367377</v>
      </c>
      <c r="AG143" s="24">
        <f t="shared" si="59"/>
        <v>0</v>
      </c>
    </row>
    <row r="144" spans="1:33" s="10" customFormat="1" ht="12.75" customHeight="1">
      <c r="A144" s="22"/>
      <c r="B144" s="23" t="s">
        <v>342</v>
      </c>
      <c r="C144" s="102" t="s">
        <v>343</v>
      </c>
      <c r="D144" s="43">
        <v>74619763</v>
      </c>
      <c r="E144" s="37">
        <v>157467763</v>
      </c>
      <c r="F144" s="24">
        <f t="shared" si="50"/>
        <v>0.47387326509490074</v>
      </c>
      <c r="G144" s="43">
        <v>50941398</v>
      </c>
      <c r="H144" s="37">
        <v>104155055</v>
      </c>
      <c r="I144" s="24">
        <f t="shared" si="51"/>
        <v>0.4890919408568312</v>
      </c>
      <c r="J144" s="37">
        <v>50941398</v>
      </c>
      <c r="K144" s="37">
        <v>98155055</v>
      </c>
      <c r="L144" s="24">
        <f t="shared" si="52"/>
        <v>0.5189890423880869</v>
      </c>
      <c r="M144" s="37">
        <v>50941398</v>
      </c>
      <c r="N144" s="37">
        <v>74619763</v>
      </c>
      <c r="O144" s="24">
        <f t="shared" si="53"/>
        <v>0.6826797077873324</v>
      </c>
      <c r="P144" s="37">
        <v>16307000</v>
      </c>
      <c r="Q144" s="37">
        <v>53011396</v>
      </c>
      <c r="R144" s="24">
        <f t="shared" si="54"/>
        <v>0.30761310266192576</v>
      </c>
      <c r="S144" s="46">
        <v>0</v>
      </c>
      <c r="T144" s="47">
        <v>53011396</v>
      </c>
      <c r="U144" s="24">
        <f t="shared" si="55"/>
        <v>0</v>
      </c>
      <c r="V144" s="46">
        <v>0</v>
      </c>
      <c r="W144" s="47">
        <v>44684000</v>
      </c>
      <c r="X144" s="24">
        <f t="shared" si="56"/>
        <v>0</v>
      </c>
      <c r="Y144" s="46">
        <v>37653396</v>
      </c>
      <c r="Z144" s="46">
        <v>53011396</v>
      </c>
      <c r="AA144" s="24">
        <f t="shared" si="57"/>
        <v>0.7102887084882654</v>
      </c>
      <c r="AB144" s="37">
        <v>33899000</v>
      </c>
      <c r="AC144" s="46">
        <v>11113112</v>
      </c>
      <c r="AD144" s="24">
        <f t="shared" si="58"/>
        <v>3.0503606910467562</v>
      </c>
      <c r="AE144" s="37">
        <v>21193000</v>
      </c>
      <c r="AF144" s="46">
        <v>104155055</v>
      </c>
      <c r="AG144" s="24">
        <f t="shared" si="59"/>
        <v>0.20347548181890932</v>
      </c>
    </row>
    <row r="145" spans="1:33" s="10" customFormat="1" ht="12.75" customHeight="1">
      <c r="A145" s="22"/>
      <c r="B145" s="23" t="s">
        <v>78</v>
      </c>
      <c r="C145" s="102" t="s">
        <v>79</v>
      </c>
      <c r="D145" s="43">
        <v>1752798000</v>
      </c>
      <c r="E145" s="37">
        <v>2155703000</v>
      </c>
      <c r="F145" s="24">
        <f t="shared" si="50"/>
        <v>0.8130980937541025</v>
      </c>
      <c r="G145" s="43">
        <v>432560205</v>
      </c>
      <c r="H145" s="37">
        <v>1670108000</v>
      </c>
      <c r="I145" s="24">
        <f t="shared" si="51"/>
        <v>0.2590013370392813</v>
      </c>
      <c r="J145" s="37">
        <v>432560205</v>
      </c>
      <c r="K145" s="37">
        <v>1089826000</v>
      </c>
      <c r="L145" s="24">
        <f t="shared" si="52"/>
        <v>0.39690758432997564</v>
      </c>
      <c r="M145" s="37">
        <v>432560205</v>
      </c>
      <c r="N145" s="37">
        <v>1752798000</v>
      </c>
      <c r="O145" s="24">
        <f t="shared" si="53"/>
        <v>0.24678268973378564</v>
      </c>
      <c r="P145" s="37">
        <v>97000000</v>
      </c>
      <c r="Q145" s="37">
        <v>485070000</v>
      </c>
      <c r="R145" s="24">
        <f t="shared" si="54"/>
        <v>0.19997113818624115</v>
      </c>
      <c r="S145" s="46">
        <v>0</v>
      </c>
      <c r="T145" s="47">
        <v>485070000</v>
      </c>
      <c r="U145" s="24">
        <f t="shared" si="55"/>
        <v>0</v>
      </c>
      <c r="V145" s="46">
        <v>0</v>
      </c>
      <c r="W145" s="47">
        <v>6356849000</v>
      </c>
      <c r="X145" s="24">
        <f t="shared" si="56"/>
        <v>0</v>
      </c>
      <c r="Y145" s="46">
        <v>369667000</v>
      </c>
      <c r="Z145" s="46">
        <v>485070000</v>
      </c>
      <c r="AA145" s="24">
        <f t="shared" si="57"/>
        <v>0.762090007627765</v>
      </c>
      <c r="AB145" s="37">
        <v>194143000</v>
      </c>
      <c r="AC145" s="46">
        <v>969296590</v>
      </c>
      <c r="AD145" s="24">
        <f t="shared" si="58"/>
        <v>0.2002926679026076</v>
      </c>
      <c r="AE145" s="37">
        <v>300000000</v>
      </c>
      <c r="AF145" s="46">
        <v>1670108000</v>
      </c>
      <c r="AG145" s="24">
        <f t="shared" si="59"/>
        <v>0.1796291018305403</v>
      </c>
    </row>
    <row r="146" spans="1:33" s="10" customFormat="1" ht="12.75" customHeight="1">
      <c r="A146" s="22"/>
      <c r="B146" s="23" t="s">
        <v>344</v>
      </c>
      <c r="C146" s="102" t="s">
        <v>345</v>
      </c>
      <c r="D146" s="43">
        <v>114249852</v>
      </c>
      <c r="E146" s="37">
        <v>245368063</v>
      </c>
      <c r="F146" s="24">
        <f t="shared" si="50"/>
        <v>0.4656264169147392</v>
      </c>
      <c r="G146" s="43">
        <v>62272835</v>
      </c>
      <c r="H146" s="37">
        <v>212356056</v>
      </c>
      <c r="I146" s="24">
        <f t="shared" si="51"/>
        <v>0.2932472761690394</v>
      </c>
      <c r="J146" s="37">
        <v>62272835</v>
      </c>
      <c r="K146" s="37">
        <v>212356056</v>
      </c>
      <c r="L146" s="24">
        <f t="shared" si="52"/>
        <v>0.2932472761690394</v>
      </c>
      <c r="M146" s="37">
        <v>62272835</v>
      </c>
      <c r="N146" s="37">
        <v>114249852</v>
      </c>
      <c r="O146" s="24">
        <f t="shared" si="53"/>
        <v>0.5450583428326892</v>
      </c>
      <c r="P146" s="37">
        <v>83010000</v>
      </c>
      <c r="Q146" s="37">
        <v>120104200</v>
      </c>
      <c r="R146" s="24">
        <f t="shared" si="54"/>
        <v>0.6911498515455746</v>
      </c>
      <c r="S146" s="46">
        <v>0</v>
      </c>
      <c r="T146" s="47">
        <v>120104200</v>
      </c>
      <c r="U146" s="24">
        <f t="shared" si="55"/>
        <v>0</v>
      </c>
      <c r="V146" s="46">
        <v>0</v>
      </c>
      <c r="W146" s="47">
        <v>125577164</v>
      </c>
      <c r="X146" s="24">
        <f t="shared" si="56"/>
        <v>0</v>
      </c>
      <c r="Y146" s="46">
        <v>69464200</v>
      </c>
      <c r="Z146" s="46">
        <v>120104200</v>
      </c>
      <c r="AA146" s="24">
        <f t="shared" si="57"/>
        <v>0.578366118753549</v>
      </c>
      <c r="AB146" s="37">
        <v>56155882</v>
      </c>
      <c r="AC146" s="46">
        <v>14485963</v>
      </c>
      <c r="AD146" s="24">
        <f t="shared" si="58"/>
        <v>3.8765722375516214</v>
      </c>
      <c r="AE146" s="37">
        <v>23613991</v>
      </c>
      <c r="AF146" s="46">
        <v>212356056</v>
      </c>
      <c r="AG146" s="24">
        <f t="shared" si="59"/>
        <v>0.11119998857013995</v>
      </c>
    </row>
    <row r="147" spans="1:33" s="10" customFormat="1" ht="12.75" customHeight="1">
      <c r="A147" s="22"/>
      <c r="B147" s="23" t="s">
        <v>346</v>
      </c>
      <c r="C147" s="102" t="s">
        <v>347</v>
      </c>
      <c r="D147" s="43">
        <v>211312493</v>
      </c>
      <c r="E147" s="37">
        <v>277633135</v>
      </c>
      <c r="F147" s="24">
        <f t="shared" si="50"/>
        <v>0.7611213013172942</v>
      </c>
      <c r="G147" s="43">
        <v>80313619</v>
      </c>
      <c r="H147" s="37">
        <v>189652757</v>
      </c>
      <c r="I147" s="24">
        <f t="shared" si="51"/>
        <v>0.4234772026013838</v>
      </c>
      <c r="J147" s="37">
        <v>80313619</v>
      </c>
      <c r="K147" s="37">
        <v>144195108</v>
      </c>
      <c r="L147" s="24">
        <f t="shared" si="52"/>
        <v>0.5569788054113458</v>
      </c>
      <c r="M147" s="37">
        <v>80313619</v>
      </c>
      <c r="N147" s="37">
        <v>211312493</v>
      </c>
      <c r="O147" s="24">
        <f t="shared" si="53"/>
        <v>0.38007037757109796</v>
      </c>
      <c r="P147" s="37">
        <v>81344580</v>
      </c>
      <c r="Q147" s="37">
        <v>166855022</v>
      </c>
      <c r="R147" s="24">
        <f t="shared" si="54"/>
        <v>0.48751652197798395</v>
      </c>
      <c r="S147" s="46">
        <v>1440000</v>
      </c>
      <c r="T147" s="47">
        <v>166855022</v>
      </c>
      <c r="U147" s="24">
        <f t="shared" si="55"/>
        <v>0.008630246682056714</v>
      </c>
      <c r="V147" s="46">
        <v>1440000</v>
      </c>
      <c r="W147" s="47">
        <v>200084956</v>
      </c>
      <c r="X147" s="24">
        <f t="shared" si="56"/>
        <v>0.0071969428826023285</v>
      </c>
      <c r="Y147" s="46">
        <v>144178250</v>
      </c>
      <c r="Z147" s="46">
        <v>166855022</v>
      </c>
      <c r="AA147" s="24">
        <f t="shared" si="57"/>
        <v>0.8640929608939191</v>
      </c>
      <c r="AB147" s="37">
        <v>27914200</v>
      </c>
      <c r="AC147" s="46">
        <v>123633759</v>
      </c>
      <c r="AD147" s="24">
        <f t="shared" si="58"/>
        <v>0.22578137416334643</v>
      </c>
      <c r="AE147" s="37">
        <v>35549071</v>
      </c>
      <c r="AF147" s="46">
        <v>189652757</v>
      </c>
      <c r="AG147" s="24">
        <f t="shared" si="59"/>
        <v>0.18744294342106504</v>
      </c>
    </row>
    <row r="148" spans="1:33" s="10" customFormat="1" ht="12.75" customHeight="1">
      <c r="A148" s="22"/>
      <c r="B148" s="23" t="s">
        <v>348</v>
      </c>
      <c r="C148" s="102" t="s">
        <v>349</v>
      </c>
      <c r="D148" s="43">
        <v>270359792</v>
      </c>
      <c r="E148" s="37">
        <v>356743792</v>
      </c>
      <c r="F148" s="24">
        <f t="shared" si="50"/>
        <v>0.7578542305790146</v>
      </c>
      <c r="G148" s="43">
        <v>103787307</v>
      </c>
      <c r="H148" s="37">
        <v>359532321</v>
      </c>
      <c r="I148" s="24">
        <f t="shared" si="51"/>
        <v>0.28867309262023205</v>
      </c>
      <c r="J148" s="37">
        <v>103787307</v>
      </c>
      <c r="K148" s="37">
        <v>276784894</v>
      </c>
      <c r="L148" s="24">
        <f t="shared" si="52"/>
        <v>0.3749746075376498</v>
      </c>
      <c r="M148" s="37">
        <v>103787307</v>
      </c>
      <c r="N148" s="37">
        <v>270359792</v>
      </c>
      <c r="O148" s="24">
        <f t="shared" si="53"/>
        <v>0.38388588122600714</v>
      </c>
      <c r="P148" s="37">
        <v>14145000</v>
      </c>
      <c r="Q148" s="37">
        <v>76873808</v>
      </c>
      <c r="R148" s="24">
        <f t="shared" si="54"/>
        <v>0.18400285309139364</v>
      </c>
      <c r="S148" s="46">
        <v>0</v>
      </c>
      <c r="T148" s="47">
        <v>76873808</v>
      </c>
      <c r="U148" s="24">
        <f t="shared" si="55"/>
        <v>0</v>
      </c>
      <c r="V148" s="46">
        <v>0</v>
      </c>
      <c r="W148" s="47">
        <v>910391000</v>
      </c>
      <c r="X148" s="24">
        <f t="shared" si="56"/>
        <v>0</v>
      </c>
      <c r="Y148" s="46">
        <v>69078808</v>
      </c>
      <c r="Z148" s="46">
        <v>76873808</v>
      </c>
      <c r="AA148" s="24">
        <f t="shared" si="57"/>
        <v>0.8986000537400203</v>
      </c>
      <c r="AB148" s="37">
        <v>23354000</v>
      </c>
      <c r="AC148" s="46">
        <v>132447420</v>
      </c>
      <c r="AD148" s="24">
        <f t="shared" si="58"/>
        <v>0.17632657548180253</v>
      </c>
      <c r="AE148" s="37">
        <v>5354000</v>
      </c>
      <c r="AF148" s="46">
        <v>359532321</v>
      </c>
      <c r="AG148" s="24">
        <f t="shared" si="59"/>
        <v>0.014891567982284408</v>
      </c>
    </row>
    <row r="149" spans="1:33" s="10" customFormat="1" ht="12.75" customHeight="1">
      <c r="A149" s="22"/>
      <c r="B149" s="23" t="s">
        <v>350</v>
      </c>
      <c r="C149" s="102" t="s">
        <v>351</v>
      </c>
      <c r="D149" s="43">
        <v>103925960</v>
      </c>
      <c r="E149" s="37">
        <v>133864960</v>
      </c>
      <c r="F149" s="24">
        <f t="shared" si="50"/>
        <v>0.7763492403090398</v>
      </c>
      <c r="G149" s="43">
        <v>37075016</v>
      </c>
      <c r="H149" s="37">
        <v>121591163</v>
      </c>
      <c r="I149" s="24">
        <f t="shared" si="51"/>
        <v>0.304915382707541</v>
      </c>
      <c r="J149" s="37">
        <v>37075016</v>
      </c>
      <c r="K149" s="37">
        <v>89455824</v>
      </c>
      <c r="L149" s="24">
        <f t="shared" si="52"/>
        <v>0.41445055606441006</v>
      </c>
      <c r="M149" s="37">
        <v>37075016</v>
      </c>
      <c r="N149" s="37">
        <v>103925960</v>
      </c>
      <c r="O149" s="24">
        <f t="shared" si="53"/>
        <v>0.35674451311298927</v>
      </c>
      <c r="P149" s="37">
        <v>1660000</v>
      </c>
      <c r="Q149" s="37">
        <v>26790784</v>
      </c>
      <c r="R149" s="24">
        <f t="shared" si="54"/>
        <v>0.06196160590149209</v>
      </c>
      <c r="S149" s="46">
        <v>0</v>
      </c>
      <c r="T149" s="47">
        <v>26790784</v>
      </c>
      <c r="U149" s="24">
        <f t="shared" si="55"/>
        <v>0</v>
      </c>
      <c r="V149" s="46">
        <v>0</v>
      </c>
      <c r="W149" s="47">
        <v>129168000</v>
      </c>
      <c r="X149" s="24">
        <f t="shared" si="56"/>
        <v>0</v>
      </c>
      <c r="Y149" s="46">
        <v>21646784</v>
      </c>
      <c r="Z149" s="46">
        <v>26790784</v>
      </c>
      <c r="AA149" s="24">
        <f t="shared" si="57"/>
        <v>0.8079936742426053</v>
      </c>
      <c r="AB149" s="37">
        <v>10205000</v>
      </c>
      <c r="AC149" s="46">
        <v>57799680</v>
      </c>
      <c r="AD149" s="24">
        <f t="shared" si="58"/>
        <v>0.17655807090973513</v>
      </c>
      <c r="AE149" s="37">
        <v>9000000</v>
      </c>
      <c r="AF149" s="46">
        <v>121591163</v>
      </c>
      <c r="AG149" s="24">
        <f t="shared" si="59"/>
        <v>0.07401853702147745</v>
      </c>
    </row>
    <row r="150" spans="1:33" s="10" customFormat="1" ht="12.75" customHeight="1">
      <c r="A150" s="22"/>
      <c r="B150" s="23" t="s">
        <v>352</v>
      </c>
      <c r="C150" s="102" t="s">
        <v>353</v>
      </c>
      <c r="D150" s="43">
        <v>132689394</v>
      </c>
      <c r="E150" s="37">
        <v>194982017</v>
      </c>
      <c r="F150" s="24">
        <f t="shared" si="50"/>
        <v>0.6805211887822455</v>
      </c>
      <c r="G150" s="43">
        <v>72247205</v>
      </c>
      <c r="H150" s="37">
        <v>240238018</v>
      </c>
      <c r="I150" s="24">
        <f t="shared" si="51"/>
        <v>0.30073177260395145</v>
      </c>
      <c r="J150" s="37">
        <v>72247205</v>
      </c>
      <c r="K150" s="37">
        <v>177738018</v>
      </c>
      <c r="L150" s="24">
        <f t="shared" si="52"/>
        <v>0.4064814371903258</v>
      </c>
      <c r="M150" s="37">
        <v>72247205</v>
      </c>
      <c r="N150" s="37">
        <v>132689394</v>
      </c>
      <c r="O150" s="24">
        <f t="shared" si="53"/>
        <v>0.5444836457690054</v>
      </c>
      <c r="P150" s="37">
        <v>15000000</v>
      </c>
      <c r="Q150" s="37">
        <v>65430378</v>
      </c>
      <c r="R150" s="24">
        <f t="shared" si="54"/>
        <v>0.22925131198233334</v>
      </c>
      <c r="S150" s="46">
        <v>15000000</v>
      </c>
      <c r="T150" s="47">
        <v>65430378</v>
      </c>
      <c r="U150" s="24">
        <f t="shared" si="55"/>
        <v>0.22925131198233334</v>
      </c>
      <c r="V150" s="46">
        <v>15000000</v>
      </c>
      <c r="W150" s="47">
        <v>842213619</v>
      </c>
      <c r="X150" s="24">
        <f t="shared" si="56"/>
        <v>0.017810208314857467</v>
      </c>
      <c r="Y150" s="46">
        <v>60744298</v>
      </c>
      <c r="Z150" s="46">
        <v>65430378</v>
      </c>
      <c r="AA150" s="24">
        <f t="shared" si="57"/>
        <v>0.9283806674630551</v>
      </c>
      <c r="AB150" s="37">
        <v>22990798</v>
      </c>
      <c r="AC150" s="46">
        <v>104216800</v>
      </c>
      <c r="AD150" s="24">
        <f t="shared" si="58"/>
        <v>0.22060548779083602</v>
      </c>
      <c r="AE150" s="37">
        <v>25000000</v>
      </c>
      <c r="AF150" s="46">
        <v>240238018</v>
      </c>
      <c r="AG150" s="24">
        <f t="shared" si="59"/>
        <v>0.10406346259483376</v>
      </c>
    </row>
    <row r="151" spans="1:33" s="10" customFormat="1" ht="12.75" customHeight="1">
      <c r="A151" s="22"/>
      <c r="B151" s="23" t="s">
        <v>354</v>
      </c>
      <c r="C151" s="102" t="s">
        <v>355</v>
      </c>
      <c r="D151" s="43">
        <v>183867241</v>
      </c>
      <c r="E151" s="37">
        <v>231375241</v>
      </c>
      <c r="F151" s="24">
        <f t="shared" si="50"/>
        <v>0.7946712025250792</v>
      </c>
      <c r="G151" s="43">
        <v>76917758</v>
      </c>
      <c r="H151" s="37">
        <v>205381241</v>
      </c>
      <c r="I151" s="24">
        <f t="shared" si="51"/>
        <v>0.3745120909070756</v>
      </c>
      <c r="J151" s="37">
        <v>76917758</v>
      </c>
      <c r="K151" s="37">
        <v>151258390</v>
      </c>
      <c r="L151" s="24">
        <f t="shared" si="52"/>
        <v>0.5085189522379552</v>
      </c>
      <c r="M151" s="37">
        <v>76917758</v>
      </c>
      <c r="N151" s="37">
        <v>183867241</v>
      </c>
      <c r="O151" s="24">
        <f t="shared" si="53"/>
        <v>0.4183331276505095</v>
      </c>
      <c r="P151" s="37">
        <v>7068000</v>
      </c>
      <c r="Q151" s="37">
        <v>25892000</v>
      </c>
      <c r="R151" s="24">
        <f t="shared" si="54"/>
        <v>0.27298007106442146</v>
      </c>
      <c r="S151" s="46">
        <v>0</v>
      </c>
      <c r="T151" s="47">
        <v>25892000</v>
      </c>
      <c r="U151" s="24">
        <f t="shared" si="55"/>
        <v>0</v>
      </c>
      <c r="V151" s="46">
        <v>0</v>
      </c>
      <c r="W151" s="47">
        <v>0</v>
      </c>
      <c r="X151" s="24">
        <f t="shared" si="56"/>
        <v>0</v>
      </c>
      <c r="Y151" s="46">
        <v>16432000</v>
      </c>
      <c r="Z151" s="46">
        <v>25892000</v>
      </c>
      <c r="AA151" s="24">
        <f t="shared" si="57"/>
        <v>0.6346361810597868</v>
      </c>
      <c r="AB151" s="37">
        <v>0</v>
      </c>
      <c r="AC151" s="46">
        <v>94159065</v>
      </c>
      <c r="AD151" s="24">
        <f t="shared" si="58"/>
        <v>0</v>
      </c>
      <c r="AE151" s="37">
        <v>0</v>
      </c>
      <c r="AF151" s="46">
        <v>205381241</v>
      </c>
      <c r="AG151" s="24">
        <f t="shared" si="59"/>
        <v>0</v>
      </c>
    </row>
    <row r="152" spans="1:33" s="10" customFormat="1" ht="12.75" customHeight="1">
      <c r="A152" s="22"/>
      <c r="B152" s="23" t="s">
        <v>356</v>
      </c>
      <c r="C152" s="102" t="s">
        <v>357</v>
      </c>
      <c r="D152" s="43">
        <v>551794318</v>
      </c>
      <c r="E152" s="37">
        <v>805101232</v>
      </c>
      <c r="F152" s="24">
        <f t="shared" si="50"/>
        <v>0.6853725917537784</v>
      </c>
      <c r="G152" s="43">
        <v>186733613</v>
      </c>
      <c r="H152" s="37">
        <v>637217564</v>
      </c>
      <c r="I152" s="24">
        <f t="shared" si="51"/>
        <v>0.2930453012434541</v>
      </c>
      <c r="J152" s="37">
        <v>186733613</v>
      </c>
      <c r="K152" s="37">
        <v>485803986</v>
      </c>
      <c r="L152" s="24">
        <f t="shared" si="52"/>
        <v>0.3843805699033519</v>
      </c>
      <c r="M152" s="37">
        <v>186733613</v>
      </c>
      <c r="N152" s="37">
        <v>551794318</v>
      </c>
      <c r="O152" s="24">
        <f t="shared" si="53"/>
        <v>0.33841162713821205</v>
      </c>
      <c r="P152" s="37">
        <v>19988770</v>
      </c>
      <c r="Q152" s="37">
        <v>255483921</v>
      </c>
      <c r="R152" s="24">
        <f t="shared" si="54"/>
        <v>0.07823885715297128</v>
      </c>
      <c r="S152" s="46">
        <v>0</v>
      </c>
      <c r="T152" s="47">
        <v>255483921</v>
      </c>
      <c r="U152" s="24">
        <f t="shared" si="55"/>
        <v>0</v>
      </c>
      <c r="V152" s="46">
        <v>0</v>
      </c>
      <c r="W152" s="47">
        <v>928493768</v>
      </c>
      <c r="X152" s="24">
        <f t="shared" si="56"/>
        <v>0</v>
      </c>
      <c r="Y152" s="46">
        <v>229705151</v>
      </c>
      <c r="Z152" s="46">
        <v>255483921</v>
      </c>
      <c r="AA152" s="24">
        <f t="shared" si="57"/>
        <v>0.8990982684972961</v>
      </c>
      <c r="AB152" s="37">
        <v>39272455</v>
      </c>
      <c r="AC152" s="46">
        <v>235663432</v>
      </c>
      <c r="AD152" s="24">
        <f t="shared" si="58"/>
        <v>0.16664636794392437</v>
      </c>
      <c r="AE152" s="37">
        <v>168583913</v>
      </c>
      <c r="AF152" s="46">
        <v>637217564</v>
      </c>
      <c r="AG152" s="24">
        <f t="shared" si="59"/>
        <v>0.26456256469415207</v>
      </c>
    </row>
    <row r="153" spans="1:33" s="10" customFormat="1" ht="12.75" customHeight="1">
      <c r="A153" s="22"/>
      <c r="B153" s="23" t="s">
        <v>358</v>
      </c>
      <c r="C153" s="102" t="s">
        <v>359</v>
      </c>
      <c r="D153" s="43">
        <v>104811324</v>
      </c>
      <c r="E153" s="37">
        <v>181141324</v>
      </c>
      <c r="F153" s="24">
        <f t="shared" si="50"/>
        <v>0.5786163073424372</v>
      </c>
      <c r="G153" s="43">
        <v>44453082</v>
      </c>
      <c r="H153" s="37">
        <v>134346325</v>
      </c>
      <c r="I153" s="24">
        <f t="shared" si="51"/>
        <v>0.3308842426467564</v>
      </c>
      <c r="J153" s="37">
        <v>44453082</v>
      </c>
      <c r="K153" s="37">
        <v>112243325</v>
      </c>
      <c r="L153" s="24">
        <f t="shared" si="52"/>
        <v>0.39604209871722884</v>
      </c>
      <c r="M153" s="37">
        <v>44453082</v>
      </c>
      <c r="N153" s="37">
        <v>104811324</v>
      </c>
      <c r="O153" s="24">
        <f t="shared" si="53"/>
        <v>0.4241248016292591</v>
      </c>
      <c r="P153" s="37">
        <v>15075000</v>
      </c>
      <c r="Q153" s="37">
        <v>46795000</v>
      </c>
      <c r="R153" s="24">
        <f t="shared" si="54"/>
        <v>0.3221498023293087</v>
      </c>
      <c r="S153" s="46">
        <v>0</v>
      </c>
      <c r="T153" s="47">
        <v>46795000</v>
      </c>
      <c r="U153" s="24">
        <f t="shared" si="55"/>
        <v>0</v>
      </c>
      <c r="V153" s="46">
        <v>0</v>
      </c>
      <c r="W153" s="47">
        <v>820000000</v>
      </c>
      <c r="X153" s="24">
        <f t="shared" si="56"/>
        <v>0</v>
      </c>
      <c r="Y153" s="46">
        <v>34120000</v>
      </c>
      <c r="Z153" s="46">
        <v>46795000</v>
      </c>
      <c r="AA153" s="24">
        <f t="shared" si="57"/>
        <v>0.7291377283897852</v>
      </c>
      <c r="AB153" s="37">
        <v>6000000</v>
      </c>
      <c r="AC153" s="46">
        <v>51226128</v>
      </c>
      <c r="AD153" s="24">
        <f t="shared" si="58"/>
        <v>0.11712772825617428</v>
      </c>
      <c r="AE153" s="37">
        <v>1300000</v>
      </c>
      <c r="AF153" s="46">
        <v>134346325</v>
      </c>
      <c r="AG153" s="24">
        <f t="shared" si="59"/>
        <v>0.009676483521227693</v>
      </c>
    </row>
    <row r="154" spans="1:33" s="10" customFormat="1" ht="12.75" customHeight="1">
      <c r="A154" s="22"/>
      <c r="B154" s="23" t="s">
        <v>360</v>
      </c>
      <c r="C154" s="102" t="s">
        <v>361</v>
      </c>
      <c r="D154" s="43">
        <v>146075993</v>
      </c>
      <c r="E154" s="37">
        <v>278931993</v>
      </c>
      <c r="F154" s="24">
        <f t="shared" si="50"/>
        <v>0.5236975200618167</v>
      </c>
      <c r="G154" s="43">
        <v>82656000</v>
      </c>
      <c r="H154" s="37">
        <v>221480000</v>
      </c>
      <c r="I154" s="24">
        <f t="shared" si="51"/>
        <v>0.37319848293299623</v>
      </c>
      <c r="J154" s="37">
        <v>82656000</v>
      </c>
      <c r="K154" s="37">
        <v>167090000</v>
      </c>
      <c r="L154" s="24">
        <f t="shared" si="52"/>
        <v>0.49467951403435273</v>
      </c>
      <c r="M154" s="37">
        <v>82656000</v>
      </c>
      <c r="N154" s="37">
        <v>146075993</v>
      </c>
      <c r="O154" s="24">
        <f t="shared" si="53"/>
        <v>0.5658424652981822</v>
      </c>
      <c r="P154" s="37">
        <v>22001000</v>
      </c>
      <c r="Q154" s="37">
        <v>57412000</v>
      </c>
      <c r="R154" s="24">
        <f t="shared" si="54"/>
        <v>0.38321256880094756</v>
      </c>
      <c r="S154" s="46">
        <v>0</v>
      </c>
      <c r="T154" s="47">
        <v>57412000</v>
      </c>
      <c r="U154" s="24">
        <f t="shared" si="55"/>
        <v>0</v>
      </c>
      <c r="V154" s="46">
        <v>0</v>
      </c>
      <c r="W154" s="47">
        <v>709003</v>
      </c>
      <c r="X154" s="24">
        <f t="shared" si="56"/>
        <v>0</v>
      </c>
      <c r="Y154" s="46">
        <v>56912000</v>
      </c>
      <c r="Z154" s="46">
        <v>57412000</v>
      </c>
      <c r="AA154" s="24">
        <f t="shared" si="57"/>
        <v>0.9912910192991012</v>
      </c>
      <c r="AB154" s="37">
        <v>25642</v>
      </c>
      <c r="AC154" s="46">
        <v>71996000</v>
      </c>
      <c r="AD154" s="24">
        <f t="shared" si="58"/>
        <v>0.0003561586754819712</v>
      </c>
      <c r="AE154" s="37">
        <v>9653</v>
      </c>
      <c r="AF154" s="46">
        <v>221480000</v>
      </c>
      <c r="AG154" s="24">
        <f t="shared" si="59"/>
        <v>4.3584070796460174E-05</v>
      </c>
    </row>
    <row r="155" spans="1:33" s="10" customFormat="1" ht="12.75" customHeight="1">
      <c r="A155" s="22"/>
      <c r="B155" s="23" t="s">
        <v>362</v>
      </c>
      <c r="C155" s="102" t="s">
        <v>363</v>
      </c>
      <c r="D155" s="43">
        <v>113236309</v>
      </c>
      <c r="E155" s="37">
        <v>259715309</v>
      </c>
      <c r="F155" s="24">
        <f t="shared" si="50"/>
        <v>0.4360016721232247</v>
      </c>
      <c r="G155" s="43">
        <v>45038335</v>
      </c>
      <c r="H155" s="37">
        <v>154015138</v>
      </c>
      <c r="I155" s="24">
        <f t="shared" si="51"/>
        <v>0.2924279754890068</v>
      </c>
      <c r="J155" s="37">
        <v>45038335</v>
      </c>
      <c r="K155" s="37">
        <v>154015138</v>
      </c>
      <c r="L155" s="24">
        <f t="shared" si="52"/>
        <v>0.2924279754890068</v>
      </c>
      <c r="M155" s="37">
        <v>45038335</v>
      </c>
      <c r="N155" s="37">
        <v>113236309</v>
      </c>
      <c r="O155" s="24">
        <f t="shared" si="53"/>
        <v>0.39773757549797917</v>
      </c>
      <c r="P155" s="37">
        <v>0</v>
      </c>
      <c r="Q155" s="37">
        <v>105313546</v>
      </c>
      <c r="R155" s="24">
        <f t="shared" si="54"/>
        <v>0</v>
      </c>
      <c r="S155" s="46">
        <v>0</v>
      </c>
      <c r="T155" s="47">
        <v>105313546</v>
      </c>
      <c r="U155" s="24">
        <f t="shared" si="55"/>
        <v>0</v>
      </c>
      <c r="V155" s="46">
        <v>0</v>
      </c>
      <c r="W155" s="47">
        <v>428386572</v>
      </c>
      <c r="X155" s="24">
        <f t="shared" si="56"/>
        <v>0</v>
      </c>
      <c r="Y155" s="46">
        <v>82899546</v>
      </c>
      <c r="Z155" s="46">
        <v>105313546</v>
      </c>
      <c r="AA155" s="24">
        <f t="shared" si="57"/>
        <v>0.7871688794905833</v>
      </c>
      <c r="AB155" s="37">
        <v>74391172</v>
      </c>
      <c r="AC155" s="46">
        <v>0</v>
      </c>
      <c r="AD155" s="24">
        <f t="shared" si="58"/>
        <v>0</v>
      </c>
      <c r="AE155" s="37">
        <v>29000000</v>
      </c>
      <c r="AF155" s="46">
        <v>154015138</v>
      </c>
      <c r="AG155" s="24">
        <f t="shared" si="59"/>
        <v>0.18829317933669612</v>
      </c>
    </row>
    <row r="156" spans="1:33" s="10" customFormat="1" ht="12.75" customHeight="1">
      <c r="A156" s="22"/>
      <c r="B156" s="23" t="s">
        <v>364</v>
      </c>
      <c r="C156" s="102" t="s">
        <v>365</v>
      </c>
      <c r="D156" s="43">
        <v>10845574</v>
      </c>
      <c r="E156" s="37">
        <v>61167322</v>
      </c>
      <c r="F156" s="24">
        <f t="shared" si="50"/>
        <v>0.17730993683195742</v>
      </c>
      <c r="G156" s="43">
        <v>26657642</v>
      </c>
      <c r="H156" s="37">
        <v>58272557</v>
      </c>
      <c r="I156" s="24">
        <f t="shared" si="51"/>
        <v>0.45746477196804664</v>
      </c>
      <c r="J156" s="37">
        <v>26657642</v>
      </c>
      <c r="K156" s="37">
        <v>56972557</v>
      </c>
      <c r="L156" s="24">
        <f t="shared" si="52"/>
        <v>0.4679032046955519</v>
      </c>
      <c r="M156" s="37">
        <v>26657642</v>
      </c>
      <c r="N156" s="37">
        <v>10845574</v>
      </c>
      <c r="O156" s="24">
        <f t="shared" si="53"/>
        <v>2.457928183423026</v>
      </c>
      <c r="P156" s="37">
        <v>4222489</v>
      </c>
      <c r="Q156" s="37">
        <v>22132741</v>
      </c>
      <c r="R156" s="24">
        <f t="shared" si="54"/>
        <v>0.1907802110908902</v>
      </c>
      <c r="S156" s="46">
        <v>0</v>
      </c>
      <c r="T156" s="47">
        <v>22132741</v>
      </c>
      <c r="U156" s="24">
        <f t="shared" si="55"/>
        <v>0</v>
      </c>
      <c r="V156" s="46">
        <v>0</v>
      </c>
      <c r="W156" s="47">
        <v>80062152</v>
      </c>
      <c r="X156" s="24">
        <f t="shared" si="56"/>
        <v>0</v>
      </c>
      <c r="Y156" s="46">
        <v>6050787</v>
      </c>
      <c r="Z156" s="46">
        <v>22132741</v>
      </c>
      <c r="AA156" s="24">
        <f t="shared" si="57"/>
        <v>0.27338624709881165</v>
      </c>
      <c r="AB156" s="37">
        <v>3812000</v>
      </c>
      <c r="AC156" s="46">
        <v>2506220</v>
      </c>
      <c r="AD156" s="24">
        <f t="shared" si="58"/>
        <v>1.5210157129062891</v>
      </c>
      <c r="AE156" s="37">
        <v>4480850</v>
      </c>
      <c r="AF156" s="46">
        <v>58272557</v>
      </c>
      <c r="AG156" s="24">
        <f t="shared" si="59"/>
        <v>0.07689468646450506</v>
      </c>
    </row>
    <row r="157" spans="1:33" s="10" customFormat="1" ht="12.75" customHeight="1">
      <c r="A157" s="22"/>
      <c r="B157" s="23" t="s">
        <v>366</v>
      </c>
      <c r="C157" s="102" t="s">
        <v>367</v>
      </c>
      <c r="D157" s="43">
        <v>0</v>
      </c>
      <c r="E157" s="37">
        <v>0</v>
      </c>
      <c r="F157" s="24">
        <f t="shared" si="50"/>
        <v>0</v>
      </c>
      <c r="G157" s="43">
        <v>0</v>
      </c>
      <c r="H157" s="37">
        <v>0</v>
      </c>
      <c r="I157" s="24">
        <f t="shared" si="51"/>
        <v>0</v>
      </c>
      <c r="J157" s="37">
        <v>0</v>
      </c>
      <c r="K157" s="37">
        <v>0</v>
      </c>
      <c r="L157" s="24">
        <f t="shared" si="52"/>
        <v>0</v>
      </c>
      <c r="M157" s="37">
        <v>0</v>
      </c>
      <c r="N157" s="37">
        <v>0</v>
      </c>
      <c r="O157" s="24">
        <f t="shared" si="53"/>
        <v>0</v>
      </c>
      <c r="P157" s="37">
        <v>51200000</v>
      </c>
      <c r="Q157" s="37">
        <v>51200000</v>
      </c>
      <c r="R157" s="24">
        <f t="shared" si="54"/>
        <v>1</v>
      </c>
      <c r="S157" s="46">
        <v>0</v>
      </c>
      <c r="T157" s="47">
        <v>51200000</v>
      </c>
      <c r="U157" s="24">
        <f t="shared" si="55"/>
        <v>0</v>
      </c>
      <c r="V157" s="46">
        <v>0</v>
      </c>
      <c r="W157" s="47">
        <v>0</v>
      </c>
      <c r="X157" s="24">
        <f t="shared" si="56"/>
        <v>0</v>
      </c>
      <c r="Y157" s="46">
        <v>51200000</v>
      </c>
      <c r="Z157" s="46">
        <v>51200000</v>
      </c>
      <c r="AA157" s="24">
        <f t="shared" si="57"/>
        <v>1</v>
      </c>
      <c r="AB157" s="37">
        <v>0</v>
      </c>
      <c r="AC157" s="46">
        <v>0</v>
      </c>
      <c r="AD157" s="24">
        <f t="shared" si="58"/>
        <v>0</v>
      </c>
      <c r="AE157" s="37">
        <v>0</v>
      </c>
      <c r="AF157" s="46">
        <v>0</v>
      </c>
      <c r="AG157" s="24">
        <f t="shared" si="59"/>
        <v>0</v>
      </c>
    </row>
    <row r="158" spans="1:33" s="10" customFormat="1" ht="12.75" customHeight="1">
      <c r="A158" s="22"/>
      <c r="B158" s="23" t="s">
        <v>368</v>
      </c>
      <c r="C158" s="102" t="s">
        <v>369</v>
      </c>
      <c r="D158" s="43">
        <v>80245518</v>
      </c>
      <c r="E158" s="37">
        <v>246744318</v>
      </c>
      <c r="F158" s="24">
        <f t="shared" si="50"/>
        <v>0.3252172882862494</v>
      </c>
      <c r="G158" s="43">
        <v>83462885</v>
      </c>
      <c r="H158" s="37">
        <v>246744318</v>
      </c>
      <c r="I158" s="24">
        <f t="shared" si="51"/>
        <v>0.33825656321698966</v>
      </c>
      <c r="J158" s="37">
        <v>83462885</v>
      </c>
      <c r="K158" s="37">
        <v>229422049</v>
      </c>
      <c r="L158" s="24">
        <f t="shared" si="52"/>
        <v>0.3637962670274992</v>
      </c>
      <c r="M158" s="37">
        <v>83462885</v>
      </c>
      <c r="N158" s="37">
        <v>80245518</v>
      </c>
      <c r="O158" s="24">
        <f t="shared" si="53"/>
        <v>1.0400940398939165</v>
      </c>
      <c r="P158" s="37">
        <v>29819000</v>
      </c>
      <c r="Q158" s="37">
        <v>132916000</v>
      </c>
      <c r="R158" s="24">
        <f t="shared" si="54"/>
        <v>0.22434469890758071</v>
      </c>
      <c r="S158" s="46">
        <v>0</v>
      </c>
      <c r="T158" s="47">
        <v>132916000</v>
      </c>
      <c r="U158" s="24">
        <f t="shared" si="55"/>
        <v>0</v>
      </c>
      <c r="V158" s="46">
        <v>0</v>
      </c>
      <c r="W158" s="47">
        <v>742666</v>
      </c>
      <c r="X158" s="24">
        <f t="shared" si="56"/>
        <v>0</v>
      </c>
      <c r="Y158" s="46">
        <v>90245760</v>
      </c>
      <c r="Z158" s="46">
        <v>132916000</v>
      </c>
      <c r="AA158" s="24">
        <f t="shared" si="57"/>
        <v>0.6789683710012339</v>
      </c>
      <c r="AB158" s="37">
        <v>100722</v>
      </c>
      <c r="AC158" s="46">
        <v>26324542</v>
      </c>
      <c r="AD158" s="24">
        <f t="shared" si="58"/>
        <v>0.0038261634333467227</v>
      </c>
      <c r="AE158" s="37">
        <v>31008</v>
      </c>
      <c r="AF158" s="46">
        <v>246744318</v>
      </c>
      <c r="AG158" s="24">
        <f t="shared" si="59"/>
        <v>0.00012566854730977026</v>
      </c>
    </row>
    <row r="159" spans="1:33" s="10" customFormat="1" ht="12.75" customHeight="1">
      <c r="A159" s="22"/>
      <c r="B159" s="23" t="s">
        <v>370</v>
      </c>
      <c r="C159" s="102" t="s">
        <v>371</v>
      </c>
      <c r="D159" s="43">
        <v>324638785</v>
      </c>
      <c r="E159" s="37">
        <v>436078661</v>
      </c>
      <c r="F159" s="24">
        <f t="shared" si="50"/>
        <v>0.7444500592061761</v>
      </c>
      <c r="G159" s="43">
        <v>138088791</v>
      </c>
      <c r="H159" s="37">
        <v>427630760</v>
      </c>
      <c r="I159" s="24">
        <f t="shared" si="51"/>
        <v>0.3229159450550283</v>
      </c>
      <c r="J159" s="37">
        <v>138088791</v>
      </c>
      <c r="K159" s="37">
        <v>295854334</v>
      </c>
      <c r="L159" s="24">
        <f t="shared" si="52"/>
        <v>0.4667458783956837</v>
      </c>
      <c r="M159" s="37">
        <v>138088791</v>
      </c>
      <c r="N159" s="37">
        <v>324638785</v>
      </c>
      <c r="O159" s="24">
        <f t="shared" si="53"/>
        <v>0.4253613473818293</v>
      </c>
      <c r="P159" s="37">
        <v>4000000</v>
      </c>
      <c r="Q159" s="37">
        <v>81862150</v>
      </c>
      <c r="R159" s="24">
        <f t="shared" si="54"/>
        <v>0.0488626306540935</v>
      </c>
      <c r="S159" s="46">
        <v>2000000</v>
      </c>
      <c r="T159" s="47">
        <v>81862150</v>
      </c>
      <c r="U159" s="24">
        <f t="shared" si="55"/>
        <v>0.02443131532704675</v>
      </c>
      <c r="V159" s="46">
        <v>2000000</v>
      </c>
      <c r="W159" s="47">
        <v>273482000</v>
      </c>
      <c r="X159" s="24">
        <f t="shared" si="56"/>
        <v>0.007313095560219685</v>
      </c>
      <c r="Y159" s="46">
        <v>74268711</v>
      </c>
      <c r="Z159" s="46">
        <v>81862150</v>
      </c>
      <c r="AA159" s="24">
        <f t="shared" si="57"/>
        <v>0.9072411486871528</v>
      </c>
      <c r="AB159" s="37">
        <v>132371000</v>
      </c>
      <c r="AC159" s="46">
        <v>207837927</v>
      </c>
      <c r="AD159" s="24">
        <f t="shared" si="58"/>
        <v>0.6368953054463442</v>
      </c>
      <c r="AE159" s="37">
        <v>33155000</v>
      </c>
      <c r="AF159" s="46">
        <v>427630760</v>
      </c>
      <c r="AG159" s="24">
        <f t="shared" si="59"/>
        <v>0.0775318407871314</v>
      </c>
    </row>
    <row r="160" spans="1:33" s="10" customFormat="1" ht="12.75" customHeight="1">
      <c r="A160" s="22"/>
      <c r="B160" s="23" t="s">
        <v>372</v>
      </c>
      <c r="C160" s="102" t="s">
        <v>373</v>
      </c>
      <c r="D160" s="43">
        <v>161288220</v>
      </c>
      <c r="E160" s="37">
        <v>270204274</v>
      </c>
      <c r="F160" s="24">
        <f t="shared" si="50"/>
        <v>0.5969121717149448</v>
      </c>
      <c r="G160" s="43">
        <v>81648795</v>
      </c>
      <c r="H160" s="37">
        <v>264957829</v>
      </c>
      <c r="I160" s="24">
        <f t="shared" si="51"/>
        <v>0.3081576993144822</v>
      </c>
      <c r="J160" s="37">
        <v>81648795</v>
      </c>
      <c r="K160" s="37">
        <v>188582829</v>
      </c>
      <c r="L160" s="24">
        <f t="shared" si="52"/>
        <v>0.43295985871545073</v>
      </c>
      <c r="M160" s="37">
        <v>81648795</v>
      </c>
      <c r="N160" s="37">
        <v>161288220</v>
      </c>
      <c r="O160" s="24">
        <f t="shared" si="53"/>
        <v>0.5062291282029152</v>
      </c>
      <c r="P160" s="37">
        <v>15315783</v>
      </c>
      <c r="Q160" s="37">
        <v>96746783</v>
      </c>
      <c r="R160" s="24">
        <f t="shared" si="54"/>
        <v>0.15830793050762215</v>
      </c>
      <c r="S160" s="46">
        <v>0</v>
      </c>
      <c r="T160" s="47">
        <v>96746783</v>
      </c>
      <c r="U160" s="24">
        <f t="shared" si="55"/>
        <v>0</v>
      </c>
      <c r="V160" s="46">
        <v>0</v>
      </c>
      <c r="W160" s="47">
        <v>0</v>
      </c>
      <c r="X160" s="24">
        <f t="shared" si="56"/>
        <v>0</v>
      </c>
      <c r="Y160" s="46">
        <v>86481000</v>
      </c>
      <c r="Z160" s="46">
        <v>96746783</v>
      </c>
      <c r="AA160" s="24">
        <f t="shared" si="57"/>
        <v>0.8938901875424633</v>
      </c>
      <c r="AB160" s="37">
        <v>0</v>
      </c>
      <c r="AC160" s="46">
        <v>120863572</v>
      </c>
      <c r="AD160" s="24">
        <f t="shared" si="58"/>
        <v>0</v>
      </c>
      <c r="AE160" s="37">
        <v>0</v>
      </c>
      <c r="AF160" s="46">
        <v>264957829</v>
      </c>
      <c r="AG160" s="24">
        <f t="shared" si="59"/>
        <v>0</v>
      </c>
    </row>
    <row r="161" spans="1:33" s="10" customFormat="1" ht="12.75" customHeight="1">
      <c r="A161" s="22"/>
      <c r="B161" s="23" t="s">
        <v>374</v>
      </c>
      <c r="C161" s="102" t="s">
        <v>375</v>
      </c>
      <c r="D161" s="43">
        <v>142314705</v>
      </c>
      <c r="E161" s="37">
        <v>228717705</v>
      </c>
      <c r="F161" s="24">
        <f t="shared" si="50"/>
        <v>0.6222286333277085</v>
      </c>
      <c r="G161" s="43">
        <v>62635766</v>
      </c>
      <c r="H161" s="37">
        <v>239022470</v>
      </c>
      <c r="I161" s="24">
        <f t="shared" si="51"/>
        <v>0.2620496976706834</v>
      </c>
      <c r="J161" s="37">
        <v>62635766</v>
      </c>
      <c r="K161" s="37">
        <v>196676167</v>
      </c>
      <c r="L161" s="24">
        <f t="shared" si="52"/>
        <v>0.3184715614271657</v>
      </c>
      <c r="M161" s="37">
        <v>62635766</v>
      </c>
      <c r="N161" s="37">
        <v>142314705</v>
      </c>
      <c r="O161" s="24">
        <f t="shared" si="53"/>
        <v>0.440121532065151</v>
      </c>
      <c r="P161" s="37">
        <v>0</v>
      </c>
      <c r="Q161" s="37">
        <v>32237000</v>
      </c>
      <c r="R161" s="24">
        <f t="shared" si="54"/>
        <v>0</v>
      </c>
      <c r="S161" s="46">
        <v>0</v>
      </c>
      <c r="T161" s="47">
        <v>32237000</v>
      </c>
      <c r="U161" s="24">
        <f t="shared" si="55"/>
        <v>0</v>
      </c>
      <c r="V161" s="46">
        <v>0</v>
      </c>
      <c r="W161" s="47">
        <v>801483034</v>
      </c>
      <c r="X161" s="24">
        <f t="shared" si="56"/>
        <v>0</v>
      </c>
      <c r="Y161" s="46">
        <v>32237000</v>
      </c>
      <c r="Z161" s="46">
        <v>32237000</v>
      </c>
      <c r="AA161" s="24">
        <f t="shared" si="57"/>
        <v>1</v>
      </c>
      <c r="AB161" s="37">
        <v>85101975</v>
      </c>
      <c r="AC161" s="46">
        <v>63618673</v>
      </c>
      <c r="AD161" s="24">
        <f t="shared" si="58"/>
        <v>1.3376886217038824</v>
      </c>
      <c r="AE161" s="37">
        <v>22860243</v>
      </c>
      <c r="AF161" s="46">
        <v>239022470</v>
      </c>
      <c r="AG161" s="24">
        <f t="shared" si="59"/>
        <v>0.09564056048789053</v>
      </c>
    </row>
    <row r="162" spans="1:33" s="10" customFormat="1" ht="12.75" customHeight="1">
      <c r="A162" s="96"/>
      <c r="B162" s="97" t="s">
        <v>376</v>
      </c>
      <c r="C162" s="105" t="s">
        <v>377</v>
      </c>
      <c r="D162" s="99">
        <v>333562094</v>
      </c>
      <c r="E162" s="99">
        <v>417685934</v>
      </c>
      <c r="F162" s="100">
        <f t="shared" si="50"/>
        <v>0.7985954681442541</v>
      </c>
      <c r="G162" s="99">
        <v>113853566</v>
      </c>
      <c r="H162" s="99">
        <v>403365434</v>
      </c>
      <c r="I162" s="100">
        <f t="shared" si="51"/>
        <v>0.2822591040361679</v>
      </c>
      <c r="J162" s="99">
        <v>113853566</v>
      </c>
      <c r="K162" s="99">
        <v>235532737</v>
      </c>
      <c r="L162" s="100">
        <f t="shared" si="52"/>
        <v>0.48338743671118634</v>
      </c>
      <c r="M162" s="99">
        <v>113853566</v>
      </c>
      <c r="N162" s="99">
        <v>333562094</v>
      </c>
      <c r="O162" s="100">
        <f t="shared" si="53"/>
        <v>0.3413264518000058</v>
      </c>
      <c r="P162" s="99">
        <v>11500000</v>
      </c>
      <c r="Q162" s="99">
        <v>56847438</v>
      </c>
      <c r="R162" s="100">
        <f t="shared" si="54"/>
        <v>0.20229583609379195</v>
      </c>
      <c r="S162" s="101">
        <v>0</v>
      </c>
      <c r="T162" s="101">
        <v>56847438</v>
      </c>
      <c r="U162" s="100">
        <f t="shared" si="55"/>
        <v>0</v>
      </c>
      <c r="V162" s="101">
        <v>0</v>
      </c>
      <c r="W162" s="101">
        <v>73836000</v>
      </c>
      <c r="X162" s="100">
        <f t="shared" si="56"/>
        <v>0</v>
      </c>
      <c r="Y162" s="101">
        <v>37302438</v>
      </c>
      <c r="Z162" s="101">
        <v>56847438</v>
      </c>
      <c r="AA162" s="100">
        <f t="shared" si="57"/>
        <v>0.6561850333518988</v>
      </c>
      <c r="AB162" s="43">
        <v>53940000</v>
      </c>
      <c r="AC162" s="46">
        <v>262132496</v>
      </c>
      <c r="AD162" s="24">
        <f t="shared" si="58"/>
        <v>0.20577380074235435</v>
      </c>
      <c r="AE162" s="37">
        <v>78007000</v>
      </c>
      <c r="AF162" s="46">
        <v>403365434</v>
      </c>
      <c r="AG162" s="24">
        <f t="shared" si="59"/>
        <v>0.19339039348622025</v>
      </c>
    </row>
    <row r="163" spans="1:33" s="10" customFormat="1" ht="12.75" customHeight="1">
      <c r="A163" s="22"/>
      <c r="B163" s="23" t="s">
        <v>378</v>
      </c>
      <c r="C163" s="102" t="s">
        <v>379</v>
      </c>
      <c r="D163" s="43">
        <v>108327278</v>
      </c>
      <c r="E163" s="37">
        <v>156720128</v>
      </c>
      <c r="F163" s="24">
        <f t="shared" si="50"/>
        <v>0.6912148387219286</v>
      </c>
      <c r="G163" s="43">
        <v>41665600</v>
      </c>
      <c r="H163" s="37">
        <v>154952607</v>
      </c>
      <c r="I163" s="24">
        <f t="shared" si="51"/>
        <v>0.26889253951048403</v>
      </c>
      <c r="J163" s="37">
        <v>41665600</v>
      </c>
      <c r="K163" s="37">
        <v>106730648</v>
      </c>
      <c r="L163" s="24">
        <f t="shared" si="52"/>
        <v>0.39038083981275934</v>
      </c>
      <c r="M163" s="37">
        <v>41665600</v>
      </c>
      <c r="N163" s="37">
        <v>108327278</v>
      </c>
      <c r="O163" s="24">
        <f t="shared" si="53"/>
        <v>0.3846270373377239</v>
      </c>
      <c r="P163" s="37">
        <v>1381617</v>
      </c>
      <c r="Q163" s="37">
        <v>43091397</v>
      </c>
      <c r="R163" s="24">
        <f t="shared" si="54"/>
        <v>0.032062478735604694</v>
      </c>
      <c r="S163" s="46">
        <v>0</v>
      </c>
      <c r="T163" s="47">
        <v>43091397</v>
      </c>
      <c r="U163" s="24">
        <f t="shared" si="55"/>
        <v>0</v>
      </c>
      <c r="V163" s="46">
        <v>0</v>
      </c>
      <c r="W163" s="47">
        <v>78220221</v>
      </c>
      <c r="X163" s="24">
        <f t="shared" si="56"/>
        <v>0</v>
      </c>
      <c r="Y163" s="46">
        <v>40588780</v>
      </c>
      <c r="Z163" s="46">
        <v>43091397</v>
      </c>
      <c r="AA163" s="24">
        <f t="shared" si="57"/>
        <v>0.9419230478881898</v>
      </c>
      <c r="AB163" s="37">
        <v>39715663</v>
      </c>
      <c r="AC163" s="46">
        <v>88992778</v>
      </c>
      <c r="AD163" s="24">
        <f t="shared" si="58"/>
        <v>0.4462796183303773</v>
      </c>
      <c r="AE163" s="37">
        <v>29473727</v>
      </c>
      <c r="AF163" s="46">
        <v>154952607</v>
      </c>
      <c r="AG163" s="24">
        <f t="shared" si="59"/>
        <v>0.19021123665250755</v>
      </c>
    </row>
    <row r="164" spans="1:33" s="10" customFormat="1" ht="12.75" customHeight="1">
      <c r="A164" s="22"/>
      <c r="B164" s="23" t="s">
        <v>80</v>
      </c>
      <c r="C164" s="102" t="s">
        <v>81</v>
      </c>
      <c r="D164" s="43">
        <v>1192495053</v>
      </c>
      <c r="E164" s="37">
        <v>1384732053</v>
      </c>
      <c r="F164" s="24">
        <f aca="true" t="shared" si="60" ref="F164:F195">IF($E164=0,0,($N164/$E164))</f>
        <v>0.8611738642262801</v>
      </c>
      <c r="G164" s="43">
        <v>316448424</v>
      </c>
      <c r="H164" s="37">
        <v>1384339619</v>
      </c>
      <c r="I164" s="24">
        <f aca="true" t="shared" si="61" ref="I164:I195">IF($AF164=0,0,($M164/$AF164))</f>
        <v>0.22859161123235902</v>
      </c>
      <c r="J164" s="37">
        <v>316448424</v>
      </c>
      <c r="K164" s="37">
        <v>951367013</v>
      </c>
      <c r="L164" s="24">
        <f aca="true" t="shared" si="62" ref="L164:L195">IF($K164=0,0,($M164/$K164))</f>
        <v>0.33262496983380274</v>
      </c>
      <c r="M164" s="37">
        <v>316448424</v>
      </c>
      <c r="N164" s="37">
        <v>1192495053</v>
      </c>
      <c r="O164" s="24">
        <f aca="true" t="shared" si="63" ref="O164:O195">IF($N164=0,0,($M164/$N164))</f>
        <v>0.2653666555713586</v>
      </c>
      <c r="P164" s="37">
        <v>151376841</v>
      </c>
      <c r="Q164" s="37">
        <v>261809178</v>
      </c>
      <c r="R164" s="24">
        <f aca="true" t="shared" si="64" ref="R164:R195">IF($T164=0,0,($P164/$T164))</f>
        <v>0.5781953182710806</v>
      </c>
      <c r="S164" s="46">
        <v>0</v>
      </c>
      <c r="T164" s="47">
        <v>261809178</v>
      </c>
      <c r="U164" s="24">
        <f aca="true" t="shared" si="65" ref="U164:U195">IF($T164=0,0,($V164/$T164))</f>
        <v>0</v>
      </c>
      <c r="V164" s="46">
        <v>0</v>
      </c>
      <c r="W164" s="47">
        <v>2643842000</v>
      </c>
      <c r="X164" s="24">
        <f aca="true" t="shared" si="66" ref="X164:X195">IF($W164=0,0,($V164/$W164))</f>
        <v>0</v>
      </c>
      <c r="Y164" s="46">
        <v>116481807</v>
      </c>
      <c r="Z164" s="46">
        <v>261809178</v>
      </c>
      <c r="AA164" s="24">
        <f aca="true" t="shared" si="67" ref="AA164:AA195">IF($Z164=0,0,($Y164/$Z164))</f>
        <v>0.4449110909320375</v>
      </c>
      <c r="AB164" s="37">
        <v>153487000</v>
      </c>
      <c r="AC164" s="46">
        <v>692793340</v>
      </c>
      <c r="AD164" s="24">
        <f aca="true" t="shared" si="68" ref="AD164:AD195">IF($AC164=0,0,($AB164/$AC164))</f>
        <v>0.2215480304703853</v>
      </c>
      <c r="AE164" s="37">
        <v>222482000</v>
      </c>
      <c r="AF164" s="46">
        <v>1384339619</v>
      </c>
      <c r="AG164" s="24">
        <f aca="true" t="shared" si="69" ref="AG164:AG195">IF($AF164=0,0,($AE164/$AF164))</f>
        <v>0.16071345278748395</v>
      </c>
    </row>
    <row r="165" spans="1:33" s="10" customFormat="1" ht="12.75" customHeight="1">
      <c r="A165" s="22"/>
      <c r="B165" s="23" t="s">
        <v>380</v>
      </c>
      <c r="C165" s="102" t="s">
        <v>381</v>
      </c>
      <c r="D165" s="43">
        <v>205815110</v>
      </c>
      <c r="E165" s="37">
        <v>260114110</v>
      </c>
      <c r="F165" s="24">
        <f t="shared" si="60"/>
        <v>0.7912493097740834</v>
      </c>
      <c r="G165" s="43">
        <v>70837806</v>
      </c>
      <c r="H165" s="37">
        <v>260073577</v>
      </c>
      <c r="I165" s="24">
        <f t="shared" si="61"/>
        <v>0.27237602072893397</v>
      </c>
      <c r="J165" s="37">
        <v>70837806</v>
      </c>
      <c r="K165" s="37">
        <v>187150210</v>
      </c>
      <c r="L165" s="24">
        <f t="shared" si="62"/>
        <v>0.3785077558822937</v>
      </c>
      <c r="M165" s="37">
        <v>70837806</v>
      </c>
      <c r="N165" s="37">
        <v>205815110</v>
      </c>
      <c r="O165" s="24">
        <f t="shared" si="63"/>
        <v>0.3441817561402562</v>
      </c>
      <c r="P165" s="37">
        <v>0</v>
      </c>
      <c r="Q165" s="37">
        <v>0</v>
      </c>
      <c r="R165" s="24">
        <f t="shared" si="64"/>
        <v>0</v>
      </c>
      <c r="S165" s="46">
        <v>0</v>
      </c>
      <c r="T165" s="47">
        <v>0</v>
      </c>
      <c r="U165" s="24">
        <f t="shared" si="65"/>
        <v>0</v>
      </c>
      <c r="V165" s="46">
        <v>0</v>
      </c>
      <c r="W165" s="47">
        <v>661183229</v>
      </c>
      <c r="X165" s="24">
        <f t="shared" si="66"/>
        <v>0</v>
      </c>
      <c r="Y165" s="46">
        <v>0</v>
      </c>
      <c r="Z165" s="46">
        <v>0</v>
      </c>
      <c r="AA165" s="24">
        <f t="shared" si="67"/>
        <v>0</v>
      </c>
      <c r="AB165" s="37">
        <v>58147385</v>
      </c>
      <c r="AC165" s="46">
        <v>133837565</v>
      </c>
      <c r="AD165" s="24">
        <f t="shared" si="68"/>
        <v>0.4344623648823856</v>
      </c>
      <c r="AE165" s="37">
        <v>16437843</v>
      </c>
      <c r="AF165" s="46">
        <v>260073577</v>
      </c>
      <c r="AG165" s="24">
        <f t="shared" si="69"/>
        <v>0.06320458690811177</v>
      </c>
    </row>
    <row r="166" spans="1:33" s="10" customFormat="1" ht="12.75" customHeight="1">
      <c r="A166" s="22"/>
      <c r="B166" s="23" t="s">
        <v>82</v>
      </c>
      <c r="C166" s="102" t="s">
        <v>83</v>
      </c>
      <c r="D166" s="43">
        <v>1393358724</v>
      </c>
      <c r="E166" s="37">
        <v>1578002429</v>
      </c>
      <c r="F166" s="24">
        <f t="shared" si="60"/>
        <v>0.8829889602153458</v>
      </c>
      <c r="G166" s="43">
        <v>364896981</v>
      </c>
      <c r="H166" s="37">
        <v>1574716086</v>
      </c>
      <c r="I166" s="24">
        <f t="shared" si="61"/>
        <v>0.23172239379791285</v>
      </c>
      <c r="J166" s="37">
        <v>364896981</v>
      </c>
      <c r="K166" s="37">
        <v>940261120</v>
      </c>
      <c r="L166" s="24">
        <f t="shared" si="62"/>
        <v>0.3880804738581555</v>
      </c>
      <c r="M166" s="37">
        <v>364896981</v>
      </c>
      <c r="N166" s="37">
        <v>1393358724</v>
      </c>
      <c r="O166" s="24">
        <f t="shared" si="63"/>
        <v>0.2618830131213217</v>
      </c>
      <c r="P166" s="37">
        <v>400000</v>
      </c>
      <c r="Q166" s="37">
        <v>149380208</v>
      </c>
      <c r="R166" s="24">
        <f t="shared" si="64"/>
        <v>0.0026777309079660675</v>
      </c>
      <c r="S166" s="46">
        <v>0</v>
      </c>
      <c r="T166" s="47">
        <v>149380208</v>
      </c>
      <c r="U166" s="24">
        <f t="shared" si="65"/>
        <v>0</v>
      </c>
      <c r="V166" s="46">
        <v>0</v>
      </c>
      <c r="W166" s="47">
        <v>2391356889</v>
      </c>
      <c r="X166" s="24">
        <f t="shared" si="66"/>
        <v>0</v>
      </c>
      <c r="Y166" s="46">
        <v>131970208</v>
      </c>
      <c r="Z166" s="46">
        <v>149380208</v>
      </c>
      <c r="AA166" s="24">
        <f t="shared" si="67"/>
        <v>0.8834517622307769</v>
      </c>
      <c r="AB166" s="37">
        <v>137945004</v>
      </c>
      <c r="AC166" s="46">
        <v>885299299</v>
      </c>
      <c r="AD166" s="24">
        <f t="shared" si="68"/>
        <v>0.1558173649926272</v>
      </c>
      <c r="AE166" s="37">
        <v>218595066</v>
      </c>
      <c r="AF166" s="46">
        <v>1574716086</v>
      </c>
      <c r="AG166" s="24">
        <f t="shared" si="69"/>
        <v>0.13881554138134333</v>
      </c>
    </row>
    <row r="167" spans="1:33" s="10" customFormat="1" ht="12.75" customHeight="1">
      <c r="A167" s="22"/>
      <c r="B167" s="23" t="s">
        <v>84</v>
      </c>
      <c r="C167" s="102" t="s">
        <v>85</v>
      </c>
      <c r="D167" s="43">
        <v>946698028</v>
      </c>
      <c r="E167" s="37">
        <v>1039718108</v>
      </c>
      <c r="F167" s="24">
        <f t="shared" si="60"/>
        <v>0.9105333654533215</v>
      </c>
      <c r="G167" s="43">
        <v>293160022</v>
      </c>
      <c r="H167" s="37">
        <v>1038540366</v>
      </c>
      <c r="I167" s="24">
        <f t="shared" si="61"/>
        <v>0.2822808160352238</v>
      </c>
      <c r="J167" s="37">
        <v>293160022</v>
      </c>
      <c r="K167" s="37">
        <v>748557090</v>
      </c>
      <c r="L167" s="24">
        <f t="shared" si="62"/>
        <v>0.3916334851627683</v>
      </c>
      <c r="M167" s="37">
        <v>293160022</v>
      </c>
      <c r="N167" s="37">
        <v>946698028</v>
      </c>
      <c r="O167" s="24">
        <f t="shared" si="63"/>
        <v>0.30966582091581163</v>
      </c>
      <c r="P167" s="37">
        <v>146493000</v>
      </c>
      <c r="Q167" s="37">
        <v>195689000</v>
      </c>
      <c r="R167" s="24">
        <f t="shared" si="64"/>
        <v>0.7486010966380328</v>
      </c>
      <c r="S167" s="46">
        <v>60970000</v>
      </c>
      <c r="T167" s="47">
        <v>195689000</v>
      </c>
      <c r="U167" s="24">
        <f t="shared" si="65"/>
        <v>0.31156580083704244</v>
      </c>
      <c r="V167" s="46">
        <v>60970000</v>
      </c>
      <c r="W167" s="47">
        <v>6364388526</v>
      </c>
      <c r="X167" s="24">
        <f t="shared" si="66"/>
        <v>0.009579867688926193</v>
      </c>
      <c r="Y167" s="46">
        <v>140248000</v>
      </c>
      <c r="Z167" s="46">
        <v>195689000</v>
      </c>
      <c r="AA167" s="24">
        <f t="shared" si="67"/>
        <v>0.7166882144627444</v>
      </c>
      <c r="AB167" s="37">
        <v>35134377</v>
      </c>
      <c r="AC167" s="46">
        <v>540884925</v>
      </c>
      <c r="AD167" s="24">
        <f t="shared" si="68"/>
        <v>0.06495721247916089</v>
      </c>
      <c r="AE167" s="37">
        <v>66872029</v>
      </c>
      <c r="AF167" s="46">
        <v>1038540366</v>
      </c>
      <c r="AG167" s="24">
        <f t="shared" si="69"/>
        <v>0.06439039943874458</v>
      </c>
    </row>
    <row r="168" spans="1:33" s="10" customFormat="1" ht="12.75" customHeight="1">
      <c r="A168" s="22"/>
      <c r="B168" s="23" t="s">
        <v>382</v>
      </c>
      <c r="C168" s="102" t="s">
        <v>383</v>
      </c>
      <c r="D168" s="43">
        <v>97454659</v>
      </c>
      <c r="E168" s="37">
        <v>152331659</v>
      </c>
      <c r="F168" s="24">
        <f t="shared" si="60"/>
        <v>0.6397531520351919</v>
      </c>
      <c r="G168" s="43">
        <v>62067616</v>
      </c>
      <c r="H168" s="37">
        <v>168380784</v>
      </c>
      <c r="I168" s="24">
        <f t="shared" si="61"/>
        <v>0.3686146039087216</v>
      </c>
      <c r="J168" s="37">
        <v>62067616</v>
      </c>
      <c r="K168" s="37">
        <v>133218847</v>
      </c>
      <c r="L168" s="24">
        <f t="shared" si="62"/>
        <v>0.46590717002677556</v>
      </c>
      <c r="M168" s="37">
        <v>62067616</v>
      </c>
      <c r="N168" s="37">
        <v>97454659</v>
      </c>
      <c r="O168" s="24">
        <f t="shared" si="63"/>
        <v>0.6368871087014937</v>
      </c>
      <c r="P168" s="37">
        <v>17581921</v>
      </c>
      <c r="Q168" s="37">
        <v>17581921</v>
      </c>
      <c r="R168" s="24">
        <f t="shared" si="64"/>
        <v>1</v>
      </c>
      <c r="S168" s="46">
        <v>15929000</v>
      </c>
      <c r="T168" s="47">
        <v>17581921</v>
      </c>
      <c r="U168" s="24">
        <f t="shared" si="65"/>
        <v>0.9059874629171636</v>
      </c>
      <c r="V168" s="46">
        <v>15929000</v>
      </c>
      <c r="W168" s="47">
        <v>62750000</v>
      </c>
      <c r="X168" s="24">
        <f t="shared" si="66"/>
        <v>0.25384860557768923</v>
      </c>
      <c r="Y168" s="46">
        <v>16279000</v>
      </c>
      <c r="Z168" s="46">
        <v>17581921</v>
      </c>
      <c r="AA168" s="24">
        <f t="shared" si="67"/>
        <v>0.9258942751477498</v>
      </c>
      <c r="AB168" s="37">
        <v>27782000</v>
      </c>
      <c r="AC168" s="46">
        <v>53806460</v>
      </c>
      <c r="AD168" s="24">
        <f t="shared" si="68"/>
        <v>0.5163320538091523</v>
      </c>
      <c r="AE168" s="37">
        <v>33978197</v>
      </c>
      <c r="AF168" s="46">
        <v>168380784</v>
      </c>
      <c r="AG168" s="24">
        <f t="shared" si="69"/>
        <v>0.20179379257433555</v>
      </c>
    </row>
    <row r="169" spans="1:33" s="10" customFormat="1" ht="12.75" customHeight="1">
      <c r="A169" s="22"/>
      <c r="B169" s="23" t="s">
        <v>384</v>
      </c>
      <c r="C169" s="102" t="s">
        <v>385</v>
      </c>
      <c r="D169" s="43">
        <v>96022000</v>
      </c>
      <c r="E169" s="37">
        <v>325552000</v>
      </c>
      <c r="F169" s="24">
        <f t="shared" si="60"/>
        <v>0.294951344178503</v>
      </c>
      <c r="G169" s="43">
        <v>90793853</v>
      </c>
      <c r="H169" s="37">
        <v>325552500</v>
      </c>
      <c r="I169" s="24">
        <f t="shared" si="61"/>
        <v>0.27889158584252927</v>
      </c>
      <c r="J169" s="37">
        <v>90793853</v>
      </c>
      <c r="K169" s="37">
        <v>253282500</v>
      </c>
      <c r="L169" s="24">
        <f t="shared" si="62"/>
        <v>0.3584687177361247</v>
      </c>
      <c r="M169" s="37">
        <v>90793853</v>
      </c>
      <c r="N169" s="37">
        <v>96022000</v>
      </c>
      <c r="O169" s="24">
        <f t="shared" si="63"/>
        <v>0.9455526129428673</v>
      </c>
      <c r="P169" s="37">
        <v>0</v>
      </c>
      <c r="Q169" s="37">
        <v>124822000</v>
      </c>
      <c r="R169" s="24">
        <f t="shared" si="64"/>
        <v>0</v>
      </c>
      <c r="S169" s="46">
        <v>0</v>
      </c>
      <c r="T169" s="47">
        <v>124822000</v>
      </c>
      <c r="U169" s="24">
        <f t="shared" si="65"/>
        <v>0</v>
      </c>
      <c r="V169" s="46">
        <v>0</v>
      </c>
      <c r="W169" s="47">
        <v>0</v>
      </c>
      <c r="X169" s="24">
        <f t="shared" si="66"/>
        <v>0</v>
      </c>
      <c r="Y169" s="46">
        <v>107041000</v>
      </c>
      <c r="Z169" s="46">
        <v>124822000</v>
      </c>
      <c r="AA169" s="24">
        <f t="shared" si="67"/>
        <v>0.8575491499895852</v>
      </c>
      <c r="AB169" s="37">
        <v>0</v>
      </c>
      <c r="AC169" s="46">
        <v>1593000</v>
      </c>
      <c r="AD169" s="24">
        <f t="shared" si="68"/>
        <v>0</v>
      </c>
      <c r="AE169" s="37">
        <v>0</v>
      </c>
      <c r="AF169" s="46">
        <v>325552500</v>
      </c>
      <c r="AG169" s="24">
        <f t="shared" si="69"/>
        <v>0</v>
      </c>
    </row>
    <row r="170" spans="1:33" s="10" customFormat="1" ht="12.75" customHeight="1">
      <c r="A170" s="22"/>
      <c r="B170" s="23" t="s">
        <v>386</v>
      </c>
      <c r="C170" s="102" t="s">
        <v>387</v>
      </c>
      <c r="D170" s="43">
        <v>164598000</v>
      </c>
      <c r="E170" s="37">
        <v>402387000</v>
      </c>
      <c r="F170" s="24">
        <f t="shared" si="60"/>
        <v>0.4090539704314503</v>
      </c>
      <c r="G170" s="43">
        <v>106880000</v>
      </c>
      <c r="H170" s="37">
        <v>258174294</v>
      </c>
      <c r="I170" s="24">
        <f t="shared" si="61"/>
        <v>0.4139838957010956</v>
      </c>
      <c r="J170" s="37">
        <v>106880000</v>
      </c>
      <c r="K170" s="37">
        <v>258174294</v>
      </c>
      <c r="L170" s="24">
        <f t="shared" si="62"/>
        <v>0.4139838957010956</v>
      </c>
      <c r="M170" s="37">
        <v>106880000</v>
      </c>
      <c r="N170" s="37">
        <v>164598000</v>
      </c>
      <c r="O170" s="24">
        <f t="shared" si="63"/>
        <v>0.6493396031543518</v>
      </c>
      <c r="P170" s="37">
        <v>28000000</v>
      </c>
      <c r="Q170" s="37">
        <v>138621751</v>
      </c>
      <c r="R170" s="24">
        <f t="shared" si="64"/>
        <v>0.20198850323280074</v>
      </c>
      <c r="S170" s="46">
        <v>0</v>
      </c>
      <c r="T170" s="47">
        <v>138621751</v>
      </c>
      <c r="U170" s="24">
        <f t="shared" si="65"/>
        <v>0</v>
      </c>
      <c r="V170" s="46">
        <v>0</v>
      </c>
      <c r="W170" s="47">
        <v>163901751</v>
      </c>
      <c r="X170" s="24">
        <f t="shared" si="66"/>
        <v>0</v>
      </c>
      <c r="Y170" s="46">
        <v>117528751</v>
      </c>
      <c r="Z170" s="46">
        <v>138621751</v>
      </c>
      <c r="AA170" s="24">
        <f t="shared" si="67"/>
        <v>0.847837732189662</v>
      </c>
      <c r="AB170" s="37">
        <v>30508000</v>
      </c>
      <c r="AC170" s="46">
        <v>19346000</v>
      </c>
      <c r="AD170" s="24">
        <f t="shared" si="68"/>
        <v>1.576966814845446</v>
      </c>
      <c r="AE170" s="37">
        <v>0</v>
      </c>
      <c r="AF170" s="46">
        <v>258174294</v>
      </c>
      <c r="AG170" s="24">
        <f t="shared" si="69"/>
        <v>0</v>
      </c>
    </row>
    <row r="171" spans="1:33" s="10" customFormat="1" ht="12.75" customHeight="1">
      <c r="A171" s="22"/>
      <c r="B171" s="23" t="s">
        <v>388</v>
      </c>
      <c r="C171" s="102" t="s">
        <v>389</v>
      </c>
      <c r="D171" s="43">
        <v>172995930</v>
      </c>
      <c r="E171" s="37">
        <v>253607930</v>
      </c>
      <c r="F171" s="24">
        <f t="shared" si="60"/>
        <v>0.6821392769539975</v>
      </c>
      <c r="G171" s="43">
        <v>100262000</v>
      </c>
      <c r="H171" s="37">
        <v>296788045</v>
      </c>
      <c r="I171" s="24">
        <f t="shared" si="61"/>
        <v>0.33782358046126826</v>
      </c>
      <c r="J171" s="37">
        <v>100262000</v>
      </c>
      <c r="K171" s="37">
        <v>207456199</v>
      </c>
      <c r="L171" s="24">
        <f t="shared" si="62"/>
        <v>0.4832923792265181</v>
      </c>
      <c r="M171" s="37">
        <v>100262000</v>
      </c>
      <c r="N171" s="37">
        <v>172995930</v>
      </c>
      <c r="O171" s="24">
        <f t="shared" si="63"/>
        <v>0.579562767748351</v>
      </c>
      <c r="P171" s="37">
        <v>104694000</v>
      </c>
      <c r="Q171" s="37">
        <v>137171000</v>
      </c>
      <c r="R171" s="24">
        <f t="shared" si="64"/>
        <v>0.763237127381152</v>
      </c>
      <c r="S171" s="46">
        <v>94694000</v>
      </c>
      <c r="T171" s="47">
        <v>137171000</v>
      </c>
      <c r="U171" s="24">
        <f t="shared" si="65"/>
        <v>0.6903354207521998</v>
      </c>
      <c r="V171" s="46">
        <v>94694000</v>
      </c>
      <c r="W171" s="47">
        <v>0</v>
      </c>
      <c r="X171" s="24">
        <f t="shared" si="66"/>
        <v>0</v>
      </c>
      <c r="Y171" s="46">
        <v>37171000</v>
      </c>
      <c r="Z171" s="46">
        <v>137171000</v>
      </c>
      <c r="AA171" s="24">
        <f t="shared" si="67"/>
        <v>0.27098293371047816</v>
      </c>
      <c r="AB171" s="37">
        <v>0</v>
      </c>
      <c r="AC171" s="46">
        <v>125814000</v>
      </c>
      <c r="AD171" s="24">
        <f t="shared" si="68"/>
        <v>0</v>
      </c>
      <c r="AE171" s="37">
        <v>0</v>
      </c>
      <c r="AF171" s="46">
        <v>296788045</v>
      </c>
      <c r="AG171" s="24">
        <f t="shared" si="69"/>
        <v>0</v>
      </c>
    </row>
    <row r="172" spans="1:33" s="10" customFormat="1" ht="12.75" customHeight="1">
      <c r="A172" s="22"/>
      <c r="B172" s="23" t="s">
        <v>86</v>
      </c>
      <c r="C172" s="102" t="s">
        <v>87</v>
      </c>
      <c r="D172" s="43">
        <v>1382910829</v>
      </c>
      <c r="E172" s="37">
        <v>1759289430</v>
      </c>
      <c r="F172" s="24">
        <f t="shared" si="60"/>
        <v>0.7860621483981746</v>
      </c>
      <c r="G172" s="43">
        <v>420162553</v>
      </c>
      <c r="H172" s="37">
        <v>1703254563</v>
      </c>
      <c r="I172" s="24">
        <f t="shared" si="61"/>
        <v>0.2466821825270519</v>
      </c>
      <c r="J172" s="37">
        <v>420162553</v>
      </c>
      <c r="K172" s="37">
        <v>1322526878</v>
      </c>
      <c r="L172" s="24">
        <f t="shared" si="62"/>
        <v>0.31769679693420944</v>
      </c>
      <c r="M172" s="37">
        <v>420162553</v>
      </c>
      <c r="N172" s="37">
        <v>1382910829</v>
      </c>
      <c r="O172" s="24">
        <f t="shared" si="63"/>
        <v>0.30382476164701433</v>
      </c>
      <c r="P172" s="37">
        <v>220287000</v>
      </c>
      <c r="Q172" s="37">
        <v>541567987</v>
      </c>
      <c r="R172" s="24">
        <f t="shared" si="64"/>
        <v>0.40675779456661276</v>
      </c>
      <c r="S172" s="46">
        <v>137330000</v>
      </c>
      <c r="T172" s="47">
        <v>541567987</v>
      </c>
      <c r="U172" s="24">
        <f t="shared" si="65"/>
        <v>0.2535785040780115</v>
      </c>
      <c r="V172" s="46">
        <v>137330000</v>
      </c>
      <c r="W172" s="47">
        <v>5641144301</v>
      </c>
      <c r="X172" s="24">
        <f t="shared" si="66"/>
        <v>0.02434435154861322</v>
      </c>
      <c r="Y172" s="46">
        <v>450340987</v>
      </c>
      <c r="Z172" s="46">
        <v>541567987</v>
      </c>
      <c r="AA172" s="24">
        <f t="shared" si="67"/>
        <v>0.8315502352615979</v>
      </c>
      <c r="AB172" s="37">
        <v>53407509</v>
      </c>
      <c r="AC172" s="46">
        <v>560187974</v>
      </c>
      <c r="AD172" s="24">
        <f t="shared" si="68"/>
        <v>0.0953385496990337</v>
      </c>
      <c r="AE172" s="37">
        <v>135000000</v>
      </c>
      <c r="AF172" s="46">
        <v>1703254563</v>
      </c>
      <c r="AG172" s="24">
        <f t="shared" si="69"/>
        <v>0.07926002544341929</v>
      </c>
    </row>
    <row r="173" spans="1:33" s="10" customFormat="1" ht="12.75" customHeight="1">
      <c r="A173" s="22"/>
      <c r="B173" s="23" t="s">
        <v>390</v>
      </c>
      <c r="C173" s="102" t="s">
        <v>391</v>
      </c>
      <c r="D173" s="43">
        <v>193689601</v>
      </c>
      <c r="E173" s="37">
        <v>193689601</v>
      </c>
      <c r="F173" s="24">
        <f t="shared" si="60"/>
        <v>1</v>
      </c>
      <c r="G173" s="43">
        <v>62562321</v>
      </c>
      <c r="H173" s="37">
        <v>229771754</v>
      </c>
      <c r="I173" s="24">
        <f t="shared" si="61"/>
        <v>0.27228029516630664</v>
      </c>
      <c r="J173" s="37">
        <v>62562321</v>
      </c>
      <c r="K173" s="37">
        <v>169121754</v>
      </c>
      <c r="L173" s="24">
        <f t="shared" si="62"/>
        <v>0.36992474072850495</v>
      </c>
      <c r="M173" s="37">
        <v>62562321</v>
      </c>
      <c r="N173" s="37">
        <v>193689601</v>
      </c>
      <c r="O173" s="24">
        <f t="shared" si="63"/>
        <v>0.32300299384684056</v>
      </c>
      <c r="P173" s="37">
        <v>2072300</v>
      </c>
      <c r="Q173" s="37">
        <v>41963500</v>
      </c>
      <c r="R173" s="24">
        <f t="shared" si="64"/>
        <v>0.0493833927103316</v>
      </c>
      <c r="S173" s="46">
        <v>0</v>
      </c>
      <c r="T173" s="47">
        <v>41963500</v>
      </c>
      <c r="U173" s="24">
        <f t="shared" si="65"/>
        <v>0</v>
      </c>
      <c r="V173" s="46">
        <v>0</v>
      </c>
      <c r="W173" s="47">
        <v>0</v>
      </c>
      <c r="X173" s="24">
        <f t="shared" si="66"/>
        <v>0</v>
      </c>
      <c r="Y173" s="46">
        <v>41963500</v>
      </c>
      <c r="Z173" s="46">
        <v>41963500</v>
      </c>
      <c r="AA173" s="24">
        <f t="shared" si="67"/>
        <v>1</v>
      </c>
      <c r="AB173" s="37">
        <v>0</v>
      </c>
      <c r="AC173" s="46">
        <v>108532000</v>
      </c>
      <c r="AD173" s="24">
        <f t="shared" si="68"/>
        <v>0</v>
      </c>
      <c r="AE173" s="37">
        <v>0</v>
      </c>
      <c r="AF173" s="46">
        <v>229771754</v>
      </c>
      <c r="AG173" s="24">
        <f t="shared" si="69"/>
        <v>0</v>
      </c>
    </row>
    <row r="174" spans="1:33" s="10" customFormat="1" ht="12.75" customHeight="1">
      <c r="A174" s="22"/>
      <c r="B174" s="23" t="s">
        <v>392</v>
      </c>
      <c r="C174" s="102" t="s">
        <v>393</v>
      </c>
      <c r="D174" s="43">
        <v>331383109</v>
      </c>
      <c r="E174" s="37">
        <v>606279589</v>
      </c>
      <c r="F174" s="24">
        <f t="shared" si="60"/>
        <v>0.5465846368778218</v>
      </c>
      <c r="G174" s="43">
        <v>184893534</v>
      </c>
      <c r="H174" s="37">
        <v>486205876</v>
      </c>
      <c r="I174" s="24">
        <f t="shared" si="61"/>
        <v>0.38027827948340137</v>
      </c>
      <c r="J174" s="37">
        <v>184893534</v>
      </c>
      <c r="K174" s="37">
        <v>423285270</v>
      </c>
      <c r="L174" s="24">
        <f t="shared" si="62"/>
        <v>0.43680597248281283</v>
      </c>
      <c r="M174" s="37">
        <v>184893534</v>
      </c>
      <c r="N174" s="37">
        <v>331383109</v>
      </c>
      <c r="O174" s="24">
        <f t="shared" si="63"/>
        <v>0.5579449554865513</v>
      </c>
      <c r="P174" s="37">
        <v>40914200</v>
      </c>
      <c r="Q174" s="37">
        <v>185546720</v>
      </c>
      <c r="R174" s="24">
        <f t="shared" si="64"/>
        <v>0.22050618841443276</v>
      </c>
      <c r="S174" s="46">
        <v>0</v>
      </c>
      <c r="T174" s="47">
        <v>185546720</v>
      </c>
      <c r="U174" s="24">
        <f t="shared" si="65"/>
        <v>0</v>
      </c>
      <c r="V174" s="46">
        <v>0</v>
      </c>
      <c r="W174" s="47">
        <v>1276822378</v>
      </c>
      <c r="X174" s="24">
        <f t="shared" si="66"/>
        <v>0</v>
      </c>
      <c r="Y174" s="46">
        <v>158298076</v>
      </c>
      <c r="Z174" s="46">
        <v>185546720</v>
      </c>
      <c r="AA174" s="24">
        <f t="shared" si="67"/>
        <v>0.8531440275527371</v>
      </c>
      <c r="AB174" s="37">
        <v>35211414</v>
      </c>
      <c r="AC174" s="46">
        <v>77027272</v>
      </c>
      <c r="AD174" s="24">
        <f t="shared" si="68"/>
        <v>0.4571291840635353</v>
      </c>
      <c r="AE174" s="37">
        <v>30504000</v>
      </c>
      <c r="AF174" s="46">
        <v>486205876</v>
      </c>
      <c r="AG174" s="24">
        <f t="shared" si="69"/>
        <v>0.06273885509355712</v>
      </c>
    </row>
    <row r="175" spans="1:33" s="10" customFormat="1" ht="12.75" customHeight="1">
      <c r="A175" s="22"/>
      <c r="B175" s="23" t="s">
        <v>394</v>
      </c>
      <c r="C175" s="102" t="s">
        <v>395</v>
      </c>
      <c r="D175" s="43">
        <v>147669000</v>
      </c>
      <c r="E175" s="37">
        <v>605179000</v>
      </c>
      <c r="F175" s="24">
        <f t="shared" si="60"/>
        <v>0.24400879739713374</v>
      </c>
      <c r="G175" s="43">
        <v>176120000</v>
      </c>
      <c r="H175" s="37">
        <v>386458000</v>
      </c>
      <c r="I175" s="24">
        <f t="shared" si="61"/>
        <v>0.4557286949681466</v>
      </c>
      <c r="J175" s="37">
        <v>176120000</v>
      </c>
      <c r="K175" s="37">
        <v>386458000</v>
      </c>
      <c r="L175" s="24">
        <f t="shared" si="62"/>
        <v>0.4557286949681466</v>
      </c>
      <c r="M175" s="37">
        <v>176120000</v>
      </c>
      <c r="N175" s="37">
        <v>147669000</v>
      </c>
      <c r="O175" s="24">
        <f t="shared" si="63"/>
        <v>1.1926673844882811</v>
      </c>
      <c r="P175" s="37">
        <v>54203000</v>
      </c>
      <c r="Q175" s="37">
        <v>510808000</v>
      </c>
      <c r="R175" s="24">
        <f t="shared" si="64"/>
        <v>0.10611227701993704</v>
      </c>
      <c r="S175" s="46">
        <v>0</v>
      </c>
      <c r="T175" s="47">
        <v>510808000</v>
      </c>
      <c r="U175" s="24">
        <f t="shared" si="65"/>
        <v>0</v>
      </c>
      <c r="V175" s="46">
        <v>0</v>
      </c>
      <c r="W175" s="47">
        <v>0</v>
      </c>
      <c r="X175" s="24">
        <f t="shared" si="66"/>
        <v>0</v>
      </c>
      <c r="Y175" s="46">
        <v>492358000</v>
      </c>
      <c r="Z175" s="46">
        <v>510808000</v>
      </c>
      <c r="AA175" s="24">
        <f t="shared" si="67"/>
        <v>0.9638807536295437</v>
      </c>
      <c r="AB175" s="37">
        <v>0</v>
      </c>
      <c r="AC175" s="46">
        <v>38971000</v>
      </c>
      <c r="AD175" s="24">
        <f t="shared" si="68"/>
        <v>0</v>
      </c>
      <c r="AE175" s="37">
        <v>0</v>
      </c>
      <c r="AF175" s="46">
        <v>386458000</v>
      </c>
      <c r="AG175" s="24">
        <f t="shared" si="69"/>
        <v>0</v>
      </c>
    </row>
    <row r="176" spans="1:33" s="10" customFormat="1" ht="12.75" customHeight="1">
      <c r="A176" s="22"/>
      <c r="B176" s="23" t="s">
        <v>396</v>
      </c>
      <c r="C176" s="102" t="s">
        <v>397</v>
      </c>
      <c r="D176" s="43">
        <v>39903278</v>
      </c>
      <c r="E176" s="37">
        <v>52853278</v>
      </c>
      <c r="F176" s="24">
        <f t="shared" si="60"/>
        <v>0.7549820845549069</v>
      </c>
      <c r="G176" s="43">
        <v>15808004</v>
      </c>
      <c r="H176" s="37">
        <v>58181910</v>
      </c>
      <c r="I176" s="24">
        <f t="shared" si="61"/>
        <v>0.27169963997400565</v>
      </c>
      <c r="J176" s="37">
        <v>15808004</v>
      </c>
      <c r="K176" s="37">
        <v>47757910</v>
      </c>
      <c r="L176" s="24">
        <f t="shared" si="62"/>
        <v>0.33100284329862845</v>
      </c>
      <c r="M176" s="37">
        <v>15808004</v>
      </c>
      <c r="N176" s="37">
        <v>39903278</v>
      </c>
      <c r="O176" s="24">
        <f t="shared" si="63"/>
        <v>0.39615802992425836</v>
      </c>
      <c r="P176" s="37">
        <v>2400000</v>
      </c>
      <c r="Q176" s="37">
        <v>9513000</v>
      </c>
      <c r="R176" s="24">
        <f t="shared" si="64"/>
        <v>0.2522863450015768</v>
      </c>
      <c r="S176" s="46">
        <v>1230000</v>
      </c>
      <c r="T176" s="47">
        <v>9513000</v>
      </c>
      <c r="U176" s="24">
        <f t="shared" si="65"/>
        <v>0.1292967518133081</v>
      </c>
      <c r="V176" s="46">
        <v>1230000</v>
      </c>
      <c r="W176" s="47">
        <v>95336758</v>
      </c>
      <c r="X176" s="24">
        <f t="shared" si="66"/>
        <v>0.012901634435691636</v>
      </c>
      <c r="Y176" s="46">
        <v>7333000</v>
      </c>
      <c r="Z176" s="46">
        <v>9513000</v>
      </c>
      <c r="AA176" s="24">
        <f t="shared" si="67"/>
        <v>0.7708399032902344</v>
      </c>
      <c r="AB176" s="37">
        <v>2008332</v>
      </c>
      <c r="AC176" s="46">
        <v>18130603</v>
      </c>
      <c r="AD176" s="24">
        <f t="shared" si="68"/>
        <v>0.11077028160618817</v>
      </c>
      <c r="AE176" s="37">
        <v>8500000</v>
      </c>
      <c r="AF176" s="46">
        <v>58181910</v>
      </c>
      <c r="AG176" s="24">
        <f t="shared" si="69"/>
        <v>0.1460935194461646</v>
      </c>
    </row>
    <row r="177" spans="1:33" s="10" customFormat="1" ht="12.75" customHeight="1">
      <c r="A177" s="22"/>
      <c r="B177" s="23" t="s">
        <v>398</v>
      </c>
      <c r="C177" s="102" t="s">
        <v>399</v>
      </c>
      <c r="D177" s="43">
        <v>160563161</v>
      </c>
      <c r="E177" s="37">
        <v>198184224</v>
      </c>
      <c r="F177" s="24">
        <f t="shared" si="60"/>
        <v>0.8101712525816384</v>
      </c>
      <c r="G177" s="43">
        <v>56939929</v>
      </c>
      <c r="H177" s="37">
        <v>179347893</v>
      </c>
      <c r="I177" s="24">
        <f t="shared" si="61"/>
        <v>0.31748312203478185</v>
      </c>
      <c r="J177" s="37">
        <v>56939929</v>
      </c>
      <c r="K177" s="37">
        <v>112544480</v>
      </c>
      <c r="L177" s="24">
        <f t="shared" si="62"/>
        <v>0.5059326676883664</v>
      </c>
      <c r="M177" s="37">
        <v>56939929</v>
      </c>
      <c r="N177" s="37">
        <v>160563161</v>
      </c>
      <c r="O177" s="24">
        <f t="shared" si="63"/>
        <v>0.35462635791033037</v>
      </c>
      <c r="P177" s="37">
        <v>39552000</v>
      </c>
      <c r="Q177" s="37">
        <v>67310000</v>
      </c>
      <c r="R177" s="24">
        <f t="shared" si="64"/>
        <v>0.5876095676719655</v>
      </c>
      <c r="S177" s="46">
        <v>27000000</v>
      </c>
      <c r="T177" s="47">
        <v>67310000</v>
      </c>
      <c r="U177" s="24">
        <f t="shared" si="65"/>
        <v>0.40112910414500075</v>
      </c>
      <c r="V177" s="46">
        <v>27000000</v>
      </c>
      <c r="W177" s="47">
        <v>439400366</v>
      </c>
      <c r="X177" s="24">
        <f t="shared" si="66"/>
        <v>0.06144737712849333</v>
      </c>
      <c r="Y177" s="46">
        <v>46090000</v>
      </c>
      <c r="Z177" s="46">
        <v>67310000</v>
      </c>
      <c r="AA177" s="24">
        <f t="shared" si="67"/>
        <v>0.6847422374090031</v>
      </c>
      <c r="AB177" s="37">
        <v>87128985</v>
      </c>
      <c r="AC177" s="46">
        <v>87667859</v>
      </c>
      <c r="AD177" s="24">
        <f t="shared" si="68"/>
        <v>0.993853231889694</v>
      </c>
      <c r="AE177" s="37">
        <v>15285013</v>
      </c>
      <c r="AF177" s="46">
        <v>179347893</v>
      </c>
      <c r="AG177" s="24">
        <f t="shared" si="69"/>
        <v>0.08522549523344554</v>
      </c>
    </row>
    <row r="178" spans="1:33" s="10" customFormat="1" ht="12.75" customHeight="1">
      <c r="A178" s="22"/>
      <c r="B178" s="23" t="s">
        <v>400</v>
      </c>
      <c r="C178" s="102" t="s">
        <v>401</v>
      </c>
      <c r="D178" s="43">
        <v>31935740</v>
      </c>
      <c r="E178" s="37">
        <v>48577230</v>
      </c>
      <c r="F178" s="24">
        <f t="shared" si="60"/>
        <v>0.657422006153912</v>
      </c>
      <c r="G178" s="43">
        <v>14336343</v>
      </c>
      <c r="H178" s="37">
        <v>34317597</v>
      </c>
      <c r="I178" s="24">
        <f t="shared" si="61"/>
        <v>0.4177548620318608</v>
      </c>
      <c r="J178" s="37">
        <v>14336343</v>
      </c>
      <c r="K178" s="37">
        <v>28363259</v>
      </c>
      <c r="L178" s="24">
        <f t="shared" si="62"/>
        <v>0.5054547152003935</v>
      </c>
      <c r="M178" s="37">
        <v>14336343</v>
      </c>
      <c r="N178" s="37">
        <v>31935740</v>
      </c>
      <c r="O178" s="24">
        <f t="shared" si="63"/>
        <v>0.4489121905426334</v>
      </c>
      <c r="P178" s="37">
        <v>0</v>
      </c>
      <c r="Q178" s="37">
        <v>14031000</v>
      </c>
      <c r="R178" s="24">
        <f t="shared" si="64"/>
        <v>0</v>
      </c>
      <c r="S178" s="46">
        <v>0</v>
      </c>
      <c r="T178" s="47">
        <v>14031000</v>
      </c>
      <c r="U178" s="24">
        <f t="shared" si="65"/>
        <v>0</v>
      </c>
      <c r="V178" s="46">
        <v>0</v>
      </c>
      <c r="W178" s="47">
        <v>397813000</v>
      </c>
      <c r="X178" s="24">
        <f t="shared" si="66"/>
        <v>0</v>
      </c>
      <c r="Y178" s="46">
        <v>13556000</v>
      </c>
      <c r="Z178" s="46">
        <v>14031000</v>
      </c>
      <c r="AA178" s="24">
        <f t="shared" si="67"/>
        <v>0.9661463901361271</v>
      </c>
      <c r="AB178" s="37">
        <v>7296000</v>
      </c>
      <c r="AC178" s="46">
        <v>12000741</v>
      </c>
      <c r="AD178" s="24">
        <f t="shared" si="68"/>
        <v>0.6079624583181988</v>
      </c>
      <c r="AE178" s="37">
        <v>9898000</v>
      </c>
      <c r="AF178" s="46">
        <v>34317597</v>
      </c>
      <c r="AG178" s="24">
        <f t="shared" si="69"/>
        <v>0.2884234580876977</v>
      </c>
    </row>
    <row r="179" spans="1:33" s="10" customFormat="1" ht="12.75" customHeight="1">
      <c r="A179" s="22"/>
      <c r="B179" s="23" t="s">
        <v>402</v>
      </c>
      <c r="C179" s="102" t="s">
        <v>403</v>
      </c>
      <c r="D179" s="43">
        <v>38730790</v>
      </c>
      <c r="E179" s="37">
        <v>62422790</v>
      </c>
      <c r="F179" s="24">
        <f t="shared" si="60"/>
        <v>0.6204591303913202</v>
      </c>
      <c r="G179" s="43">
        <v>25835892</v>
      </c>
      <c r="H179" s="37">
        <v>55139550</v>
      </c>
      <c r="I179" s="24">
        <f t="shared" si="61"/>
        <v>0.46855463999978236</v>
      </c>
      <c r="J179" s="37">
        <v>25835892</v>
      </c>
      <c r="K179" s="37">
        <v>42750584</v>
      </c>
      <c r="L179" s="24">
        <f t="shared" si="62"/>
        <v>0.6043400950967126</v>
      </c>
      <c r="M179" s="37">
        <v>25835892</v>
      </c>
      <c r="N179" s="37">
        <v>38730790</v>
      </c>
      <c r="O179" s="24">
        <f t="shared" si="63"/>
        <v>0.6670633880692854</v>
      </c>
      <c r="P179" s="37">
        <v>1085000</v>
      </c>
      <c r="Q179" s="37">
        <v>15828000</v>
      </c>
      <c r="R179" s="24">
        <f t="shared" si="64"/>
        <v>0.06854940611574425</v>
      </c>
      <c r="S179" s="46">
        <v>0</v>
      </c>
      <c r="T179" s="47">
        <v>15828000</v>
      </c>
      <c r="U179" s="24">
        <f t="shared" si="65"/>
        <v>0</v>
      </c>
      <c r="V179" s="46">
        <v>0</v>
      </c>
      <c r="W179" s="47">
        <v>93041533</v>
      </c>
      <c r="X179" s="24">
        <f t="shared" si="66"/>
        <v>0</v>
      </c>
      <c r="Y179" s="46">
        <v>15378000</v>
      </c>
      <c r="Z179" s="46">
        <v>15828000</v>
      </c>
      <c r="AA179" s="24">
        <f t="shared" si="67"/>
        <v>0.9715693707354056</v>
      </c>
      <c r="AB179" s="37">
        <v>10901285</v>
      </c>
      <c r="AC179" s="46">
        <v>29997889</v>
      </c>
      <c r="AD179" s="24">
        <f t="shared" si="68"/>
        <v>0.3634017380356331</v>
      </c>
      <c r="AE179" s="37">
        <v>0</v>
      </c>
      <c r="AF179" s="46">
        <v>55139550</v>
      </c>
      <c r="AG179" s="24">
        <f t="shared" si="69"/>
        <v>0</v>
      </c>
    </row>
    <row r="180" spans="1:33" s="10" customFormat="1" ht="12.75" customHeight="1">
      <c r="A180" s="22"/>
      <c r="B180" s="23" t="s">
        <v>404</v>
      </c>
      <c r="C180" s="102" t="s">
        <v>405</v>
      </c>
      <c r="D180" s="43">
        <v>45089361</v>
      </c>
      <c r="E180" s="37">
        <v>61512361</v>
      </c>
      <c r="F180" s="24">
        <f t="shared" si="60"/>
        <v>0.7330130118074967</v>
      </c>
      <c r="G180" s="43">
        <v>18156000</v>
      </c>
      <c r="H180" s="37">
        <v>61442000</v>
      </c>
      <c r="I180" s="24">
        <f t="shared" si="61"/>
        <v>0.295498193418183</v>
      </c>
      <c r="J180" s="37">
        <v>18156000</v>
      </c>
      <c r="K180" s="37">
        <v>56260000</v>
      </c>
      <c r="L180" s="24">
        <f t="shared" si="62"/>
        <v>0.3227159616068255</v>
      </c>
      <c r="M180" s="37">
        <v>18156000</v>
      </c>
      <c r="N180" s="37">
        <v>45089361</v>
      </c>
      <c r="O180" s="24">
        <f t="shared" si="63"/>
        <v>0.40266705043790707</v>
      </c>
      <c r="P180" s="37">
        <v>0</v>
      </c>
      <c r="Q180" s="37">
        <v>15381000</v>
      </c>
      <c r="R180" s="24">
        <f t="shared" si="64"/>
        <v>0</v>
      </c>
      <c r="S180" s="46">
        <v>0</v>
      </c>
      <c r="T180" s="47">
        <v>15381000</v>
      </c>
      <c r="U180" s="24">
        <f t="shared" si="65"/>
        <v>0</v>
      </c>
      <c r="V180" s="46">
        <v>0</v>
      </c>
      <c r="W180" s="47">
        <v>162690000</v>
      </c>
      <c r="X180" s="24">
        <f t="shared" si="66"/>
        <v>0</v>
      </c>
      <c r="Y180" s="46">
        <v>15381000</v>
      </c>
      <c r="Z180" s="46">
        <v>15381000</v>
      </c>
      <c r="AA180" s="24">
        <f t="shared" si="67"/>
        <v>1</v>
      </c>
      <c r="AB180" s="37">
        <v>6628000</v>
      </c>
      <c r="AC180" s="46">
        <v>13782000</v>
      </c>
      <c r="AD180" s="24">
        <f t="shared" si="68"/>
        <v>0.48091713829632854</v>
      </c>
      <c r="AE180" s="37">
        <v>12803000</v>
      </c>
      <c r="AF180" s="46">
        <v>61442000</v>
      </c>
      <c r="AG180" s="24">
        <f t="shared" si="69"/>
        <v>0.20837537840565085</v>
      </c>
    </row>
    <row r="181" spans="1:33" s="10" customFormat="1" ht="12.75" customHeight="1">
      <c r="A181" s="22"/>
      <c r="B181" s="23" t="s">
        <v>406</v>
      </c>
      <c r="C181" s="102" t="s">
        <v>407</v>
      </c>
      <c r="D181" s="43">
        <v>26605380</v>
      </c>
      <c r="E181" s="37">
        <v>55589380</v>
      </c>
      <c r="F181" s="24">
        <f t="shared" si="60"/>
        <v>0.47860544586034237</v>
      </c>
      <c r="G181" s="43">
        <v>11550360</v>
      </c>
      <c r="H181" s="37">
        <v>45744210</v>
      </c>
      <c r="I181" s="24">
        <f t="shared" si="61"/>
        <v>0.25249884083690594</v>
      </c>
      <c r="J181" s="37">
        <v>11550360</v>
      </c>
      <c r="K181" s="37">
        <v>40056810</v>
      </c>
      <c r="L181" s="24">
        <f t="shared" si="62"/>
        <v>0.2883494716628708</v>
      </c>
      <c r="M181" s="37">
        <v>11550360</v>
      </c>
      <c r="N181" s="37">
        <v>26605380</v>
      </c>
      <c r="O181" s="24">
        <f t="shared" si="63"/>
        <v>0.43413625364493946</v>
      </c>
      <c r="P181" s="37">
        <v>40000</v>
      </c>
      <c r="Q181" s="37">
        <v>10133000</v>
      </c>
      <c r="R181" s="24">
        <f t="shared" si="64"/>
        <v>0.003947498272969505</v>
      </c>
      <c r="S181" s="46">
        <v>0</v>
      </c>
      <c r="T181" s="47">
        <v>10133000</v>
      </c>
      <c r="U181" s="24">
        <f t="shared" si="65"/>
        <v>0</v>
      </c>
      <c r="V181" s="46">
        <v>0</v>
      </c>
      <c r="W181" s="47">
        <v>79255919</v>
      </c>
      <c r="X181" s="24">
        <f t="shared" si="66"/>
        <v>0</v>
      </c>
      <c r="Y181" s="46">
        <v>7180620</v>
      </c>
      <c r="Z181" s="46">
        <v>10133000</v>
      </c>
      <c r="AA181" s="24">
        <f t="shared" si="67"/>
        <v>0.7086371262212573</v>
      </c>
      <c r="AB181" s="37">
        <v>3026551</v>
      </c>
      <c r="AC181" s="46">
        <v>-3048540</v>
      </c>
      <c r="AD181" s="24">
        <f t="shared" si="68"/>
        <v>-0.9927870390416396</v>
      </c>
      <c r="AE181" s="37">
        <v>6411680</v>
      </c>
      <c r="AF181" s="46">
        <v>45744210</v>
      </c>
      <c r="AG181" s="24">
        <f t="shared" si="69"/>
        <v>0.14016374968547932</v>
      </c>
    </row>
    <row r="182" spans="1:33" s="10" customFormat="1" ht="12.75" customHeight="1">
      <c r="A182" s="22"/>
      <c r="B182" s="23" t="s">
        <v>408</v>
      </c>
      <c r="C182" s="102" t="s">
        <v>409</v>
      </c>
      <c r="D182" s="43">
        <v>61921917</v>
      </c>
      <c r="E182" s="37">
        <v>82706917</v>
      </c>
      <c r="F182" s="24">
        <f t="shared" si="60"/>
        <v>0.7486909105800668</v>
      </c>
      <c r="G182" s="43">
        <v>28605520</v>
      </c>
      <c r="H182" s="37">
        <v>86297784</v>
      </c>
      <c r="I182" s="24">
        <f t="shared" si="61"/>
        <v>0.3314745602274098</v>
      </c>
      <c r="J182" s="37">
        <v>28605520</v>
      </c>
      <c r="K182" s="37">
        <v>76980314</v>
      </c>
      <c r="L182" s="24">
        <f t="shared" si="62"/>
        <v>0.37159526265377407</v>
      </c>
      <c r="M182" s="37">
        <v>28605520</v>
      </c>
      <c r="N182" s="37">
        <v>61921917</v>
      </c>
      <c r="O182" s="24">
        <f t="shared" si="63"/>
        <v>0.46196115020147066</v>
      </c>
      <c r="P182" s="37">
        <v>0</v>
      </c>
      <c r="Q182" s="37">
        <v>0</v>
      </c>
      <c r="R182" s="24">
        <f t="shared" si="64"/>
        <v>0</v>
      </c>
      <c r="S182" s="46">
        <v>0</v>
      </c>
      <c r="T182" s="47">
        <v>0</v>
      </c>
      <c r="U182" s="24">
        <f t="shared" si="65"/>
        <v>0</v>
      </c>
      <c r="V182" s="46">
        <v>0</v>
      </c>
      <c r="W182" s="47">
        <v>129194247</v>
      </c>
      <c r="X182" s="24">
        <f t="shared" si="66"/>
        <v>0</v>
      </c>
      <c r="Y182" s="46">
        <v>0</v>
      </c>
      <c r="Z182" s="46">
        <v>0</v>
      </c>
      <c r="AA182" s="24">
        <f t="shared" si="67"/>
        <v>0</v>
      </c>
      <c r="AB182" s="37">
        <v>1360964</v>
      </c>
      <c r="AC182" s="46">
        <v>21394357</v>
      </c>
      <c r="AD182" s="24">
        <f t="shared" si="68"/>
        <v>0.06361322286993715</v>
      </c>
      <c r="AE182" s="37">
        <v>12060863</v>
      </c>
      <c r="AF182" s="46">
        <v>86297784</v>
      </c>
      <c r="AG182" s="24">
        <f t="shared" si="69"/>
        <v>0.1397586640231689</v>
      </c>
    </row>
    <row r="183" spans="1:33" s="10" customFormat="1" ht="12.75" customHeight="1">
      <c r="A183" s="22"/>
      <c r="B183" s="23" t="s">
        <v>410</v>
      </c>
      <c r="C183" s="102" t="s">
        <v>411</v>
      </c>
      <c r="D183" s="43">
        <v>46726926</v>
      </c>
      <c r="E183" s="37">
        <v>79850926</v>
      </c>
      <c r="F183" s="24">
        <f t="shared" si="60"/>
        <v>0.5851770084670026</v>
      </c>
      <c r="G183" s="43">
        <v>30686179</v>
      </c>
      <c r="H183" s="37">
        <v>79529656</v>
      </c>
      <c r="I183" s="24">
        <f t="shared" si="61"/>
        <v>0.38584574036130626</v>
      </c>
      <c r="J183" s="37">
        <v>30686179</v>
      </c>
      <c r="K183" s="37">
        <v>64005532</v>
      </c>
      <c r="L183" s="24">
        <f t="shared" si="62"/>
        <v>0.47943010613520093</v>
      </c>
      <c r="M183" s="37">
        <v>30686179</v>
      </c>
      <c r="N183" s="37">
        <v>46726926</v>
      </c>
      <c r="O183" s="24">
        <f t="shared" si="63"/>
        <v>0.6567129838586001</v>
      </c>
      <c r="P183" s="37">
        <v>0</v>
      </c>
      <c r="Q183" s="37">
        <v>61857000</v>
      </c>
      <c r="R183" s="24">
        <f t="shared" si="64"/>
        <v>0</v>
      </c>
      <c r="S183" s="46">
        <v>0</v>
      </c>
      <c r="T183" s="47">
        <v>61857000</v>
      </c>
      <c r="U183" s="24">
        <f t="shared" si="65"/>
        <v>0</v>
      </c>
      <c r="V183" s="46">
        <v>0</v>
      </c>
      <c r="W183" s="47">
        <v>185000000</v>
      </c>
      <c r="X183" s="24">
        <f t="shared" si="66"/>
        <v>0</v>
      </c>
      <c r="Y183" s="46">
        <v>61857000</v>
      </c>
      <c r="Z183" s="46">
        <v>61857000</v>
      </c>
      <c r="AA183" s="24">
        <f t="shared" si="67"/>
        <v>1</v>
      </c>
      <c r="AB183" s="37">
        <v>29000000</v>
      </c>
      <c r="AC183" s="46">
        <v>38323774</v>
      </c>
      <c r="AD183" s="24">
        <f t="shared" si="68"/>
        <v>0.7567104429746402</v>
      </c>
      <c r="AE183" s="37">
        <v>2750000</v>
      </c>
      <c r="AF183" s="46">
        <v>79529656</v>
      </c>
      <c r="AG183" s="24">
        <f t="shared" si="69"/>
        <v>0.034578296176711744</v>
      </c>
    </row>
    <row r="184" spans="1:33" s="10" customFormat="1" ht="12.75" customHeight="1">
      <c r="A184" s="22"/>
      <c r="B184" s="23" t="s">
        <v>412</v>
      </c>
      <c r="C184" s="102" t="s">
        <v>413</v>
      </c>
      <c r="D184" s="43">
        <v>142492908</v>
      </c>
      <c r="E184" s="37">
        <v>181798908</v>
      </c>
      <c r="F184" s="24">
        <f t="shared" si="60"/>
        <v>0.7837940808753373</v>
      </c>
      <c r="G184" s="43">
        <v>53434374</v>
      </c>
      <c r="H184" s="37">
        <v>167579572</v>
      </c>
      <c r="I184" s="24">
        <f t="shared" si="61"/>
        <v>0.3188597116121051</v>
      </c>
      <c r="J184" s="37">
        <v>53434374</v>
      </c>
      <c r="K184" s="37">
        <v>129437572</v>
      </c>
      <c r="L184" s="24">
        <f t="shared" si="62"/>
        <v>0.412819656413209</v>
      </c>
      <c r="M184" s="37">
        <v>53434374</v>
      </c>
      <c r="N184" s="37">
        <v>142492908</v>
      </c>
      <c r="O184" s="24">
        <f t="shared" si="63"/>
        <v>0.3749967261528553</v>
      </c>
      <c r="P184" s="37">
        <v>7979363</v>
      </c>
      <c r="Q184" s="37">
        <v>24120129</v>
      </c>
      <c r="R184" s="24">
        <f t="shared" si="64"/>
        <v>0.3308175922276369</v>
      </c>
      <c r="S184" s="46">
        <v>0</v>
      </c>
      <c r="T184" s="47">
        <v>24120129</v>
      </c>
      <c r="U184" s="24">
        <f t="shared" si="65"/>
        <v>0</v>
      </c>
      <c r="V184" s="46">
        <v>0</v>
      </c>
      <c r="W184" s="47">
        <v>823141529</v>
      </c>
      <c r="X184" s="24">
        <f t="shared" si="66"/>
        <v>0</v>
      </c>
      <c r="Y184" s="46">
        <v>16145450</v>
      </c>
      <c r="Z184" s="46">
        <v>24120129</v>
      </c>
      <c r="AA184" s="24">
        <f t="shared" si="67"/>
        <v>0.6693766024219854</v>
      </c>
      <c r="AB184" s="37">
        <v>10747852</v>
      </c>
      <c r="AC184" s="46">
        <v>79982313</v>
      </c>
      <c r="AD184" s="24">
        <f t="shared" si="68"/>
        <v>0.13437785926496024</v>
      </c>
      <c r="AE184" s="37">
        <v>8758800</v>
      </c>
      <c r="AF184" s="46">
        <v>167579572</v>
      </c>
      <c r="AG184" s="24">
        <f t="shared" si="69"/>
        <v>0.05226651372519319</v>
      </c>
    </row>
    <row r="185" spans="1:33" s="10" customFormat="1" ht="12.75" customHeight="1">
      <c r="A185" s="22"/>
      <c r="B185" s="23" t="s">
        <v>414</v>
      </c>
      <c r="C185" s="102" t="s">
        <v>415</v>
      </c>
      <c r="D185" s="43">
        <v>33371084</v>
      </c>
      <c r="E185" s="37">
        <v>49277084</v>
      </c>
      <c r="F185" s="24">
        <f t="shared" si="60"/>
        <v>0.677213042882164</v>
      </c>
      <c r="G185" s="43">
        <v>11979972</v>
      </c>
      <c r="H185" s="37">
        <v>41003084</v>
      </c>
      <c r="I185" s="24">
        <f t="shared" si="61"/>
        <v>0.29217246195432517</v>
      </c>
      <c r="J185" s="37">
        <v>11979972</v>
      </c>
      <c r="K185" s="37">
        <v>34003049</v>
      </c>
      <c r="L185" s="24">
        <f t="shared" si="62"/>
        <v>0.3523205227860596</v>
      </c>
      <c r="M185" s="37">
        <v>11979972</v>
      </c>
      <c r="N185" s="37">
        <v>33371084</v>
      </c>
      <c r="O185" s="24">
        <f t="shared" si="63"/>
        <v>0.3589925937077741</v>
      </c>
      <c r="P185" s="37">
        <v>0</v>
      </c>
      <c r="Q185" s="37">
        <v>9574000</v>
      </c>
      <c r="R185" s="24">
        <f t="shared" si="64"/>
        <v>0</v>
      </c>
      <c r="S185" s="46">
        <v>0</v>
      </c>
      <c r="T185" s="47">
        <v>9574000</v>
      </c>
      <c r="U185" s="24">
        <f t="shared" si="65"/>
        <v>0</v>
      </c>
      <c r="V185" s="46">
        <v>0</v>
      </c>
      <c r="W185" s="47">
        <v>0</v>
      </c>
      <c r="X185" s="24">
        <f t="shared" si="66"/>
        <v>0</v>
      </c>
      <c r="Y185" s="46">
        <v>9574000</v>
      </c>
      <c r="Z185" s="46">
        <v>9574000</v>
      </c>
      <c r="AA185" s="24">
        <f t="shared" si="67"/>
        <v>1</v>
      </c>
      <c r="AB185" s="37">
        <v>0</v>
      </c>
      <c r="AC185" s="46">
        <v>16133602</v>
      </c>
      <c r="AD185" s="24">
        <f t="shared" si="68"/>
        <v>0</v>
      </c>
      <c r="AE185" s="37">
        <v>0</v>
      </c>
      <c r="AF185" s="46">
        <v>41003084</v>
      </c>
      <c r="AG185" s="24">
        <f t="shared" si="69"/>
        <v>0</v>
      </c>
    </row>
    <row r="186" spans="1:33" s="10" customFormat="1" ht="12.75" customHeight="1">
      <c r="A186" s="22"/>
      <c r="B186" s="23" t="s">
        <v>416</v>
      </c>
      <c r="C186" s="102" t="s">
        <v>417</v>
      </c>
      <c r="D186" s="43">
        <v>25583000</v>
      </c>
      <c r="E186" s="37">
        <v>43213000</v>
      </c>
      <c r="F186" s="24">
        <f t="shared" si="60"/>
        <v>0.5920209196306667</v>
      </c>
      <c r="G186" s="43">
        <v>13880500</v>
      </c>
      <c r="H186" s="37">
        <v>49538136</v>
      </c>
      <c r="I186" s="24">
        <f t="shared" si="61"/>
        <v>0.2801982698743449</v>
      </c>
      <c r="J186" s="37">
        <v>13880500</v>
      </c>
      <c r="K186" s="37">
        <v>43208136</v>
      </c>
      <c r="L186" s="24">
        <f t="shared" si="62"/>
        <v>0.321247368782583</v>
      </c>
      <c r="M186" s="37">
        <v>13880500</v>
      </c>
      <c r="N186" s="37">
        <v>25583000</v>
      </c>
      <c r="O186" s="24">
        <f t="shared" si="63"/>
        <v>0.5425673298674901</v>
      </c>
      <c r="P186" s="37">
        <v>0</v>
      </c>
      <c r="Q186" s="37">
        <v>9911000</v>
      </c>
      <c r="R186" s="24">
        <f t="shared" si="64"/>
        <v>0</v>
      </c>
      <c r="S186" s="46">
        <v>0</v>
      </c>
      <c r="T186" s="47">
        <v>9911000</v>
      </c>
      <c r="U186" s="24">
        <f t="shared" si="65"/>
        <v>0</v>
      </c>
      <c r="V186" s="46">
        <v>0</v>
      </c>
      <c r="W186" s="47">
        <v>150572000</v>
      </c>
      <c r="X186" s="24">
        <f t="shared" si="66"/>
        <v>0</v>
      </c>
      <c r="Y186" s="46">
        <v>9911000</v>
      </c>
      <c r="Z186" s="46">
        <v>9911000</v>
      </c>
      <c r="AA186" s="24">
        <f t="shared" si="67"/>
        <v>1</v>
      </c>
      <c r="AB186" s="37">
        <v>21000000</v>
      </c>
      <c r="AC186" s="46">
        <v>9426000</v>
      </c>
      <c r="AD186" s="24">
        <f t="shared" si="68"/>
        <v>2.2278803309993633</v>
      </c>
      <c r="AE186" s="37">
        <v>18125000</v>
      </c>
      <c r="AF186" s="46">
        <v>49538136</v>
      </c>
      <c r="AG186" s="24">
        <f t="shared" si="69"/>
        <v>0.3658797335450813</v>
      </c>
    </row>
    <row r="187" spans="1:33" s="10" customFormat="1" ht="12.75" customHeight="1">
      <c r="A187" s="22"/>
      <c r="B187" s="23" t="s">
        <v>418</v>
      </c>
      <c r="C187" s="102" t="s">
        <v>419</v>
      </c>
      <c r="D187" s="43">
        <v>31293030</v>
      </c>
      <c r="E187" s="37">
        <v>49709030</v>
      </c>
      <c r="F187" s="24">
        <f t="shared" si="60"/>
        <v>0.6295240522697787</v>
      </c>
      <c r="G187" s="43">
        <v>16025269</v>
      </c>
      <c r="H187" s="37">
        <v>68565168</v>
      </c>
      <c r="I187" s="24">
        <f t="shared" si="61"/>
        <v>0.23372317850953125</v>
      </c>
      <c r="J187" s="37">
        <v>16025269</v>
      </c>
      <c r="K187" s="37">
        <v>59201152</v>
      </c>
      <c r="L187" s="24">
        <f t="shared" si="62"/>
        <v>0.2706918439695228</v>
      </c>
      <c r="M187" s="37">
        <v>16025269</v>
      </c>
      <c r="N187" s="37">
        <v>31293030</v>
      </c>
      <c r="O187" s="24">
        <f t="shared" si="63"/>
        <v>0.5121034620169411</v>
      </c>
      <c r="P187" s="37">
        <v>3234911</v>
      </c>
      <c r="Q187" s="37">
        <v>39913911</v>
      </c>
      <c r="R187" s="24">
        <f t="shared" si="64"/>
        <v>0.08104720682470831</v>
      </c>
      <c r="S187" s="46">
        <v>0</v>
      </c>
      <c r="T187" s="47">
        <v>39913911</v>
      </c>
      <c r="U187" s="24">
        <f t="shared" si="65"/>
        <v>0</v>
      </c>
      <c r="V187" s="46">
        <v>0</v>
      </c>
      <c r="W187" s="47">
        <v>233183460</v>
      </c>
      <c r="X187" s="24">
        <f t="shared" si="66"/>
        <v>0</v>
      </c>
      <c r="Y187" s="46">
        <v>16569000</v>
      </c>
      <c r="Z187" s="46">
        <v>39913911</v>
      </c>
      <c r="AA187" s="24">
        <f t="shared" si="67"/>
        <v>0.41511842825926026</v>
      </c>
      <c r="AB187" s="37">
        <v>0</v>
      </c>
      <c r="AC187" s="46">
        <v>14778630</v>
      </c>
      <c r="AD187" s="24">
        <f t="shared" si="68"/>
        <v>0</v>
      </c>
      <c r="AE187" s="37">
        <v>5140210</v>
      </c>
      <c r="AF187" s="46">
        <v>68565168</v>
      </c>
      <c r="AG187" s="24">
        <f t="shared" si="69"/>
        <v>0.07496824043368493</v>
      </c>
    </row>
    <row r="188" spans="1:33" s="10" customFormat="1" ht="12.75" customHeight="1">
      <c r="A188" s="22"/>
      <c r="B188" s="23" t="s">
        <v>420</v>
      </c>
      <c r="C188" s="102" t="s">
        <v>421</v>
      </c>
      <c r="D188" s="43">
        <v>60958099</v>
      </c>
      <c r="E188" s="37">
        <v>85055099</v>
      </c>
      <c r="F188" s="24">
        <f t="shared" si="60"/>
        <v>0.7166895308651631</v>
      </c>
      <c r="G188" s="43">
        <v>30461000</v>
      </c>
      <c r="H188" s="37">
        <v>83275810</v>
      </c>
      <c r="I188" s="24">
        <f t="shared" si="61"/>
        <v>0.3657844937203253</v>
      </c>
      <c r="J188" s="37">
        <v>30461000</v>
      </c>
      <c r="K188" s="37">
        <v>69958200</v>
      </c>
      <c r="L188" s="24">
        <f t="shared" si="62"/>
        <v>0.435417149097604</v>
      </c>
      <c r="M188" s="37">
        <v>30461000</v>
      </c>
      <c r="N188" s="37">
        <v>60958099</v>
      </c>
      <c r="O188" s="24">
        <f t="shared" si="63"/>
        <v>0.49970390316797775</v>
      </c>
      <c r="P188" s="37">
        <v>0</v>
      </c>
      <c r="Q188" s="37">
        <v>16378325</v>
      </c>
      <c r="R188" s="24">
        <f t="shared" si="64"/>
        <v>0</v>
      </c>
      <c r="S188" s="46">
        <v>0</v>
      </c>
      <c r="T188" s="47">
        <v>16378325</v>
      </c>
      <c r="U188" s="24">
        <f t="shared" si="65"/>
        <v>0</v>
      </c>
      <c r="V188" s="46">
        <v>0</v>
      </c>
      <c r="W188" s="47">
        <v>257618637</v>
      </c>
      <c r="X188" s="24">
        <f t="shared" si="66"/>
        <v>0</v>
      </c>
      <c r="Y188" s="46">
        <v>16378325</v>
      </c>
      <c r="Z188" s="46">
        <v>16378325</v>
      </c>
      <c r="AA188" s="24">
        <f t="shared" si="67"/>
        <v>1</v>
      </c>
      <c r="AB188" s="37">
        <v>0</v>
      </c>
      <c r="AC188" s="46">
        <v>21009000</v>
      </c>
      <c r="AD188" s="24">
        <f t="shared" si="68"/>
        <v>0</v>
      </c>
      <c r="AE188" s="37">
        <v>15034000</v>
      </c>
      <c r="AF188" s="46">
        <v>83275810</v>
      </c>
      <c r="AG188" s="24">
        <f t="shared" si="69"/>
        <v>0.18053261805559143</v>
      </c>
    </row>
    <row r="189" spans="1:33" s="10" customFormat="1" ht="12.75" customHeight="1">
      <c r="A189" s="22"/>
      <c r="B189" s="23" t="s">
        <v>422</v>
      </c>
      <c r="C189" s="102" t="s">
        <v>423</v>
      </c>
      <c r="D189" s="43">
        <v>104085</v>
      </c>
      <c r="E189" s="37">
        <v>104085</v>
      </c>
      <c r="F189" s="24">
        <f t="shared" si="60"/>
        <v>1</v>
      </c>
      <c r="G189" s="43">
        <v>35058</v>
      </c>
      <c r="H189" s="37">
        <v>103369</v>
      </c>
      <c r="I189" s="24">
        <f t="shared" si="61"/>
        <v>0.3391539049424876</v>
      </c>
      <c r="J189" s="37">
        <v>35058</v>
      </c>
      <c r="K189" s="37">
        <v>78494</v>
      </c>
      <c r="L189" s="24">
        <f t="shared" si="62"/>
        <v>0.4466328636583688</v>
      </c>
      <c r="M189" s="37">
        <v>35058</v>
      </c>
      <c r="N189" s="37">
        <v>104085</v>
      </c>
      <c r="O189" s="24">
        <f t="shared" si="63"/>
        <v>0.33682086756016716</v>
      </c>
      <c r="P189" s="37">
        <v>462000</v>
      </c>
      <c r="Q189" s="37">
        <v>27199000</v>
      </c>
      <c r="R189" s="24">
        <f t="shared" si="64"/>
        <v>0.016985918599948528</v>
      </c>
      <c r="S189" s="46">
        <v>462000</v>
      </c>
      <c r="T189" s="47">
        <v>27199000</v>
      </c>
      <c r="U189" s="24">
        <f t="shared" si="65"/>
        <v>0.016985918599948528</v>
      </c>
      <c r="V189" s="46">
        <v>462000</v>
      </c>
      <c r="W189" s="47">
        <v>0</v>
      </c>
      <c r="X189" s="24">
        <f t="shared" si="66"/>
        <v>0</v>
      </c>
      <c r="Y189" s="46">
        <v>26113000</v>
      </c>
      <c r="Z189" s="46">
        <v>27199000</v>
      </c>
      <c r="AA189" s="24">
        <f t="shared" si="67"/>
        <v>0.9600720614728483</v>
      </c>
      <c r="AB189" s="37">
        <v>53000000</v>
      </c>
      <c r="AC189" s="46">
        <v>42754</v>
      </c>
      <c r="AD189" s="24">
        <f t="shared" si="68"/>
        <v>1239.650091219535</v>
      </c>
      <c r="AE189" s="37">
        <v>8000000</v>
      </c>
      <c r="AF189" s="46">
        <v>103369</v>
      </c>
      <c r="AG189" s="24">
        <f t="shared" si="69"/>
        <v>77.39264189457187</v>
      </c>
    </row>
    <row r="190" spans="1:33" s="10" customFormat="1" ht="12.75" customHeight="1">
      <c r="A190" s="22"/>
      <c r="B190" s="23" t="s">
        <v>424</v>
      </c>
      <c r="C190" s="102" t="s">
        <v>425</v>
      </c>
      <c r="D190" s="43">
        <v>19007599</v>
      </c>
      <c r="E190" s="37">
        <v>31539599</v>
      </c>
      <c r="F190" s="24">
        <f t="shared" si="60"/>
        <v>0.6026582329090487</v>
      </c>
      <c r="G190" s="43">
        <v>7335548</v>
      </c>
      <c r="H190" s="37">
        <v>20045599</v>
      </c>
      <c r="I190" s="24">
        <f t="shared" si="61"/>
        <v>0.3659430681018811</v>
      </c>
      <c r="J190" s="37">
        <v>7335548</v>
      </c>
      <c r="K190" s="37">
        <v>20045599</v>
      </c>
      <c r="L190" s="24">
        <f t="shared" si="62"/>
        <v>0.3659430681018811</v>
      </c>
      <c r="M190" s="37">
        <v>7335548</v>
      </c>
      <c r="N190" s="37">
        <v>19007599</v>
      </c>
      <c r="O190" s="24">
        <f t="shared" si="63"/>
        <v>0.38592712314690564</v>
      </c>
      <c r="P190" s="37">
        <v>0</v>
      </c>
      <c r="Q190" s="37">
        <v>11494000</v>
      </c>
      <c r="R190" s="24">
        <f t="shared" si="64"/>
        <v>0</v>
      </c>
      <c r="S190" s="46">
        <v>0</v>
      </c>
      <c r="T190" s="47">
        <v>11494000</v>
      </c>
      <c r="U190" s="24">
        <f t="shared" si="65"/>
        <v>0</v>
      </c>
      <c r="V190" s="46">
        <v>0</v>
      </c>
      <c r="W190" s="47">
        <v>0</v>
      </c>
      <c r="X190" s="24">
        <f t="shared" si="66"/>
        <v>0</v>
      </c>
      <c r="Y190" s="46">
        <v>8818190</v>
      </c>
      <c r="Z190" s="46">
        <v>11494000</v>
      </c>
      <c r="AA190" s="24">
        <f t="shared" si="67"/>
        <v>0.7671994083869845</v>
      </c>
      <c r="AB190" s="37">
        <v>0</v>
      </c>
      <c r="AC190" s="46">
        <v>4240941</v>
      </c>
      <c r="AD190" s="24">
        <f t="shared" si="68"/>
        <v>0</v>
      </c>
      <c r="AE190" s="37">
        <v>0</v>
      </c>
      <c r="AF190" s="46">
        <v>20045599</v>
      </c>
      <c r="AG190" s="24">
        <f t="shared" si="69"/>
        <v>0</v>
      </c>
    </row>
    <row r="191" spans="1:33" s="10" customFormat="1" ht="12.75" customHeight="1">
      <c r="A191" s="22"/>
      <c r="B191" s="23" t="s">
        <v>426</v>
      </c>
      <c r="C191" s="102" t="s">
        <v>427</v>
      </c>
      <c r="D191" s="43">
        <v>97608037</v>
      </c>
      <c r="E191" s="37">
        <v>145337037</v>
      </c>
      <c r="F191" s="24">
        <f t="shared" si="60"/>
        <v>0.6715978185243999</v>
      </c>
      <c r="G191" s="43">
        <v>49193648</v>
      </c>
      <c r="H191" s="37">
        <v>145952962</v>
      </c>
      <c r="I191" s="24">
        <f t="shared" si="61"/>
        <v>0.33705138508939614</v>
      </c>
      <c r="J191" s="37">
        <v>49193648</v>
      </c>
      <c r="K191" s="37">
        <v>116424111</v>
      </c>
      <c r="L191" s="24">
        <f t="shared" si="62"/>
        <v>0.4225383176857584</v>
      </c>
      <c r="M191" s="37">
        <v>49193648</v>
      </c>
      <c r="N191" s="37">
        <v>97608037</v>
      </c>
      <c r="O191" s="24">
        <f t="shared" si="63"/>
        <v>0.5039917768246891</v>
      </c>
      <c r="P191" s="37">
        <v>7650000</v>
      </c>
      <c r="Q191" s="37">
        <v>27978150</v>
      </c>
      <c r="R191" s="24">
        <f t="shared" si="64"/>
        <v>0.2734276569394331</v>
      </c>
      <c r="S191" s="46">
        <v>2800000</v>
      </c>
      <c r="T191" s="47">
        <v>27978150</v>
      </c>
      <c r="U191" s="24">
        <f t="shared" si="65"/>
        <v>0.10007809665757028</v>
      </c>
      <c r="V191" s="46">
        <v>2800000</v>
      </c>
      <c r="W191" s="47">
        <v>216145000</v>
      </c>
      <c r="X191" s="24">
        <f t="shared" si="66"/>
        <v>0.01295426681163108</v>
      </c>
      <c r="Y191" s="46">
        <v>17254761</v>
      </c>
      <c r="Z191" s="46">
        <v>27978150</v>
      </c>
      <c r="AA191" s="24">
        <f t="shared" si="67"/>
        <v>0.6167227282718836</v>
      </c>
      <c r="AB191" s="37">
        <v>54987000</v>
      </c>
      <c r="AC191" s="46">
        <v>75038885</v>
      </c>
      <c r="AD191" s="24">
        <f t="shared" si="68"/>
        <v>0.7327800779555826</v>
      </c>
      <c r="AE191" s="37">
        <v>7032000</v>
      </c>
      <c r="AF191" s="46">
        <v>145952962</v>
      </c>
      <c r="AG191" s="24">
        <f t="shared" si="69"/>
        <v>0.048179906071382096</v>
      </c>
    </row>
    <row r="192" spans="1:33" s="10" customFormat="1" ht="12.75" customHeight="1">
      <c r="A192" s="22"/>
      <c r="B192" s="23" t="s">
        <v>428</v>
      </c>
      <c r="C192" s="102" t="s">
        <v>429</v>
      </c>
      <c r="D192" s="43">
        <v>388261947</v>
      </c>
      <c r="E192" s="37">
        <v>454812514</v>
      </c>
      <c r="F192" s="24">
        <f t="shared" si="60"/>
        <v>0.8536747232069345</v>
      </c>
      <c r="G192" s="43">
        <v>170072914</v>
      </c>
      <c r="H192" s="37">
        <v>418696821</v>
      </c>
      <c r="I192" s="24">
        <f t="shared" si="61"/>
        <v>0.4061958569300912</v>
      </c>
      <c r="J192" s="37">
        <v>170072914</v>
      </c>
      <c r="K192" s="37">
        <v>301795694</v>
      </c>
      <c r="L192" s="24">
        <f t="shared" si="62"/>
        <v>0.5635365824669454</v>
      </c>
      <c r="M192" s="37">
        <v>170072914</v>
      </c>
      <c r="N192" s="37">
        <v>388261947</v>
      </c>
      <c r="O192" s="24">
        <f t="shared" si="63"/>
        <v>0.43803652486191236</v>
      </c>
      <c r="P192" s="37">
        <v>46467633</v>
      </c>
      <c r="Q192" s="37">
        <v>81027579</v>
      </c>
      <c r="R192" s="24">
        <f t="shared" si="64"/>
        <v>0.573479222426231</v>
      </c>
      <c r="S192" s="46">
        <v>42467633</v>
      </c>
      <c r="T192" s="47">
        <v>81027579</v>
      </c>
      <c r="U192" s="24">
        <f t="shared" si="65"/>
        <v>0.5241133145542951</v>
      </c>
      <c r="V192" s="46">
        <v>42467633</v>
      </c>
      <c r="W192" s="47">
        <v>2259166637</v>
      </c>
      <c r="X192" s="24">
        <f t="shared" si="66"/>
        <v>0.018797919686169656</v>
      </c>
      <c r="Y192" s="46">
        <v>74177579</v>
      </c>
      <c r="Z192" s="46">
        <v>81027579</v>
      </c>
      <c r="AA192" s="24">
        <f t="shared" si="67"/>
        <v>0.9154608827693099</v>
      </c>
      <c r="AB192" s="37">
        <v>22167375</v>
      </c>
      <c r="AC192" s="46">
        <v>282826489</v>
      </c>
      <c r="AD192" s="24">
        <f t="shared" si="68"/>
        <v>0.07837800157396148</v>
      </c>
      <c r="AE192" s="37">
        <v>27024739</v>
      </c>
      <c r="AF192" s="46">
        <v>418696821</v>
      </c>
      <c r="AG192" s="24">
        <f t="shared" si="69"/>
        <v>0.06454488700309477</v>
      </c>
    </row>
    <row r="193" spans="1:33" s="10" customFormat="1" ht="12.75" customHeight="1">
      <c r="A193" s="22"/>
      <c r="B193" s="23" t="s">
        <v>430</v>
      </c>
      <c r="C193" s="102" t="s">
        <v>431</v>
      </c>
      <c r="D193" s="43">
        <v>24849549</v>
      </c>
      <c r="E193" s="37">
        <v>46648549</v>
      </c>
      <c r="F193" s="24">
        <f t="shared" si="60"/>
        <v>0.5326971477719489</v>
      </c>
      <c r="G193" s="43">
        <v>11742255</v>
      </c>
      <c r="H193" s="37">
        <v>31526481</v>
      </c>
      <c r="I193" s="24">
        <f t="shared" si="61"/>
        <v>0.37245688790956405</v>
      </c>
      <c r="J193" s="37">
        <v>11742255</v>
      </c>
      <c r="K193" s="37">
        <v>30866481</v>
      </c>
      <c r="L193" s="24">
        <f t="shared" si="62"/>
        <v>0.3804209167867241</v>
      </c>
      <c r="M193" s="37">
        <v>11742255</v>
      </c>
      <c r="N193" s="37">
        <v>24849549</v>
      </c>
      <c r="O193" s="24">
        <f t="shared" si="63"/>
        <v>0.47253392808054584</v>
      </c>
      <c r="P193" s="37">
        <v>365000</v>
      </c>
      <c r="Q193" s="37">
        <v>17535000</v>
      </c>
      <c r="R193" s="24">
        <f t="shared" si="64"/>
        <v>0.020815511833475905</v>
      </c>
      <c r="S193" s="46">
        <v>0</v>
      </c>
      <c r="T193" s="47">
        <v>17535000</v>
      </c>
      <c r="U193" s="24">
        <f t="shared" si="65"/>
        <v>0</v>
      </c>
      <c r="V193" s="46">
        <v>0</v>
      </c>
      <c r="W193" s="47">
        <v>70564300</v>
      </c>
      <c r="X193" s="24">
        <f t="shared" si="66"/>
        <v>0</v>
      </c>
      <c r="Y193" s="46">
        <v>12299840</v>
      </c>
      <c r="Z193" s="46">
        <v>17535000</v>
      </c>
      <c r="AA193" s="24">
        <f t="shared" si="67"/>
        <v>0.7014451097804392</v>
      </c>
      <c r="AB193" s="37">
        <v>20966374</v>
      </c>
      <c r="AC193" s="46">
        <v>7064102</v>
      </c>
      <c r="AD193" s="24">
        <f t="shared" si="68"/>
        <v>2.9680168831084264</v>
      </c>
      <c r="AE193" s="37">
        <v>5386700</v>
      </c>
      <c r="AF193" s="46">
        <v>31526481</v>
      </c>
      <c r="AG193" s="24">
        <f t="shared" si="69"/>
        <v>0.17086271062095384</v>
      </c>
    </row>
    <row r="194" spans="1:33" s="10" customFormat="1" ht="12.75" customHeight="1">
      <c r="A194" s="22"/>
      <c r="B194" s="23" t="s">
        <v>432</v>
      </c>
      <c r="C194" s="102" t="s">
        <v>433</v>
      </c>
      <c r="D194" s="43">
        <v>62978000</v>
      </c>
      <c r="E194" s="37">
        <v>105471000</v>
      </c>
      <c r="F194" s="24">
        <f t="shared" si="60"/>
        <v>0.5971120023513572</v>
      </c>
      <c r="G194" s="43">
        <v>45993000</v>
      </c>
      <c r="H194" s="37">
        <v>161318000</v>
      </c>
      <c r="I194" s="24">
        <f t="shared" si="61"/>
        <v>0.2851076755228803</v>
      </c>
      <c r="J194" s="37">
        <v>45993000</v>
      </c>
      <c r="K194" s="37">
        <v>139138000</v>
      </c>
      <c r="L194" s="24">
        <f t="shared" si="62"/>
        <v>0.3305567134787046</v>
      </c>
      <c r="M194" s="37">
        <v>45993000</v>
      </c>
      <c r="N194" s="37">
        <v>62978000</v>
      </c>
      <c r="O194" s="24">
        <f t="shared" si="63"/>
        <v>0.7303026453682239</v>
      </c>
      <c r="P194" s="37">
        <v>38404000</v>
      </c>
      <c r="Q194" s="37">
        <v>52898180</v>
      </c>
      <c r="R194" s="24">
        <f t="shared" si="64"/>
        <v>0.7259985126142336</v>
      </c>
      <c r="S194" s="46">
        <v>6500000</v>
      </c>
      <c r="T194" s="47">
        <v>52898180</v>
      </c>
      <c r="U194" s="24">
        <f t="shared" si="65"/>
        <v>0.12287757348173416</v>
      </c>
      <c r="V194" s="46">
        <v>6500000</v>
      </c>
      <c r="W194" s="47">
        <v>585243000</v>
      </c>
      <c r="X194" s="24">
        <f t="shared" si="66"/>
        <v>0.011106497642859462</v>
      </c>
      <c r="Y194" s="46">
        <v>43320000</v>
      </c>
      <c r="Z194" s="46">
        <v>52898180</v>
      </c>
      <c r="AA194" s="24">
        <f t="shared" si="67"/>
        <v>0.8189317666505729</v>
      </c>
      <c r="AB194" s="37">
        <v>1085000</v>
      </c>
      <c r="AC194" s="46">
        <v>41026000</v>
      </c>
      <c r="AD194" s="24">
        <f t="shared" si="68"/>
        <v>0.02644664359186857</v>
      </c>
      <c r="AE194" s="37">
        <v>17649000</v>
      </c>
      <c r="AF194" s="46">
        <v>161318000</v>
      </c>
      <c r="AG194" s="24">
        <f t="shared" si="69"/>
        <v>0.10940502609752166</v>
      </c>
    </row>
    <row r="195" spans="1:33" s="10" customFormat="1" ht="12.75" customHeight="1">
      <c r="A195" s="22"/>
      <c r="B195" s="23" t="s">
        <v>434</v>
      </c>
      <c r="C195" s="102" t="s">
        <v>435</v>
      </c>
      <c r="D195" s="43">
        <v>39224669</v>
      </c>
      <c r="E195" s="37">
        <v>55385873</v>
      </c>
      <c r="F195" s="24">
        <f t="shared" si="60"/>
        <v>0.7082071090582972</v>
      </c>
      <c r="G195" s="43">
        <v>10026000</v>
      </c>
      <c r="H195" s="37">
        <v>55294801</v>
      </c>
      <c r="I195" s="24">
        <f t="shared" si="61"/>
        <v>0.1813190357625123</v>
      </c>
      <c r="J195" s="37">
        <v>10026000</v>
      </c>
      <c r="K195" s="37">
        <v>43466801</v>
      </c>
      <c r="L195" s="24">
        <f t="shared" si="62"/>
        <v>0.23065879635356648</v>
      </c>
      <c r="M195" s="37">
        <v>10026000</v>
      </c>
      <c r="N195" s="37">
        <v>39224669</v>
      </c>
      <c r="O195" s="24">
        <f t="shared" si="63"/>
        <v>0.2556044513721709</v>
      </c>
      <c r="P195" s="37">
        <v>630300</v>
      </c>
      <c r="Q195" s="37">
        <v>10003300</v>
      </c>
      <c r="R195" s="24">
        <f t="shared" si="64"/>
        <v>0.06300920696170263</v>
      </c>
      <c r="S195" s="46">
        <v>0</v>
      </c>
      <c r="T195" s="47">
        <v>10003300</v>
      </c>
      <c r="U195" s="24">
        <f t="shared" si="65"/>
        <v>0</v>
      </c>
      <c r="V195" s="46">
        <v>0</v>
      </c>
      <c r="W195" s="47">
        <v>0</v>
      </c>
      <c r="X195" s="24">
        <f t="shared" si="66"/>
        <v>0</v>
      </c>
      <c r="Y195" s="46">
        <v>9373300</v>
      </c>
      <c r="Z195" s="46">
        <v>10003300</v>
      </c>
      <c r="AA195" s="24">
        <f t="shared" si="67"/>
        <v>0.9370207831415632</v>
      </c>
      <c r="AB195" s="37">
        <v>0</v>
      </c>
      <c r="AC195" s="46">
        <v>27541836</v>
      </c>
      <c r="AD195" s="24">
        <f t="shared" si="68"/>
        <v>0</v>
      </c>
      <c r="AE195" s="37">
        <v>0</v>
      </c>
      <c r="AF195" s="46">
        <v>55294801</v>
      </c>
      <c r="AG195" s="24">
        <f t="shared" si="69"/>
        <v>0</v>
      </c>
    </row>
    <row r="196" spans="1:33" s="10" customFormat="1" ht="12.75" customHeight="1">
      <c r="A196" s="22"/>
      <c r="B196" s="23" t="s">
        <v>88</v>
      </c>
      <c r="C196" s="102" t="s">
        <v>89</v>
      </c>
      <c r="D196" s="43">
        <v>1369667112</v>
      </c>
      <c r="E196" s="37">
        <v>1534813472</v>
      </c>
      <c r="F196" s="24">
        <f aca="true" t="shared" si="70" ref="F196:F227">IF($E196=0,0,($N196/$E196))</f>
        <v>0.8923997195667045</v>
      </c>
      <c r="G196" s="43">
        <v>441895901</v>
      </c>
      <c r="H196" s="37">
        <v>1371847468</v>
      </c>
      <c r="I196" s="24">
        <f aca="true" t="shared" si="71" ref="I196:I227">IF($AF196=0,0,($M196/$AF196))</f>
        <v>0.3221173718709666</v>
      </c>
      <c r="J196" s="37">
        <v>441895901</v>
      </c>
      <c r="K196" s="37">
        <v>1022847468</v>
      </c>
      <c r="L196" s="24">
        <f aca="true" t="shared" si="72" ref="L196:L227">IF($K196=0,0,($M196/$K196))</f>
        <v>0.4320252186418865</v>
      </c>
      <c r="M196" s="37">
        <v>441895901</v>
      </c>
      <c r="N196" s="37">
        <v>1369667112</v>
      </c>
      <c r="O196" s="24">
        <f aca="true" t="shared" si="73" ref="O196:O227">IF($N196=0,0,($M196/$N196))</f>
        <v>0.32263014649942184</v>
      </c>
      <c r="P196" s="37">
        <v>136900000</v>
      </c>
      <c r="Q196" s="37">
        <v>285010000</v>
      </c>
      <c r="R196" s="24">
        <f aca="true" t="shared" si="74" ref="R196:R227">IF($T196=0,0,($P196/$T196))</f>
        <v>0.4803340233676011</v>
      </c>
      <c r="S196" s="46">
        <v>124900000</v>
      </c>
      <c r="T196" s="47">
        <v>285010000</v>
      </c>
      <c r="U196" s="24">
        <f aca="true" t="shared" si="75" ref="U196:U227">IF($T196=0,0,($V196/$T196))</f>
        <v>0.4382302375355251</v>
      </c>
      <c r="V196" s="46">
        <v>124900000</v>
      </c>
      <c r="W196" s="47">
        <v>1169410611</v>
      </c>
      <c r="X196" s="24">
        <f aca="true" t="shared" si="76" ref="X196:X227">IF($W196=0,0,($V196/$W196))</f>
        <v>0.10680594038153464</v>
      </c>
      <c r="Y196" s="46">
        <v>250110000</v>
      </c>
      <c r="Z196" s="46">
        <v>285010000</v>
      </c>
      <c r="AA196" s="24">
        <f aca="true" t="shared" si="77" ref="AA196:AA227">IF($Z196=0,0,($Y196/$Z196))</f>
        <v>0.8775481562050454</v>
      </c>
      <c r="AB196" s="37">
        <v>158341585</v>
      </c>
      <c r="AC196" s="46">
        <v>796303869</v>
      </c>
      <c r="AD196" s="24">
        <f aca="true" t="shared" si="78" ref="AD196:AD227">IF($AC196=0,0,($AB196/$AC196))</f>
        <v>0.19884568085653745</v>
      </c>
      <c r="AE196" s="37">
        <v>140815758</v>
      </c>
      <c r="AF196" s="46">
        <v>1371847468</v>
      </c>
      <c r="AG196" s="24">
        <f aca="true" t="shared" si="79" ref="AG196:AG227">IF($AF196=0,0,($AE196/$AF196))</f>
        <v>0.10264680387921961</v>
      </c>
    </row>
    <row r="197" spans="1:33" s="10" customFormat="1" ht="12.75" customHeight="1">
      <c r="A197" s="22"/>
      <c r="B197" s="23" t="s">
        <v>436</v>
      </c>
      <c r="C197" s="102" t="s">
        <v>437</v>
      </c>
      <c r="D197" s="43">
        <v>61862998</v>
      </c>
      <c r="E197" s="37">
        <v>112664998</v>
      </c>
      <c r="F197" s="24">
        <f t="shared" si="70"/>
        <v>0.5490879962559445</v>
      </c>
      <c r="G197" s="43">
        <v>28613000</v>
      </c>
      <c r="H197" s="37">
        <v>81381000</v>
      </c>
      <c r="I197" s="24">
        <f t="shared" si="71"/>
        <v>0.3515931237020926</v>
      </c>
      <c r="J197" s="37">
        <v>28613000</v>
      </c>
      <c r="K197" s="37">
        <v>56380200</v>
      </c>
      <c r="L197" s="24">
        <f t="shared" si="72"/>
        <v>0.507500860231074</v>
      </c>
      <c r="M197" s="37">
        <v>28613000</v>
      </c>
      <c r="N197" s="37">
        <v>61862998</v>
      </c>
      <c r="O197" s="24">
        <f t="shared" si="73"/>
        <v>0.4625220394265406</v>
      </c>
      <c r="P197" s="37">
        <v>704000</v>
      </c>
      <c r="Q197" s="37">
        <v>75518000</v>
      </c>
      <c r="R197" s="24">
        <f t="shared" si="74"/>
        <v>0.009322280780741016</v>
      </c>
      <c r="S197" s="46">
        <v>0</v>
      </c>
      <c r="T197" s="47">
        <v>75518000</v>
      </c>
      <c r="U197" s="24">
        <f t="shared" si="75"/>
        <v>0</v>
      </c>
      <c r="V197" s="46">
        <v>0</v>
      </c>
      <c r="W197" s="47">
        <v>0</v>
      </c>
      <c r="X197" s="24">
        <f t="shared" si="76"/>
        <v>0</v>
      </c>
      <c r="Y197" s="46">
        <v>74814000</v>
      </c>
      <c r="Z197" s="46">
        <v>75518000</v>
      </c>
      <c r="AA197" s="24">
        <f t="shared" si="77"/>
        <v>0.990677719219259</v>
      </c>
      <c r="AB197" s="37">
        <v>0</v>
      </c>
      <c r="AC197" s="46">
        <v>47768035</v>
      </c>
      <c r="AD197" s="24">
        <f t="shared" si="78"/>
        <v>0</v>
      </c>
      <c r="AE197" s="37">
        <v>0</v>
      </c>
      <c r="AF197" s="46">
        <v>81381000</v>
      </c>
      <c r="AG197" s="24">
        <f t="shared" si="79"/>
        <v>0</v>
      </c>
    </row>
    <row r="198" spans="1:33" s="10" customFormat="1" ht="12.75" customHeight="1">
      <c r="A198" s="22"/>
      <c r="B198" s="23" t="s">
        <v>438</v>
      </c>
      <c r="C198" s="102" t="s">
        <v>439</v>
      </c>
      <c r="D198" s="43">
        <v>51761694</v>
      </c>
      <c r="E198" s="37">
        <v>86873694</v>
      </c>
      <c r="F198" s="24">
        <f t="shared" si="70"/>
        <v>0.5958270175549344</v>
      </c>
      <c r="G198" s="43">
        <v>27030801</v>
      </c>
      <c r="H198" s="37">
        <v>151016088</v>
      </c>
      <c r="I198" s="24">
        <f t="shared" si="71"/>
        <v>0.17899285670808796</v>
      </c>
      <c r="J198" s="37">
        <v>27030801</v>
      </c>
      <c r="K198" s="37">
        <v>135737347</v>
      </c>
      <c r="L198" s="24">
        <f t="shared" si="72"/>
        <v>0.19914048415871868</v>
      </c>
      <c r="M198" s="37">
        <v>27030801</v>
      </c>
      <c r="N198" s="37">
        <v>51761694</v>
      </c>
      <c r="O198" s="24">
        <f t="shared" si="73"/>
        <v>0.522216313090526</v>
      </c>
      <c r="P198" s="37">
        <v>0</v>
      </c>
      <c r="Q198" s="37">
        <v>0</v>
      </c>
      <c r="R198" s="24">
        <f t="shared" si="74"/>
        <v>0</v>
      </c>
      <c r="S198" s="46">
        <v>0</v>
      </c>
      <c r="T198" s="47">
        <v>0</v>
      </c>
      <c r="U198" s="24">
        <f t="shared" si="75"/>
        <v>0</v>
      </c>
      <c r="V198" s="46">
        <v>0</v>
      </c>
      <c r="W198" s="47">
        <v>0</v>
      </c>
      <c r="X198" s="24">
        <f t="shared" si="76"/>
        <v>0</v>
      </c>
      <c r="Y198" s="46">
        <v>0</v>
      </c>
      <c r="Z198" s="46">
        <v>0</v>
      </c>
      <c r="AA198" s="24">
        <f t="shared" si="77"/>
        <v>0</v>
      </c>
      <c r="AB198" s="37">
        <v>0</v>
      </c>
      <c r="AC198" s="46">
        <v>25816439</v>
      </c>
      <c r="AD198" s="24">
        <f t="shared" si="78"/>
        <v>0</v>
      </c>
      <c r="AE198" s="37">
        <v>0</v>
      </c>
      <c r="AF198" s="46">
        <v>151016088</v>
      </c>
      <c r="AG198" s="24">
        <f t="shared" si="79"/>
        <v>0</v>
      </c>
    </row>
    <row r="199" spans="1:33" s="10" customFormat="1" ht="12.75" customHeight="1">
      <c r="A199" s="22"/>
      <c r="B199" s="23" t="s">
        <v>440</v>
      </c>
      <c r="C199" s="102" t="s">
        <v>441</v>
      </c>
      <c r="D199" s="43">
        <v>108589056</v>
      </c>
      <c r="E199" s="37">
        <v>175520057</v>
      </c>
      <c r="F199" s="24">
        <f t="shared" si="70"/>
        <v>0.6186703551492124</v>
      </c>
      <c r="G199" s="43">
        <v>58566656</v>
      </c>
      <c r="H199" s="37">
        <v>184787027</v>
      </c>
      <c r="I199" s="24">
        <f t="shared" si="71"/>
        <v>0.31694138355286167</v>
      </c>
      <c r="J199" s="37">
        <v>58566656</v>
      </c>
      <c r="K199" s="37">
        <v>135680444</v>
      </c>
      <c r="L199" s="24">
        <f t="shared" si="72"/>
        <v>0.4316514176501368</v>
      </c>
      <c r="M199" s="37">
        <v>58566656</v>
      </c>
      <c r="N199" s="37">
        <v>108589056</v>
      </c>
      <c r="O199" s="24">
        <f t="shared" si="73"/>
        <v>0.5393421598581721</v>
      </c>
      <c r="P199" s="37">
        <v>4651632</v>
      </c>
      <c r="Q199" s="37">
        <v>55187822</v>
      </c>
      <c r="R199" s="24">
        <f t="shared" si="74"/>
        <v>0.0842872907722287</v>
      </c>
      <c r="S199" s="46">
        <v>0</v>
      </c>
      <c r="T199" s="47">
        <v>55187822</v>
      </c>
      <c r="U199" s="24">
        <f t="shared" si="75"/>
        <v>0</v>
      </c>
      <c r="V199" s="46">
        <v>0</v>
      </c>
      <c r="W199" s="47">
        <v>0</v>
      </c>
      <c r="X199" s="24">
        <f t="shared" si="76"/>
        <v>0</v>
      </c>
      <c r="Y199" s="46">
        <v>49346190</v>
      </c>
      <c r="Z199" s="46">
        <v>55187822</v>
      </c>
      <c r="AA199" s="24">
        <f t="shared" si="77"/>
        <v>0.894149981131707</v>
      </c>
      <c r="AB199" s="37">
        <v>19200893</v>
      </c>
      <c r="AC199" s="46">
        <v>86588485</v>
      </c>
      <c r="AD199" s="24">
        <f t="shared" si="78"/>
        <v>0.22174880412793918</v>
      </c>
      <c r="AE199" s="37">
        <v>1320000</v>
      </c>
      <c r="AF199" s="46">
        <v>184787027</v>
      </c>
      <c r="AG199" s="24">
        <f t="shared" si="79"/>
        <v>0.007143358608177618</v>
      </c>
    </row>
    <row r="200" spans="1:33" s="10" customFormat="1" ht="12.75" customHeight="1">
      <c r="A200" s="22"/>
      <c r="B200" s="23" t="s">
        <v>442</v>
      </c>
      <c r="C200" s="102" t="s">
        <v>443</v>
      </c>
      <c r="D200" s="43">
        <v>79688895</v>
      </c>
      <c r="E200" s="37">
        <v>158438375</v>
      </c>
      <c r="F200" s="24">
        <f t="shared" si="70"/>
        <v>0.5029646069015793</v>
      </c>
      <c r="G200" s="43">
        <v>27989256</v>
      </c>
      <c r="H200" s="37">
        <v>88996306</v>
      </c>
      <c r="I200" s="24">
        <f t="shared" si="71"/>
        <v>0.3144990759504108</v>
      </c>
      <c r="J200" s="37">
        <v>27989256</v>
      </c>
      <c r="K200" s="37">
        <v>81701704</v>
      </c>
      <c r="L200" s="24">
        <f t="shared" si="72"/>
        <v>0.34257860766282183</v>
      </c>
      <c r="M200" s="37">
        <v>27989256</v>
      </c>
      <c r="N200" s="37">
        <v>79688895</v>
      </c>
      <c r="O200" s="24">
        <f t="shared" si="73"/>
        <v>0.3512315737343327</v>
      </c>
      <c r="P200" s="37">
        <v>13965546</v>
      </c>
      <c r="Q200" s="37">
        <v>69442066</v>
      </c>
      <c r="R200" s="24">
        <f t="shared" si="74"/>
        <v>0.20111075036275564</v>
      </c>
      <c r="S200" s="46">
        <v>0</v>
      </c>
      <c r="T200" s="47">
        <v>69442066</v>
      </c>
      <c r="U200" s="24">
        <f t="shared" si="75"/>
        <v>0</v>
      </c>
      <c r="V200" s="46">
        <v>0</v>
      </c>
      <c r="W200" s="47">
        <v>114581538</v>
      </c>
      <c r="X200" s="24">
        <f t="shared" si="76"/>
        <v>0</v>
      </c>
      <c r="Y200" s="46">
        <v>50567007</v>
      </c>
      <c r="Z200" s="46">
        <v>69442066</v>
      </c>
      <c r="AA200" s="24">
        <f t="shared" si="77"/>
        <v>0.7281898410107787</v>
      </c>
      <c r="AB200" s="37">
        <v>22652482</v>
      </c>
      <c r="AC200" s="46">
        <v>12360663</v>
      </c>
      <c r="AD200" s="24">
        <f t="shared" si="78"/>
        <v>1.8326267773824105</v>
      </c>
      <c r="AE200" s="37">
        <v>17024484</v>
      </c>
      <c r="AF200" s="46">
        <v>88996306</v>
      </c>
      <c r="AG200" s="24">
        <f t="shared" si="79"/>
        <v>0.19129427686582856</v>
      </c>
    </row>
    <row r="201" spans="1:33" s="10" customFormat="1" ht="12.75" customHeight="1">
      <c r="A201" s="22"/>
      <c r="B201" s="23" t="s">
        <v>444</v>
      </c>
      <c r="C201" s="102" t="s">
        <v>445</v>
      </c>
      <c r="D201" s="43">
        <v>179762115</v>
      </c>
      <c r="E201" s="37">
        <v>251349115</v>
      </c>
      <c r="F201" s="24">
        <f t="shared" si="70"/>
        <v>0.7151889713238099</v>
      </c>
      <c r="G201" s="43">
        <v>51231098</v>
      </c>
      <c r="H201" s="37">
        <v>191519115</v>
      </c>
      <c r="I201" s="24">
        <f t="shared" si="71"/>
        <v>0.26749861495548366</v>
      </c>
      <c r="J201" s="37">
        <v>51231098</v>
      </c>
      <c r="K201" s="37">
        <v>142117780</v>
      </c>
      <c r="L201" s="24">
        <f t="shared" si="72"/>
        <v>0.36048338216372366</v>
      </c>
      <c r="M201" s="37">
        <v>51231098</v>
      </c>
      <c r="N201" s="37">
        <v>179762115</v>
      </c>
      <c r="O201" s="24">
        <f t="shared" si="73"/>
        <v>0.2849938542389758</v>
      </c>
      <c r="P201" s="37">
        <v>64697000</v>
      </c>
      <c r="Q201" s="37">
        <v>119860000</v>
      </c>
      <c r="R201" s="24">
        <f t="shared" si="74"/>
        <v>0.5397713999666277</v>
      </c>
      <c r="S201" s="46">
        <v>60030000</v>
      </c>
      <c r="T201" s="47">
        <v>119860000</v>
      </c>
      <c r="U201" s="24">
        <f t="shared" si="75"/>
        <v>0.5008343066911397</v>
      </c>
      <c r="V201" s="46">
        <v>60030000</v>
      </c>
      <c r="W201" s="47">
        <v>1131129000</v>
      </c>
      <c r="X201" s="24">
        <f t="shared" si="76"/>
        <v>0.05307086990078055</v>
      </c>
      <c r="Y201" s="46">
        <v>109868857</v>
      </c>
      <c r="Z201" s="46">
        <v>119860000</v>
      </c>
      <c r="AA201" s="24">
        <f t="shared" si="77"/>
        <v>0.9166432254296679</v>
      </c>
      <c r="AB201" s="37">
        <v>21545357</v>
      </c>
      <c r="AC201" s="46">
        <v>71938232</v>
      </c>
      <c r="AD201" s="24">
        <f t="shared" si="78"/>
        <v>0.29949800545556915</v>
      </c>
      <c r="AE201" s="37">
        <v>28057797</v>
      </c>
      <c r="AF201" s="46">
        <v>191519115</v>
      </c>
      <c r="AG201" s="24">
        <f t="shared" si="79"/>
        <v>0.14650128787405894</v>
      </c>
    </row>
    <row r="202" spans="1:33" s="10" customFormat="1" ht="12.75" customHeight="1">
      <c r="A202" s="22"/>
      <c r="B202" s="23" t="s">
        <v>446</v>
      </c>
      <c r="C202" s="102" t="s">
        <v>447</v>
      </c>
      <c r="D202" s="43">
        <v>205655355</v>
      </c>
      <c r="E202" s="37">
        <v>235518355</v>
      </c>
      <c r="F202" s="24">
        <f t="shared" si="70"/>
        <v>0.8732030885660695</v>
      </c>
      <c r="G202" s="43">
        <v>63581956</v>
      </c>
      <c r="H202" s="37">
        <v>190435355</v>
      </c>
      <c r="I202" s="24">
        <f t="shared" si="71"/>
        <v>0.33387684760531994</v>
      </c>
      <c r="J202" s="37">
        <v>63581956</v>
      </c>
      <c r="K202" s="37">
        <v>141555413</v>
      </c>
      <c r="L202" s="24">
        <f t="shared" si="72"/>
        <v>0.44916654653114535</v>
      </c>
      <c r="M202" s="37">
        <v>63581956</v>
      </c>
      <c r="N202" s="37">
        <v>205655355</v>
      </c>
      <c r="O202" s="24">
        <f t="shared" si="73"/>
        <v>0.30916751961066125</v>
      </c>
      <c r="P202" s="37">
        <v>90367155</v>
      </c>
      <c r="Q202" s="37">
        <v>109267155</v>
      </c>
      <c r="R202" s="24">
        <f t="shared" si="74"/>
        <v>0.8270294490599668</v>
      </c>
      <c r="S202" s="46">
        <v>0</v>
      </c>
      <c r="T202" s="47">
        <v>109267155</v>
      </c>
      <c r="U202" s="24">
        <f t="shared" si="75"/>
        <v>0</v>
      </c>
      <c r="V202" s="46">
        <v>0</v>
      </c>
      <c r="W202" s="47">
        <v>0</v>
      </c>
      <c r="X202" s="24">
        <f t="shared" si="76"/>
        <v>0</v>
      </c>
      <c r="Y202" s="46">
        <v>54682000</v>
      </c>
      <c r="Z202" s="46">
        <v>109267155</v>
      </c>
      <c r="AA202" s="24">
        <f t="shared" si="77"/>
        <v>0.500443156957825</v>
      </c>
      <c r="AB202" s="37">
        <v>0</v>
      </c>
      <c r="AC202" s="46">
        <v>131477404</v>
      </c>
      <c r="AD202" s="24">
        <f t="shared" si="78"/>
        <v>0</v>
      </c>
      <c r="AE202" s="37">
        <v>0</v>
      </c>
      <c r="AF202" s="46">
        <v>190435355</v>
      </c>
      <c r="AG202" s="24">
        <f t="shared" si="79"/>
        <v>0</v>
      </c>
    </row>
    <row r="203" spans="1:33" s="10" customFormat="1" ht="12.75" customHeight="1">
      <c r="A203" s="22"/>
      <c r="B203" s="23" t="s">
        <v>448</v>
      </c>
      <c r="C203" s="102" t="s">
        <v>449</v>
      </c>
      <c r="D203" s="43">
        <v>167294000</v>
      </c>
      <c r="E203" s="37">
        <v>338579000</v>
      </c>
      <c r="F203" s="24">
        <f t="shared" si="70"/>
        <v>0.4941062499446215</v>
      </c>
      <c r="G203" s="43">
        <v>54096000</v>
      </c>
      <c r="H203" s="37">
        <v>197565000</v>
      </c>
      <c r="I203" s="24">
        <f t="shared" si="71"/>
        <v>0.27381368157315317</v>
      </c>
      <c r="J203" s="37">
        <v>54096000</v>
      </c>
      <c r="K203" s="37">
        <v>149165000</v>
      </c>
      <c r="L203" s="24">
        <f t="shared" si="72"/>
        <v>0.3626588006569906</v>
      </c>
      <c r="M203" s="37">
        <v>54096000</v>
      </c>
      <c r="N203" s="37">
        <v>167294000</v>
      </c>
      <c r="O203" s="24">
        <f t="shared" si="73"/>
        <v>0.3233588771862709</v>
      </c>
      <c r="P203" s="37">
        <v>67471645</v>
      </c>
      <c r="Q203" s="37">
        <v>140942414</v>
      </c>
      <c r="R203" s="24">
        <f t="shared" si="74"/>
        <v>0.47871781875397706</v>
      </c>
      <c r="S203" s="46">
        <v>0</v>
      </c>
      <c r="T203" s="47">
        <v>140942414</v>
      </c>
      <c r="U203" s="24">
        <f t="shared" si="75"/>
        <v>0</v>
      </c>
      <c r="V203" s="46">
        <v>0</v>
      </c>
      <c r="W203" s="47">
        <v>687900000</v>
      </c>
      <c r="X203" s="24">
        <f t="shared" si="76"/>
        <v>0</v>
      </c>
      <c r="Y203" s="46">
        <v>140942414</v>
      </c>
      <c r="Z203" s="46">
        <v>140942414</v>
      </c>
      <c r="AA203" s="24">
        <f t="shared" si="77"/>
        <v>1</v>
      </c>
      <c r="AB203" s="37">
        <v>188756000</v>
      </c>
      <c r="AC203" s="46">
        <v>13631000</v>
      </c>
      <c r="AD203" s="24">
        <f t="shared" si="78"/>
        <v>13.84755337099259</v>
      </c>
      <c r="AE203" s="37">
        <v>89817000</v>
      </c>
      <c r="AF203" s="46">
        <v>197565000</v>
      </c>
      <c r="AG203" s="24">
        <f t="shared" si="79"/>
        <v>0.4546199984815124</v>
      </c>
    </row>
    <row r="204" spans="1:33" s="10" customFormat="1" ht="12.75" customHeight="1">
      <c r="A204" s="22"/>
      <c r="B204" s="23" t="s">
        <v>90</v>
      </c>
      <c r="C204" s="102" t="s">
        <v>91</v>
      </c>
      <c r="D204" s="43">
        <v>876412700</v>
      </c>
      <c r="E204" s="37">
        <v>1166255700</v>
      </c>
      <c r="F204" s="24">
        <f t="shared" si="70"/>
        <v>0.7514755983614914</v>
      </c>
      <c r="G204" s="43">
        <v>225203700</v>
      </c>
      <c r="H204" s="37">
        <v>1166180200</v>
      </c>
      <c r="I204" s="24">
        <f t="shared" si="71"/>
        <v>0.19311226515421887</v>
      </c>
      <c r="J204" s="37">
        <v>225203700</v>
      </c>
      <c r="K204" s="37">
        <v>766120200</v>
      </c>
      <c r="L204" s="24">
        <f t="shared" si="72"/>
        <v>0.293953481451083</v>
      </c>
      <c r="M204" s="37">
        <v>225203700</v>
      </c>
      <c r="N204" s="37">
        <v>876412700</v>
      </c>
      <c r="O204" s="24">
        <f t="shared" si="73"/>
        <v>0.256960790276088</v>
      </c>
      <c r="P204" s="37">
        <v>5500000</v>
      </c>
      <c r="Q204" s="37">
        <v>210500000</v>
      </c>
      <c r="R204" s="24">
        <f t="shared" si="74"/>
        <v>0.026128266033254157</v>
      </c>
      <c r="S204" s="46">
        <v>0</v>
      </c>
      <c r="T204" s="47">
        <v>210500000</v>
      </c>
      <c r="U204" s="24">
        <f t="shared" si="75"/>
        <v>0</v>
      </c>
      <c r="V204" s="46">
        <v>0</v>
      </c>
      <c r="W204" s="47">
        <v>1608000000</v>
      </c>
      <c r="X204" s="24">
        <f t="shared" si="76"/>
        <v>0</v>
      </c>
      <c r="Y204" s="46">
        <v>192100000</v>
      </c>
      <c r="Z204" s="46">
        <v>210500000</v>
      </c>
      <c r="AA204" s="24">
        <f t="shared" si="77"/>
        <v>0.9125890736342043</v>
      </c>
      <c r="AB204" s="37">
        <v>210000000</v>
      </c>
      <c r="AC204" s="46">
        <v>548120000</v>
      </c>
      <c r="AD204" s="24">
        <f t="shared" si="78"/>
        <v>0.38312778223746624</v>
      </c>
      <c r="AE204" s="37">
        <v>50000000</v>
      </c>
      <c r="AF204" s="46">
        <v>1166180200</v>
      </c>
      <c r="AG204" s="24">
        <f t="shared" si="79"/>
        <v>0.04287502051569732</v>
      </c>
    </row>
    <row r="205" spans="1:33" s="10" customFormat="1" ht="12.75" customHeight="1">
      <c r="A205" s="22"/>
      <c r="B205" s="23" t="s">
        <v>92</v>
      </c>
      <c r="C205" s="102" t="s">
        <v>93</v>
      </c>
      <c r="D205" s="43">
        <v>2402857720</v>
      </c>
      <c r="E205" s="37">
        <v>2685772859</v>
      </c>
      <c r="F205" s="24">
        <f t="shared" si="70"/>
        <v>0.8946615541027776</v>
      </c>
      <c r="G205" s="43">
        <v>411618769</v>
      </c>
      <c r="H205" s="37">
        <v>2587145639</v>
      </c>
      <c r="I205" s="24">
        <f t="shared" si="71"/>
        <v>0.15910150661603323</v>
      </c>
      <c r="J205" s="37">
        <v>411618769</v>
      </c>
      <c r="K205" s="37">
        <v>1127897814</v>
      </c>
      <c r="L205" s="24">
        <f t="shared" si="72"/>
        <v>0.3649433165760174</v>
      </c>
      <c r="M205" s="37">
        <v>411618769</v>
      </c>
      <c r="N205" s="37">
        <v>2402857720</v>
      </c>
      <c r="O205" s="24">
        <f t="shared" si="73"/>
        <v>0.17130384607208454</v>
      </c>
      <c r="P205" s="37">
        <v>367508036</v>
      </c>
      <c r="Q205" s="37">
        <v>888772983</v>
      </c>
      <c r="R205" s="24">
        <f t="shared" si="74"/>
        <v>0.4135004585304772</v>
      </c>
      <c r="S205" s="46">
        <v>0</v>
      </c>
      <c r="T205" s="47">
        <v>888772983</v>
      </c>
      <c r="U205" s="24">
        <f t="shared" si="75"/>
        <v>0</v>
      </c>
      <c r="V205" s="46">
        <v>0</v>
      </c>
      <c r="W205" s="47">
        <v>1369876415</v>
      </c>
      <c r="X205" s="24">
        <f t="shared" si="76"/>
        <v>0</v>
      </c>
      <c r="Y205" s="46">
        <v>776744347</v>
      </c>
      <c r="Z205" s="46">
        <v>888772983</v>
      </c>
      <c r="AA205" s="24">
        <f t="shared" si="77"/>
        <v>0.8739513484963798</v>
      </c>
      <c r="AB205" s="37">
        <v>244941131</v>
      </c>
      <c r="AC205" s="46">
        <v>1860804507</v>
      </c>
      <c r="AD205" s="24">
        <f t="shared" si="78"/>
        <v>0.13163184530055527</v>
      </c>
      <c r="AE205" s="37">
        <v>432942157</v>
      </c>
      <c r="AF205" s="46">
        <v>2587145639</v>
      </c>
      <c r="AG205" s="24">
        <f t="shared" si="79"/>
        <v>0.16734355827271616</v>
      </c>
    </row>
    <row r="206" spans="1:33" s="10" customFormat="1" ht="12.75" customHeight="1">
      <c r="A206" s="22"/>
      <c r="B206" s="23" t="s">
        <v>450</v>
      </c>
      <c r="C206" s="102" t="s">
        <v>451</v>
      </c>
      <c r="D206" s="43">
        <v>64019929</v>
      </c>
      <c r="E206" s="37">
        <v>110459929</v>
      </c>
      <c r="F206" s="24">
        <f t="shared" si="70"/>
        <v>0.5795760469844228</v>
      </c>
      <c r="G206" s="43">
        <v>34585998</v>
      </c>
      <c r="H206" s="37">
        <v>107600960</v>
      </c>
      <c r="I206" s="24">
        <f t="shared" si="71"/>
        <v>0.3214283404162937</v>
      </c>
      <c r="J206" s="37">
        <v>34585998</v>
      </c>
      <c r="K206" s="37">
        <v>86168020</v>
      </c>
      <c r="L206" s="24">
        <f t="shared" si="72"/>
        <v>0.4013785856980351</v>
      </c>
      <c r="M206" s="37">
        <v>34585998</v>
      </c>
      <c r="N206" s="37">
        <v>64019929</v>
      </c>
      <c r="O206" s="24">
        <f t="shared" si="73"/>
        <v>0.5402379937034919</v>
      </c>
      <c r="P206" s="37">
        <v>2800000</v>
      </c>
      <c r="Q206" s="37">
        <v>35437000</v>
      </c>
      <c r="R206" s="24">
        <f t="shared" si="74"/>
        <v>0.0790134605073793</v>
      </c>
      <c r="S206" s="46">
        <v>0</v>
      </c>
      <c r="T206" s="47">
        <v>35437000</v>
      </c>
      <c r="U206" s="24">
        <f t="shared" si="75"/>
        <v>0</v>
      </c>
      <c r="V206" s="46">
        <v>0</v>
      </c>
      <c r="W206" s="47">
        <v>184635000</v>
      </c>
      <c r="X206" s="24">
        <f t="shared" si="76"/>
        <v>0</v>
      </c>
      <c r="Y206" s="46">
        <v>32687000</v>
      </c>
      <c r="Z206" s="46">
        <v>35437000</v>
      </c>
      <c r="AA206" s="24">
        <f t="shared" si="77"/>
        <v>0.9223974941445382</v>
      </c>
      <c r="AB206" s="37">
        <v>43000000</v>
      </c>
      <c r="AC206" s="46">
        <v>49611082</v>
      </c>
      <c r="AD206" s="24">
        <f t="shared" si="78"/>
        <v>0.8667418299806483</v>
      </c>
      <c r="AE206" s="37">
        <v>51884000</v>
      </c>
      <c r="AF206" s="46">
        <v>107600960</v>
      </c>
      <c r="AG206" s="24">
        <f t="shared" si="79"/>
        <v>0.48218900649213536</v>
      </c>
    </row>
    <row r="207" spans="1:33" s="10" customFormat="1" ht="12.75" customHeight="1">
      <c r="A207" s="22"/>
      <c r="B207" s="23" t="s">
        <v>452</v>
      </c>
      <c r="C207" s="102" t="s">
        <v>453</v>
      </c>
      <c r="D207" s="43">
        <v>282519661</v>
      </c>
      <c r="E207" s="37">
        <v>529787661</v>
      </c>
      <c r="F207" s="24">
        <f t="shared" si="70"/>
        <v>0.533269613087497</v>
      </c>
      <c r="G207" s="43">
        <v>116515732</v>
      </c>
      <c r="H207" s="37">
        <v>431365943</v>
      </c>
      <c r="I207" s="24">
        <f t="shared" si="71"/>
        <v>0.2701087878882455</v>
      </c>
      <c r="J207" s="37">
        <v>116515732</v>
      </c>
      <c r="K207" s="37">
        <v>392365943</v>
      </c>
      <c r="L207" s="24">
        <f t="shared" si="72"/>
        <v>0.29695679270512015</v>
      </c>
      <c r="M207" s="37">
        <v>116515732</v>
      </c>
      <c r="N207" s="37">
        <v>282519661</v>
      </c>
      <c r="O207" s="24">
        <f t="shared" si="73"/>
        <v>0.41241636630733464</v>
      </c>
      <c r="P207" s="37">
        <v>32920000</v>
      </c>
      <c r="Q207" s="37">
        <v>157520000</v>
      </c>
      <c r="R207" s="24">
        <f t="shared" si="74"/>
        <v>0.2089893346876587</v>
      </c>
      <c r="S207" s="46">
        <v>26000000</v>
      </c>
      <c r="T207" s="47">
        <v>157520000</v>
      </c>
      <c r="U207" s="24">
        <f t="shared" si="75"/>
        <v>0.16505840528186896</v>
      </c>
      <c r="V207" s="46">
        <v>26000000</v>
      </c>
      <c r="W207" s="47">
        <v>960321000</v>
      </c>
      <c r="X207" s="24">
        <f t="shared" si="76"/>
        <v>0.027074280370834335</v>
      </c>
      <c r="Y207" s="46">
        <v>108100000</v>
      </c>
      <c r="Z207" s="46">
        <v>157520000</v>
      </c>
      <c r="AA207" s="24">
        <f t="shared" si="77"/>
        <v>0.686262061960386</v>
      </c>
      <c r="AB207" s="37">
        <v>40636000</v>
      </c>
      <c r="AC207" s="46">
        <v>76926191</v>
      </c>
      <c r="AD207" s="24">
        <f t="shared" si="78"/>
        <v>0.5282466149922853</v>
      </c>
      <c r="AE207" s="37">
        <v>13500000</v>
      </c>
      <c r="AF207" s="46">
        <v>431365943</v>
      </c>
      <c r="AG207" s="24">
        <f t="shared" si="79"/>
        <v>0.031295933809962366</v>
      </c>
    </row>
    <row r="208" spans="1:33" s="10" customFormat="1" ht="12.75" customHeight="1">
      <c r="A208" s="22"/>
      <c r="B208" s="23" t="s">
        <v>454</v>
      </c>
      <c r="C208" s="102" t="s">
        <v>455</v>
      </c>
      <c r="D208" s="43">
        <v>26473000</v>
      </c>
      <c r="E208" s="37">
        <v>97781000</v>
      </c>
      <c r="F208" s="24">
        <f t="shared" si="70"/>
        <v>0.2707376688722758</v>
      </c>
      <c r="G208" s="43">
        <v>29598885</v>
      </c>
      <c r="H208" s="37">
        <v>68886832</v>
      </c>
      <c r="I208" s="24">
        <f t="shared" si="71"/>
        <v>0.4296740631068649</v>
      </c>
      <c r="J208" s="37">
        <v>29598885</v>
      </c>
      <c r="K208" s="37">
        <v>68886832</v>
      </c>
      <c r="L208" s="24">
        <f t="shared" si="72"/>
        <v>0.4296740631068649</v>
      </c>
      <c r="M208" s="37">
        <v>29598885</v>
      </c>
      <c r="N208" s="37">
        <v>26473000</v>
      </c>
      <c r="O208" s="24">
        <f t="shared" si="73"/>
        <v>1.1180782306500963</v>
      </c>
      <c r="P208" s="37">
        <v>6971168</v>
      </c>
      <c r="Q208" s="37">
        <v>28894168</v>
      </c>
      <c r="R208" s="24">
        <f t="shared" si="74"/>
        <v>0.24126557303882223</v>
      </c>
      <c r="S208" s="46">
        <v>0</v>
      </c>
      <c r="T208" s="47">
        <v>28894168</v>
      </c>
      <c r="U208" s="24">
        <f t="shared" si="75"/>
        <v>0</v>
      </c>
      <c r="V208" s="46">
        <v>0</v>
      </c>
      <c r="W208" s="47">
        <v>192280000</v>
      </c>
      <c r="X208" s="24">
        <f t="shared" si="76"/>
        <v>0</v>
      </c>
      <c r="Y208" s="46">
        <v>8511396</v>
      </c>
      <c r="Z208" s="46">
        <v>28894168</v>
      </c>
      <c r="AA208" s="24">
        <f t="shared" si="77"/>
        <v>0.29457141662635866</v>
      </c>
      <c r="AB208" s="37">
        <v>356000</v>
      </c>
      <c r="AC208" s="46">
        <v>0</v>
      </c>
      <c r="AD208" s="24">
        <f t="shared" si="78"/>
        <v>0</v>
      </c>
      <c r="AE208" s="37">
        <v>794000</v>
      </c>
      <c r="AF208" s="46">
        <v>68886832</v>
      </c>
      <c r="AG208" s="24">
        <f t="shared" si="79"/>
        <v>0.011526150600161145</v>
      </c>
    </row>
    <row r="209" spans="1:33" s="10" customFormat="1" ht="12.75" customHeight="1">
      <c r="A209" s="22"/>
      <c r="B209" s="23" t="s">
        <v>456</v>
      </c>
      <c r="C209" s="102" t="s">
        <v>457</v>
      </c>
      <c r="D209" s="43">
        <v>62777944</v>
      </c>
      <c r="E209" s="37">
        <v>132611944</v>
      </c>
      <c r="F209" s="24">
        <f t="shared" si="70"/>
        <v>0.4733958503767956</v>
      </c>
      <c r="G209" s="43">
        <v>53472020</v>
      </c>
      <c r="H209" s="37">
        <v>129958419</v>
      </c>
      <c r="I209" s="24">
        <f t="shared" si="71"/>
        <v>0.4114548361811019</v>
      </c>
      <c r="J209" s="37">
        <v>53472020</v>
      </c>
      <c r="K209" s="37">
        <v>103034904</v>
      </c>
      <c r="L209" s="24">
        <f t="shared" si="72"/>
        <v>0.5189699599273659</v>
      </c>
      <c r="M209" s="37">
        <v>53472020</v>
      </c>
      <c r="N209" s="37">
        <v>62777944</v>
      </c>
      <c r="O209" s="24">
        <f t="shared" si="73"/>
        <v>0.8517644349741686</v>
      </c>
      <c r="P209" s="37">
        <v>0</v>
      </c>
      <c r="Q209" s="37">
        <v>53535999</v>
      </c>
      <c r="R209" s="24">
        <f t="shared" si="74"/>
        <v>0</v>
      </c>
      <c r="S209" s="46">
        <v>0</v>
      </c>
      <c r="T209" s="47">
        <v>53535999</v>
      </c>
      <c r="U209" s="24">
        <f t="shared" si="75"/>
        <v>0</v>
      </c>
      <c r="V209" s="46">
        <v>0</v>
      </c>
      <c r="W209" s="47">
        <v>217345232</v>
      </c>
      <c r="X209" s="24">
        <f t="shared" si="76"/>
        <v>0</v>
      </c>
      <c r="Y209" s="46">
        <v>35336403</v>
      </c>
      <c r="Z209" s="46">
        <v>53535999</v>
      </c>
      <c r="AA209" s="24">
        <f t="shared" si="77"/>
        <v>0.6600493809782088</v>
      </c>
      <c r="AB209" s="37">
        <v>22209801</v>
      </c>
      <c r="AC209" s="46">
        <v>49853696</v>
      </c>
      <c r="AD209" s="24">
        <f t="shared" si="78"/>
        <v>0.44549958743279533</v>
      </c>
      <c r="AE209" s="37">
        <v>1800000</v>
      </c>
      <c r="AF209" s="46">
        <v>129958419</v>
      </c>
      <c r="AG209" s="24">
        <f t="shared" si="79"/>
        <v>0.013850584008720513</v>
      </c>
    </row>
    <row r="210" spans="1:33" s="10" customFormat="1" ht="12.75" customHeight="1">
      <c r="A210" s="22"/>
      <c r="B210" s="23" t="s">
        <v>458</v>
      </c>
      <c r="C210" s="102" t="s">
        <v>459</v>
      </c>
      <c r="D210" s="43">
        <v>301719090</v>
      </c>
      <c r="E210" s="37">
        <v>481148090</v>
      </c>
      <c r="F210" s="24">
        <f t="shared" si="70"/>
        <v>0.6270815498820748</v>
      </c>
      <c r="G210" s="43">
        <v>174999833</v>
      </c>
      <c r="H210" s="37">
        <v>480961384</v>
      </c>
      <c r="I210" s="24">
        <f t="shared" si="71"/>
        <v>0.36385422784794713</v>
      </c>
      <c r="J210" s="37">
        <v>174999833</v>
      </c>
      <c r="K210" s="37">
        <v>430653784</v>
      </c>
      <c r="L210" s="24">
        <f t="shared" si="72"/>
        <v>0.4063585169844926</v>
      </c>
      <c r="M210" s="37">
        <v>174999833</v>
      </c>
      <c r="N210" s="37">
        <v>301719090</v>
      </c>
      <c r="O210" s="24">
        <f t="shared" si="73"/>
        <v>0.580009150233086</v>
      </c>
      <c r="P210" s="37">
        <v>6500000</v>
      </c>
      <c r="Q210" s="37">
        <v>48473000</v>
      </c>
      <c r="R210" s="24">
        <f t="shared" si="74"/>
        <v>0.13409526953149176</v>
      </c>
      <c r="S210" s="46">
        <v>6500000</v>
      </c>
      <c r="T210" s="47">
        <v>48473000</v>
      </c>
      <c r="U210" s="24">
        <f t="shared" si="75"/>
        <v>0.13409526953149176</v>
      </c>
      <c r="V210" s="46">
        <v>6500000</v>
      </c>
      <c r="W210" s="47">
        <v>0</v>
      </c>
      <c r="X210" s="24">
        <f t="shared" si="76"/>
        <v>0</v>
      </c>
      <c r="Y210" s="46">
        <v>35773000</v>
      </c>
      <c r="Z210" s="46">
        <v>48473000</v>
      </c>
      <c r="AA210" s="24">
        <f t="shared" si="77"/>
        <v>0.7379984733769315</v>
      </c>
      <c r="AB210" s="37">
        <v>0</v>
      </c>
      <c r="AC210" s="46">
        <v>122259002</v>
      </c>
      <c r="AD210" s="24">
        <f t="shared" si="78"/>
        <v>0</v>
      </c>
      <c r="AE210" s="37">
        <v>0</v>
      </c>
      <c r="AF210" s="46">
        <v>480961384</v>
      </c>
      <c r="AG210" s="24">
        <f t="shared" si="79"/>
        <v>0</v>
      </c>
    </row>
    <row r="211" spans="1:33" s="10" customFormat="1" ht="12.75" customHeight="1">
      <c r="A211" s="22"/>
      <c r="B211" s="23" t="s">
        <v>460</v>
      </c>
      <c r="C211" s="102" t="s">
        <v>461</v>
      </c>
      <c r="D211" s="43">
        <v>273744840</v>
      </c>
      <c r="E211" s="37">
        <v>370290000</v>
      </c>
      <c r="F211" s="24">
        <f t="shared" si="70"/>
        <v>0.7392714899133112</v>
      </c>
      <c r="G211" s="43">
        <v>115967000</v>
      </c>
      <c r="H211" s="37">
        <v>334286000</v>
      </c>
      <c r="I211" s="24">
        <f t="shared" si="71"/>
        <v>0.3469095325559551</v>
      </c>
      <c r="J211" s="37">
        <v>115967000</v>
      </c>
      <c r="K211" s="37">
        <v>251526000</v>
      </c>
      <c r="L211" s="24">
        <f t="shared" si="72"/>
        <v>0.4610537280440193</v>
      </c>
      <c r="M211" s="37">
        <v>115967000</v>
      </c>
      <c r="N211" s="37">
        <v>273744840</v>
      </c>
      <c r="O211" s="24">
        <f t="shared" si="73"/>
        <v>0.4236317294601791</v>
      </c>
      <c r="P211" s="37">
        <v>44889513</v>
      </c>
      <c r="Q211" s="37">
        <v>75693513</v>
      </c>
      <c r="R211" s="24">
        <f t="shared" si="74"/>
        <v>0.5930430656587441</v>
      </c>
      <c r="S211" s="46">
        <v>20000000</v>
      </c>
      <c r="T211" s="47">
        <v>75693513</v>
      </c>
      <c r="U211" s="24">
        <f t="shared" si="75"/>
        <v>0.26422343484044664</v>
      </c>
      <c r="V211" s="46">
        <v>20000000</v>
      </c>
      <c r="W211" s="47">
        <v>0</v>
      </c>
      <c r="X211" s="24">
        <f t="shared" si="76"/>
        <v>0</v>
      </c>
      <c r="Y211" s="46">
        <v>58893500</v>
      </c>
      <c r="Z211" s="46">
        <v>75693513</v>
      </c>
      <c r="AA211" s="24">
        <f t="shared" si="77"/>
        <v>0.7780521429887922</v>
      </c>
      <c r="AB211" s="37">
        <v>0</v>
      </c>
      <c r="AC211" s="46">
        <v>174280000</v>
      </c>
      <c r="AD211" s="24">
        <f t="shared" si="78"/>
        <v>0</v>
      </c>
      <c r="AE211" s="37">
        <v>0</v>
      </c>
      <c r="AF211" s="46">
        <v>334286000</v>
      </c>
      <c r="AG211" s="24">
        <f t="shared" si="79"/>
        <v>0</v>
      </c>
    </row>
    <row r="212" spans="1:33" s="10" customFormat="1" ht="12.75" customHeight="1">
      <c r="A212" s="22"/>
      <c r="B212" s="23" t="s">
        <v>462</v>
      </c>
      <c r="C212" s="102" t="s">
        <v>463</v>
      </c>
      <c r="D212" s="43">
        <v>187667054</v>
      </c>
      <c r="E212" s="37">
        <v>255668671</v>
      </c>
      <c r="F212" s="24">
        <f t="shared" si="70"/>
        <v>0.7340244436910301</v>
      </c>
      <c r="G212" s="43">
        <v>64362480</v>
      </c>
      <c r="H212" s="37">
        <v>219368409</v>
      </c>
      <c r="I212" s="24">
        <f t="shared" si="71"/>
        <v>0.2933990372332964</v>
      </c>
      <c r="J212" s="37">
        <v>64362480</v>
      </c>
      <c r="K212" s="37">
        <v>190167149</v>
      </c>
      <c r="L212" s="24">
        <f t="shared" si="72"/>
        <v>0.3384521476945527</v>
      </c>
      <c r="M212" s="37">
        <v>64362480</v>
      </c>
      <c r="N212" s="37">
        <v>187667054</v>
      </c>
      <c r="O212" s="24">
        <f t="shared" si="73"/>
        <v>0.34296099729897184</v>
      </c>
      <c r="P212" s="37">
        <v>72714898</v>
      </c>
      <c r="Q212" s="37">
        <v>139180748</v>
      </c>
      <c r="R212" s="24">
        <f t="shared" si="74"/>
        <v>0.5224493979584015</v>
      </c>
      <c r="S212" s="46">
        <v>41498198</v>
      </c>
      <c r="T212" s="47">
        <v>139180748</v>
      </c>
      <c r="U212" s="24">
        <f t="shared" si="75"/>
        <v>0.29816047547035746</v>
      </c>
      <c r="V212" s="46">
        <v>41498198</v>
      </c>
      <c r="W212" s="47">
        <v>258942378</v>
      </c>
      <c r="X212" s="24">
        <f t="shared" si="76"/>
        <v>0.16026035722897394</v>
      </c>
      <c r="Y212" s="46">
        <v>86542191</v>
      </c>
      <c r="Z212" s="46">
        <v>139180748</v>
      </c>
      <c r="AA212" s="24">
        <f t="shared" si="77"/>
        <v>0.6217971396446296</v>
      </c>
      <c r="AB212" s="37">
        <v>29500000</v>
      </c>
      <c r="AC212" s="46">
        <v>66523207</v>
      </c>
      <c r="AD212" s="24">
        <f t="shared" si="78"/>
        <v>0.44345426701992885</v>
      </c>
      <c r="AE212" s="37">
        <v>41778063</v>
      </c>
      <c r="AF212" s="46">
        <v>219368409</v>
      </c>
      <c r="AG212" s="24">
        <f t="shared" si="79"/>
        <v>0.19044703469586635</v>
      </c>
    </row>
    <row r="213" spans="1:33" s="10" customFormat="1" ht="12.75" customHeight="1">
      <c r="A213" s="22"/>
      <c r="B213" s="23" t="s">
        <v>464</v>
      </c>
      <c r="C213" s="102" t="s">
        <v>465</v>
      </c>
      <c r="D213" s="43">
        <v>189102982</v>
      </c>
      <c r="E213" s="37">
        <v>238616874</v>
      </c>
      <c r="F213" s="24">
        <f t="shared" si="70"/>
        <v>0.7924962674684943</v>
      </c>
      <c r="G213" s="43">
        <v>79731134</v>
      </c>
      <c r="H213" s="37">
        <v>226347528</v>
      </c>
      <c r="I213" s="24">
        <f t="shared" si="71"/>
        <v>0.35225095986027294</v>
      </c>
      <c r="J213" s="37">
        <v>79731134</v>
      </c>
      <c r="K213" s="37">
        <v>166023686</v>
      </c>
      <c r="L213" s="24">
        <f t="shared" si="72"/>
        <v>0.48023951233078876</v>
      </c>
      <c r="M213" s="37">
        <v>79731134</v>
      </c>
      <c r="N213" s="37">
        <v>189102982</v>
      </c>
      <c r="O213" s="24">
        <f t="shared" si="73"/>
        <v>0.4216281158379618</v>
      </c>
      <c r="P213" s="37">
        <v>9449000</v>
      </c>
      <c r="Q213" s="37">
        <v>31287650</v>
      </c>
      <c r="R213" s="24">
        <f t="shared" si="74"/>
        <v>0.3020041454056153</v>
      </c>
      <c r="S213" s="46">
        <v>0</v>
      </c>
      <c r="T213" s="47">
        <v>31287650</v>
      </c>
      <c r="U213" s="24">
        <f t="shared" si="75"/>
        <v>0</v>
      </c>
      <c r="V213" s="46">
        <v>0</v>
      </c>
      <c r="W213" s="47">
        <v>197937669</v>
      </c>
      <c r="X213" s="24">
        <f t="shared" si="76"/>
        <v>0</v>
      </c>
      <c r="Y213" s="46">
        <v>22638650</v>
      </c>
      <c r="Z213" s="46">
        <v>31287650</v>
      </c>
      <c r="AA213" s="24">
        <f t="shared" si="77"/>
        <v>0.7235650488291706</v>
      </c>
      <c r="AB213" s="37">
        <v>41494459</v>
      </c>
      <c r="AC213" s="46">
        <v>138499430</v>
      </c>
      <c r="AD213" s="24">
        <f t="shared" si="78"/>
        <v>0.2996002149611735</v>
      </c>
      <c r="AE213" s="37">
        <v>102846383</v>
      </c>
      <c r="AF213" s="46">
        <v>226347528</v>
      </c>
      <c r="AG213" s="24">
        <f t="shared" si="79"/>
        <v>0.45437378489947544</v>
      </c>
    </row>
    <row r="214" spans="1:33" s="10" customFormat="1" ht="12.75" customHeight="1">
      <c r="A214" s="22"/>
      <c r="B214" s="23" t="s">
        <v>466</v>
      </c>
      <c r="C214" s="102" t="s">
        <v>467</v>
      </c>
      <c r="D214" s="43">
        <v>63631440</v>
      </c>
      <c r="E214" s="37">
        <v>125522440</v>
      </c>
      <c r="F214" s="24">
        <f t="shared" si="70"/>
        <v>0.5069327842894067</v>
      </c>
      <c r="G214" s="43">
        <v>36870000</v>
      </c>
      <c r="H214" s="37">
        <v>109620600</v>
      </c>
      <c r="I214" s="24">
        <f t="shared" si="71"/>
        <v>0.33634189194366754</v>
      </c>
      <c r="J214" s="37">
        <v>36870000</v>
      </c>
      <c r="K214" s="37">
        <v>85447370</v>
      </c>
      <c r="L214" s="24">
        <f t="shared" si="72"/>
        <v>0.43149367850643033</v>
      </c>
      <c r="M214" s="37">
        <v>36870000</v>
      </c>
      <c r="N214" s="37">
        <v>63631440</v>
      </c>
      <c r="O214" s="24">
        <f t="shared" si="73"/>
        <v>0.5794305456547895</v>
      </c>
      <c r="P214" s="37">
        <v>0</v>
      </c>
      <c r="Q214" s="37">
        <v>15901100</v>
      </c>
      <c r="R214" s="24">
        <f t="shared" si="74"/>
        <v>0</v>
      </c>
      <c r="S214" s="46">
        <v>0</v>
      </c>
      <c r="T214" s="47">
        <v>15901100</v>
      </c>
      <c r="U214" s="24">
        <f t="shared" si="75"/>
        <v>0</v>
      </c>
      <c r="V214" s="46">
        <v>0</v>
      </c>
      <c r="W214" s="47">
        <v>4975000</v>
      </c>
      <c r="X214" s="24">
        <f t="shared" si="76"/>
        <v>0</v>
      </c>
      <c r="Y214" s="46">
        <v>15901100</v>
      </c>
      <c r="Z214" s="46">
        <v>15901100</v>
      </c>
      <c r="AA214" s="24">
        <f t="shared" si="77"/>
        <v>1</v>
      </c>
      <c r="AB214" s="37">
        <v>29810000</v>
      </c>
      <c r="AC214" s="46">
        <v>46652831</v>
      </c>
      <c r="AD214" s="24">
        <f t="shared" si="78"/>
        <v>0.6389751567273592</v>
      </c>
      <c r="AE214" s="37">
        <v>13020000</v>
      </c>
      <c r="AF214" s="46">
        <v>109620600</v>
      </c>
      <c r="AG214" s="24">
        <f t="shared" si="79"/>
        <v>0.11877329626000953</v>
      </c>
    </row>
    <row r="215" spans="1:33" s="10" customFormat="1" ht="12.75" customHeight="1">
      <c r="A215" s="22"/>
      <c r="B215" s="23" t="s">
        <v>468</v>
      </c>
      <c r="C215" s="102" t="s">
        <v>469</v>
      </c>
      <c r="D215" s="43">
        <v>24135184</v>
      </c>
      <c r="E215" s="37">
        <v>129618186</v>
      </c>
      <c r="F215" s="24">
        <f t="shared" si="70"/>
        <v>0.18620214296163656</v>
      </c>
      <c r="G215" s="43">
        <v>50686998</v>
      </c>
      <c r="H215" s="37">
        <v>118123146</v>
      </c>
      <c r="I215" s="24">
        <f t="shared" si="71"/>
        <v>0.4291030142390552</v>
      </c>
      <c r="J215" s="37">
        <v>50686998</v>
      </c>
      <c r="K215" s="37">
        <v>116820146</v>
      </c>
      <c r="L215" s="24">
        <f t="shared" si="72"/>
        <v>0.4338891855177103</v>
      </c>
      <c r="M215" s="37">
        <v>50686998</v>
      </c>
      <c r="N215" s="37">
        <v>24135184</v>
      </c>
      <c r="O215" s="24">
        <f t="shared" si="73"/>
        <v>2.100128923815124</v>
      </c>
      <c r="P215" s="37">
        <v>18810000</v>
      </c>
      <c r="Q215" s="37">
        <v>61840000</v>
      </c>
      <c r="R215" s="24">
        <f t="shared" si="74"/>
        <v>0.3041720569210867</v>
      </c>
      <c r="S215" s="46">
        <v>0</v>
      </c>
      <c r="T215" s="47">
        <v>61840000</v>
      </c>
      <c r="U215" s="24">
        <f t="shared" si="75"/>
        <v>0</v>
      </c>
      <c r="V215" s="46">
        <v>0</v>
      </c>
      <c r="W215" s="47">
        <v>192538000</v>
      </c>
      <c r="X215" s="24">
        <f t="shared" si="76"/>
        <v>0</v>
      </c>
      <c r="Y215" s="46">
        <v>50140000</v>
      </c>
      <c r="Z215" s="46">
        <v>61840000</v>
      </c>
      <c r="AA215" s="24">
        <f t="shared" si="77"/>
        <v>0.8108020698576973</v>
      </c>
      <c r="AB215" s="37">
        <v>2200000</v>
      </c>
      <c r="AC215" s="46">
        <v>6664252</v>
      </c>
      <c r="AD215" s="24">
        <f t="shared" si="78"/>
        <v>0.33011956930800335</v>
      </c>
      <c r="AE215" s="37">
        <v>14000000</v>
      </c>
      <c r="AF215" s="46">
        <v>118123146</v>
      </c>
      <c r="AG215" s="24">
        <f t="shared" si="79"/>
        <v>0.11852037872408173</v>
      </c>
    </row>
    <row r="216" spans="1:33" s="10" customFormat="1" ht="12.75" customHeight="1">
      <c r="A216" s="22"/>
      <c r="B216" s="23" t="s">
        <v>470</v>
      </c>
      <c r="C216" s="102" t="s">
        <v>471</v>
      </c>
      <c r="D216" s="43">
        <v>149978386</v>
      </c>
      <c r="E216" s="37">
        <v>201858386</v>
      </c>
      <c r="F216" s="24">
        <f t="shared" si="70"/>
        <v>0.7429881362471609</v>
      </c>
      <c r="G216" s="43">
        <v>44845417</v>
      </c>
      <c r="H216" s="37">
        <v>198154878</v>
      </c>
      <c r="I216" s="24">
        <f t="shared" si="71"/>
        <v>0.22631497873092984</v>
      </c>
      <c r="J216" s="37">
        <v>44845417</v>
      </c>
      <c r="K216" s="37">
        <v>150977398</v>
      </c>
      <c r="L216" s="24">
        <f t="shared" si="72"/>
        <v>0.2970339772314794</v>
      </c>
      <c r="M216" s="37">
        <v>44845417</v>
      </c>
      <c r="N216" s="37">
        <v>149978386</v>
      </c>
      <c r="O216" s="24">
        <f t="shared" si="73"/>
        <v>0.29901253237916564</v>
      </c>
      <c r="P216" s="37">
        <v>15537000</v>
      </c>
      <c r="Q216" s="37">
        <v>15537000</v>
      </c>
      <c r="R216" s="24">
        <f t="shared" si="74"/>
        <v>1</v>
      </c>
      <c r="S216" s="46">
        <v>0</v>
      </c>
      <c r="T216" s="47">
        <v>15537000</v>
      </c>
      <c r="U216" s="24">
        <f t="shared" si="75"/>
        <v>0</v>
      </c>
      <c r="V216" s="46">
        <v>0</v>
      </c>
      <c r="W216" s="47">
        <v>76634000</v>
      </c>
      <c r="X216" s="24">
        <f t="shared" si="76"/>
        <v>0</v>
      </c>
      <c r="Y216" s="46">
        <v>15537000</v>
      </c>
      <c r="Z216" s="46">
        <v>15537000</v>
      </c>
      <c r="AA216" s="24">
        <f t="shared" si="77"/>
        <v>1</v>
      </c>
      <c r="AB216" s="37">
        <v>120000000</v>
      </c>
      <c r="AC216" s="46">
        <v>104557040</v>
      </c>
      <c r="AD216" s="24">
        <f t="shared" si="78"/>
        <v>1.1476989019582038</v>
      </c>
      <c r="AE216" s="37">
        <v>115000000</v>
      </c>
      <c r="AF216" s="46">
        <v>198154878</v>
      </c>
      <c r="AG216" s="24">
        <f t="shared" si="79"/>
        <v>0.5803541207802111</v>
      </c>
    </row>
    <row r="217" spans="1:33" s="10" customFormat="1" ht="12.75" customHeight="1">
      <c r="A217" s="22"/>
      <c r="B217" s="23" t="s">
        <v>472</v>
      </c>
      <c r="C217" s="102" t="s">
        <v>473</v>
      </c>
      <c r="D217" s="43">
        <v>119230604</v>
      </c>
      <c r="E217" s="37">
        <v>119230604</v>
      </c>
      <c r="F217" s="24">
        <f t="shared" si="70"/>
        <v>1</v>
      </c>
      <c r="G217" s="43">
        <v>30458000</v>
      </c>
      <c r="H217" s="37">
        <v>66450000</v>
      </c>
      <c r="I217" s="24">
        <f t="shared" si="71"/>
        <v>0.458359668924003</v>
      </c>
      <c r="J217" s="37">
        <v>30458000</v>
      </c>
      <c r="K217" s="37">
        <v>66450000</v>
      </c>
      <c r="L217" s="24">
        <f t="shared" si="72"/>
        <v>0.458359668924003</v>
      </c>
      <c r="M217" s="37">
        <v>30458000</v>
      </c>
      <c r="N217" s="37">
        <v>119230604</v>
      </c>
      <c r="O217" s="24">
        <f t="shared" si="73"/>
        <v>0.2554545475589472</v>
      </c>
      <c r="P217" s="37">
        <v>9181000</v>
      </c>
      <c r="Q217" s="37">
        <v>48281000</v>
      </c>
      <c r="R217" s="24">
        <f t="shared" si="74"/>
        <v>0.1901576189391272</v>
      </c>
      <c r="S217" s="46">
        <v>0</v>
      </c>
      <c r="T217" s="47">
        <v>48281000</v>
      </c>
      <c r="U217" s="24">
        <f t="shared" si="75"/>
        <v>0</v>
      </c>
      <c r="V217" s="46">
        <v>0</v>
      </c>
      <c r="W217" s="47">
        <v>0</v>
      </c>
      <c r="X217" s="24">
        <f t="shared" si="76"/>
        <v>0</v>
      </c>
      <c r="Y217" s="46">
        <v>17104446</v>
      </c>
      <c r="Z217" s="46">
        <v>48281000</v>
      </c>
      <c r="AA217" s="24">
        <f t="shared" si="77"/>
        <v>0.3542686771193637</v>
      </c>
      <c r="AB217" s="37">
        <v>0</v>
      </c>
      <c r="AC217" s="46">
        <v>100000</v>
      </c>
      <c r="AD217" s="24">
        <f t="shared" si="78"/>
        <v>0</v>
      </c>
      <c r="AE217" s="37">
        <v>0</v>
      </c>
      <c r="AF217" s="46">
        <v>66450000</v>
      </c>
      <c r="AG217" s="24">
        <f t="shared" si="79"/>
        <v>0</v>
      </c>
    </row>
    <row r="218" spans="1:33" s="10" customFormat="1" ht="12.75" customHeight="1">
      <c r="A218" s="29"/>
      <c r="B218" s="61" t="s">
        <v>474</v>
      </c>
      <c r="C218" s="104" t="s">
        <v>475</v>
      </c>
      <c r="D218" s="57">
        <v>112017466</v>
      </c>
      <c r="E218" s="56">
        <v>162722316</v>
      </c>
      <c r="F218" s="54">
        <f t="shared" si="70"/>
        <v>0.6883964581723382</v>
      </c>
      <c r="G218" s="57">
        <v>38421307</v>
      </c>
      <c r="H218" s="56">
        <v>115144637</v>
      </c>
      <c r="I218" s="54">
        <f t="shared" si="71"/>
        <v>0.3336786497490109</v>
      </c>
      <c r="J218" s="56">
        <v>38421307</v>
      </c>
      <c r="K218" s="56">
        <v>91144637</v>
      </c>
      <c r="L218" s="54">
        <f t="shared" si="72"/>
        <v>0.42154215831700553</v>
      </c>
      <c r="M218" s="56">
        <v>38421307</v>
      </c>
      <c r="N218" s="56">
        <v>112017466</v>
      </c>
      <c r="O218" s="54">
        <f t="shared" si="73"/>
        <v>0.3429938952555845</v>
      </c>
      <c r="P218" s="56">
        <v>0</v>
      </c>
      <c r="Q218" s="56">
        <v>51911000</v>
      </c>
      <c r="R218" s="54">
        <f t="shared" si="74"/>
        <v>0</v>
      </c>
      <c r="S218" s="62">
        <v>0</v>
      </c>
      <c r="T218" s="63">
        <v>51911000</v>
      </c>
      <c r="U218" s="54">
        <f t="shared" si="75"/>
        <v>0</v>
      </c>
      <c r="V218" s="62">
        <v>0</v>
      </c>
      <c r="W218" s="63">
        <v>135344000</v>
      </c>
      <c r="X218" s="54">
        <f t="shared" si="76"/>
        <v>0</v>
      </c>
      <c r="Y218" s="62">
        <v>51911000</v>
      </c>
      <c r="Z218" s="62">
        <v>51911000</v>
      </c>
      <c r="AA218" s="54">
        <f t="shared" si="77"/>
        <v>1</v>
      </c>
      <c r="AB218" s="56">
        <v>6563000</v>
      </c>
      <c r="AC218" s="62">
        <v>43109489</v>
      </c>
      <c r="AD218" s="54">
        <f t="shared" si="78"/>
        <v>0.15224026431860513</v>
      </c>
      <c r="AE218" s="56">
        <v>24000000</v>
      </c>
      <c r="AF218" s="62">
        <v>115144637</v>
      </c>
      <c r="AG218" s="54">
        <f t="shared" si="79"/>
        <v>0.2084335026389462</v>
      </c>
    </row>
    <row r="219" spans="1:33" s="10" customFormat="1" ht="12.75" customHeight="1">
      <c r="A219" s="22"/>
      <c r="B219" s="23" t="s">
        <v>94</v>
      </c>
      <c r="C219" s="102" t="s">
        <v>95</v>
      </c>
      <c r="D219" s="43">
        <v>959132732</v>
      </c>
      <c r="E219" s="37">
        <v>959132732</v>
      </c>
      <c r="F219" s="24">
        <f t="shared" si="70"/>
        <v>1</v>
      </c>
      <c r="G219" s="43">
        <v>263808745</v>
      </c>
      <c r="H219" s="37">
        <v>879484783</v>
      </c>
      <c r="I219" s="24">
        <f t="shared" si="71"/>
        <v>0.29995828250731654</v>
      </c>
      <c r="J219" s="37">
        <v>263808745</v>
      </c>
      <c r="K219" s="37">
        <v>572719542</v>
      </c>
      <c r="L219" s="24">
        <f t="shared" si="72"/>
        <v>0.4606246612063396</v>
      </c>
      <c r="M219" s="37">
        <v>263808745</v>
      </c>
      <c r="N219" s="37">
        <v>959132732</v>
      </c>
      <c r="O219" s="24">
        <f t="shared" si="73"/>
        <v>0.27504925668619556</v>
      </c>
      <c r="P219" s="37">
        <v>78025000</v>
      </c>
      <c r="Q219" s="37">
        <v>157672949</v>
      </c>
      <c r="R219" s="24">
        <f t="shared" si="74"/>
        <v>0.49485343234114304</v>
      </c>
      <c r="S219" s="46">
        <v>39790379</v>
      </c>
      <c r="T219" s="47">
        <v>157672949</v>
      </c>
      <c r="U219" s="24">
        <f t="shared" si="75"/>
        <v>0.2523602130381921</v>
      </c>
      <c r="V219" s="46">
        <v>39790379</v>
      </c>
      <c r="W219" s="47">
        <v>1143840460</v>
      </c>
      <c r="X219" s="24">
        <f t="shared" si="76"/>
        <v>0.034786651103423986</v>
      </c>
      <c r="Y219" s="46">
        <v>130072949</v>
      </c>
      <c r="Z219" s="46">
        <v>157672949</v>
      </c>
      <c r="AA219" s="24">
        <f t="shared" si="77"/>
        <v>0.8249541206970131</v>
      </c>
      <c r="AB219" s="37">
        <v>105948000</v>
      </c>
      <c r="AC219" s="46">
        <v>632279690</v>
      </c>
      <c r="AD219" s="24">
        <f t="shared" si="78"/>
        <v>0.16756508500217682</v>
      </c>
      <c r="AE219" s="37">
        <v>70000000</v>
      </c>
      <c r="AF219" s="46">
        <v>879484783</v>
      </c>
      <c r="AG219" s="24">
        <f t="shared" si="79"/>
        <v>0.07959205361259787</v>
      </c>
    </row>
    <row r="220" spans="1:33" s="10" customFormat="1" ht="12.75" customHeight="1">
      <c r="A220" s="22"/>
      <c r="B220" s="23" t="s">
        <v>96</v>
      </c>
      <c r="C220" s="102" t="s">
        <v>97</v>
      </c>
      <c r="D220" s="43">
        <v>1575411578</v>
      </c>
      <c r="E220" s="37">
        <v>1916724578</v>
      </c>
      <c r="F220" s="24">
        <f t="shared" si="70"/>
        <v>0.8219290325185156</v>
      </c>
      <c r="G220" s="43">
        <v>405188000</v>
      </c>
      <c r="H220" s="37">
        <v>1790937427</v>
      </c>
      <c r="I220" s="24">
        <f t="shared" si="71"/>
        <v>0.22624352693255764</v>
      </c>
      <c r="J220" s="37">
        <v>405188000</v>
      </c>
      <c r="K220" s="37">
        <v>1214116169</v>
      </c>
      <c r="L220" s="24">
        <f t="shared" si="72"/>
        <v>0.3337308326383058</v>
      </c>
      <c r="M220" s="37">
        <v>405188000</v>
      </c>
      <c r="N220" s="37">
        <v>1575411578</v>
      </c>
      <c r="O220" s="24">
        <f t="shared" si="73"/>
        <v>0.25719501218493646</v>
      </c>
      <c r="P220" s="37">
        <v>28700332</v>
      </c>
      <c r="Q220" s="37">
        <v>152246332</v>
      </c>
      <c r="R220" s="24">
        <f t="shared" si="74"/>
        <v>0.18851246938415567</v>
      </c>
      <c r="S220" s="46">
        <v>0</v>
      </c>
      <c r="T220" s="47">
        <v>152246332</v>
      </c>
      <c r="U220" s="24">
        <f t="shared" si="75"/>
        <v>0</v>
      </c>
      <c r="V220" s="46">
        <v>0</v>
      </c>
      <c r="W220" s="47">
        <v>2440196000</v>
      </c>
      <c r="X220" s="24">
        <f t="shared" si="76"/>
        <v>0</v>
      </c>
      <c r="Y220" s="46">
        <v>141546332</v>
      </c>
      <c r="Z220" s="46">
        <v>152246332</v>
      </c>
      <c r="AA220" s="24">
        <f t="shared" si="77"/>
        <v>0.9297191606560348</v>
      </c>
      <c r="AB220" s="37">
        <v>126487000</v>
      </c>
      <c r="AC220" s="46">
        <v>937586000</v>
      </c>
      <c r="AD220" s="24">
        <f t="shared" si="78"/>
        <v>0.13490709118950156</v>
      </c>
      <c r="AE220" s="37">
        <v>243000000</v>
      </c>
      <c r="AF220" s="46">
        <v>1790937427</v>
      </c>
      <c r="AG220" s="24">
        <f t="shared" si="79"/>
        <v>0.13568313238450178</v>
      </c>
    </row>
    <row r="221" spans="1:33" s="10" customFormat="1" ht="12.75" customHeight="1">
      <c r="A221" s="22"/>
      <c r="B221" s="23" t="s">
        <v>476</v>
      </c>
      <c r="C221" s="102" t="s">
        <v>477</v>
      </c>
      <c r="D221" s="43">
        <v>226254300</v>
      </c>
      <c r="E221" s="37">
        <v>313249500</v>
      </c>
      <c r="F221" s="24">
        <f t="shared" si="70"/>
        <v>0.7222814401938391</v>
      </c>
      <c r="G221" s="43">
        <v>61293444</v>
      </c>
      <c r="H221" s="37">
        <v>239388171</v>
      </c>
      <c r="I221" s="24">
        <f t="shared" si="71"/>
        <v>0.256042074860917</v>
      </c>
      <c r="J221" s="37">
        <v>61293444</v>
      </c>
      <c r="K221" s="37">
        <v>185161571</v>
      </c>
      <c r="L221" s="24">
        <f t="shared" si="72"/>
        <v>0.3310268090131942</v>
      </c>
      <c r="M221" s="37">
        <v>61293444</v>
      </c>
      <c r="N221" s="37">
        <v>226254300</v>
      </c>
      <c r="O221" s="24">
        <f t="shared" si="73"/>
        <v>0.27090510103012405</v>
      </c>
      <c r="P221" s="37">
        <v>11326500</v>
      </c>
      <c r="Q221" s="37">
        <v>61278300</v>
      </c>
      <c r="R221" s="24">
        <f t="shared" si="74"/>
        <v>0.1848370467196381</v>
      </c>
      <c r="S221" s="46">
        <v>3028000</v>
      </c>
      <c r="T221" s="47">
        <v>61278300</v>
      </c>
      <c r="U221" s="24">
        <f t="shared" si="75"/>
        <v>0.049413903453587975</v>
      </c>
      <c r="V221" s="46">
        <v>3028000</v>
      </c>
      <c r="W221" s="47">
        <v>497718000</v>
      </c>
      <c r="X221" s="24">
        <f t="shared" si="76"/>
        <v>0.006083766309436267</v>
      </c>
      <c r="Y221" s="46">
        <v>46825800</v>
      </c>
      <c r="Z221" s="46">
        <v>61278300</v>
      </c>
      <c r="AA221" s="24">
        <f t="shared" si="77"/>
        <v>0.7641497887506671</v>
      </c>
      <c r="AB221" s="37">
        <v>371585000</v>
      </c>
      <c r="AC221" s="46">
        <v>123907500</v>
      </c>
      <c r="AD221" s="24">
        <f t="shared" si="78"/>
        <v>2.9988903012327746</v>
      </c>
      <c r="AE221" s="37">
        <v>38000000</v>
      </c>
      <c r="AF221" s="46">
        <v>239388171</v>
      </c>
      <c r="AG221" s="24">
        <f t="shared" si="79"/>
        <v>0.1587380021379586</v>
      </c>
    </row>
    <row r="222" spans="1:33" s="10" customFormat="1" ht="12.75" customHeight="1">
      <c r="A222" s="22"/>
      <c r="B222" s="23" t="s">
        <v>478</v>
      </c>
      <c r="C222" s="102" t="s">
        <v>479</v>
      </c>
      <c r="D222" s="43">
        <v>211090440</v>
      </c>
      <c r="E222" s="37">
        <v>258675240</v>
      </c>
      <c r="F222" s="24">
        <f t="shared" si="70"/>
        <v>0.8160442414202457</v>
      </c>
      <c r="G222" s="43">
        <v>70013760</v>
      </c>
      <c r="H222" s="37">
        <v>191038160</v>
      </c>
      <c r="I222" s="24">
        <f t="shared" si="71"/>
        <v>0.3664909670403023</v>
      </c>
      <c r="J222" s="37">
        <v>70013760</v>
      </c>
      <c r="K222" s="37">
        <v>135038160</v>
      </c>
      <c r="L222" s="24">
        <f t="shared" si="72"/>
        <v>0.5184738891584423</v>
      </c>
      <c r="M222" s="37">
        <v>70013760</v>
      </c>
      <c r="N222" s="37">
        <v>211090440</v>
      </c>
      <c r="O222" s="24">
        <f t="shared" si="73"/>
        <v>0.331676602692192</v>
      </c>
      <c r="P222" s="37">
        <v>17647000</v>
      </c>
      <c r="Q222" s="37">
        <v>87175441</v>
      </c>
      <c r="R222" s="24">
        <f t="shared" si="74"/>
        <v>0.2024308658214875</v>
      </c>
      <c r="S222" s="46">
        <v>8510000</v>
      </c>
      <c r="T222" s="47">
        <v>87175441</v>
      </c>
      <c r="U222" s="24">
        <f t="shared" si="75"/>
        <v>0.09761923659210396</v>
      </c>
      <c r="V222" s="46">
        <v>8510000</v>
      </c>
      <c r="W222" s="47">
        <v>421475965</v>
      </c>
      <c r="X222" s="24">
        <f t="shared" si="76"/>
        <v>0.02019094967847099</v>
      </c>
      <c r="Y222" s="46">
        <v>73718441</v>
      </c>
      <c r="Z222" s="46">
        <v>87175441</v>
      </c>
      <c r="AA222" s="24">
        <f t="shared" si="77"/>
        <v>0.8456331296333792</v>
      </c>
      <c r="AB222" s="37">
        <v>21806643</v>
      </c>
      <c r="AC222" s="46">
        <v>99018000</v>
      </c>
      <c r="AD222" s="24">
        <f t="shared" si="78"/>
        <v>0.2202290795612919</v>
      </c>
      <c r="AE222" s="37">
        <v>23008221</v>
      </c>
      <c r="AF222" s="46">
        <v>191038160</v>
      </c>
      <c r="AG222" s="24">
        <f t="shared" si="79"/>
        <v>0.12043782770939586</v>
      </c>
    </row>
    <row r="223" spans="1:33" s="10" customFormat="1" ht="12.75" customHeight="1">
      <c r="A223" s="22"/>
      <c r="B223" s="23" t="s">
        <v>480</v>
      </c>
      <c r="C223" s="102" t="s">
        <v>481</v>
      </c>
      <c r="D223" s="43">
        <v>149078000</v>
      </c>
      <c r="E223" s="37">
        <v>182158000</v>
      </c>
      <c r="F223" s="24">
        <f t="shared" si="70"/>
        <v>0.8183994114999067</v>
      </c>
      <c r="G223" s="43">
        <v>61300000</v>
      </c>
      <c r="H223" s="37">
        <v>169852000</v>
      </c>
      <c r="I223" s="24">
        <f t="shared" si="71"/>
        <v>0.3609024327061206</v>
      </c>
      <c r="J223" s="37">
        <v>61300000</v>
      </c>
      <c r="K223" s="37">
        <v>129081000</v>
      </c>
      <c r="L223" s="24">
        <f t="shared" si="72"/>
        <v>0.4748956081840085</v>
      </c>
      <c r="M223" s="37">
        <v>61300000</v>
      </c>
      <c r="N223" s="37">
        <v>149078000</v>
      </c>
      <c r="O223" s="24">
        <f t="shared" si="73"/>
        <v>0.41119413998041293</v>
      </c>
      <c r="P223" s="37">
        <v>12308000</v>
      </c>
      <c r="Q223" s="37">
        <v>56616000</v>
      </c>
      <c r="R223" s="24">
        <f t="shared" si="74"/>
        <v>0.21739437614808535</v>
      </c>
      <c r="S223" s="46">
        <v>12000000</v>
      </c>
      <c r="T223" s="47">
        <v>56616000</v>
      </c>
      <c r="U223" s="24">
        <f t="shared" si="75"/>
        <v>0.21195421788893598</v>
      </c>
      <c r="V223" s="46">
        <v>12000000</v>
      </c>
      <c r="W223" s="47">
        <v>545572000</v>
      </c>
      <c r="X223" s="24">
        <f t="shared" si="76"/>
        <v>0.02199526368655283</v>
      </c>
      <c r="Y223" s="46">
        <v>44573000</v>
      </c>
      <c r="Z223" s="46">
        <v>56616000</v>
      </c>
      <c r="AA223" s="24">
        <f t="shared" si="77"/>
        <v>0.787286279496962</v>
      </c>
      <c r="AB223" s="37">
        <v>23470000</v>
      </c>
      <c r="AC223" s="46">
        <v>79506000</v>
      </c>
      <c r="AD223" s="24">
        <f t="shared" si="78"/>
        <v>0.29519784670339344</v>
      </c>
      <c r="AE223" s="37">
        <v>3610000</v>
      </c>
      <c r="AF223" s="46">
        <v>169852000</v>
      </c>
      <c r="AG223" s="24">
        <f t="shared" si="79"/>
        <v>0.021253797423639403</v>
      </c>
    </row>
    <row r="224" spans="1:33" s="10" customFormat="1" ht="12.75" customHeight="1">
      <c r="A224" s="22"/>
      <c r="B224" s="23" t="s">
        <v>482</v>
      </c>
      <c r="C224" s="102" t="s">
        <v>483</v>
      </c>
      <c r="D224" s="43">
        <v>176533886</v>
      </c>
      <c r="E224" s="37">
        <v>210159886</v>
      </c>
      <c r="F224" s="24">
        <f t="shared" si="70"/>
        <v>0.8399980098961416</v>
      </c>
      <c r="G224" s="43">
        <v>76024598</v>
      </c>
      <c r="H224" s="37">
        <v>191567025</v>
      </c>
      <c r="I224" s="24">
        <f t="shared" si="71"/>
        <v>0.3968563900807041</v>
      </c>
      <c r="J224" s="37">
        <v>76024598</v>
      </c>
      <c r="K224" s="37">
        <v>145974025</v>
      </c>
      <c r="L224" s="24">
        <f t="shared" si="72"/>
        <v>0.5208090823007724</v>
      </c>
      <c r="M224" s="37">
        <v>76024598</v>
      </c>
      <c r="N224" s="37">
        <v>176533886</v>
      </c>
      <c r="O224" s="24">
        <f t="shared" si="73"/>
        <v>0.4306515860643321</v>
      </c>
      <c r="P224" s="37">
        <v>10037000</v>
      </c>
      <c r="Q224" s="37">
        <v>25023288</v>
      </c>
      <c r="R224" s="24">
        <f t="shared" si="74"/>
        <v>0.4011063614022266</v>
      </c>
      <c r="S224" s="46">
        <v>4650000</v>
      </c>
      <c r="T224" s="47">
        <v>25023288</v>
      </c>
      <c r="U224" s="24">
        <f t="shared" si="75"/>
        <v>0.18582689852748369</v>
      </c>
      <c r="V224" s="46">
        <v>4650000</v>
      </c>
      <c r="W224" s="47">
        <v>231491559</v>
      </c>
      <c r="X224" s="24">
        <f t="shared" si="76"/>
        <v>0.020087125509401404</v>
      </c>
      <c r="Y224" s="46">
        <v>16042000</v>
      </c>
      <c r="Z224" s="46">
        <v>25023288</v>
      </c>
      <c r="AA224" s="24">
        <f t="shared" si="77"/>
        <v>0.6410828185328803</v>
      </c>
      <c r="AB224" s="37">
        <v>46139083</v>
      </c>
      <c r="AC224" s="46">
        <v>101055115</v>
      </c>
      <c r="AD224" s="24">
        <f t="shared" si="78"/>
        <v>0.45657345499037827</v>
      </c>
      <c r="AE224" s="37">
        <v>7095238</v>
      </c>
      <c r="AF224" s="46">
        <v>191567025</v>
      </c>
      <c r="AG224" s="24">
        <f t="shared" si="79"/>
        <v>0.03703788791416477</v>
      </c>
    </row>
    <row r="225" spans="1:33" s="10" customFormat="1" ht="12.75" customHeight="1">
      <c r="A225" s="22"/>
      <c r="B225" s="23" t="s">
        <v>484</v>
      </c>
      <c r="C225" s="102" t="s">
        <v>485</v>
      </c>
      <c r="D225" s="43">
        <v>684062118</v>
      </c>
      <c r="E225" s="37">
        <v>724741257</v>
      </c>
      <c r="F225" s="24">
        <f t="shared" si="70"/>
        <v>0.9438708109865477</v>
      </c>
      <c r="G225" s="43">
        <v>196673996</v>
      </c>
      <c r="H225" s="37">
        <v>711341187</v>
      </c>
      <c r="I225" s="24">
        <f t="shared" si="71"/>
        <v>0.27648335228478765</v>
      </c>
      <c r="J225" s="37">
        <v>196673996</v>
      </c>
      <c r="K225" s="37">
        <v>508841187</v>
      </c>
      <c r="L225" s="24">
        <f t="shared" si="72"/>
        <v>0.38651351546351925</v>
      </c>
      <c r="M225" s="37">
        <v>196673996</v>
      </c>
      <c r="N225" s="37">
        <v>684062118</v>
      </c>
      <c r="O225" s="24">
        <f t="shared" si="73"/>
        <v>0.2875089715171159</v>
      </c>
      <c r="P225" s="37">
        <v>128072351</v>
      </c>
      <c r="Q225" s="37">
        <v>197936803</v>
      </c>
      <c r="R225" s="24">
        <f t="shared" si="74"/>
        <v>0.6470365745980043</v>
      </c>
      <c r="S225" s="46">
        <v>600000</v>
      </c>
      <c r="T225" s="47">
        <v>197936803</v>
      </c>
      <c r="U225" s="24">
        <f t="shared" si="75"/>
        <v>0.0030312705414363996</v>
      </c>
      <c r="V225" s="46">
        <v>600000</v>
      </c>
      <c r="W225" s="47">
        <v>2125921000</v>
      </c>
      <c r="X225" s="24">
        <f t="shared" si="76"/>
        <v>0.0002822306191057899</v>
      </c>
      <c r="Y225" s="46">
        <v>102959262</v>
      </c>
      <c r="Z225" s="46">
        <v>197936803</v>
      </c>
      <c r="AA225" s="24">
        <f t="shared" si="77"/>
        <v>0.5201622964477203</v>
      </c>
      <c r="AB225" s="37">
        <v>82716032</v>
      </c>
      <c r="AC225" s="46">
        <v>400738810</v>
      </c>
      <c r="AD225" s="24">
        <f t="shared" si="78"/>
        <v>0.20640883771651666</v>
      </c>
      <c r="AE225" s="37">
        <v>68864000</v>
      </c>
      <c r="AF225" s="46">
        <v>711341187</v>
      </c>
      <c r="AG225" s="24">
        <f t="shared" si="79"/>
        <v>0.09680867811187208</v>
      </c>
    </row>
    <row r="226" spans="1:33" s="10" customFormat="1" ht="12.75" customHeight="1">
      <c r="A226" s="22"/>
      <c r="B226" s="23" t="s">
        <v>486</v>
      </c>
      <c r="C226" s="102" t="s">
        <v>487</v>
      </c>
      <c r="D226" s="43">
        <v>370252216</v>
      </c>
      <c r="E226" s="37">
        <v>404953216</v>
      </c>
      <c r="F226" s="24">
        <f t="shared" si="70"/>
        <v>0.9143086197888104</v>
      </c>
      <c r="G226" s="43">
        <v>118725553</v>
      </c>
      <c r="H226" s="37">
        <v>430479736</v>
      </c>
      <c r="I226" s="24">
        <f t="shared" si="71"/>
        <v>0.27579823873521425</v>
      </c>
      <c r="J226" s="37">
        <v>118725553</v>
      </c>
      <c r="K226" s="37">
        <v>285032604</v>
      </c>
      <c r="L226" s="24">
        <f t="shared" si="72"/>
        <v>0.41653323631706357</v>
      </c>
      <c r="M226" s="37">
        <v>118725553</v>
      </c>
      <c r="N226" s="37">
        <v>370252216</v>
      </c>
      <c r="O226" s="24">
        <f t="shared" si="73"/>
        <v>0.3206612894384405</v>
      </c>
      <c r="P226" s="37">
        <v>67368463</v>
      </c>
      <c r="Q226" s="37">
        <v>86848463</v>
      </c>
      <c r="R226" s="24">
        <f t="shared" si="74"/>
        <v>0.7757012694628804</v>
      </c>
      <c r="S226" s="46">
        <v>22947970</v>
      </c>
      <c r="T226" s="47">
        <v>86848463</v>
      </c>
      <c r="U226" s="24">
        <f t="shared" si="75"/>
        <v>0.2642300071562579</v>
      </c>
      <c r="V226" s="46">
        <v>22947970</v>
      </c>
      <c r="W226" s="47">
        <v>1757074540</v>
      </c>
      <c r="X226" s="24">
        <f t="shared" si="76"/>
        <v>0.013060328106512772</v>
      </c>
      <c r="Y226" s="46">
        <v>69172970</v>
      </c>
      <c r="Z226" s="46">
        <v>86848463</v>
      </c>
      <c r="AA226" s="24">
        <f t="shared" si="77"/>
        <v>0.7964789198399516</v>
      </c>
      <c r="AB226" s="37">
        <v>28315466</v>
      </c>
      <c r="AC226" s="46">
        <v>237963357</v>
      </c>
      <c r="AD226" s="24">
        <f t="shared" si="78"/>
        <v>0.11899086631224487</v>
      </c>
      <c r="AE226" s="37">
        <v>41801024</v>
      </c>
      <c r="AF226" s="46">
        <v>430479736</v>
      </c>
      <c r="AG226" s="24">
        <f t="shared" si="79"/>
        <v>0.09710334890188652</v>
      </c>
    </row>
    <row r="227" spans="1:33" s="10" customFormat="1" ht="12.75" customHeight="1">
      <c r="A227" s="22"/>
      <c r="B227" s="23" t="s">
        <v>488</v>
      </c>
      <c r="C227" s="102" t="s">
        <v>489</v>
      </c>
      <c r="D227" s="43">
        <v>337437448</v>
      </c>
      <c r="E227" s="37">
        <v>413615723</v>
      </c>
      <c r="F227" s="24">
        <f t="shared" si="70"/>
        <v>0.8158235512724936</v>
      </c>
      <c r="G227" s="43">
        <v>100399121</v>
      </c>
      <c r="H227" s="37">
        <v>332648323</v>
      </c>
      <c r="I227" s="24">
        <f t="shared" si="71"/>
        <v>0.3018176075398402</v>
      </c>
      <c r="J227" s="37">
        <v>100399121</v>
      </c>
      <c r="K227" s="37">
        <v>214389175</v>
      </c>
      <c r="L227" s="24">
        <f t="shared" si="72"/>
        <v>0.4683031267786725</v>
      </c>
      <c r="M227" s="37">
        <v>100399121</v>
      </c>
      <c r="N227" s="37">
        <v>337437448</v>
      </c>
      <c r="O227" s="24">
        <f t="shared" si="73"/>
        <v>0.29753402177223676</v>
      </c>
      <c r="P227" s="37">
        <v>12941515</v>
      </c>
      <c r="Q227" s="37">
        <v>74942595</v>
      </c>
      <c r="R227" s="24">
        <f t="shared" si="74"/>
        <v>0.17268570697345081</v>
      </c>
      <c r="S227" s="46">
        <v>0</v>
      </c>
      <c r="T227" s="47">
        <v>74942595</v>
      </c>
      <c r="U227" s="24">
        <f t="shared" si="75"/>
        <v>0</v>
      </c>
      <c r="V227" s="46">
        <v>0</v>
      </c>
      <c r="W227" s="47">
        <v>269883000</v>
      </c>
      <c r="X227" s="24">
        <f t="shared" si="76"/>
        <v>0</v>
      </c>
      <c r="Y227" s="46">
        <v>58530128</v>
      </c>
      <c r="Z227" s="46">
        <v>74942595</v>
      </c>
      <c r="AA227" s="24">
        <f t="shared" si="77"/>
        <v>0.7809994836714688</v>
      </c>
      <c r="AB227" s="37">
        <v>33543000</v>
      </c>
      <c r="AC227" s="46">
        <v>206806910</v>
      </c>
      <c r="AD227" s="24">
        <f t="shared" si="78"/>
        <v>0.16219477385934541</v>
      </c>
      <c r="AE227" s="37">
        <v>7612000</v>
      </c>
      <c r="AF227" s="46">
        <v>332648323</v>
      </c>
      <c r="AG227" s="24">
        <f t="shared" si="79"/>
        <v>0.022883025326419577</v>
      </c>
    </row>
    <row r="228" spans="1:33" s="10" customFormat="1" ht="12.75" customHeight="1">
      <c r="A228" s="22"/>
      <c r="B228" s="23" t="s">
        <v>98</v>
      </c>
      <c r="C228" s="102" t="s">
        <v>99</v>
      </c>
      <c r="D228" s="43">
        <v>1223188313</v>
      </c>
      <c r="E228" s="37">
        <v>1372561637</v>
      </c>
      <c r="F228" s="24">
        <f aca="true" t="shared" si="80" ref="F228:F246">IF($E228=0,0,($N228/$E228))</f>
        <v>0.8911718643641502</v>
      </c>
      <c r="G228" s="43">
        <v>369268373</v>
      </c>
      <c r="H228" s="37">
        <v>1324055007</v>
      </c>
      <c r="I228" s="24">
        <f aca="true" t="shared" si="81" ref="I228:I246">IF($AF228=0,0,($M228/$AF228))</f>
        <v>0.2788920181168878</v>
      </c>
      <c r="J228" s="37">
        <v>369268373</v>
      </c>
      <c r="K228" s="37">
        <v>840243486</v>
      </c>
      <c r="L228" s="24">
        <f aca="true" t="shared" si="82" ref="L228:L246">IF($K228=0,0,($M228/$K228))</f>
        <v>0.43947781702886063</v>
      </c>
      <c r="M228" s="37">
        <v>369268373</v>
      </c>
      <c r="N228" s="37">
        <v>1223188313</v>
      </c>
      <c r="O228" s="24">
        <f aca="true" t="shared" si="83" ref="O228:O246">IF($N228=0,0,($M228/$N228))</f>
        <v>0.3018900434834354</v>
      </c>
      <c r="P228" s="37">
        <v>229181470</v>
      </c>
      <c r="Q228" s="37">
        <v>277652314</v>
      </c>
      <c r="R228" s="24">
        <f aca="true" t="shared" si="84" ref="R228:R246">IF($T228=0,0,($P228/$T228))</f>
        <v>0.8254261118817832</v>
      </c>
      <c r="S228" s="46">
        <v>216135000</v>
      </c>
      <c r="T228" s="47">
        <v>277652314</v>
      </c>
      <c r="U228" s="24">
        <f aca="true" t="shared" si="85" ref="U228:U246">IF($T228=0,0,($V228/$T228))</f>
        <v>0.7784375965978804</v>
      </c>
      <c r="V228" s="46">
        <v>216135000</v>
      </c>
      <c r="W228" s="47">
        <v>3564366109</v>
      </c>
      <c r="X228" s="24">
        <f aca="true" t="shared" si="86" ref="X228:X246">IF($W228=0,0,($V228/$W228))</f>
        <v>0.06063771043447546</v>
      </c>
      <c r="Y228" s="46">
        <v>214757844</v>
      </c>
      <c r="Z228" s="46">
        <v>277652314</v>
      </c>
      <c r="AA228" s="24">
        <f aca="true" t="shared" si="87" ref="AA228:AA246">IF($Z228=0,0,($Y228/$Z228))</f>
        <v>0.7734775947158142</v>
      </c>
      <c r="AB228" s="37">
        <v>103789221</v>
      </c>
      <c r="AC228" s="46">
        <v>856319698</v>
      </c>
      <c r="AD228" s="24">
        <f aca="true" t="shared" si="88" ref="AD228:AD246">IF($AC228=0,0,($AB228/$AC228))</f>
        <v>0.12120382287410607</v>
      </c>
      <c r="AE228" s="37">
        <v>135263653</v>
      </c>
      <c r="AF228" s="46">
        <v>1324055007</v>
      </c>
      <c r="AG228" s="24">
        <f aca="true" t="shared" si="89" ref="AG228:AG246">IF($AF228=0,0,($AE228/$AF228))</f>
        <v>0.10215863561928284</v>
      </c>
    </row>
    <row r="229" spans="1:33" s="10" customFormat="1" ht="12.75" customHeight="1">
      <c r="A229" s="22"/>
      <c r="B229" s="23" t="s">
        <v>100</v>
      </c>
      <c r="C229" s="102" t="s">
        <v>101</v>
      </c>
      <c r="D229" s="43">
        <v>871305853</v>
      </c>
      <c r="E229" s="37">
        <v>931804926</v>
      </c>
      <c r="F229" s="24">
        <f t="shared" si="80"/>
        <v>0.9350732419287511</v>
      </c>
      <c r="G229" s="43">
        <v>248022052</v>
      </c>
      <c r="H229" s="37">
        <v>891306452</v>
      </c>
      <c r="I229" s="24">
        <f t="shared" si="81"/>
        <v>0.2782679867776835</v>
      </c>
      <c r="J229" s="37">
        <v>248022052</v>
      </c>
      <c r="K229" s="37">
        <v>639203110</v>
      </c>
      <c r="L229" s="24">
        <f t="shared" si="82"/>
        <v>0.38801759271790776</v>
      </c>
      <c r="M229" s="37">
        <v>248022052</v>
      </c>
      <c r="N229" s="37">
        <v>871305853</v>
      </c>
      <c r="O229" s="24">
        <f t="shared" si="83"/>
        <v>0.2846555559635383</v>
      </c>
      <c r="P229" s="37">
        <v>118809468</v>
      </c>
      <c r="Q229" s="37">
        <v>189043691</v>
      </c>
      <c r="R229" s="24">
        <f t="shared" si="84"/>
        <v>0.6284762393895493</v>
      </c>
      <c r="S229" s="46">
        <v>23777248</v>
      </c>
      <c r="T229" s="47">
        <v>189043691</v>
      </c>
      <c r="U229" s="24">
        <f t="shared" si="85"/>
        <v>0.12577646931364667</v>
      </c>
      <c r="V229" s="46">
        <v>23777248</v>
      </c>
      <c r="W229" s="47">
        <v>2822102246</v>
      </c>
      <c r="X229" s="24">
        <f t="shared" si="86"/>
        <v>0.008425367306837118</v>
      </c>
      <c r="Y229" s="46">
        <v>129082609</v>
      </c>
      <c r="Z229" s="46">
        <v>189043691</v>
      </c>
      <c r="AA229" s="24">
        <f t="shared" si="87"/>
        <v>0.6828189204155986</v>
      </c>
      <c r="AB229" s="37">
        <v>117632859</v>
      </c>
      <c r="AC229" s="46">
        <v>503758247</v>
      </c>
      <c r="AD229" s="24">
        <f t="shared" si="88"/>
        <v>0.23351053744634775</v>
      </c>
      <c r="AE229" s="37">
        <v>103042123</v>
      </c>
      <c r="AF229" s="46">
        <v>891306452</v>
      </c>
      <c r="AG229" s="24">
        <f t="shared" si="89"/>
        <v>0.11560796263595319</v>
      </c>
    </row>
    <row r="230" spans="1:33" s="10" customFormat="1" ht="12.75" customHeight="1">
      <c r="A230" s="22"/>
      <c r="B230" s="23" t="s">
        <v>490</v>
      </c>
      <c r="C230" s="102" t="s">
        <v>491</v>
      </c>
      <c r="D230" s="43">
        <v>587728164</v>
      </c>
      <c r="E230" s="37">
        <v>698192323</v>
      </c>
      <c r="F230" s="24">
        <f t="shared" si="80"/>
        <v>0.8417854860887664</v>
      </c>
      <c r="G230" s="43">
        <v>203688258</v>
      </c>
      <c r="H230" s="37">
        <v>686469345</v>
      </c>
      <c r="I230" s="24">
        <f t="shared" si="81"/>
        <v>0.29671865099817385</v>
      </c>
      <c r="J230" s="37">
        <v>203688258</v>
      </c>
      <c r="K230" s="37">
        <v>486517345</v>
      </c>
      <c r="L230" s="24">
        <f t="shared" si="82"/>
        <v>0.4186659737691366</v>
      </c>
      <c r="M230" s="37">
        <v>203688258</v>
      </c>
      <c r="N230" s="37">
        <v>587728164</v>
      </c>
      <c r="O230" s="24">
        <f t="shared" si="83"/>
        <v>0.3465688229295066</v>
      </c>
      <c r="P230" s="37">
        <v>39378795</v>
      </c>
      <c r="Q230" s="37">
        <v>90346655</v>
      </c>
      <c r="R230" s="24">
        <f t="shared" si="84"/>
        <v>0.43586334214587136</v>
      </c>
      <c r="S230" s="46">
        <v>10016482</v>
      </c>
      <c r="T230" s="47">
        <v>90346655</v>
      </c>
      <c r="U230" s="24">
        <f t="shared" si="85"/>
        <v>0.11086721472975397</v>
      </c>
      <c r="V230" s="46">
        <v>10016482</v>
      </c>
      <c r="W230" s="47">
        <v>1850485000</v>
      </c>
      <c r="X230" s="24">
        <f t="shared" si="86"/>
        <v>0.005412895538196743</v>
      </c>
      <c r="Y230" s="46">
        <v>74185481</v>
      </c>
      <c r="Z230" s="46">
        <v>90346655</v>
      </c>
      <c r="AA230" s="24">
        <f t="shared" si="87"/>
        <v>0.8211203945514087</v>
      </c>
      <c r="AB230" s="37">
        <v>56202000</v>
      </c>
      <c r="AC230" s="46">
        <v>390992144</v>
      </c>
      <c r="AD230" s="24">
        <f t="shared" si="88"/>
        <v>0.14374201850971205</v>
      </c>
      <c r="AE230" s="37">
        <v>73034000</v>
      </c>
      <c r="AF230" s="46">
        <v>686469345</v>
      </c>
      <c r="AG230" s="24">
        <f t="shared" si="89"/>
        <v>0.10639076680110165</v>
      </c>
    </row>
    <row r="231" spans="1:33" s="10" customFormat="1" ht="12.75" customHeight="1">
      <c r="A231" s="22"/>
      <c r="B231" s="23" t="s">
        <v>492</v>
      </c>
      <c r="C231" s="102" t="s">
        <v>493</v>
      </c>
      <c r="D231" s="43">
        <v>375028030</v>
      </c>
      <c r="E231" s="37">
        <v>448858030</v>
      </c>
      <c r="F231" s="24">
        <f t="shared" si="80"/>
        <v>0.8355159202565675</v>
      </c>
      <c r="G231" s="43">
        <v>125328780</v>
      </c>
      <c r="H231" s="37">
        <v>426963710</v>
      </c>
      <c r="I231" s="24">
        <f t="shared" si="81"/>
        <v>0.29353497045451477</v>
      </c>
      <c r="J231" s="37">
        <v>125328780</v>
      </c>
      <c r="K231" s="37">
        <v>235249600</v>
      </c>
      <c r="L231" s="24">
        <f t="shared" si="82"/>
        <v>0.5327481109425903</v>
      </c>
      <c r="M231" s="37">
        <v>125328780</v>
      </c>
      <c r="N231" s="37">
        <v>375028030</v>
      </c>
      <c r="O231" s="24">
        <f t="shared" si="83"/>
        <v>0.3341851007776672</v>
      </c>
      <c r="P231" s="37">
        <v>31399750</v>
      </c>
      <c r="Q231" s="37">
        <v>49712040</v>
      </c>
      <c r="R231" s="24">
        <f t="shared" si="84"/>
        <v>0.6316326990403129</v>
      </c>
      <c r="S231" s="46">
        <v>0</v>
      </c>
      <c r="T231" s="47">
        <v>49712040</v>
      </c>
      <c r="U231" s="24">
        <f t="shared" si="85"/>
        <v>0</v>
      </c>
      <c r="V231" s="46">
        <v>0</v>
      </c>
      <c r="W231" s="47">
        <v>530017779</v>
      </c>
      <c r="X231" s="24">
        <f t="shared" si="86"/>
        <v>0</v>
      </c>
      <c r="Y231" s="46">
        <v>39627040</v>
      </c>
      <c r="Z231" s="46">
        <v>49712040</v>
      </c>
      <c r="AA231" s="24">
        <f t="shared" si="87"/>
        <v>0.7971316405442223</v>
      </c>
      <c r="AB231" s="37">
        <v>15997646</v>
      </c>
      <c r="AC231" s="46">
        <v>296525820</v>
      </c>
      <c r="AD231" s="24">
        <f t="shared" si="88"/>
        <v>0.053950263083329474</v>
      </c>
      <c r="AE231" s="37">
        <v>41554611</v>
      </c>
      <c r="AF231" s="46">
        <v>426963710</v>
      </c>
      <c r="AG231" s="24">
        <f t="shared" si="89"/>
        <v>0.09732586172253375</v>
      </c>
    </row>
    <row r="232" spans="1:33" s="10" customFormat="1" ht="12.75" customHeight="1">
      <c r="A232" s="22"/>
      <c r="B232" s="23" t="s">
        <v>494</v>
      </c>
      <c r="C232" s="102" t="s">
        <v>495</v>
      </c>
      <c r="D232" s="43">
        <v>280481506</v>
      </c>
      <c r="E232" s="37">
        <v>359510506</v>
      </c>
      <c r="F232" s="24">
        <f t="shared" si="80"/>
        <v>0.7801761042276745</v>
      </c>
      <c r="G232" s="43">
        <v>111274284</v>
      </c>
      <c r="H232" s="37">
        <v>283212527</v>
      </c>
      <c r="I232" s="24">
        <f t="shared" si="81"/>
        <v>0.39290029003554633</v>
      </c>
      <c r="J232" s="37">
        <v>111274284</v>
      </c>
      <c r="K232" s="37">
        <v>235603056</v>
      </c>
      <c r="L232" s="24">
        <f t="shared" si="82"/>
        <v>0.4722955885597681</v>
      </c>
      <c r="M232" s="37">
        <v>111274284</v>
      </c>
      <c r="N232" s="37">
        <v>280481506</v>
      </c>
      <c r="O232" s="24">
        <f t="shared" si="83"/>
        <v>0.3967259217440169</v>
      </c>
      <c r="P232" s="37">
        <v>15222332</v>
      </c>
      <c r="Q232" s="37">
        <v>76078332</v>
      </c>
      <c r="R232" s="24">
        <f t="shared" si="84"/>
        <v>0.2000876149598022</v>
      </c>
      <c r="S232" s="46">
        <v>11275461</v>
      </c>
      <c r="T232" s="47">
        <v>76078332</v>
      </c>
      <c r="U232" s="24">
        <f t="shared" si="85"/>
        <v>0.14820857271160992</v>
      </c>
      <c r="V232" s="46">
        <v>11275461</v>
      </c>
      <c r="W232" s="47">
        <v>558731061</v>
      </c>
      <c r="X232" s="24">
        <f t="shared" si="86"/>
        <v>0.020180479996618622</v>
      </c>
      <c r="Y232" s="46">
        <v>70711461</v>
      </c>
      <c r="Z232" s="46">
        <v>76078332</v>
      </c>
      <c r="AA232" s="24">
        <f t="shared" si="87"/>
        <v>0.9294559849182813</v>
      </c>
      <c r="AB232" s="37">
        <v>32844877</v>
      </c>
      <c r="AC232" s="46">
        <v>137169768</v>
      </c>
      <c r="AD232" s="24">
        <f t="shared" si="88"/>
        <v>0.23944690932188498</v>
      </c>
      <c r="AE232" s="37">
        <v>33660023</v>
      </c>
      <c r="AF232" s="46">
        <v>283212527</v>
      </c>
      <c r="AG232" s="24">
        <f t="shared" si="89"/>
        <v>0.11885075620260258</v>
      </c>
    </row>
    <row r="233" spans="1:33" s="10" customFormat="1" ht="12.75" customHeight="1">
      <c r="A233" s="22"/>
      <c r="B233" s="23" t="s">
        <v>496</v>
      </c>
      <c r="C233" s="102" t="s">
        <v>497</v>
      </c>
      <c r="D233" s="43">
        <v>725036239</v>
      </c>
      <c r="E233" s="37">
        <v>766069239</v>
      </c>
      <c r="F233" s="24">
        <f t="shared" si="80"/>
        <v>0.9464369564641923</v>
      </c>
      <c r="G233" s="43">
        <v>229090679</v>
      </c>
      <c r="H233" s="37">
        <v>791054519</v>
      </c>
      <c r="I233" s="24">
        <f t="shared" si="81"/>
        <v>0.28960163111083875</v>
      </c>
      <c r="J233" s="37">
        <v>229090679</v>
      </c>
      <c r="K233" s="37">
        <v>646633219</v>
      </c>
      <c r="L233" s="24">
        <f t="shared" si="82"/>
        <v>0.35428226120873013</v>
      </c>
      <c r="M233" s="37">
        <v>229090679</v>
      </c>
      <c r="N233" s="37">
        <v>725036239</v>
      </c>
      <c r="O233" s="24">
        <f t="shared" si="83"/>
        <v>0.3159713496748402</v>
      </c>
      <c r="P233" s="37">
        <v>106584378</v>
      </c>
      <c r="Q233" s="37">
        <v>169043235</v>
      </c>
      <c r="R233" s="24">
        <f t="shared" si="84"/>
        <v>0.6305154891291568</v>
      </c>
      <c r="S233" s="46">
        <v>83901290</v>
      </c>
      <c r="T233" s="47">
        <v>169043235</v>
      </c>
      <c r="U233" s="24">
        <f t="shared" si="85"/>
        <v>0.49633036187458196</v>
      </c>
      <c r="V233" s="46">
        <v>83901290</v>
      </c>
      <c r="W233" s="47">
        <v>3115953103</v>
      </c>
      <c r="X233" s="24">
        <f t="shared" si="86"/>
        <v>0.02692636481570307</v>
      </c>
      <c r="Y233" s="46">
        <v>161689942</v>
      </c>
      <c r="Z233" s="46">
        <v>169043235</v>
      </c>
      <c r="AA233" s="24">
        <f t="shared" si="87"/>
        <v>0.956500518935289</v>
      </c>
      <c r="AB233" s="37">
        <v>50309000</v>
      </c>
      <c r="AC233" s="46">
        <v>458180680</v>
      </c>
      <c r="AD233" s="24">
        <f t="shared" si="88"/>
        <v>0.10980166165015949</v>
      </c>
      <c r="AE233" s="37">
        <v>63991960</v>
      </c>
      <c r="AF233" s="46">
        <v>791054519</v>
      </c>
      <c r="AG233" s="24">
        <f t="shared" si="89"/>
        <v>0.0808945002689505</v>
      </c>
    </row>
    <row r="234" spans="1:33" s="10" customFormat="1" ht="12.75" customHeight="1">
      <c r="A234" s="22"/>
      <c r="B234" s="23" t="s">
        <v>498</v>
      </c>
      <c r="C234" s="102" t="s">
        <v>499</v>
      </c>
      <c r="D234" s="43">
        <v>156399235</v>
      </c>
      <c r="E234" s="37">
        <v>210731200</v>
      </c>
      <c r="F234" s="24">
        <f t="shared" si="80"/>
        <v>0.7421740824329762</v>
      </c>
      <c r="G234" s="43">
        <v>69255612</v>
      </c>
      <c r="H234" s="37">
        <v>202464564</v>
      </c>
      <c r="I234" s="24">
        <f t="shared" si="81"/>
        <v>0.3420628806925443</v>
      </c>
      <c r="J234" s="37">
        <v>69255612</v>
      </c>
      <c r="K234" s="37">
        <v>157204226</v>
      </c>
      <c r="L234" s="24">
        <f t="shared" si="82"/>
        <v>0.440545485081298</v>
      </c>
      <c r="M234" s="37">
        <v>69255612</v>
      </c>
      <c r="N234" s="37">
        <v>156399235</v>
      </c>
      <c r="O234" s="24">
        <f t="shared" si="83"/>
        <v>0.44281298434739785</v>
      </c>
      <c r="P234" s="37">
        <v>30405878</v>
      </c>
      <c r="Q234" s="37">
        <v>30405878</v>
      </c>
      <c r="R234" s="24">
        <f t="shared" si="84"/>
        <v>1</v>
      </c>
      <c r="S234" s="46">
        <v>0</v>
      </c>
      <c r="T234" s="47">
        <v>30405878</v>
      </c>
      <c r="U234" s="24">
        <f t="shared" si="85"/>
        <v>0</v>
      </c>
      <c r="V234" s="46">
        <v>0</v>
      </c>
      <c r="W234" s="47">
        <v>0</v>
      </c>
      <c r="X234" s="24">
        <f t="shared" si="86"/>
        <v>0</v>
      </c>
      <c r="Y234" s="46">
        <v>25660878</v>
      </c>
      <c r="Z234" s="46">
        <v>30405878</v>
      </c>
      <c r="AA234" s="24">
        <f t="shared" si="87"/>
        <v>0.8439446478079008</v>
      </c>
      <c r="AB234" s="37">
        <v>0</v>
      </c>
      <c r="AC234" s="46">
        <v>98583281</v>
      </c>
      <c r="AD234" s="24">
        <f t="shared" si="88"/>
        <v>0</v>
      </c>
      <c r="AE234" s="37">
        <v>0</v>
      </c>
      <c r="AF234" s="46">
        <v>202464564</v>
      </c>
      <c r="AG234" s="24">
        <f t="shared" si="89"/>
        <v>0</v>
      </c>
    </row>
    <row r="235" spans="1:33" s="10" customFormat="1" ht="12.75" customHeight="1">
      <c r="A235" s="22"/>
      <c r="B235" s="23" t="s">
        <v>500</v>
      </c>
      <c r="C235" s="102" t="s">
        <v>501</v>
      </c>
      <c r="D235" s="43">
        <v>140576033</v>
      </c>
      <c r="E235" s="37">
        <v>171635033</v>
      </c>
      <c r="F235" s="24">
        <f t="shared" si="80"/>
        <v>0.8190404403045152</v>
      </c>
      <c r="G235" s="43">
        <v>57713486</v>
      </c>
      <c r="H235" s="37">
        <v>159313215</v>
      </c>
      <c r="I235" s="24">
        <f t="shared" si="81"/>
        <v>0.3622642729292733</v>
      </c>
      <c r="J235" s="37">
        <v>57713486</v>
      </c>
      <c r="K235" s="37">
        <v>126398215</v>
      </c>
      <c r="L235" s="24">
        <f t="shared" si="82"/>
        <v>0.45660048284700855</v>
      </c>
      <c r="M235" s="37">
        <v>57713486</v>
      </c>
      <c r="N235" s="37">
        <v>140576033</v>
      </c>
      <c r="O235" s="24">
        <f t="shared" si="83"/>
        <v>0.4105499690690518</v>
      </c>
      <c r="P235" s="37">
        <v>33165000</v>
      </c>
      <c r="Q235" s="37">
        <v>58685000</v>
      </c>
      <c r="R235" s="24">
        <f t="shared" si="84"/>
        <v>0.5651358950328023</v>
      </c>
      <c r="S235" s="46">
        <v>33040000</v>
      </c>
      <c r="T235" s="47">
        <v>58685000</v>
      </c>
      <c r="U235" s="24">
        <f t="shared" si="85"/>
        <v>0.5630058788446792</v>
      </c>
      <c r="V235" s="46">
        <v>33040000</v>
      </c>
      <c r="W235" s="47">
        <v>212449436</v>
      </c>
      <c r="X235" s="24">
        <f t="shared" si="86"/>
        <v>0.15551935849808515</v>
      </c>
      <c r="Y235" s="46">
        <v>51165000</v>
      </c>
      <c r="Z235" s="46">
        <v>58685000</v>
      </c>
      <c r="AA235" s="24">
        <f t="shared" si="87"/>
        <v>0.8718582261225185</v>
      </c>
      <c r="AB235" s="37">
        <v>8194170</v>
      </c>
      <c r="AC235" s="46">
        <v>74692605</v>
      </c>
      <c r="AD235" s="24">
        <f t="shared" si="88"/>
        <v>0.10970523788800779</v>
      </c>
      <c r="AE235" s="37">
        <v>12509564</v>
      </c>
      <c r="AF235" s="46">
        <v>159313215</v>
      </c>
      <c r="AG235" s="24">
        <f t="shared" si="89"/>
        <v>0.0785218225619262</v>
      </c>
    </row>
    <row r="236" spans="1:33" s="10" customFormat="1" ht="12.75" customHeight="1">
      <c r="A236" s="22"/>
      <c r="B236" s="23" t="s">
        <v>502</v>
      </c>
      <c r="C236" s="102" t="s">
        <v>503</v>
      </c>
      <c r="D236" s="43">
        <v>80433490</v>
      </c>
      <c r="E236" s="37">
        <v>105683340</v>
      </c>
      <c r="F236" s="24">
        <f t="shared" si="80"/>
        <v>0.7610801286181909</v>
      </c>
      <c r="G236" s="43">
        <v>27720566</v>
      </c>
      <c r="H236" s="37">
        <v>105633010</v>
      </c>
      <c r="I236" s="24">
        <f t="shared" si="81"/>
        <v>0.26242332770788224</v>
      </c>
      <c r="J236" s="37">
        <v>27720566</v>
      </c>
      <c r="K236" s="37">
        <v>85419150</v>
      </c>
      <c r="L236" s="24">
        <f t="shared" si="82"/>
        <v>0.3245240206674967</v>
      </c>
      <c r="M236" s="37">
        <v>27720566</v>
      </c>
      <c r="N236" s="37">
        <v>80433490</v>
      </c>
      <c r="O236" s="24">
        <f t="shared" si="83"/>
        <v>0.3446396022353375</v>
      </c>
      <c r="P236" s="37">
        <v>685000</v>
      </c>
      <c r="Q236" s="37">
        <v>21665150</v>
      </c>
      <c r="R236" s="24">
        <f t="shared" si="84"/>
        <v>0.03161759784723392</v>
      </c>
      <c r="S236" s="46">
        <v>0</v>
      </c>
      <c r="T236" s="47">
        <v>21665150</v>
      </c>
      <c r="U236" s="24">
        <f t="shared" si="85"/>
        <v>0</v>
      </c>
      <c r="V236" s="46">
        <v>0</v>
      </c>
      <c r="W236" s="47">
        <v>187000000</v>
      </c>
      <c r="X236" s="24">
        <f t="shared" si="86"/>
        <v>0</v>
      </c>
      <c r="Y236" s="46">
        <v>15941150</v>
      </c>
      <c r="Z236" s="46">
        <v>21665150</v>
      </c>
      <c r="AA236" s="24">
        <f t="shared" si="87"/>
        <v>0.7357968903977125</v>
      </c>
      <c r="AB236" s="37">
        <v>4081278</v>
      </c>
      <c r="AC236" s="46">
        <v>39311830</v>
      </c>
      <c r="AD236" s="24">
        <f t="shared" si="88"/>
        <v>0.10381806189129328</v>
      </c>
      <c r="AE236" s="37">
        <v>19000000</v>
      </c>
      <c r="AF236" s="46">
        <v>105633010</v>
      </c>
      <c r="AG236" s="24">
        <f t="shared" si="89"/>
        <v>0.17986801663608754</v>
      </c>
    </row>
    <row r="237" spans="1:33" s="10" customFormat="1" ht="12.75" customHeight="1">
      <c r="A237" s="22"/>
      <c r="B237" s="23" t="s">
        <v>504</v>
      </c>
      <c r="C237" s="102" t="s">
        <v>505</v>
      </c>
      <c r="D237" s="43">
        <v>234315833</v>
      </c>
      <c r="E237" s="37">
        <v>285113783</v>
      </c>
      <c r="F237" s="24">
        <f t="shared" si="80"/>
        <v>0.8218327102060864</v>
      </c>
      <c r="G237" s="43">
        <v>94787502</v>
      </c>
      <c r="H237" s="37">
        <v>266103834</v>
      </c>
      <c r="I237" s="24">
        <f t="shared" si="81"/>
        <v>0.3562049466750637</v>
      </c>
      <c r="J237" s="37">
        <v>94787502</v>
      </c>
      <c r="K237" s="37">
        <v>202436767</v>
      </c>
      <c r="L237" s="24">
        <f t="shared" si="82"/>
        <v>0.4682326407633254</v>
      </c>
      <c r="M237" s="37">
        <v>94787502</v>
      </c>
      <c r="N237" s="37">
        <v>234315833</v>
      </c>
      <c r="O237" s="24">
        <f t="shared" si="83"/>
        <v>0.40452879682270554</v>
      </c>
      <c r="P237" s="37">
        <v>34546350</v>
      </c>
      <c r="Q237" s="37">
        <v>48914900</v>
      </c>
      <c r="R237" s="24">
        <f t="shared" si="84"/>
        <v>0.7062541270655771</v>
      </c>
      <c r="S237" s="46">
        <v>16250000</v>
      </c>
      <c r="T237" s="47">
        <v>48914900</v>
      </c>
      <c r="U237" s="24">
        <f t="shared" si="85"/>
        <v>0.3322096130217991</v>
      </c>
      <c r="V237" s="46">
        <v>16250000</v>
      </c>
      <c r="W237" s="47">
        <v>589973512</v>
      </c>
      <c r="X237" s="24">
        <f t="shared" si="86"/>
        <v>0.027543609449367956</v>
      </c>
      <c r="Y237" s="46">
        <v>38650800</v>
      </c>
      <c r="Z237" s="46">
        <v>48914900</v>
      </c>
      <c r="AA237" s="24">
        <f t="shared" si="87"/>
        <v>0.7901641422143355</v>
      </c>
      <c r="AB237" s="37">
        <v>18755027</v>
      </c>
      <c r="AC237" s="46">
        <v>146994726</v>
      </c>
      <c r="AD237" s="24">
        <f t="shared" si="88"/>
        <v>0.12758979529646527</v>
      </c>
      <c r="AE237" s="37">
        <v>21762338</v>
      </c>
      <c r="AF237" s="46">
        <v>266103834</v>
      </c>
      <c r="AG237" s="24">
        <f t="shared" si="89"/>
        <v>0.0817813771146191</v>
      </c>
    </row>
    <row r="238" spans="1:33" s="10" customFormat="1" ht="12.75" customHeight="1">
      <c r="A238" s="22"/>
      <c r="B238" s="23" t="s">
        <v>506</v>
      </c>
      <c r="C238" s="102" t="s">
        <v>507</v>
      </c>
      <c r="D238" s="43">
        <v>664550859</v>
      </c>
      <c r="E238" s="37">
        <v>732562582</v>
      </c>
      <c r="F238" s="24">
        <f t="shared" si="80"/>
        <v>0.9071591633655129</v>
      </c>
      <c r="G238" s="43">
        <v>178421336</v>
      </c>
      <c r="H238" s="37">
        <v>655136436</v>
      </c>
      <c r="I238" s="24">
        <f t="shared" si="81"/>
        <v>0.27234225757518393</v>
      </c>
      <c r="J238" s="37">
        <v>178421336</v>
      </c>
      <c r="K238" s="37">
        <v>460440066</v>
      </c>
      <c r="L238" s="24">
        <f t="shared" si="82"/>
        <v>0.3875017601096426</v>
      </c>
      <c r="M238" s="37">
        <v>178421336</v>
      </c>
      <c r="N238" s="37">
        <v>664550859</v>
      </c>
      <c r="O238" s="24">
        <f t="shared" si="83"/>
        <v>0.2684840950600592</v>
      </c>
      <c r="P238" s="37">
        <v>74758370</v>
      </c>
      <c r="Q238" s="37">
        <v>123860770</v>
      </c>
      <c r="R238" s="24">
        <f t="shared" si="84"/>
        <v>0.6035677801776946</v>
      </c>
      <c r="S238" s="46">
        <v>699000</v>
      </c>
      <c r="T238" s="47">
        <v>123860770</v>
      </c>
      <c r="U238" s="24">
        <f t="shared" si="85"/>
        <v>0.005643433348589711</v>
      </c>
      <c r="V238" s="46">
        <v>699000</v>
      </c>
      <c r="W238" s="47">
        <v>1053803709</v>
      </c>
      <c r="X238" s="24">
        <f t="shared" si="86"/>
        <v>0.000663311387149426</v>
      </c>
      <c r="Y238" s="46">
        <v>94807393</v>
      </c>
      <c r="Z238" s="46">
        <v>123860770</v>
      </c>
      <c r="AA238" s="24">
        <f t="shared" si="87"/>
        <v>0.76543519792425</v>
      </c>
      <c r="AB238" s="37">
        <v>20051216</v>
      </c>
      <c r="AC238" s="46">
        <v>478584142</v>
      </c>
      <c r="AD238" s="24">
        <f t="shared" si="88"/>
        <v>0.041896950275464834</v>
      </c>
      <c r="AE238" s="37">
        <v>77500000</v>
      </c>
      <c r="AF238" s="46">
        <v>655136436</v>
      </c>
      <c r="AG238" s="24">
        <f t="shared" si="89"/>
        <v>0.11829596972683107</v>
      </c>
    </row>
    <row r="239" spans="1:33" s="10" customFormat="1" ht="12.75" customHeight="1">
      <c r="A239" s="22"/>
      <c r="B239" s="23" t="s">
        <v>102</v>
      </c>
      <c r="C239" s="102" t="s">
        <v>103</v>
      </c>
      <c r="D239" s="43">
        <v>885776406</v>
      </c>
      <c r="E239" s="37">
        <v>1042618960</v>
      </c>
      <c r="F239" s="24">
        <f t="shared" si="80"/>
        <v>0.8495686727200894</v>
      </c>
      <c r="G239" s="43">
        <v>260603731</v>
      </c>
      <c r="H239" s="37">
        <v>983290146</v>
      </c>
      <c r="I239" s="24">
        <f t="shared" si="81"/>
        <v>0.2650323834324279</v>
      </c>
      <c r="J239" s="37">
        <v>260603731</v>
      </c>
      <c r="K239" s="37">
        <v>703426805</v>
      </c>
      <c r="L239" s="24">
        <f t="shared" si="82"/>
        <v>0.3704773960099516</v>
      </c>
      <c r="M239" s="37">
        <v>260603731</v>
      </c>
      <c r="N239" s="37">
        <v>885776406</v>
      </c>
      <c r="O239" s="24">
        <f t="shared" si="83"/>
        <v>0.29420938425853715</v>
      </c>
      <c r="P239" s="37">
        <v>59475700</v>
      </c>
      <c r="Q239" s="37">
        <v>150922033</v>
      </c>
      <c r="R239" s="24">
        <f t="shared" si="84"/>
        <v>0.39408228750801416</v>
      </c>
      <c r="S239" s="46">
        <v>11350000</v>
      </c>
      <c r="T239" s="47">
        <v>150922033</v>
      </c>
      <c r="U239" s="24">
        <f t="shared" si="85"/>
        <v>0.0752043937812579</v>
      </c>
      <c r="V239" s="46">
        <v>11350000</v>
      </c>
      <c r="W239" s="47">
        <v>1928346319</v>
      </c>
      <c r="X239" s="24">
        <f t="shared" si="86"/>
        <v>0.005885872204680471</v>
      </c>
      <c r="Y239" s="46">
        <v>115898543</v>
      </c>
      <c r="Z239" s="46">
        <v>150922033</v>
      </c>
      <c r="AA239" s="24">
        <f t="shared" si="87"/>
        <v>0.767936534488639</v>
      </c>
      <c r="AB239" s="37">
        <v>65384296</v>
      </c>
      <c r="AC239" s="46">
        <v>542294586</v>
      </c>
      <c r="AD239" s="24">
        <f t="shared" si="88"/>
        <v>0.12056970083783945</v>
      </c>
      <c r="AE239" s="37">
        <v>85246941</v>
      </c>
      <c r="AF239" s="46">
        <v>983290146</v>
      </c>
      <c r="AG239" s="24">
        <f t="shared" si="89"/>
        <v>0.08669561201928286</v>
      </c>
    </row>
    <row r="240" spans="1:33" s="10" customFormat="1" ht="12.75" customHeight="1">
      <c r="A240" s="22"/>
      <c r="B240" s="23" t="s">
        <v>508</v>
      </c>
      <c r="C240" s="102" t="s">
        <v>509</v>
      </c>
      <c r="D240" s="43">
        <v>366549083</v>
      </c>
      <c r="E240" s="37">
        <v>433015083</v>
      </c>
      <c r="F240" s="24">
        <f t="shared" si="80"/>
        <v>0.8465041920953132</v>
      </c>
      <c r="G240" s="43">
        <v>131701207</v>
      </c>
      <c r="H240" s="37">
        <v>406939248</v>
      </c>
      <c r="I240" s="24">
        <f t="shared" si="81"/>
        <v>0.32363849800007494</v>
      </c>
      <c r="J240" s="37">
        <v>131701207</v>
      </c>
      <c r="K240" s="37">
        <v>304004168</v>
      </c>
      <c r="L240" s="24">
        <f t="shared" si="82"/>
        <v>0.43322171490754036</v>
      </c>
      <c r="M240" s="37">
        <v>131701207</v>
      </c>
      <c r="N240" s="37">
        <v>366549083</v>
      </c>
      <c r="O240" s="24">
        <f t="shared" si="83"/>
        <v>0.35930033141018664</v>
      </c>
      <c r="P240" s="37">
        <v>28389072</v>
      </c>
      <c r="Q240" s="37">
        <v>65269072</v>
      </c>
      <c r="R240" s="24">
        <f t="shared" si="84"/>
        <v>0.43495442987147115</v>
      </c>
      <c r="S240" s="46">
        <v>27076272</v>
      </c>
      <c r="T240" s="47">
        <v>65269072</v>
      </c>
      <c r="U240" s="24">
        <f t="shared" si="85"/>
        <v>0.4148407686875033</v>
      </c>
      <c r="V240" s="46">
        <v>27076272</v>
      </c>
      <c r="W240" s="47">
        <v>329920875</v>
      </c>
      <c r="X240" s="24">
        <f t="shared" si="86"/>
        <v>0.08206898699574557</v>
      </c>
      <c r="Y240" s="46">
        <v>38815594</v>
      </c>
      <c r="Z240" s="46">
        <v>65269072</v>
      </c>
      <c r="AA240" s="24">
        <f t="shared" si="87"/>
        <v>0.594701177917774</v>
      </c>
      <c r="AB240" s="37">
        <v>53001000</v>
      </c>
      <c r="AC240" s="46">
        <v>246800161</v>
      </c>
      <c r="AD240" s="24">
        <f t="shared" si="88"/>
        <v>0.21475269621076137</v>
      </c>
      <c r="AE240" s="37">
        <v>39000000</v>
      </c>
      <c r="AF240" s="46">
        <v>406939248</v>
      </c>
      <c r="AG240" s="24">
        <f t="shared" si="89"/>
        <v>0.09583740126241154</v>
      </c>
    </row>
    <row r="241" spans="1:33" s="10" customFormat="1" ht="12.75" customHeight="1">
      <c r="A241" s="96"/>
      <c r="B241" s="97" t="s">
        <v>510</v>
      </c>
      <c r="C241" s="105" t="s">
        <v>511</v>
      </c>
      <c r="D241" s="99">
        <v>314485611</v>
      </c>
      <c r="E241" s="99">
        <v>353187861</v>
      </c>
      <c r="F241" s="100">
        <f t="shared" si="80"/>
        <v>0.8904202146403893</v>
      </c>
      <c r="G241" s="99">
        <v>111060770</v>
      </c>
      <c r="H241" s="99">
        <v>332412670</v>
      </c>
      <c r="I241" s="100">
        <f t="shared" si="81"/>
        <v>0.33410510495884527</v>
      </c>
      <c r="J241" s="99">
        <v>111060770</v>
      </c>
      <c r="K241" s="99">
        <v>258530670</v>
      </c>
      <c r="L241" s="100">
        <f t="shared" si="82"/>
        <v>0.42958450538963133</v>
      </c>
      <c r="M241" s="99">
        <v>111060770</v>
      </c>
      <c r="N241" s="99">
        <v>314485611</v>
      </c>
      <c r="O241" s="100">
        <f t="shared" si="83"/>
        <v>0.3531505611555627</v>
      </c>
      <c r="P241" s="99">
        <v>23500000</v>
      </c>
      <c r="Q241" s="99">
        <v>46476000</v>
      </c>
      <c r="R241" s="100">
        <f t="shared" si="84"/>
        <v>0.5056373181857303</v>
      </c>
      <c r="S241" s="101">
        <v>20000000</v>
      </c>
      <c r="T241" s="101">
        <v>46476000</v>
      </c>
      <c r="U241" s="100">
        <f t="shared" si="85"/>
        <v>0.4303296324984938</v>
      </c>
      <c r="V241" s="101">
        <v>20000000</v>
      </c>
      <c r="W241" s="101">
        <v>589741814</v>
      </c>
      <c r="X241" s="100">
        <f t="shared" si="86"/>
        <v>0.03391314559221673</v>
      </c>
      <c r="Y241" s="101">
        <v>42946880</v>
      </c>
      <c r="Z241" s="101">
        <v>46476000</v>
      </c>
      <c r="AA241" s="100">
        <f t="shared" si="87"/>
        <v>0.9240657543678458</v>
      </c>
      <c r="AB241" s="43">
        <v>28635098</v>
      </c>
      <c r="AC241" s="46">
        <v>164115111</v>
      </c>
      <c r="AD241" s="24">
        <f t="shared" si="88"/>
        <v>0.1744817879689336</v>
      </c>
      <c r="AE241" s="37">
        <v>48436311</v>
      </c>
      <c r="AF241" s="46">
        <v>332412670</v>
      </c>
      <c r="AG241" s="24">
        <f t="shared" si="89"/>
        <v>0.14571138639210113</v>
      </c>
    </row>
    <row r="242" spans="1:33" s="10" customFormat="1" ht="12.75" customHeight="1">
      <c r="A242" s="22"/>
      <c r="B242" s="23" t="s">
        <v>512</v>
      </c>
      <c r="C242" s="102" t="s">
        <v>513</v>
      </c>
      <c r="D242" s="43">
        <v>454361000</v>
      </c>
      <c r="E242" s="37">
        <v>524729000</v>
      </c>
      <c r="F242" s="24">
        <f t="shared" si="80"/>
        <v>0.865896491331716</v>
      </c>
      <c r="G242" s="43">
        <v>147028570</v>
      </c>
      <c r="H242" s="37">
        <v>489599050</v>
      </c>
      <c r="I242" s="24">
        <f t="shared" si="81"/>
        <v>0.30030403449516496</v>
      </c>
      <c r="J242" s="37">
        <v>147028570</v>
      </c>
      <c r="K242" s="37">
        <v>370424050</v>
      </c>
      <c r="L242" s="24">
        <f t="shared" si="82"/>
        <v>0.3969196114561136</v>
      </c>
      <c r="M242" s="37">
        <v>147028570</v>
      </c>
      <c r="N242" s="37">
        <v>454361000</v>
      </c>
      <c r="O242" s="24">
        <f t="shared" si="83"/>
        <v>0.3235941685135828</v>
      </c>
      <c r="P242" s="37">
        <v>34755000</v>
      </c>
      <c r="Q242" s="37">
        <v>71083000</v>
      </c>
      <c r="R242" s="24">
        <f t="shared" si="84"/>
        <v>0.4889354698029065</v>
      </c>
      <c r="S242" s="46">
        <v>20375000</v>
      </c>
      <c r="T242" s="47">
        <v>71083000</v>
      </c>
      <c r="U242" s="24">
        <f t="shared" si="85"/>
        <v>0.28663674858967686</v>
      </c>
      <c r="V242" s="46">
        <v>20375000</v>
      </c>
      <c r="W242" s="47">
        <v>975553000</v>
      </c>
      <c r="X242" s="24">
        <f t="shared" si="86"/>
        <v>0.020885590019199367</v>
      </c>
      <c r="Y242" s="46">
        <v>44697000</v>
      </c>
      <c r="Z242" s="46">
        <v>71083000</v>
      </c>
      <c r="AA242" s="24">
        <f t="shared" si="87"/>
        <v>0.6288001350533883</v>
      </c>
      <c r="AB242" s="37">
        <v>62058268</v>
      </c>
      <c r="AC242" s="46">
        <v>225463000</v>
      </c>
      <c r="AD242" s="24">
        <f t="shared" si="88"/>
        <v>0.2752481249695072</v>
      </c>
      <c r="AE242" s="37">
        <v>36544446</v>
      </c>
      <c r="AF242" s="46">
        <v>489599050</v>
      </c>
      <c r="AG242" s="24">
        <f t="shared" si="89"/>
        <v>0.07464157865502394</v>
      </c>
    </row>
    <row r="243" spans="1:33" s="10" customFormat="1" ht="12.75" customHeight="1">
      <c r="A243" s="22"/>
      <c r="B243" s="23" t="s">
        <v>514</v>
      </c>
      <c r="C243" s="102" t="s">
        <v>515</v>
      </c>
      <c r="D243" s="43">
        <v>35258884</v>
      </c>
      <c r="E243" s="37">
        <v>63832146</v>
      </c>
      <c r="F243" s="24">
        <f t="shared" si="80"/>
        <v>0.5523687704311242</v>
      </c>
      <c r="G243" s="43">
        <v>12528000</v>
      </c>
      <c r="H243" s="37">
        <v>48205601</v>
      </c>
      <c r="I243" s="24">
        <f t="shared" si="81"/>
        <v>0.25988681273779785</v>
      </c>
      <c r="J243" s="37">
        <v>12528000</v>
      </c>
      <c r="K243" s="37">
        <v>42280716</v>
      </c>
      <c r="L243" s="24">
        <f t="shared" si="82"/>
        <v>0.29630529435688835</v>
      </c>
      <c r="M243" s="37">
        <v>12528000</v>
      </c>
      <c r="N243" s="37">
        <v>35258884</v>
      </c>
      <c r="O243" s="24">
        <f t="shared" si="83"/>
        <v>0.3553147059334039</v>
      </c>
      <c r="P243" s="37">
        <v>1009000</v>
      </c>
      <c r="Q243" s="37">
        <v>16637561</v>
      </c>
      <c r="R243" s="24">
        <f t="shared" si="84"/>
        <v>0.060645908375632704</v>
      </c>
      <c r="S243" s="46">
        <v>0</v>
      </c>
      <c r="T243" s="47">
        <v>16637561</v>
      </c>
      <c r="U243" s="24">
        <f t="shared" si="85"/>
        <v>0</v>
      </c>
      <c r="V243" s="46">
        <v>0</v>
      </c>
      <c r="W243" s="47">
        <v>114812620</v>
      </c>
      <c r="X243" s="24">
        <f t="shared" si="86"/>
        <v>0</v>
      </c>
      <c r="Y243" s="46">
        <v>14643561</v>
      </c>
      <c r="Z243" s="46">
        <v>16637561</v>
      </c>
      <c r="AA243" s="24">
        <f t="shared" si="87"/>
        <v>0.8801507023775901</v>
      </c>
      <c r="AB243" s="37">
        <v>991661</v>
      </c>
      <c r="AC243" s="46">
        <v>13195034</v>
      </c>
      <c r="AD243" s="24">
        <f t="shared" si="88"/>
        <v>0.07515410721942815</v>
      </c>
      <c r="AE243" s="37">
        <v>404140</v>
      </c>
      <c r="AF243" s="46">
        <v>48205601</v>
      </c>
      <c r="AG243" s="24">
        <f t="shared" si="89"/>
        <v>0.008383673092261623</v>
      </c>
    </row>
    <row r="244" spans="1:33" s="10" customFormat="1" ht="12.75" customHeight="1">
      <c r="A244" s="22"/>
      <c r="B244" s="23" t="s">
        <v>516</v>
      </c>
      <c r="C244" s="102" t="s">
        <v>517</v>
      </c>
      <c r="D244" s="43">
        <v>21432348</v>
      </c>
      <c r="E244" s="37">
        <v>45667548</v>
      </c>
      <c r="F244" s="24">
        <f t="shared" si="80"/>
        <v>0.4693124316637276</v>
      </c>
      <c r="G244" s="43">
        <v>11203900</v>
      </c>
      <c r="H244" s="37">
        <v>36989442</v>
      </c>
      <c r="I244" s="24">
        <f t="shared" si="81"/>
        <v>0.30289453947426404</v>
      </c>
      <c r="J244" s="37">
        <v>11203900</v>
      </c>
      <c r="K244" s="37">
        <v>30289442</v>
      </c>
      <c r="L244" s="24">
        <f t="shared" si="82"/>
        <v>0.3698945659018743</v>
      </c>
      <c r="M244" s="37">
        <v>11203900</v>
      </c>
      <c r="N244" s="37">
        <v>21432348</v>
      </c>
      <c r="O244" s="24">
        <f t="shared" si="83"/>
        <v>0.5227565360547524</v>
      </c>
      <c r="P244" s="37">
        <v>0</v>
      </c>
      <c r="Q244" s="37">
        <v>8702250</v>
      </c>
      <c r="R244" s="24">
        <f t="shared" si="84"/>
        <v>0</v>
      </c>
      <c r="S244" s="46">
        <v>0</v>
      </c>
      <c r="T244" s="47">
        <v>8702250</v>
      </c>
      <c r="U244" s="24">
        <f t="shared" si="85"/>
        <v>0</v>
      </c>
      <c r="V244" s="46">
        <v>0</v>
      </c>
      <c r="W244" s="47">
        <v>0</v>
      </c>
      <c r="X244" s="24">
        <f t="shared" si="86"/>
        <v>0</v>
      </c>
      <c r="Y244" s="46">
        <v>6702250</v>
      </c>
      <c r="Z244" s="46">
        <v>8702250</v>
      </c>
      <c r="AA244" s="24">
        <f t="shared" si="87"/>
        <v>0.7701743801890316</v>
      </c>
      <c r="AB244" s="37">
        <v>0</v>
      </c>
      <c r="AC244" s="46">
        <v>13762637</v>
      </c>
      <c r="AD244" s="24">
        <f t="shared" si="88"/>
        <v>0</v>
      </c>
      <c r="AE244" s="37">
        <v>0</v>
      </c>
      <c r="AF244" s="46">
        <v>36989442</v>
      </c>
      <c r="AG244" s="24">
        <f t="shared" si="89"/>
        <v>0</v>
      </c>
    </row>
    <row r="245" spans="1:33" s="10" customFormat="1" ht="12.75" customHeight="1">
      <c r="A245" s="22"/>
      <c r="B245" s="23" t="s">
        <v>518</v>
      </c>
      <c r="C245" s="102" t="s">
        <v>519</v>
      </c>
      <c r="D245" s="43">
        <v>157213512</v>
      </c>
      <c r="E245" s="37">
        <v>207984012</v>
      </c>
      <c r="F245" s="24">
        <f t="shared" si="80"/>
        <v>0.7558922942596183</v>
      </c>
      <c r="G245" s="43">
        <v>61059225</v>
      </c>
      <c r="H245" s="37">
        <v>177232704</v>
      </c>
      <c r="I245" s="24">
        <f t="shared" si="81"/>
        <v>0.3445144356653273</v>
      </c>
      <c r="J245" s="37">
        <v>61059225</v>
      </c>
      <c r="K245" s="37">
        <v>130884204</v>
      </c>
      <c r="L245" s="24">
        <f t="shared" si="82"/>
        <v>0.4665133234870726</v>
      </c>
      <c r="M245" s="37">
        <v>61059225</v>
      </c>
      <c r="N245" s="37">
        <v>157213512</v>
      </c>
      <c r="O245" s="24">
        <f t="shared" si="83"/>
        <v>0.3883840785898861</v>
      </c>
      <c r="P245" s="37">
        <v>1061778</v>
      </c>
      <c r="Q245" s="37">
        <v>40787000</v>
      </c>
      <c r="R245" s="24">
        <f t="shared" si="84"/>
        <v>0.02603226518253365</v>
      </c>
      <c r="S245" s="46">
        <v>0</v>
      </c>
      <c r="T245" s="47">
        <v>40787000</v>
      </c>
      <c r="U245" s="24">
        <f t="shared" si="85"/>
        <v>0</v>
      </c>
      <c r="V245" s="46">
        <v>0</v>
      </c>
      <c r="W245" s="47">
        <v>325822392</v>
      </c>
      <c r="X245" s="24">
        <f t="shared" si="86"/>
        <v>0</v>
      </c>
      <c r="Y245" s="46">
        <v>39887000</v>
      </c>
      <c r="Z245" s="46">
        <v>40787000</v>
      </c>
      <c r="AA245" s="24">
        <f t="shared" si="87"/>
        <v>0.9779341456836738</v>
      </c>
      <c r="AB245" s="37">
        <v>9352208</v>
      </c>
      <c r="AC245" s="46">
        <v>78030913</v>
      </c>
      <c r="AD245" s="24">
        <f t="shared" si="88"/>
        <v>0.11985260251920928</v>
      </c>
      <c r="AE245" s="37">
        <v>15911290</v>
      </c>
      <c r="AF245" s="46">
        <v>177232704</v>
      </c>
      <c r="AG245" s="24">
        <f t="shared" si="89"/>
        <v>0.08977626386606391</v>
      </c>
    </row>
    <row r="246" spans="1:33" s="10" customFormat="1" ht="12.75" customHeight="1">
      <c r="A246" s="26"/>
      <c r="B246" s="27" t="s">
        <v>677</v>
      </c>
      <c r="C246" s="103"/>
      <c r="D246" s="44">
        <f>SUM(D20:D245)</f>
        <v>63510835908</v>
      </c>
      <c r="E246" s="39">
        <f>SUM(E20:E245)</f>
        <v>83827768365</v>
      </c>
      <c r="F246" s="28">
        <f t="shared" si="80"/>
        <v>0.7576348165617781</v>
      </c>
      <c r="G246" s="44">
        <f>SUM(G20:G245)</f>
        <v>21276416266</v>
      </c>
      <c r="H246" s="39">
        <f>SUM(H20:H245)</f>
        <v>76130331944</v>
      </c>
      <c r="I246" s="28">
        <f t="shared" si="81"/>
        <v>0.2794735780431185</v>
      </c>
      <c r="J246" s="39">
        <f>SUM(J20:J245)</f>
        <v>21276416266</v>
      </c>
      <c r="K246" s="39">
        <f>SUM(K20:K245)</f>
        <v>54693171972</v>
      </c>
      <c r="L246" s="28">
        <f t="shared" si="82"/>
        <v>0.3890141218522194</v>
      </c>
      <c r="M246" s="39">
        <f>SUM(M20:M245)</f>
        <v>21276416266</v>
      </c>
      <c r="N246" s="39">
        <f>SUM(N20:N245)</f>
        <v>63510835908</v>
      </c>
      <c r="O246" s="28">
        <f t="shared" si="83"/>
        <v>0.3350045068973807</v>
      </c>
      <c r="P246" s="39">
        <f>SUM(P20:P245)</f>
        <v>6478769693</v>
      </c>
      <c r="Q246" s="39">
        <f>SUM(Q20:Q245)</f>
        <v>18531654886</v>
      </c>
      <c r="R246" s="28">
        <f t="shared" si="84"/>
        <v>0.3496055658739079</v>
      </c>
      <c r="S246" s="48">
        <f>SUM(S20:S245)</f>
        <v>2281846843</v>
      </c>
      <c r="T246" s="49">
        <f>SUM(T20:T245)</f>
        <v>18531654886</v>
      </c>
      <c r="U246" s="28">
        <f t="shared" si="85"/>
        <v>0.12313238386086357</v>
      </c>
      <c r="V246" s="48">
        <f>SUM(V20:V245)</f>
        <v>2281846843</v>
      </c>
      <c r="W246" s="49">
        <f>SUM(W20:W245)</f>
        <v>133134128970</v>
      </c>
      <c r="X246" s="28">
        <f t="shared" si="86"/>
        <v>0.01713945823399035</v>
      </c>
      <c r="Y246" s="48">
        <f>SUM(Y20:Y245)</f>
        <v>14281196617</v>
      </c>
      <c r="Z246" s="48">
        <f>SUM(Z20:Z245)</f>
        <v>18531654886</v>
      </c>
      <c r="AA246" s="28">
        <f t="shared" si="87"/>
        <v>0.7706379546161811</v>
      </c>
      <c r="AB246" s="39">
        <f>SUM(AB20:AB245)</f>
        <v>12875198062</v>
      </c>
      <c r="AC246" s="48">
        <f>SUM(AC20:AC245)</f>
        <v>35898017109</v>
      </c>
      <c r="AD246" s="28">
        <f t="shared" si="88"/>
        <v>0.35866042469437837</v>
      </c>
      <c r="AE246" s="39">
        <f>SUM(AE20:AE245)</f>
        <v>15307537566</v>
      </c>
      <c r="AF246" s="48">
        <f>SUM(AF20:AF245)</f>
        <v>76130331944</v>
      </c>
      <c r="AG246" s="28">
        <f t="shared" si="89"/>
        <v>0.20107015397305675</v>
      </c>
    </row>
    <row r="247" spans="1:33" s="10" customFormat="1" ht="12.75" customHeight="1">
      <c r="A247" s="22"/>
      <c r="B247" s="23"/>
      <c r="C247" s="102"/>
      <c r="D247" s="43"/>
      <c r="E247" s="37"/>
      <c r="F247" s="24"/>
      <c r="G247" s="43"/>
      <c r="H247" s="37"/>
      <c r="I247" s="24"/>
      <c r="J247" s="37"/>
      <c r="K247" s="37"/>
      <c r="L247" s="24"/>
      <c r="M247" s="37"/>
      <c r="N247" s="37"/>
      <c r="O247" s="24"/>
      <c r="P247" s="37"/>
      <c r="Q247" s="37"/>
      <c r="R247" s="24"/>
      <c r="S247" s="46"/>
      <c r="T247" s="47"/>
      <c r="U247" s="24"/>
      <c r="V247" s="46"/>
      <c r="W247" s="47"/>
      <c r="X247" s="24"/>
      <c r="Y247" s="46"/>
      <c r="Z247" s="46"/>
      <c r="AA247" s="24"/>
      <c r="AB247" s="37"/>
      <c r="AC247" s="46"/>
      <c r="AD247" s="24"/>
      <c r="AE247" s="37"/>
      <c r="AF247" s="46"/>
      <c r="AG247" s="24"/>
    </row>
    <row r="248" spans="1:33" s="10" customFormat="1" ht="12.75" customHeight="1">
      <c r="A248" s="18"/>
      <c r="B248" s="19" t="s">
        <v>520</v>
      </c>
      <c r="C248" s="13"/>
      <c r="D248" s="42"/>
      <c r="E248" s="35"/>
      <c r="F248" s="20"/>
      <c r="G248" s="42"/>
      <c r="H248" s="35"/>
      <c r="I248" s="20"/>
      <c r="J248" s="35"/>
      <c r="K248" s="35"/>
      <c r="L248" s="20"/>
      <c r="M248" s="35"/>
      <c r="N248" s="35"/>
      <c r="O248" s="20"/>
      <c r="P248" s="35"/>
      <c r="Q248" s="35"/>
      <c r="R248" s="20"/>
      <c r="S248" s="35"/>
      <c r="T248" s="42"/>
      <c r="U248" s="20"/>
      <c r="V248" s="35"/>
      <c r="W248" s="42"/>
      <c r="X248" s="20"/>
      <c r="Y248" s="35"/>
      <c r="Z248" s="35"/>
      <c r="AA248" s="20"/>
      <c r="AB248" s="35"/>
      <c r="AC248" s="35"/>
      <c r="AD248" s="20"/>
      <c r="AE248" s="35"/>
      <c r="AF248" s="35"/>
      <c r="AG248" s="20"/>
    </row>
    <row r="249" spans="1:33" s="10" customFormat="1" ht="12.75" customHeight="1">
      <c r="A249" s="22"/>
      <c r="B249" s="23"/>
      <c r="C249" s="102"/>
      <c r="D249" s="43"/>
      <c r="E249" s="37"/>
      <c r="F249" s="24"/>
      <c r="G249" s="43"/>
      <c r="H249" s="37"/>
      <c r="I249" s="24"/>
      <c r="J249" s="37"/>
      <c r="K249" s="37"/>
      <c r="L249" s="24"/>
      <c r="M249" s="37"/>
      <c r="N249" s="37"/>
      <c r="O249" s="24"/>
      <c r="P249" s="37"/>
      <c r="Q249" s="37"/>
      <c r="R249" s="24"/>
      <c r="S249" s="46"/>
      <c r="T249" s="47"/>
      <c r="U249" s="24"/>
      <c r="V249" s="46"/>
      <c r="W249" s="47"/>
      <c r="X249" s="24"/>
      <c r="Y249" s="46"/>
      <c r="Z249" s="46"/>
      <c r="AA249" s="24"/>
      <c r="AB249" s="37"/>
      <c r="AC249" s="46"/>
      <c r="AD249" s="24"/>
      <c r="AE249" s="37"/>
      <c r="AF249" s="46"/>
      <c r="AG249" s="24"/>
    </row>
    <row r="250" spans="1:33" s="10" customFormat="1" ht="12.75" customHeight="1">
      <c r="A250" s="22"/>
      <c r="B250" s="23" t="s">
        <v>521</v>
      </c>
      <c r="C250" s="102" t="s">
        <v>522</v>
      </c>
      <c r="D250" s="43">
        <v>178472060</v>
      </c>
      <c r="E250" s="37">
        <v>251271060</v>
      </c>
      <c r="F250" s="24">
        <f aca="true" t="shared" si="90" ref="F250:F294">IF($E250=0,0,($N250/$E250))</f>
        <v>0.7102770211579479</v>
      </c>
      <c r="G250" s="43">
        <v>69608670</v>
      </c>
      <c r="H250" s="37">
        <v>248470930</v>
      </c>
      <c r="I250" s="24">
        <f aca="true" t="shared" si="91" ref="I250:I294">IF($AF250=0,0,($M250/$AF250))</f>
        <v>0.28014814449320086</v>
      </c>
      <c r="J250" s="37">
        <v>69608670</v>
      </c>
      <c r="K250" s="37">
        <v>240020930</v>
      </c>
      <c r="L250" s="24">
        <f aca="true" t="shared" si="92" ref="L250:L294">IF($K250=0,0,($M250/$K250))</f>
        <v>0.2900108336385498</v>
      </c>
      <c r="M250" s="37">
        <v>69608670</v>
      </c>
      <c r="N250" s="37">
        <v>178472060</v>
      </c>
      <c r="O250" s="24">
        <f aca="true" t="shared" si="93" ref="O250:O294">IF($N250=0,0,($M250/$N250))</f>
        <v>0.39002558719835473</v>
      </c>
      <c r="P250" s="37">
        <v>35665500</v>
      </c>
      <c r="Q250" s="37">
        <v>45765500</v>
      </c>
      <c r="R250" s="24">
        <f aca="true" t="shared" si="94" ref="R250:R294">IF($T250=0,0,($P250/$T250))</f>
        <v>0.7793097420546045</v>
      </c>
      <c r="S250" s="46">
        <v>30000000</v>
      </c>
      <c r="T250" s="47">
        <v>45765500</v>
      </c>
      <c r="U250" s="24">
        <f aca="true" t="shared" si="95" ref="U250:U294">IF($T250=0,0,($V250/$T250))</f>
        <v>0.6555156176595908</v>
      </c>
      <c r="V250" s="46">
        <v>30000000</v>
      </c>
      <c r="W250" s="47">
        <v>366129544</v>
      </c>
      <c r="X250" s="24">
        <f aca="true" t="shared" si="96" ref="X250:X294">IF($W250=0,0,($V250/$W250))</f>
        <v>0.08193821146539325</v>
      </c>
      <c r="Y250" s="46">
        <v>41900000</v>
      </c>
      <c r="Z250" s="46">
        <v>45765500</v>
      </c>
      <c r="AA250" s="24">
        <f aca="true" t="shared" si="97" ref="AA250:AA294">IF($Z250=0,0,($Y250/$Z250))</f>
        <v>0.9155368126645618</v>
      </c>
      <c r="AB250" s="37">
        <v>4000000</v>
      </c>
      <c r="AC250" s="46">
        <v>87458000</v>
      </c>
      <c r="AD250" s="24">
        <f aca="true" t="shared" si="98" ref="AD250:AD294">IF($AC250=0,0,($AB250/$AC250))</f>
        <v>0.04573623910905806</v>
      </c>
      <c r="AE250" s="37">
        <v>19693000</v>
      </c>
      <c r="AF250" s="46">
        <v>248470930</v>
      </c>
      <c r="AG250" s="24">
        <f aca="true" t="shared" si="99" ref="AG250:AG294">IF($AF250=0,0,($AE250/$AF250))</f>
        <v>0.07925675651473595</v>
      </c>
    </row>
    <row r="251" spans="1:33" s="10" customFormat="1" ht="12.75" customHeight="1">
      <c r="A251" s="22"/>
      <c r="B251" s="23" t="s">
        <v>523</v>
      </c>
      <c r="C251" s="102" t="s">
        <v>524</v>
      </c>
      <c r="D251" s="43">
        <v>47475346</v>
      </c>
      <c r="E251" s="37">
        <v>153299666</v>
      </c>
      <c r="F251" s="24">
        <f t="shared" si="90"/>
        <v>0.30968982019830366</v>
      </c>
      <c r="G251" s="43">
        <v>34047900</v>
      </c>
      <c r="H251" s="37">
        <v>153299666</v>
      </c>
      <c r="I251" s="24">
        <f t="shared" si="91"/>
        <v>0.2221002882028458</v>
      </c>
      <c r="J251" s="37">
        <v>34047900</v>
      </c>
      <c r="K251" s="37">
        <v>153299666</v>
      </c>
      <c r="L251" s="24">
        <f t="shared" si="92"/>
        <v>0.2221002882028458</v>
      </c>
      <c r="M251" s="37">
        <v>34047900</v>
      </c>
      <c r="N251" s="37">
        <v>47475346</v>
      </c>
      <c r="O251" s="24">
        <f t="shared" si="93"/>
        <v>0.7171701286811053</v>
      </c>
      <c r="P251" s="37">
        <v>16110000</v>
      </c>
      <c r="Q251" s="37">
        <v>16110000</v>
      </c>
      <c r="R251" s="24">
        <f t="shared" si="94"/>
        <v>1</v>
      </c>
      <c r="S251" s="46">
        <v>0</v>
      </c>
      <c r="T251" s="47">
        <v>16110000</v>
      </c>
      <c r="U251" s="24">
        <f t="shared" si="95"/>
        <v>0</v>
      </c>
      <c r="V251" s="46">
        <v>0</v>
      </c>
      <c r="W251" s="47">
        <v>92836685</v>
      </c>
      <c r="X251" s="24">
        <f t="shared" si="96"/>
        <v>0</v>
      </c>
      <c r="Y251" s="46">
        <v>0</v>
      </c>
      <c r="Z251" s="46">
        <v>16110000</v>
      </c>
      <c r="AA251" s="24">
        <f t="shared" si="97"/>
        <v>0</v>
      </c>
      <c r="AB251" s="37">
        <v>-193</v>
      </c>
      <c r="AC251" s="46">
        <v>0</v>
      </c>
      <c r="AD251" s="24">
        <f t="shared" si="98"/>
        <v>0</v>
      </c>
      <c r="AE251" s="37">
        <v>63302506</v>
      </c>
      <c r="AF251" s="46">
        <v>153299666</v>
      </c>
      <c r="AG251" s="24">
        <f t="shared" si="99"/>
        <v>0.412933097975569</v>
      </c>
    </row>
    <row r="252" spans="1:33" s="10" customFormat="1" ht="12.75" customHeight="1">
      <c r="A252" s="22"/>
      <c r="B252" s="23" t="s">
        <v>525</v>
      </c>
      <c r="C252" s="102" t="s">
        <v>526</v>
      </c>
      <c r="D252" s="43">
        <v>959405165</v>
      </c>
      <c r="E252" s="37">
        <v>1577021849</v>
      </c>
      <c r="F252" s="24">
        <f t="shared" si="90"/>
        <v>0.6083651698347522</v>
      </c>
      <c r="G252" s="43">
        <v>399347079</v>
      </c>
      <c r="H252" s="37">
        <v>1012900165</v>
      </c>
      <c r="I252" s="24">
        <f t="shared" si="91"/>
        <v>0.39426104644775134</v>
      </c>
      <c r="J252" s="37">
        <v>399347079</v>
      </c>
      <c r="K252" s="37">
        <v>948536783</v>
      </c>
      <c r="L252" s="24">
        <f t="shared" si="92"/>
        <v>0.42101380374196834</v>
      </c>
      <c r="M252" s="37">
        <v>399347079</v>
      </c>
      <c r="N252" s="37">
        <v>959405165</v>
      </c>
      <c r="O252" s="24">
        <f t="shared" si="93"/>
        <v>0.4162444539268245</v>
      </c>
      <c r="P252" s="37">
        <v>52280623</v>
      </c>
      <c r="Q252" s="37">
        <v>511841061</v>
      </c>
      <c r="R252" s="24">
        <f t="shared" si="94"/>
        <v>0.10214229959952353</v>
      </c>
      <c r="S252" s="46">
        <v>0</v>
      </c>
      <c r="T252" s="47">
        <v>511841061</v>
      </c>
      <c r="U252" s="24">
        <f t="shared" si="95"/>
        <v>0</v>
      </c>
      <c r="V252" s="46">
        <v>0</v>
      </c>
      <c r="W252" s="47">
        <v>2224487009</v>
      </c>
      <c r="X252" s="24">
        <f t="shared" si="96"/>
        <v>0</v>
      </c>
      <c r="Y252" s="46">
        <v>459560438</v>
      </c>
      <c r="Z252" s="46">
        <v>511841061</v>
      </c>
      <c r="AA252" s="24">
        <f t="shared" si="97"/>
        <v>0.8978577004004765</v>
      </c>
      <c r="AB252" s="37">
        <v>88131405</v>
      </c>
      <c r="AC252" s="46">
        <v>161603024</v>
      </c>
      <c r="AD252" s="24">
        <f t="shared" si="98"/>
        <v>0.5453573999951882</v>
      </c>
      <c r="AE252" s="37">
        <v>180125930</v>
      </c>
      <c r="AF252" s="46">
        <v>1012900165</v>
      </c>
      <c r="AG252" s="24">
        <f t="shared" si="99"/>
        <v>0.17783186954066693</v>
      </c>
    </row>
    <row r="253" spans="1:33" s="10" customFormat="1" ht="12.75" customHeight="1">
      <c r="A253" s="22"/>
      <c r="B253" s="23" t="s">
        <v>527</v>
      </c>
      <c r="C253" s="102" t="s">
        <v>528</v>
      </c>
      <c r="D253" s="43">
        <v>544094500</v>
      </c>
      <c r="E253" s="37">
        <v>953420135</v>
      </c>
      <c r="F253" s="24">
        <f t="shared" si="90"/>
        <v>0.5706765360058187</v>
      </c>
      <c r="G253" s="43">
        <v>142172231</v>
      </c>
      <c r="H253" s="37">
        <v>425341136</v>
      </c>
      <c r="I253" s="24">
        <f t="shared" si="91"/>
        <v>0.33425459934822765</v>
      </c>
      <c r="J253" s="37">
        <v>142172231</v>
      </c>
      <c r="K253" s="37">
        <v>420111136</v>
      </c>
      <c r="L253" s="24">
        <f t="shared" si="92"/>
        <v>0.33841576387063443</v>
      </c>
      <c r="M253" s="37">
        <v>142172231</v>
      </c>
      <c r="N253" s="37">
        <v>544094500</v>
      </c>
      <c r="O253" s="24">
        <f t="shared" si="93"/>
        <v>0.26130062149130345</v>
      </c>
      <c r="P253" s="37">
        <v>0</v>
      </c>
      <c r="Q253" s="37">
        <v>544479000</v>
      </c>
      <c r="R253" s="24">
        <f t="shared" si="94"/>
        <v>0</v>
      </c>
      <c r="S253" s="46">
        <v>0</v>
      </c>
      <c r="T253" s="47">
        <v>544479000</v>
      </c>
      <c r="U253" s="24">
        <f t="shared" si="95"/>
        <v>0</v>
      </c>
      <c r="V253" s="46">
        <v>0</v>
      </c>
      <c r="W253" s="47">
        <v>0</v>
      </c>
      <c r="X253" s="24">
        <f t="shared" si="96"/>
        <v>0</v>
      </c>
      <c r="Y253" s="46">
        <v>544479000</v>
      </c>
      <c r="Z253" s="46">
        <v>544479000</v>
      </c>
      <c r="AA253" s="24">
        <f t="shared" si="97"/>
        <v>1</v>
      </c>
      <c r="AB253" s="37">
        <v>0</v>
      </c>
      <c r="AC253" s="46">
        <v>0</v>
      </c>
      <c r="AD253" s="24">
        <f t="shared" si="98"/>
        <v>0</v>
      </c>
      <c r="AE253" s="37">
        <v>0</v>
      </c>
      <c r="AF253" s="46">
        <v>425341136</v>
      </c>
      <c r="AG253" s="24">
        <f t="shared" si="99"/>
        <v>0</v>
      </c>
    </row>
    <row r="254" spans="1:33" s="10" customFormat="1" ht="12.75" customHeight="1">
      <c r="A254" s="22"/>
      <c r="B254" s="23" t="s">
        <v>529</v>
      </c>
      <c r="C254" s="102" t="s">
        <v>530</v>
      </c>
      <c r="D254" s="43">
        <v>180701863</v>
      </c>
      <c r="E254" s="37">
        <v>456946204</v>
      </c>
      <c r="F254" s="24">
        <f t="shared" si="90"/>
        <v>0.39545544184015147</v>
      </c>
      <c r="G254" s="43">
        <v>120297940</v>
      </c>
      <c r="H254" s="37">
        <v>326452737</v>
      </c>
      <c r="I254" s="24">
        <f t="shared" si="91"/>
        <v>0.36850032597521154</v>
      </c>
      <c r="J254" s="37">
        <v>120297940</v>
      </c>
      <c r="K254" s="37">
        <v>326452737</v>
      </c>
      <c r="L254" s="24">
        <f t="shared" si="92"/>
        <v>0.36850032597521154</v>
      </c>
      <c r="M254" s="37">
        <v>120297940</v>
      </c>
      <c r="N254" s="37">
        <v>180701863</v>
      </c>
      <c r="O254" s="24">
        <f t="shared" si="93"/>
        <v>0.6657260639310619</v>
      </c>
      <c r="P254" s="37">
        <v>735500</v>
      </c>
      <c r="Q254" s="37">
        <v>172464500</v>
      </c>
      <c r="R254" s="24">
        <f t="shared" si="94"/>
        <v>0.004264645767679725</v>
      </c>
      <c r="S254" s="46">
        <v>0</v>
      </c>
      <c r="T254" s="47">
        <v>172464500</v>
      </c>
      <c r="U254" s="24">
        <f t="shared" si="95"/>
        <v>0</v>
      </c>
      <c r="V254" s="46">
        <v>0</v>
      </c>
      <c r="W254" s="47">
        <v>1281600614</v>
      </c>
      <c r="X254" s="24">
        <f t="shared" si="96"/>
        <v>0</v>
      </c>
      <c r="Y254" s="46">
        <v>171729000</v>
      </c>
      <c r="Z254" s="46">
        <v>172464500</v>
      </c>
      <c r="AA254" s="24">
        <f t="shared" si="97"/>
        <v>0.9957353542323203</v>
      </c>
      <c r="AB254" s="37">
        <v>0</v>
      </c>
      <c r="AC254" s="46">
        <v>0</v>
      </c>
      <c r="AD254" s="24">
        <f t="shared" si="98"/>
        <v>0</v>
      </c>
      <c r="AE254" s="37">
        <v>68599113</v>
      </c>
      <c r="AF254" s="46">
        <v>326452737</v>
      </c>
      <c r="AG254" s="24">
        <f t="shared" si="99"/>
        <v>0.21013489925189385</v>
      </c>
    </row>
    <row r="255" spans="1:33" s="10" customFormat="1" ht="12.75" customHeight="1">
      <c r="A255" s="22"/>
      <c r="B255" s="23" t="s">
        <v>531</v>
      </c>
      <c r="C255" s="102" t="s">
        <v>532</v>
      </c>
      <c r="D255" s="43">
        <v>934081210</v>
      </c>
      <c r="E255" s="37">
        <v>1426433280</v>
      </c>
      <c r="F255" s="24">
        <f t="shared" si="90"/>
        <v>0.6548369440735426</v>
      </c>
      <c r="G255" s="43">
        <v>223204162</v>
      </c>
      <c r="H255" s="37">
        <v>823048300</v>
      </c>
      <c r="I255" s="24">
        <f t="shared" si="91"/>
        <v>0.2711920576228637</v>
      </c>
      <c r="J255" s="37">
        <v>223204162</v>
      </c>
      <c r="K255" s="37">
        <v>795286300</v>
      </c>
      <c r="L255" s="24">
        <f t="shared" si="92"/>
        <v>0.28065887970156156</v>
      </c>
      <c r="M255" s="37">
        <v>223204162</v>
      </c>
      <c r="N255" s="37">
        <v>934081210</v>
      </c>
      <c r="O255" s="24">
        <f t="shared" si="93"/>
        <v>0.23895584196581793</v>
      </c>
      <c r="P255" s="37">
        <v>0</v>
      </c>
      <c r="Q255" s="37">
        <v>767585491</v>
      </c>
      <c r="R255" s="24">
        <f t="shared" si="94"/>
        <v>0</v>
      </c>
      <c r="S255" s="46">
        <v>0</v>
      </c>
      <c r="T255" s="47">
        <v>767585491</v>
      </c>
      <c r="U255" s="24">
        <f t="shared" si="95"/>
        <v>0</v>
      </c>
      <c r="V255" s="46">
        <v>0</v>
      </c>
      <c r="W255" s="47">
        <v>4683394160</v>
      </c>
      <c r="X255" s="24">
        <f t="shared" si="96"/>
        <v>0</v>
      </c>
      <c r="Y255" s="46">
        <v>733066930</v>
      </c>
      <c r="Z255" s="46">
        <v>767585491</v>
      </c>
      <c r="AA255" s="24">
        <f t="shared" si="97"/>
        <v>0.9550296854165004</v>
      </c>
      <c r="AB255" s="37">
        <v>16491000</v>
      </c>
      <c r="AC255" s="46">
        <v>126500000</v>
      </c>
      <c r="AD255" s="24">
        <f t="shared" si="98"/>
        <v>0.13036363636363638</v>
      </c>
      <c r="AE255" s="37">
        <v>145795000</v>
      </c>
      <c r="AF255" s="46">
        <v>823048300</v>
      </c>
      <c r="AG255" s="24">
        <f t="shared" si="99"/>
        <v>0.17714027232666663</v>
      </c>
    </row>
    <row r="256" spans="1:33" s="10" customFormat="1" ht="12.75" customHeight="1">
      <c r="A256" s="22"/>
      <c r="B256" s="23" t="s">
        <v>533</v>
      </c>
      <c r="C256" s="102" t="s">
        <v>534</v>
      </c>
      <c r="D256" s="43">
        <v>670767</v>
      </c>
      <c r="E256" s="37">
        <v>66546210</v>
      </c>
      <c r="F256" s="24">
        <f t="shared" si="90"/>
        <v>0.010079717537632872</v>
      </c>
      <c r="G256" s="43">
        <v>32006766</v>
      </c>
      <c r="H256" s="37">
        <v>59709199</v>
      </c>
      <c r="I256" s="24">
        <f t="shared" si="91"/>
        <v>0.5360441361807583</v>
      </c>
      <c r="J256" s="37">
        <v>32006766</v>
      </c>
      <c r="K256" s="37">
        <v>59709199</v>
      </c>
      <c r="L256" s="24">
        <f t="shared" si="92"/>
        <v>0.5360441361807583</v>
      </c>
      <c r="M256" s="37">
        <v>32006766</v>
      </c>
      <c r="N256" s="37">
        <v>670767</v>
      </c>
      <c r="O256" s="24">
        <f t="shared" si="93"/>
        <v>47.716667635706585</v>
      </c>
      <c r="P256" s="37">
        <v>362859</v>
      </c>
      <c r="Q256" s="37">
        <v>5120465</v>
      </c>
      <c r="R256" s="24">
        <f t="shared" si="94"/>
        <v>0.07086446250487016</v>
      </c>
      <c r="S256" s="46">
        <v>362859</v>
      </c>
      <c r="T256" s="47">
        <v>5120465</v>
      </c>
      <c r="U256" s="24">
        <f t="shared" si="95"/>
        <v>0.07086446250487016</v>
      </c>
      <c r="V256" s="46">
        <v>362859</v>
      </c>
      <c r="W256" s="47">
        <v>29681686</v>
      </c>
      <c r="X256" s="24">
        <f t="shared" si="96"/>
        <v>0.012225013093932736</v>
      </c>
      <c r="Y256" s="46">
        <v>1000000</v>
      </c>
      <c r="Z256" s="46">
        <v>5120465</v>
      </c>
      <c r="AA256" s="24">
        <f t="shared" si="97"/>
        <v>0.19529476326857034</v>
      </c>
      <c r="AB256" s="37">
        <v>974828</v>
      </c>
      <c r="AC256" s="46">
        <v>0</v>
      </c>
      <c r="AD256" s="24">
        <f t="shared" si="98"/>
        <v>0</v>
      </c>
      <c r="AE256" s="37">
        <v>12500000</v>
      </c>
      <c r="AF256" s="46">
        <v>59709199</v>
      </c>
      <c r="AG256" s="24">
        <f t="shared" si="99"/>
        <v>0.20934797668278887</v>
      </c>
    </row>
    <row r="257" spans="1:33" s="10" customFormat="1" ht="12.75" customHeight="1">
      <c r="A257" s="22"/>
      <c r="B257" s="23" t="s">
        <v>535</v>
      </c>
      <c r="C257" s="102" t="s">
        <v>536</v>
      </c>
      <c r="D257" s="43">
        <v>2365260</v>
      </c>
      <c r="E257" s="37">
        <v>102752260</v>
      </c>
      <c r="F257" s="24">
        <f t="shared" si="90"/>
        <v>0.023019055736584287</v>
      </c>
      <c r="G257" s="43">
        <v>49514856</v>
      </c>
      <c r="H257" s="37">
        <v>101874114</v>
      </c>
      <c r="I257" s="24">
        <f t="shared" si="91"/>
        <v>0.48603962337282264</v>
      </c>
      <c r="J257" s="37">
        <v>49514856</v>
      </c>
      <c r="K257" s="37">
        <v>101874114</v>
      </c>
      <c r="L257" s="24">
        <f t="shared" si="92"/>
        <v>0.48603962337282264</v>
      </c>
      <c r="M257" s="37">
        <v>49514856</v>
      </c>
      <c r="N257" s="37">
        <v>2365260</v>
      </c>
      <c r="O257" s="24">
        <f t="shared" si="93"/>
        <v>20.93421272925598</v>
      </c>
      <c r="P257" s="37">
        <v>3832000</v>
      </c>
      <c r="Q257" s="37">
        <v>3832000</v>
      </c>
      <c r="R257" s="24">
        <f t="shared" si="94"/>
        <v>1</v>
      </c>
      <c r="S257" s="46">
        <v>0</v>
      </c>
      <c r="T257" s="47">
        <v>3832000</v>
      </c>
      <c r="U257" s="24">
        <f t="shared" si="95"/>
        <v>0</v>
      </c>
      <c r="V257" s="46">
        <v>0</v>
      </c>
      <c r="W257" s="47">
        <v>89724000</v>
      </c>
      <c r="X257" s="24">
        <f t="shared" si="96"/>
        <v>0</v>
      </c>
      <c r="Y257" s="46">
        <v>0</v>
      </c>
      <c r="Z257" s="46">
        <v>3832000</v>
      </c>
      <c r="AA257" s="24">
        <f t="shared" si="97"/>
        <v>0</v>
      </c>
      <c r="AB257" s="37">
        <v>5930422</v>
      </c>
      <c r="AC257" s="46">
        <v>0</v>
      </c>
      <c r="AD257" s="24">
        <f t="shared" si="98"/>
        <v>0</v>
      </c>
      <c r="AE257" s="37">
        <v>6848240</v>
      </c>
      <c r="AF257" s="46">
        <v>101874114</v>
      </c>
      <c r="AG257" s="24">
        <f t="shared" si="99"/>
        <v>0.06722257236023667</v>
      </c>
    </row>
    <row r="258" spans="1:33" s="10" customFormat="1" ht="12.75" customHeight="1">
      <c r="A258" s="22"/>
      <c r="B258" s="23" t="s">
        <v>537</v>
      </c>
      <c r="C258" s="102" t="s">
        <v>538</v>
      </c>
      <c r="D258" s="43">
        <v>3926456</v>
      </c>
      <c r="E258" s="37">
        <v>84491457</v>
      </c>
      <c r="F258" s="24">
        <f t="shared" si="90"/>
        <v>0.04647163322085924</v>
      </c>
      <c r="G258" s="43">
        <v>39042685</v>
      </c>
      <c r="H258" s="37">
        <v>84491457</v>
      </c>
      <c r="I258" s="24">
        <f t="shared" si="91"/>
        <v>0.46209032707294895</v>
      </c>
      <c r="J258" s="37">
        <v>39042685</v>
      </c>
      <c r="K258" s="37">
        <v>84491457</v>
      </c>
      <c r="L258" s="24">
        <f t="shared" si="92"/>
        <v>0.46209032707294895</v>
      </c>
      <c r="M258" s="37">
        <v>39042685</v>
      </c>
      <c r="N258" s="37">
        <v>3926456</v>
      </c>
      <c r="O258" s="24">
        <f t="shared" si="93"/>
        <v>9.943492299417082</v>
      </c>
      <c r="P258" s="37">
        <v>0</v>
      </c>
      <c r="Q258" s="37">
        <v>0</v>
      </c>
      <c r="R258" s="24">
        <f t="shared" si="94"/>
        <v>0</v>
      </c>
      <c r="S258" s="46">
        <v>0</v>
      </c>
      <c r="T258" s="47">
        <v>0</v>
      </c>
      <c r="U258" s="24">
        <f t="shared" si="95"/>
        <v>0</v>
      </c>
      <c r="V258" s="46">
        <v>0</v>
      </c>
      <c r="W258" s="47">
        <v>7968009</v>
      </c>
      <c r="X258" s="24">
        <f t="shared" si="96"/>
        <v>0</v>
      </c>
      <c r="Y258" s="46">
        <v>0</v>
      </c>
      <c r="Z258" s="46">
        <v>0</v>
      </c>
      <c r="AA258" s="24">
        <f t="shared" si="97"/>
        <v>0</v>
      </c>
      <c r="AB258" s="37">
        <v>0</v>
      </c>
      <c r="AC258" s="46">
        <v>0</v>
      </c>
      <c r="AD258" s="24">
        <f t="shared" si="98"/>
        <v>0</v>
      </c>
      <c r="AE258" s="37">
        <v>17303926</v>
      </c>
      <c r="AF258" s="46">
        <v>84491457</v>
      </c>
      <c r="AG258" s="24">
        <f t="shared" si="99"/>
        <v>0.2048008948407648</v>
      </c>
    </row>
    <row r="259" spans="1:33" s="10" customFormat="1" ht="12.75" customHeight="1">
      <c r="A259" s="22"/>
      <c r="B259" s="23" t="s">
        <v>539</v>
      </c>
      <c r="C259" s="102" t="s">
        <v>540</v>
      </c>
      <c r="D259" s="43">
        <v>90976200</v>
      </c>
      <c r="E259" s="37">
        <v>327498100</v>
      </c>
      <c r="F259" s="24">
        <f t="shared" si="90"/>
        <v>0.27779153527913597</v>
      </c>
      <c r="G259" s="43">
        <v>129850770</v>
      </c>
      <c r="H259" s="37">
        <v>407407986</v>
      </c>
      <c r="I259" s="24">
        <f t="shared" si="91"/>
        <v>0.31872416462646364</v>
      </c>
      <c r="J259" s="37">
        <v>129850770</v>
      </c>
      <c r="K259" s="37">
        <v>407407986</v>
      </c>
      <c r="L259" s="24">
        <f t="shared" si="92"/>
        <v>0.31872416462646364</v>
      </c>
      <c r="M259" s="37">
        <v>129850770</v>
      </c>
      <c r="N259" s="37">
        <v>90976200</v>
      </c>
      <c r="O259" s="24">
        <f t="shared" si="93"/>
        <v>1.4273048335718572</v>
      </c>
      <c r="P259" s="37">
        <v>10546021</v>
      </c>
      <c r="Q259" s="37">
        <v>11102021</v>
      </c>
      <c r="R259" s="24">
        <f t="shared" si="94"/>
        <v>0.9499190282562067</v>
      </c>
      <c r="S259" s="46">
        <v>0</v>
      </c>
      <c r="T259" s="47">
        <v>11102021</v>
      </c>
      <c r="U259" s="24">
        <f t="shared" si="95"/>
        <v>0</v>
      </c>
      <c r="V259" s="46">
        <v>0</v>
      </c>
      <c r="W259" s="47">
        <v>180693529</v>
      </c>
      <c r="X259" s="24">
        <f t="shared" si="96"/>
        <v>0</v>
      </c>
      <c r="Y259" s="46">
        <v>0</v>
      </c>
      <c r="Z259" s="46">
        <v>11102021</v>
      </c>
      <c r="AA259" s="24">
        <f t="shared" si="97"/>
        <v>0</v>
      </c>
      <c r="AB259" s="37">
        <v>134379</v>
      </c>
      <c r="AC259" s="46">
        <v>160000</v>
      </c>
      <c r="AD259" s="24">
        <f t="shared" si="98"/>
        <v>0.83986875</v>
      </c>
      <c r="AE259" s="37">
        <v>20000000</v>
      </c>
      <c r="AF259" s="46">
        <v>407407986</v>
      </c>
      <c r="AG259" s="24">
        <f t="shared" si="99"/>
        <v>0.04909083937299157</v>
      </c>
    </row>
    <row r="260" spans="1:33" s="10" customFormat="1" ht="12.75" customHeight="1">
      <c r="A260" s="22"/>
      <c r="B260" s="23" t="s">
        <v>541</v>
      </c>
      <c r="C260" s="102" t="s">
        <v>542</v>
      </c>
      <c r="D260" s="43">
        <v>10813100</v>
      </c>
      <c r="E260" s="37">
        <v>145209100</v>
      </c>
      <c r="F260" s="24">
        <f t="shared" si="90"/>
        <v>0.07446571874627692</v>
      </c>
      <c r="G260" s="43">
        <v>70694502</v>
      </c>
      <c r="H260" s="37">
        <v>162190917</v>
      </c>
      <c r="I260" s="24">
        <f t="shared" si="91"/>
        <v>0.4358721394984159</v>
      </c>
      <c r="J260" s="37">
        <v>70694502</v>
      </c>
      <c r="K260" s="37">
        <v>162190917</v>
      </c>
      <c r="L260" s="24">
        <f t="shared" si="92"/>
        <v>0.4358721394984159</v>
      </c>
      <c r="M260" s="37">
        <v>70694502</v>
      </c>
      <c r="N260" s="37">
        <v>10813100</v>
      </c>
      <c r="O260" s="24">
        <f t="shared" si="93"/>
        <v>6.537857043770981</v>
      </c>
      <c r="P260" s="37">
        <v>8036200</v>
      </c>
      <c r="Q260" s="37">
        <v>8036200</v>
      </c>
      <c r="R260" s="24">
        <f t="shared" si="94"/>
        <v>1</v>
      </c>
      <c r="S260" s="46">
        <v>0</v>
      </c>
      <c r="T260" s="47">
        <v>8036200</v>
      </c>
      <c r="U260" s="24">
        <f t="shared" si="95"/>
        <v>0</v>
      </c>
      <c r="V260" s="46">
        <v>0</v>
      </c>
      <c r="W260" s="47">
        <v>27033031</v>
      </c>
      <c r="X260" s="24">
        <f t="shared" si="96"/>
        <v>0</v>
      </c>
      <c r="Y260" s="46">
        <v>0</v>
      </c>
      <c r="Z260" s="46">
        <v>8036200</v>
      </c>
      <c r="AA260" s="24">
        <f t="shared" si="97"/>
        <v>0</v>
      </c>
      <c r="AB260" s="37">
        <v>0</v>
      </c>
      <c r="AC260" s="46">
        <v>0</v>
      </c>
      <c r="AD260" s="24">
        <f t="shared" si="98"/>
        <v>0</v>
      </c>
      <c r="AE260" s="37">
        <v>16556788</v>
      </c>
      <c r="AF260" s="46">
        <v>162190917</v>
      </c>
      <c r="AG260" s="24">
        <f t="shared" si="99"/>
        <v>0.10208209131711118</v>
      </c>
    </row>
    <row r="261" spans="1:33" s="10" customFormat="1" ht="12.75" customHeight="1">
      <c r="A261" s="22"/>
      <c r="B261" s="23" t="s">
        <v>543</v>
      </c>
      <c r="C261" s="102" t="s">
        <v>544</v>
      </c>
      <c r="D261" s="43">
        <v>647856280</v>
      </c>
      <c r="E261" s="37">
        <v>972020856</v>
      </c>
      <c r="F261" s="24">
        <f t="shared" si="90"/>
        <v>0.6665045055370705</v>
      </c>
      <c r="G261" s="43">
        <v>240475558</v>
      </c>
      <c r="H261" s="37">
        <v>624545089</v>
      </c>
      <c r="I261" s="24">
        <f t="shared" si="91"/>
        <v>0.38504114792583055</v>
      </c>
      <c r="J261" s="37">
        <v>240475558</v>
      </c>
      <c r="K261" s="37">
        <v>584031889</v>
      </c>
      <c r="L261" s="24">
        <f t="shared" si="92"/>
        <v>0.4117507323303026</v>
      </c>
      <c r="M261" s="37">
        <v>240475558</v>
      </c>
      <c r="N261" s="37">
        <v>647856280</v>
      </c>
      <c r="O261" s="24">
        <f t="shared" si="93"/>
        <v>0.3711865816906182</v>
      </c>
      <c r="P261" s="37">
        <v>17500000</v>
      </c>
      <c r="Q261" s="37">
        <v>324382424</v>
      </c>
      <c r="R261" s="24">
        <f t="shared" si="94"/>
        <v>0.05394866893281493</v>
      </c>
      <c r="S261" s="46">
        <v>10000000</v>
      </c>
      <c r="T261" s="47">
        <v>324382424</v>
      </c>
      <c r="U261" s="24">
        <f t="shared" si="95"/>
        <v>0.030827810818751387</v>
      </c>
      <c r="V261" s="46">
        <v>10000000</v>
      </c>
      <c r="W261" s="47">
        <v>1569466527</v>
      </c>
      <c r="X261" s="24">
        <f t="shared" si="96"/>
        <v>0.006371591765715944</v>
      </c>
      <c r="Y261" s="46">
        <v>304732424</v>
      </c>
      <c r="Z261" s="46">
        <v>324382424</v>
      </c>
      <c r="AA261" s="24">
        <f t="shared" si="97"/>
        <v>0.9394233517411535</v>
      </c>
      <c r="AB261" s="37">
        <v>58821342</v>
      </c>
      <c r="AC261" s="46">
        <v>330413371</v>
      </c>
      <c r="AD261" s="24">
        <f t="shared" si="98"/>
        <v>0.17802349167037795</v>
      </c>
      <c r="AE261" s="37">
        <v>108815663</v>
      </c>
      <c r="AF261" s="46">
        <v>624545089</v>
      </c>
      <c r="AG261" s="24">
        <f t="shared" si="99"/>
        <v>0.174231876795688</v>
      </c>
    </row>
    <row r="262" spans="1:33" s="10" customFormat="1" ht="12.75" customHeight="1">
      <c r="A262" s="22"/>
      <c r="B262" s="23" t="s">
        <v>545</v>
      </c>
      <c r="C262" s="102" t="s">
        <v>546</v>
      </c>
      <c r="D262" s="43">
        <v>246660033</v>
      </c>
      <c r="E262" s="37">
        <v>595142209</v>
      </c>
      <c r="F262" s="24">
        <f t="shared" si="90"/>
        <v>0.4144556196315762</v>
      </c>
      <c r="G262" s="43">
        <v>146167827</v>
      </c>
      <c r="H262" s="37">
        <v>482571017</v>
      </c>
      <c r="I262" s="24">
        <f t="shared" si="91"/>
        <v>0.3028939199637014</v>
      </c>
      <c r="J262" s="37">
        <v>146167827</v>
      </c>
      <c r="K262" s="37">
        <v>429771017</v>
      </c>
      <c r="L262" s="24">
        <f t="shared" si="92"/>
        <v>0.3401062919978152</v>
      </c>
      <c r="M262" s="37">
        <v>146167827</v>
      </c>
      <c r="N262" s="37">
        <v>246660033</v>
      </c>
      <c r="O262" s="24">
        <f t="shared" si="93"/>
        <v>0.5925882082404489</v>
      </c>
      <c r="P262" s="37">
        <v>264105000</v>
      </c>
      <c r="Q262" s="37">
        <v>412000000</v>
      </c>
      <c r="R262" s="24">
        <f t="shared" si="94"/>
        <v>0.6410315533980583</v>
      </c>
      <c r="S262" s="46">
        <v>0</v>
      </c>
      <c r="T262" s="47">
        <v>412000000</v>
      </c>
      <c r="U262" s="24">
        <f t="shared" si="95"/>
        <v>0</v>
      </c>
      <c r="V262" s="46">
        <v>0</v>
      </c>
      <c r="W262" s="47">
        <v>685520000</v>
      </c>
      <c r="X262" s="24">
        <f t="shared" si="96"/>
        <v>0</v>
      </c>
      <c r="Y262" s="46">
        <v>412000000</v>
      </c>
      <c r="Z262" s="46">
        <v>412000000</v>
      </c>
      <c r="AA262" s="24">
        <f t="shared" si="97"/>
        <v>1</v>
      </c>
      <c r="AB262" s="37">
        <v>-35136000</v>
      </c>
      <c r="AC262" s="46">
        <v>93354000</v>
      </c>
      <c r="AD262" s="24">
        <f t="shared" si="98"/>
        <v>-0.37637380294363393</v>
      </c>
      <c r="AE262" s="37">
        <v>295164000</v>
      </c>
      <c r="AF262" s="46">
        <v>482571017</v>
      </c>
      <c r="AG262" s="24">
        <f t="shared" si="99"/>
        <v>0.6116488342688844</v>
      </c>
    </row>
    <row r="263" spans="1:33" s="10" customFormat="1" ht="12.75" customHeight="1">
      <c r="A263" s="22"/>
      <c r="B263" s="23" t="s">
        <v>547</v>
      </c>
      <c r="C263" s="102" t="s">
        <v>548</v>
      </c>
      <c r="D263" s="43">
        <v>147441188</v>
      </c>
      <c r="E263" s="37">
        <v>422748808</v>
      </c>
      <c r="F263" s="24">
        <f t="shared" si="90"/>
        <v>0.34876783851274634</v>
      </c>
      <c r="G263" s="43">
        <v>118117198</v>
      </c>
      <c r="H263" s="37">
        <v>407969296</v>
      </c>
      <c r="I263" s="24">
        <f t="shared" si="91"/>
        <v>0.28952472442926197</v>
      </c>
      <c r="J263" s="37">
        <v>118117198</v>
      </c>
      <c r="K263" s="37">
        <v>367956634</v>
      </c>
      <c r="L263" s="24">
        <f t="shared" si="92"/>
        <v>0.32100847514547054</v>
      </c>
      <c r="M263" s="37">
        <v>118117198</v>
      </c>
      <c r="N263" s="37">
        <v>147441188</v>
      </c>
      <c r="O263" s="24">
        <f t="shared" si="93"/>
        <v>0.8011139872258761</v>
      </c>
      <c r="P263" s="37">
        <v>0</v>
      </c>
      <c r="Q263" s="37">
        <v>210208380</v>
      </c>
      <c r="R263" s="24">
        <f t="shared" si="94"/>
        <v>0</v>
      </c>
      <c r="S263" s="46">
        <v>0</v>
      </c>
      <c r="T263" s="47">
        <v>210208380</v>
      </c>
      <c r="U263" s="24">
        <f t="shared" si="95"/>
        <v>0</v>
      </c>
      <c r="V263" s="46">
        <v>0</v>
      </c>
      <c r="W263" s="47">
        <v>1001518000</v>
      </c>
      <c r="X263" s="24">
        <f t="shared" si="96"/>
        <v>0</v>
      </c>
      <c r="Y263" s="46">
        <v>207503380</v>
      </c>
      <c r="Z263" s="46">
        <v>210208380</v>
      </c>
      <c r="AA263" s="24">
        <f t="shared" si="97"/>
        <v>0.9871318165336701</v>
      </c>
      <c r="AB263" s="37">
        <v>180787000</v>
      </c>
      <c r="AC263" s="46">
        <v>129615671</v>
      </c>
      <c r="AD263" s="24">
        <f t="shared" si="98"/>
        <v>1.3947927639089257</v>
      </c>
      <c r="AE263" s="37">
        <v>294276000</v>
      </c>
      <c r="AF263" s="46">
        <v>407969296</v>
      </c>
      <c r="AG263" s="24">
        <f t="shared" si="99"/>
        <v>0.721318988672128</v>
      </c>
    </row>
    <row r="264" spans="1:33" s="10" customFormat="1" ht="12.75" customHeight="1">
      <c r="A264" s="22"/>
      <c r="B264" s="23" t="s">
        <v>549</v>
      </c>
      <c r="C264" s="102" t="s">
        <v>550</v>
      </c>
      <c r="D264" s="43">
        <v>260705086</v>
      </c>
      <c r="E264" s="37">
        <v>442793086</v>
      </c>
      <c r="F264" s="24">
        <f t="shared" si="90"/>
        <v>0.5887740668109709</v>
      </c>
      <c r="G264" s="43">
        <v>88945000</v>
      </c>
      <c r="H264" s="37">
        <v>207027098</v>
      </c>
      <c r="I264" s="24">
        <f t="shared" si="91"/>
        <v>0.42962974827575473</v>
      </c>
      <c r="J264" s="37">
        <v>88945000</v>
      </c>
      <c r="K264" s="37">
        <v>177191426</v>
      </c>
      <c r="L264" s="24">
        <f t="shared" si="92"/>
        <v>0.5019712409786691</v>
      </c>
      <c r="M264" s="37">
        <v>88945000</v>
      </c>
      <c r="N264" s="37">
        <v>260705086</v>
      </c>
      <c r="O264" s="24">
        <f t="shared" si="93"/>
        <v>0.3411709428637691</v>
      </c>
      <c r="P264" s="37">
        <v>13517202</v>
      </c>
      <c r="Q264" s="37">
        <v>231740202</v>
      </c>
      <c r="R264" s="24">
        <f t="shared" si="94"/>
        <v>0.058329119778708055</v>
      </c>
      <c r="S264" s="46">
        <v>0</v>
      </c>
      <c r="T264" s="47">
        <v>231740202</v>
      </c>
      <c r="U264" s="24">
        <f t="shared" si="95"/>
        <v>0</v>
      </c>
      <c r="V264" s="46">
        <v>0</v>
      </c>
      <c r="W264" s="47">
        <v>373492000</v>
      </c>
      <c r="X264" s="24">
        <f t="shared" si="96"/>
        <v>0</v>
      </c>
      <c r="Y264" s="46">
        <v>218473000</v>
      </c>
      <c r="Z264" s="46">
        <v>231740202</v>
      </c>
      <c r="AA264" s="24">
        <f t="shared" si="97"/>
        <v>0.942749674482462</v>
      </c>
      <c r="AB264" s="37">
        <v>0</v>
      </c>
      <c r="AC264" s="46">
        <v>38096070</v>
      </c>
      <c r="AD264" s="24">
        <f t="shared" si="98"/>
        <v>0</v>
      </c>
      <c r="AE264" s="37">
        <v>35000000</v>
      </c>
      <c r="AF264" s="46">
        <v>207027098</v>
      </c>
      <c r="AG264" s="24">
        <f t="shared" si="99"/>
        <v>0.1690599942622004</v>
      </c>
    </row>
    <row r="265" spans="1:33" s="10" customFormat="1" ht="12.75" customHeight="1">
      <c r="A265" s="22"/>
      <c r="B265" s="23" t="s">
        <v>551</v>
      </c>
      <c r="C265" s="102" t="s">
        <v>552</v>
      </c>
      <c r="D265" s="43">
        <v>-48768000</v>
      </c>
      <c r="E265" s="37">
        <v>60861000</v>
      </c>
      <c r="F265" s="24">
        <f t="shared" si="90"/>
        <v>-0.8013013259722975</v>
      </c>
      <c r="G265" s="43">
        <v>49687000</v>
      </c>
      <c r="H265" s="37">
        <v>126353678</v>
      </c>
      <c r="I265" s="24">
        <f t="shared" si="91"/>
        <v>0.3932374647614136</v>
      </c>
      <c r="J265" s="37">
        <v>49687000</v>
      </c>
      <c r="K265" s="37">
        <v>121581678</v>
      </c>
      <c r="L265" s="24">
        <f t="shared" si="92"/>
        <v>0.40867177371906316</v>
      </c>
      <c r="M265" s="37">
        <v>49687000</v>
      </c>
      <c r="N265" s="37">
        <v>-48768000</v>
      </c>
      <c r="O265" s="24">
        <f t="shared" si="93"/>
        <v>-1.0188443241469816</v>
      </c>
      <c r="P265" s="37">
        <v>3500000</v>
      </c>
      <c r="Q265" s="37">
        <v>74318000</v>
      </c>
      <c r="R265" s="24">
        <f t="shared" si="94"/>
        <v>0.047094916440162546</v>
      </c>
      <c r="S265" s="46">
        <v>0</v>
      </c>
      <c r="T265" s="47">
        <v>74318000</v>
      </c>
      <c r="U265" s="24">
        <f t="shared" si="95"/>
        <v>0</v>
      </c>
      <c r="V265" s="46">
        <v>0</v>
      </c>
      <c r="W265" s="47">
        <v>62957591</v>
      </c>
      <c r="X265" s="24">
        <f t="shared" si="96"/>
        <v>0</v>
      </c>
      <c r="Y265" s="46">
        <v>69768000</v>
      </c>
      <c r="Z265" s="46">
        <v>74318000</v>
      </c>
      <c r="AA265" s="24">
        <f t="shared" si="97"/>
        <v>0.9387766086277887</v>
      </c>
      <c r="AB265" s="37">
        <v>0</v>
      </c>
      <c r="AC265" s="46">
        <v>22010000</v>
      </c>
      <c r="AD265" s="24">
        <f t="shared" si="98"/>
        <v>0</v>
      </c>
      <c r="AE265" s="37">
        <v>31854605</v>
      </c>
      <c r="AF265" s="46">
        <v>126353678</v>
      </c>
      <c r="AG265" s="24">
        <f t="shared" si="99"/>
        <v>0.2521066699775847</v>
      </c>
    </row>
    <row r="266" spans="1:33" s="10" customFormat="1" ht="12.75" customHeight="1">
      <c r="A266" s="22"/>
      <c r="B266" s="23" t="s">
        <v>553</v>
      </c>
      <c r="C266" s="102" t="s">
        <v>554</v>
      </c>
      <c r="D266" s="43">
        <v>503218714</v>
      </c>
      <c r="E266" s="37">
        <v>775851714</v>
      </c>
      <c r="F266" s="24">
        <f t="shared" si="90"/>
        <v>0.6486016656528261</v>
      </c>
      <c r="G266" s="43">
        <v>113260891</v>
      </c>
      <c r="H266" s="37">
        <v>356842598</v>
      </c>
      <c r="I266" s="24">
        <f t="shared" si="91"/>
        <v>0.31739733886815835</v>
      </c>
      <c r="J266" s="37">
        <v>113260891</v>
      </c>
      <c r="K266" s="37">
        <v>285054008</v>
      </c>
      <c r="L266" s="24">
        <f t="shared" si="92"/>
        <v>0.3973313401016975</v>
      </c>
      <c r="M266" s="37">
        <v>113260891</v>
      </c>
      <c r="N266" s="37">
        <v>503218714</v>
      </c>
      <c r="O266" s="24">
        <f t="shared" si="93"/>
        <v>0.22507289146643303</v>
      </c>
      <c r="P266" s="37">
        <v>48572152</v>
      </c>
      <c r="Q266" s="37">
        <v>426935152</v>
      </c>
      <c r="R266" s="24">
        <f t="shared" si="94"/>
        <v>0.11376939043894892</v>
      </c>
      <c r="S266" s="46">
        <v>0</v>
      </c>
      <c r="T266" s="47">
        <v>426935152</v>
      </c>
      <c r="U266" s="24">
        <f t="shared" si="95"/>
        <v>0</v>
      </c>
      <c r="V266" s="46">
        <v>0</v>
      </c>
      <c r="W266" s="47">
        <v>426935152</v>
      </c>
      <c r="X266" s="24">
        <f t="shared" si="96"/>
        <v>0</v>
      </c>
      <c r="Y266" s="46">
        <v>388827600</v>
      </c>
      <c r="Z266" s="46">
        <v>426935152</v>
      </c>
      <c r="AA266" s="24">
        <f t="shared" si="97"/>
        <v>0.9107415919689836</v>
      </c>
      <c r="AB266" s="37">
        <v>6766015</v>
      </c>
      <c r="AC266" s="46">
        <v>32771604</v>
      </c>
      <c r="AD266" s="24">
        <f t="shared" si="98"/>
        <v>0.20645968381651383</v>
      </c>
      <c r="AE266" s="37">
        <v>0</v>
      </c>
      <c r="AF266" s="46">
        <v>356842598</v>
      </c>
      <c r="AG266" s="24">
        <f t="shared" si="99"/>
        <v>0</v>
      </c>
    </row>
    <row r="267" spans="1:33" s="10" customFormat="1" ht="12.75" customHeight="1">
      <c r="A267" s="22"/>
      <c r="B267" s="23" t="s">
        <v>555</v>
      </c>
      <c r="C267" s="102" t="s">
        <v>556</v>
      </c>
      <c r="D267" s="43">
        <v>271441830</v>
      </c>
      <c r="E267" s="37">
        <v>466801825</v>
      </c>
      <c r="F267" s="24">
        <f t="shared" si="90"/>
        <v>0.5814926494771094</v>
      </c>
      <c r="G267" s="43">
        <v>72427047</v>
      </c>
      <c r="H267" s="37">
        <v>251311715</v>
      </c>
      <c r="I267" s="24">
        <f t="shared" si="91"/>
        <v>0.2881960636017306</v>
      </c>
      <c r="J267" s="37">
        <v>72427047</v>
      </c>
      <c r="K267" s="37">
        <v>197674641</v>
      </c>
      <c r="L267" s="24">
        <f t="shared" si="92"/>
        <v>0.3663952373132171</v>
      </c>
      <c r="M267" s="37">
        <v>72427047</v>
      </c>
      <c r="N267" s="37">
        <v>271441830</v>
      </c>
      <c r="O267" s="24">
        <f t="shared" si="93"/>
        <v>0.26682345532374285</v>
      </c>
      <c r="P267" s="37">
        <v>0</v>
      </c>
      <c r="Q267" s="37">
        <v>215490111</v>
      </c>
      <c r="R267" s="24">
        <f t="shared" si="94"/>
        <v>0</v>
      </c>
      <c r="S267" s="46">
        <v>0</v>
      </c>
      <c r="T267" s="47">
        <v>215490111</v>
      </c>
      <c r="U267" s="24">
        <f t="shared" si="95"/>
        <v>0</v>
      </c>
      <c r="V267" s="46">
        <v>0</v>
      </c>
      <c r="W267" s="47">
        <v>1122021248</v>
      </c>
      <c r="X267" s="24">
        <f t="shared" si="96"/>
        <v>0</v>
      </c>
      <c r="Y267" s="46">
        <v>175285865</v>
      </c>
      <c r="Z267" s="46">
        <v>215490111</v>
      </c>
      <c r="AA267" s="24">
        <f t="shared" si="97"/>
        <v>0.8134288120534682</v>
      </c>
      <c r="AB267" s="37">
        <v>15211400</v>
      </c>
      <c r="AC267" s="46">
        <v>48226075</v>
      </c>
      <c r="AD267" s="24">
        <f t="shared" si="98"/>
        <v>0.31541857802029294</v>
      </c>
      <c r="AE267" s="37">
        <v>16201000</v>
      </c>
      <c r="AF267" s="46">
        <v>251311715</v>
      </c>
      <c r="AG267" s="24">
        <f t="shared" si="99"/>
        <v>0.06446575719719234</v>
      </c>
    </row>
    <row r="268" spans="1:33" s="10" customFormat="1" ht="12.75" customHeight="1">
      <c r="A268" s="22"/>
      <c r="B268" s="23" t="s">
        <v>557</v>
      </c>
      <c r="C268" s="102" t="s">
        <v>558</v>
      </c>
      <c r="D268" s="43">
        <v>318958592</v>
      </c>
      <c r="E268" s="37">
        <v>691415564</v>
      </c>
      <c r="F268" s="24">
        <f t="shared" si="90"/>
        <v>0.46131242715271015</v>
      </c>
      <c r="G268" s="43">
        <v>127085342</v>
      </c>
      <c r="H268" s="37">
        <v>496489540</v>
      </c>
      <c r="I268" s="24">
        <f t="shared" si="91"/>
        <v>0.25596781354144943</v>
      </c>
      <c r="J268" s="37">
        <v>127085342</v>
      </c>
      <c r="K268" s="37">
        <v>472715039</v>
      </c>
      <c r="L268" s="24">
        <f t="shared" si="92"/>
        <v>0.2688413346629321</v>
      </c>
      <c r="M268" s="37">
        <v>127085342</v>
      </c>
      <c r="N268" s="37">
        <v>318958592</v>
      </c>
      <c r="O268" s="24">
        <f t="shared" si="93"/>
        <v>0.3984383715864911</v>
      </c>
      <c r="P268" s="37">
        <v>34140000</v>
      </c>
      <c r="Q268" s="37">
        <v>236926028</v>
      </c>
      <c r="R268" s="24">
        <f t="shared" si="94"/>
        <v>0.14409560776496874</v>
      </c>
      <c r="S268" s="46">
        <v>0</v>
      </c>
      <c r="T268" s="47">
        <v>236926028</v>
      </c>
      <c r="U268" s="24">
        <f t="shared" si="95"/>
        <v>0</v>
      </c>
      <c r="V268" s="46">
        <v>0</v>
      </c>
      <c r="W268" s="47">
        <v>1237932000</v>
      </c>
      <c r="X268" s="24">
        <f t="shared" si="96"/>
        <v>0</v>
      </c>
      <c r="Y268" s="46">
        <v>233796028</v>
      </c>
      <c r="Z268" s="46">
        <v>236926028</v>
      </c>
      <c r="AA268" s="24">
        <f t="shared" si="97"/>
        <v>0.9867891255915539</v>
      </c>
      <c r="AB268" s="37">
        <v>11870000</v>
      </c>
      <c r="AC268" s="46">
        <v>41518829</v>
      </c>
      <c r="AD268" s="24">
        <f t="shared" si="98"/>
        <v>0.28589438300391373</v>
      </c>
      <c r="AE268" s="37">
        <v>131317000</v>
      </c>
      <c r="AF268" s="46">
        <v>496489540</v>
      </c>
      <c r="AG268" s="24">
        <f t="shared" si="99"/>
        <v>0.2644909699406759</v>
      </c>
    </row>
    <row r="269" spans="1:33" s="10" customFormat="1" ht="12.75" customHeight="1">
      <c r="A269" s="22"/>
      <c r="B269" s="23" t="s">
        <v>559</v>
      </c>
      <c r="C269" s="102" t="s">
        <v>560</v>
      </c>
      <c r="D269" s="43">
        <v>315583750</v>
      </c>
      <c r="E269" s="37">
        <v>593935750</v>
      </c>
      <c r="F269" s="24">
        <f t="shared" si="90"/>
        <v>0.5313432471441566</v>
      </c>
      <c r="G269" s="43">
        <v>108909091</v>
      </c>
      <c r="H269" s="37">
        <v>428483876</v>
      </c>
      <c r="I269" s="24">
        <f t="shared" si="91"/>
        <v>0.25417313719408197</v>
      </c>
      <c r="J269" s="37">
        <v>108909091</v>
      </c>
      <c r="K269" s="37">
        <v>373535777</v>
      </c>
      <c r="L269" s="24">
        <f t="shared" si="92"/>
        <v>0.29156267673926184</v>
      </c>
      <c r="M269" s="37">
        <v>108909091</v>
      </c>
      <c r="N269" s="37">
        <v>315583750</v>
      </c>
      <c r="O269" s="24">
        <f t="shared" si="93"/>
        <v>0.34510360878847535</v>
      </c>
      <c r="P269" s="37">
        <v>97559789</v>
      </c>
      <c r="Q269" s="37">
        <v>262932789</v>
      </c>
      <c r="R269" s="24">
        <f t="shared" si="94"/>
        <v>0.3710445904105174</v>
      </c>
      <c r="S269" s="46">
        <v>0</v>
      </c>
      <c r="T269" s="47">
        <v>262932789</v>
      </c>
      <c r="U269" s="24">
        <f t="shared" si="95"/>
        <v>0</v>
      </c>
      <c r="V269" s="46">
        <v>0</v>
      </c>
      <c r="W269" s="47">
        <v>849557000</v>
      </c>
      <c r="X269" s="24">
        <f t="shared" si="96"/>
        <v>0</v>
      </c>
      <c r="Y269" s="46">
        <v>244049000</v>
      </c>
      <c r="Z269" s="46">
        <v>262932789</v>
      </c>
      <c r="AA269" s="24">
        <f t="shared" si="97"/>
        <v>0.9281801669855637</v>
      </c>
      <c r="AB269" s="37">
        <v>43404142</v>
      </c>
      <c r="AC269" s="46">
        <v>108624697</v>
      </c>
      <c r="AD269" s="24">
        <f t="shared" si="98"/>
        <v>0.3995789465815495</v>
      </c>
      <c r="AE269" s="37">
        <v>81289890</v>
      </c>
      <c r="AF269" s="46">
        <v>428483876</v>
      </c>
      <c r="AG269" s="24">
        <f t="shared" si="99"/>
        <v>0.1897151667849457</v>
      </c>
    </row>
    <row r="270" spans="1:33" s="10" customFormat="1" ht="12.75" customHeight="1">
      <c r="A270" s="22"/>
      <c r="B270" s="23" t="s">
        <v>561</v>
      </c>
      <c r="C270" s="102" t="s">
        <v>562</v>
      </c>
      <c r="D270" s="43">
        <v>27214384</v>
      </c>
      <c r="E270" s="37">
        <v>109173384</v>
      </c>
      <c r="F270" s="24">
        <f t="shared" si="90"/>
        <v>0.24927672847440543</v>
      </c>
      <c r="G270" s="43">
        <v>52102620</v>
      </c>
      <c r="H270" s="37">
        <v>107215765</v>
      </c>
      <c r="I270" s="24">
        <f t="shared" si="91"/>
        <v>0.48596043688164703</v>
      </c>
      <c r="J270" s="37">
        <v>52102620</v>
      </c>
      <c r="K270" s="37">
        <v>107215765</v>
      </c>
      <c r="L270" s="24">
        <f t="shared" si="92"/>
        <v>0.48596043688164703</v>
      </c>
      <c r="M270" s="37">
        <v>52102620</v>
      </c>
      <c r="N270" s="37">
        <v>27214384</v>
      </c>
      <c r="O270" s="24">
        <f t="shared" si="93"/>
        <v>1.9145250541037415</v>
      </c>
      <c r="P270" s="37">
        <v>14938000</v>
      </c>
      <c r="Q270" s="37">
        <v>14938000</v>
      </c>
      <c r="R270" s="24">
        <f t="shared" si="94"/>
        <v>1</v>
      </c>
      <c r="S270" s="46">
        <v>8500000</v>
      </c>
      <c r="T270" s="47">
        <v>14938000</v>
      </c>
      <c r="U270" s="24">
        <f t="shared" si="95"/>
        <v>0.5690186102557236</v>
      </c>
      <c r="V270" s="46">
        <v>8500000</v>
      </c>
      <c r="W270" s="47">
        <v>50181888</v>
      </c>
      <c r="X270" s="24">
        <f t="shared" si="96"/>
        <v>0.16938382230656607</v>
      </c>
      <c r="Y270" s="46">
        <v>9250000</v>
      </c>
      <c r="Z270" s="46">
        <v>14938000</v>
      </c>
      <c r="AA270" s="24">
        <f t="shared" si="97"/>
        <v>0.6192261346900522</v>
      </c>
      <c r="AB270" s="37">
        <v>1923202</v>
      </c>
      <c r="AC270" s="46">
        <v>1424300</v>
      </c>
      <c r="AD270" s="24">
        <f t="shared" si="98"/>
        <v>1.3502787334129045</v>
      </c>
      <c r="AE270" s="37">
        <v>6126311</v>
      </c>
      <c r="AF270" s="46">
        <v>107215765</v>
      </c>
      <c r="AG270" s="24">
        <f t="shared" si="99"/>
        <v>0.05714002040651391</v>
      </c>
    </row>
    <row r="271" spans="1:33" s="10" customFormat="1" ht="12.75" customHeight="1">
      <c r="A271" s="22"/>
      <c r="B271" s="23" t="s">
        <v>563</v>
      </c>
      <c r="C271" s="102" t="s">
        <v>564</v>
      </c>
      <c r="D271" s="43">
        <v>43337790</v>
      </c>
      <c r="E271" s="37">
        <v>359502960</v>
      </c>
      <c r="F271" s="24">
        <f t="shared" si="90"/>
        <v>0.12054918824590484</v>
      </c>
      <c r="G271" s="43">
        <v>75296430</v>
      </c>
      <c r="H271" s="37">
        <v>371834750</v>
      </c>
      <c r="I271" s="24">
        <f t="shared" si="91"/>
        <v>0.20249971257393237</v>
      </c>
      <c r="J271" s="37">
        <v>75296430</v>
      </c>
      <c r="K271" s="37">
        <v>371834750</v>
      </c>
      <c r="L271" s="24">
        <f t="shared" si="92"/>
        <v>0.20249971257393237</v>
      </c>
      <c r="M271" s="37">
        <v>75296430</v>
      </c>
      <c r="N271" s="37">
        <v>43337790</v>
      </c>
      <c r="O271" s="24">
        <f t="shared" si="93"/>
        <v>1.7374312349568355</v>
      </c>
      <c r="P271" s="37">
        <v>32000000</v>
      </c>
      <c r="Q271" s="37">
        <v>32000000</v>
      </c>
      <c r="R271" s="24">
        <f t="shared" si="94"/>
        <v>1</v>
      </c>
      <c r="S271" s="46">
        <v>0</v>
      </c>
      <c r="T271" s="47">
        <v>32000000</v>
      </c>
      <c r="U271" s="24">
        <f t="shared" si="95"/>
        <v>0</v>
      </c>
      <c r="V271" s="46">
        <v>0</v>
      </c>
      <c r="W271" s="47">
        <v>403273000</v>
      </c>
      <c r="X271" s="24">
        <f t="shared" si="96"/>
        <v>0</v>
      </c>
      <c r="Y271" s="46">
        <v>0</v>
      </c>
      <c r="Z271" s="46">
        <v>32000000</v>
      </c>
      <c r="AA271" s="24">
        <f t="shared" si="97"/>
        <v>0</v>
      </c>
      <c r="AB271" s="37">
        <v>0</v>
      </c>
      <c r="AC271" s="46">
        <v>8000000</v>
      </c>
      <c r="AD271" s="24">
        <f t="shared" si="98"/>
        <v>0</v>
      </c>
      <c r="AE271" s="37">
        <v>80000000</v>
      </c>
      <c r="AF271" s="46">
        <v>371834750</v>
      </c>
      <c r="AG271" s="24">
        <f t="shared" si="99"/>
        <v>0.21514933717195608</v>
      </c>
    </row>
    <row r="272" spans="1:33" s="10" customFormat="1" ht="12.75" customHeight="1">
      <c r="A272" s="22"/>
      <c r="B272" s="23" t="s">
        <v>565</v>
      </c>
      <c r="C272" s="102" t="s">
        <v>566</v>
      </c>
      <c r="D272" s="43">
        <v>25028720</v>
      </c>
      <c r="E272" s="37">
        <v>328203720</v>
      </c>
      <c r="F272" s="24">
        <f t="shared" si="90"/>
        <v>0.07625970845181157</v>
      </c>
      <c r="G272" s="43">
        <v>82393365</v>
      </c>
      <c r="H272" s="37">
        <v>613046184</v>
      </c>
      <c r="I272" s="24">
        <f t="shared" si="91"/>
        <v>0.13439993127826075</v>
      </c>
      <c r="J272" s="37">
        <v>82393365</v>
      </c>
      <c r="K272" s="37">
        <v>613046184</v>
      </c>
      <c r="L272" s="24">
        <f t="shared" si="92"/>
        <v>0.13439993127826075</v>
      </c>
      <c r="M272" s="37">
        <v>82393365</v>
      </c>
      <c r="N272" s="37">
        <v>25028720</v>
      </c>
      <c r="O272" s="24">
        <f t="shared" si="93"/>
        <v>3.2919528046180546</v>
      </c>
      <c r="P272" s="37">
        <v>66365016</v>
      </c>
      <c r="Q272" s="37">
        <v>66365016</v>
      </c>
      <c r="R272" s="24">
        <f t="shared" si="94"/>
        <v>1</v>
      </c>
      <c r="S272" s="46">
        <v>0</v>
      </c>
      <c r="T272" s="47">
        <v>66365016</v>
      </c>
      <c r="U272" s="24">
        <f t="shared" si="95"/>
        <v>0</v>
      </c>
      <c r="V272" s="46">
        <v>0</v>
      </c>
      <c r="W272" s="47">
        <v>146193853</v>
      </c>
      <c r="X272" s="24">
        <f t="shared" si="96"/>
        <v>0</v>
      </c>
      <c r="Y272" s="46">
        <v>40763260</v>
      </c>
      <c r="Z272" s="46">
        <v>66365016</v>
      </c>
      <c r="AA272" s="24">
        <f t="shared" si="97"/>
        <v>0.6142281348956504</v>
      </c>
      <c r="AB272" s="37">
        <v>0</v>
      </c>
      <c r="AC272" s="46">
        <v>0</v>
      </c>
      <c r="AD272" s="24">
        <f t="shared" si="98"/>
        <v>0</v>
      </c>
      <c r="AE272" s="37">
        <v>61038769</v>
      </c>
      <c r="AF272" s="46">
        <v>613046184</v>
      </c>
      <c r="AG272" s="24">
        <f t="shared" si="99"/>
        <v>0.09956634686433347</v>
      </c>
    </row>
    <row r="273" spans="1:33" s="10" customFormat="1" ht="12.75" customHeight="1">
      <c r="A273" s="22"/>
      <c r="B273" s="23" t="s">
        <v>567</v>
      </c>
      <c r="C273" s="102" t="s">
        <v>568</v>
      </c>
      <c r="D273" s="43">
        <v>18325000</v>
      </c>
      <c r="E273" s="37">
        <v>199559000</v>
      </c>
      <c r="F273" s="24">
        <f t="shared" si="90"/>
        <v>0.09182747959250147</v>
      </c>
      <c r="G273" s="43">
        <v>78473433</v>
      </c>
      <c r="H273" s="37">
        <v>177466449</v>
      </c>
      <c r="I273" s="24">
        <f t="shared" si="91"/>
        <v>0.44218743003078853</v>
      </c>
      <c r="J273" s="37">
        <v>78473433</v>
      </c>
      <c r="K273" s="37">
        <v>177466449</v>
      </c>
      <c r="L273" s="24">
        <f t="shared" si="92"/>
        <v>0.44218743003078853</v>
      </c>
      <c r="M273" s="37">
        <v>78473433</v>
      </c>
      <c r="N273" s="37">
        <v>18325000</v>
      </c>
      <c r="O273" s="24">
        <f t="shared" si="93"/>
        <v>4.282315579809004</v>
      </c>
      <c r="P273" s="37">
        <v>26444366</v>
      </c>
      <c r="Q273" s="37">
        <v>40319366</v>
      </c>
      <c r="R273" s="24">
        <f t="shared" si="94"/>
        <v>0.6558725650596787</v>
      </c>
      <c r="S273" s="46">
        <v>0</v>
      </c>
      <c r="T273" s="47">
        <v>40319366</v>
      </c>
      <c r="U273" s="24">
        <f t="shared" si="95"/>
        <v>0</v>
      </c>
      <c r="V273" s="46">
        <v>0</v>
      </c>
      <c r="W273" s="47">
        <v>231156000</v>
      </c>
      <c r="X273" s="24">
        <f t="shared" si="96"/>
        <v>0</v>
      </c>
      <c r="Y273" s="46">
        <v>36919366</v>
      </c>
      <c r="Z273" s="46">
        <v>40319366</v>
      </c>
      <c r="AA273" s="24">
        <f t="shared" si="97"/>
        <v>0.9156732772038132</v>
      </c>
      <c r="AB273" s="37">
        <v>0</v>
      </c>
      <c r="AC273" s="46">
        <v>0</v>
      </c>
      <c r="AD273" s="24">
        <f t="shared" si="98"/>
        <v>0</v>
      </c>
      <c r="AE273" s="37">
        <v>7350000</v>
      </c>
      <c r="AF273" s="46">
        <v>177466449</v>
      </c>
      <c r="AG273" s="24">
        <f t="shared" si="99"/>
        <v>0.041416279197652735</v>
      </c>
    </row>
    <row r="274" spans="1:33" s="10" customFormat="1" ht="12.75" customHeight="1">
      <c r="A274" s="22"/>
      <c r="B274" s="23" t="s">
        <v>569</v>
      </c>
      <c r="C274" s="102" t="s">
        <v>570</v>
      </c>
      <c r="D274" s="43">
        <v>455781649</v>
      </c>
      <c r="E274" s="37">
        <v>969382649</v>
      </c>
      <c r="F274" s="24">
        <f t="shared" si="90"/>
        <v>0.4701772302920598</v>
      </c>
      <c r="G274" s="43">
        <v>250217385</v>
      </c>
      <c r="H274" s="37">
        <v>801599219</v>
      </c>
      <c r="I274" s="24">
        <f t="shared" si="91"/>
        <v>0.3121477405032252</v>
      </c>
      <c r="J274" s="37">
        <v>250217385</v>
      </c>
      <c r="K274" s="37">
        <v>734826488</v>
      </c>
      <c r="L274" s="24">
        <f t="shared" si="92"/>
        <v>0.3405122012966958</v>
      </c>
      <c r="M274" s="37">
        <v>250217385</v>
      </c>
      <c r="N274" s="37">
        <v>455781649</v>
      </c>
      <c r="O274" s="24">
        <f t="shared" si="93"/>
        <v>0.5489852115568611</v>
      </c>
      <c r="P274" s="37">
        <v>66960000</v>
      </c>
      <c r="Q274" s="37">
        <v>294860000</v>
      </c>
      <c r="R274" s="24">
        <f t="shared" si="94"/>
        <v>0.22709082276334533</v>
      </c>
      <c r="S274" s="46">
        <v>0</v>
      </c>
      <c r="T274" s="47">
        <v>294860000</v>
      </c>
      <c r="U274" s="24">
        <f t="shared" si="95"/>
        <v>0</v>
      </c>
      <c r="V274" s="46">
        <v>0</v>
      </c>
      <c r="W274" s="47">
        <v>4071670064</v>
      </c>
      <c r="X274" s="24">
        <f t="shared" si="96"/>
        <v>0</v>
      </c>
      <c r="Y274" s="46">
        <v>227900000</v>
      </c>
      <c r="Z274" s="46">
        <v>294860000</v>
      </c>
      <c r="AA274" s="24">
        <f t="shared" si="97"/>
        <v>0.7729091772366546</v>
      </c>
      <c r="AB274" s="37">
        <v>-24725314</v>
      </c>
      <c r="AC274" s="46">
        <v>106301338</v>
      </c>
      <c r="AD274" s="24">
        <f t="shared" si="98"/>
        <v>-0.2325964514200188</v>
      </c>
      <c r="AE274" s="37">
        <v>30354849</v>
      </c>
      <c r="AF274" s="46">
        <v>801599219</v>
      </c>
      <c r="AG274" s="24">
        <f t="shared" si="99"/>
        <v>0.03786786249351373</v>
      </c>
    </row>
    <row r="275" spans="1:33" s="10" customFormat="1" ht="12.75" customHeight="1">
      <c r="A275" s="22"/>
      <c r="B275" s="23" t="s">
        <v>571</v>
      </c>
      <c r="C275" s="102" t="s">
        <v>572</v>
      </c>
      <c r="D275" s="43">
        <v>144323552</v>
      </c>
      <c r="E275" s="37">
        <v>730649552</v>
      </c>
      <c r="F275" s="24">
        <f t="shared" si="90"/>
        <v>0.19752773625186593</v>
      </c>
      <c r="G275" s="43">
        <v>330556388</v>
      </c>
      <c r="H275" s="37">
        <v>1004078388</v>
      </c>
      <c r="I275" s="24">
        <f t="shared" si="91"/>
        <v>0.3292137266876418</v>
      </c>
      <c r="J275" s="37">
        <v>330556388</v>
      </c>
      <c r="K275" s="37">
        <v>990443388</v>
      </c>
      <c r="L275" s="24">
        <f t="shared" si="92"/>
        <v>0.3337458677648318</v>
      </c>
      <c r="M275" s="37">
        <v>330556388</v>
      </c>
      <c r="N275" s="37">
        <v>144323552</v>
      </c>
      <c r="O275" s="24">
        <f t="shared" si="93"/>
        <v>2.290384233337051</v>
      </c>
      <c r="P275" s="37">
        <v>7710764</v>
      </c>
      <c r="Q275" s="37">
        <v>567808838</v>
      </c>
      <c r="R275" s="24">
        <f t="shared" si="94"/>
        <v>0.013579859072218245</v>
      </c>
      <c r="S275" s="46">
        <v>0</v>
      </c>
      <c r="T275" s="47">
        <v>567808838</v>
      </c>
      <c r="U275" s="24">
        <f t="shared" si="95"/>
        <v>0</v>
      </c>
      <c r="V275" s="46">
        <v>0</v>
      </c>
      <c r="W275" s="47">
        <v>2448701000</v>
      </c>
      <c r="X275" s="24">
        <f t="shared" si="96"/>
        <v>0</v>
      </c>
      <c r="Y275" s="46">
        <v>546134230</v>
      </c>
      <c r="Z275" s="46">
        <v>567808838</v>
      </c>
      <c r="AA275" s="24">
        <f t="shared" si="97"/>
        <v>0.9618276318552125</v>
      </c>
      <c r="AB275" s="37">
        <v>80238000</v>
      </c>
      <c r="AC275" s="46">
        <v>41392000</v>
      </c>
      <c r="AD275" s="24">
        <f t="shared" si="98"/>
        <v>1.9384905295709316</v>
      </c>
      <c r="AE275" s="37">
        <v>649752000</v>
      </c>
      <c r="AF275" s="46">
        <v>1004078388</v>
      </c>
      <c r="AG275" s="24">
        <f t="shared" si="99"/>
        <v>0.6471128228287292</v>
      </c>
    </row>
    <row r="276" spans="1:33" s="10" customFormat="1" ht="12.75" customHeight="1">
      <c r="A276" s="22"/>
      <c r="B276" s="23" t="s">
        <v>573</v>
      </c>
      <c r="C276" s="102" t="s">
        <v>574</v>
      </c>
      <c r="D276" s="43">
        <v>343330536</v>
      </c>
      <c r="E276" s="37">
        <v>732543817</v>
      </c>
      <c r="F276" s="24">
        <f t="shared" si="90"/>
        <v>0.46868259349460867</v>
      </c>
      <c r="G276" s="43">
        <v>184820562</v>
      </c>
      <c r="H276" s="37">
        <v>550604993</v>
      </c>
      <c r="I276" s="24">
        <f t="shared" si="91"/>
        <v>0.3356681547564535</v>
      </c>
      <c r="J276" s="37">
        <v>184820562</v>
      </c>
      <c r="K276" s="37">
        <v>490604993</v>
      </c>
      <c r="L276" s="24">
        <f t="shared" si="92"/>
        <v>0.376719692292247</v>
      </c>
      <c r="M276" s="37">
        <v>184820562</v>
      </c>
      <c r="N276" s="37">
        <v>343330536</v>
      </c>
      <c r="O276" s="24">
        <f t="shared" si="93"/>
        <v>0.5383167024793857</v>
      </c>
      <c r="P276" s="37">
        <v>0</v>
      </c>
      <c r="Q276" s="37">
        <v>276463716</v>
      </c>
      <c r="R276" s="24">
        <f t="shared" si="94"/>
        <v>0</v>
      </c>
      <c r="S276" s="46">
        <v>0</v>
      </c>
      <c r="T276" s="47">
        <v>276463716</v>
      </c>
      <c r="U276" s="24">
        <f t="shared" si="95"/>
        <v>0</v>
      </c>
      <c r="V276" s="46">
        <v>0</v>
      </c>
      <c r="W276" s="47">
        <v>1456658117</v>
      </c>
      <c r="X276" s="24">
        <f t="shared" si="96"/>
        <v>0</v>
      </c>
      <c r="Y276" s="46">
        <v>244453716</v>
      </c>
      <c r="Z276" s="46">
        <v>276463716</v>
      </c>
      <c r="AA276" s="24">
        <f t="shared" si="97"/>
        <v>0.8842162708975524</v>
      </c>
      <c r="AB276" s="37">
        <v>101544910</v>
      </c>
      <c r="AC276" s="46">
        <v>39445600</v>
      </c>
      <c r="AD276" s="24">
        <f t="shared" si="98"/>
        <v>2.574302583811629</v>
      </c>
      <c r="AE276" s="37">
        <v>66666046</v>
      </c>
      <c r="AF276" s="46">
        <v>550604993</v>
      </c>
      <c r="AG276" s="24">
        <f t="shared" si="99"/>
        <v>0.12107780867871643</v>
      </c>
    </row>
    <row r="277" spans="1:33" s="10" customFormat="1" ht="12.75" customHeight="1">
      <c r="A277" s="22"/>
      <c r="B277" s="23" t="s">
        <v>575</v>
      </c>
      <c r="C277" s="102" t="s">
        <v>576</v>
      </c>
      <c r="D277" s="43">
        <v>7117950</v>
      </c>
      <c r="E277" s="37">
        <v>109869950</v>
      </c>
      <c r="F277" s="24">
        <f t="shared" si="90"/>
        <v>0.06478523017440165</v>
      </c>
      <c r="G277" s="43">
        <v>54474744</v>
      </c>
      <c r="H277" s="37">
        <v>131905369</v>
      </c>
      <c r="I277" s="24">
        <f t="shared" si="91"/>
        <v>0.41298352305886804</v>
      </c>
      <c r="J277" s="37">
        <v>54474744</v>
      </c>
      <c r="K277" s="37">
        <v>131905369</v>
      </c>
      <c r="L277" s="24">
        <f t="shared" si="92"/>
        <v>0.41298352305886804</v>
      </c>
      <c r="M277" s="37">
        <v>54474744</v>
      </c>
      <c r="N277" s="37">
        <v>7117950</v>
      </c>
      <c r="O277" s="24">
        <f t="shared" si="93"/>
        <v>7.653150696478621</v>
      </c>
      <c r="P277" s="37">
        <v>6812000</v>
      </c>
      <c r="Q277" s="37">
        <v>6812000</v>
      </c>
      <c r="R277" s="24">
        <f t="shared" si="94"/>
        <v>1</v>
      </c>
      <c r="S277" s="46">
        <v>0</v>
      </c>
      <c r="T277" s="47">
        <v>6812000</v>
      </c>
      <c r="U277" s="24">
        <f t="shared" si="95"/>
        <v>0</v>
      </c>
      <c r="V277" s="46">
        <v>0</v>
      </c>
      <c r="W277" s="47">
        <v>64846924</v>
      </c>
      <c r="X277" s="24">
        <f t="shared" si="96"/>
        <v>0</v>
      </c>
      <c r="Y277" s="46">
        <v>0</v>
      </c>
      <c r="Z277" s="46">
        <v>6812000</v>
      </c>
      <c r="AA277" s="24">
        <f t="shared" si="97"/>
        <v>0</v>
      </c>
      <c r="AB277" s="37">
        <v>124167</v>
      </c>
      <c r="AC277" s="46">
        <v>735000</v>
      </c>
      <c r="AD277" s="24">
        <f t="shared" si="98"/>
        <v>0.16893469387755103</v>
      </c>
      <c r="AE277" s="37">
        <v>9311441</v>
      </c>
      <c r="AF277" s="46">
        <v>131905369</v>
      </c>
      <c r="AG277" s="24">
        <f t="shared" si="99"/>
        <v>0.07059182708476408</v>
      </c>
    </row>
    <row r="278" spans="1:33" s="10" customFormat="1" ht="12.75" customHeight="1">
      <c r="A278" s="22"/>
      <c r="B278" s="23" t="s">
        <v>577</v>
      </c>
      <c r="C278" s="102" t="s">
        <v>578</v>
      </c>
      <c r="D278" s="43">
        <v>1412000</v>
      </c>
      <c r="E278" s="37">
        <v>242726000</v>
      </c>
      <c r="F278" s="24">
        <f t="shared" si="90"/>
        <v>0.00581725896690095</v>
      </c>
      <c r="G278" s="43">
        <v>120831000</v>
      </c>
      <c r="H278" s="37">
        <v>236481000</v>
      </c>
      <c r="I278" s="24">
        <f t="shared" si="91"/>
        <v>0.5109543684270618</v>
      </c>
      <c r="J278" s="37">
        <v>120831000</v>
      </c>
      <c r="K278" s="37">
        <v>236481000</v>
      </c>
      <c r="L278" s="24">
        <f t="shared" si="92"/>
        <v>0.5109543684270618</v>
      </c>
      <c r="M278" s="37">
        <v>120831000</v>
      </c>
      <c r="N278" s="37">
        <v>1412000</v>
      </c>
      <c r="O278" s="24">
        <f t="shared" si="93"/>
        <v>85.5743626062323</v>
      </c>
      <c r="P278" s="37">
        <v>3528000</v>
      </c>
      <c r="Q278" s="37">
        <v>4940000</v>
      </c>
      <c r="R278" s="24">
        <f t="shared" si="94"/>
        <v>0.71417004048583</v>
      </c>
      <c r="S278" s="46">
        <v>0</v>
      </c>
      <c r="T278" s="47">
        <v>4940000</v>
      </c>
      <c r="U278" s="24">
        <f t="shared" si="95"/>
        <v>0</v>
      </c>
      <c r="V278" s="46">
        <v>0</v>
      </c>
      <c r="W278" s="47">
        <v>4940000</v>
      </c>
      <c r="X278" s="24">
        <f t="shared" si="96"/>
        <v>0</v>
      </c>
      <c r="Y278" s="46">
        <v>0</v>
      </c>
      <c r="Z278" s="46">
        <v>4940000</v>
      </c>
      <c r="AA278" s="24">
        <f t="shared" si="97"/>
        <v>0</v>
      </c>
      <c r="AB278" s="37">
        <v>0</v>
      </c>
      <c r="AC278" s="46">
        <v>0</v>
      </c>
      <c r="AD278" s="24">
        <f t="shared" si="98"/>
        <v>0</v>
      </c>
      <c r="AE278" s="37">
        <v>0</v>
      </c>
      <c r="AF278" s="46">
        <v>236481000</v>
      </c>
      <c r="AG278" s="24">
        <f t="shared" si="99"/>
        <v>0</v>
      </c>
    </row>
    <row r="279" spans="1:33" s="10" customFormat="1" ht="12.75" customHeight="1">
      <c r="A279" s="22"/>
      <c r="B279" s="23" t="s">
        <v>579</v>
      </c>
      <c r="C279" s="102" t="s">
        <v>580</v>
      </c>
      <c r="D279" s="43">
        <v>324184000</v>
      </c>
      <c r="E279" s="37">
        <v>740854000</v>
      </c>
      <c r="F279" s="24">
        <f t="shared" si="90"/>
        <v>0.4375814937895996</v>
      </c>
      <c r="G279" s="43">
        <v>130000000</v>
      </c>
      <c r="H279" s="37">
        <v>356705000</v>
      </c>
      <c r="I279" s="24">
        <f t="shared" si="91"/>
        <v>0.3644468117912561</v>
      </c>
      <c r="J279" s="37">
        <v>130000000</v>
      </c>
      <c r="K279" s="37">
        <v>355535000</v>
      </c>
      <c r="L279" s="24">
        <f t="shared" si="92"/>
        <v>0.36564613891740616</v>
      </c>
      <c r="M279" s="37">
        <v>130000000</v>
      </c>
      <c r="N279" s="37">
        <v>324184000</v>
      </c>
      <c r="O279" s="24">
        <f t="shared" si="93"/>
        <v>0.4010068356242134</v>
      </c>
      <c r="P279" s="37">
        <v>100965000</v>
      </c>
      <c r="Q279" s="37">
        <v>384149000</v>
      </c>
      <c r="R279" s="24">
        <f t="shared" si="94"/>
        <v>0.26282770487493134</v>
      </c>
      <c r="S279" s="46">
        <v>0</v>
      </c>
      <c r="T279" s="47">
        <v>384149000</v>
      </c>
      <c r="U279" s="24">
        <f t="shared" si="95"/>
        <v>0</v>
      </c>
      <c r="V279" s="46">
        <v>0</v>
      </c>
      <c r="W279" s="47">
        <v>453041134</v>
      </c>
      <c r="X279" s="24">
        <f t="shared" si="96"/>
        <v>0</v>
      </c>
      <c r="Y279" s="46">
        <v>324259000</v>
      </c>
      <c r="Z279" s="46">
        <v>384149000</v>
      </c>
      <c r="AA279" s="24">
        <f t="shared" si="97"/>
        <v>0.8440969519639515</v>
      </c>
      <c r="AB279" s="37">
        <v>0</v>
      </c>
      <c r="AC279" s="46">
        <v>4000000</v>
      </c>
      <c r="AD279" s="24">
        <f t="shared" si="98"/>
        <v>0</v>
      </c>
      <c r="AE279" s="37">
        <v>188633981</v>
      </c>
      <c r="AF279" s="46">
        <v>356705000</v>
      </c>
      <c r="AG279" s="24">
        <f t="shared" si="99"/>
        <v>0.5288234843918644</v>
      </c>
    </row>
    <row r="280" spans="1:33" s="10" customFormat="1" ht="12.75" customHeight="1">
      <c r="A280" s="22"/>
      <c r="B280" s="23" t="s">
        <v>581</v>
      </c>
      <c r="C280" s="102" t="s">
        <v>582</v>
      </c>
      <c r="D280" s="43">
        <v>373985600</v>
      </c>
      <c r="E280" s="37">
        <v>982605600</v>
      </c>
      <c r="F280" s="24">
        <f t="shared" si="90"/>
        <v>0.38060601323664345</v>
      </c>
      <c r="G280" s="43">
        <v>76209000</v>
      </c>
      <c r="H280" s="37">
        <v>153083221</v>
      </c>
      <c r="I280" s="24">
        <f t="shared" si="91"/>
        <v>0.4978272569793916</v>
      </c>
      <c r="J280" s="37">
        <v>76209000</v>
      </c>
      <c r="K280" s="37">
        <v>153083221</v>
      </c>
      <c r="L280" s="24">
        <f t="shared" si="92"/>
        <v>0.4978272569793916</v>
      </c>
      <c r="M280" s="37">
        <v>76209000</v>
      </c>
      <c r="N280" s="37">
        <v>373985600</v>
      </c>
      <c r="O280" s="24">
        <f t="shared" si="93"/>
        <v>0.20377522557018238</v>
      </c>
      <c r="P280" s="37">
        <v>36444000</v>
      </c>
      <c r="Q280" s="37">
        <v>370916000</v>
      </c>
      <c r="R280" s="24">
        <f t="shared" si="94"/>
        <v>0.09825405213040149</v>
      </c>
      <c r="S280" s="46">
        <v>0</v>
      </c>
      <c r="T280" s="47">
        <v>370916000</v>
      </c>
      <c r="U280" s="24">
        <f t="shared" si="95"/>
        <v>0</v>
      </c>
      <c r="V280" s="46">
        <v>0</v>
      </c>
      <c r="W280" s="47">
        <v>746312000</v>
      </c>
      <c r="X280" s="24">
        <f t="shared" si="96"/>
        <v>0</v>
      </c>
      <c r="Y280" s="46">
        <v>363893000</v>
      </c>
      <c r="Z280" s="46">
        <v>370916000</v>
      </c>
      <c r="AA280" s="24">
        <f t="shared" si="97"/>
        <v>0.9810657938724671</v>
      </c>
      <c r="AB280" s="37">
        <v>48554493</v>
      </c>
      <c r="AC280" s="46">
        <v>0</v>
      </c>
      <c r="AD280" s="24">
        <f t="shared" si="98"/>
        <v>0</v>
      </c>
      <c r="AE280" s="37">
        <v>112907000</v>
      </c>
      <c r="AF280" s="46">
        <v>153083221</v>
      </c>
      <c r="AG280" s="24">
        <f t="shared" si="99"/>
        <v>0.737553072521253</v>
      </c>
    </row>
    <row r="281" spans="1:33" s="10" customFormat="1" ht="12.75" customHeight="1">
      <c r="A281" s="22"/>
      <c r="B281" s="23" t="s">
        <v>583</v>
      </c>
      <c r="C281" s="102" t="s">
        <v>584</v>
      </c>
      <c r="D281" s="43">
        <v>43538445</v>
      </c>
      <c r="E281" s="37">
        <v>172487445</v>
      </c>
      <c r="F281" s="24">
        <f t="shared" si="90"/>
        <v>0.25241515404208115</v>
      </c>
      <c r="G281" s="43">
        <v>88295893</v>
      </c>
      <c r="H281" s="37">
        <v>170847014</v>
      </c>
      <c r="I281" s="24">
        <f t="shared" si="91"/>
        <v>0.5168126204418182</v>
      </c>
      <c r="J281" s="37">
        <v>88295893</v>
      </c>
      <c r="K281" s="37">
        <v>170847014</v>
      </c>
      <c r="L281" s="24">
        <f t="shared" si="92"/>
        <v>0.5168126204418182</v>
      </c>
      <c r="M281" s="37">
        <v>88295893</v>
      </c>
      <c r="N281" s="37">
        <v>43538445</v>
      </c>
      <c r="O281" s="24">
        <f t="shared" si="93"/>
        <v>2.027998312755543</v>
      </c>
      <c r="P281" s="37">
        <v>1635000</v>
      </c>
      <c r="Q281" s="37">
        <v>1635000</v>
      </c>
      <c r="R281" s="24">
        <f t="shared" si="94"/>
        <v>1</v>
      </c>
      <c r="S281" s="46">
        <v>0</v>
      </c>
      <c r="T281" s="47">
        <v>1635000</v>
      </c>
      <c r="U281" s="24">
        <f t="shared" si="95"/>
        <v>0</v>
      </c>
      <c r="V281" s="46">
        <v>0</v>
      </c>
      <c r="W281" s="47">
        <v>177192000</v>
      </c>
      <c r="X281" s="24">
        <f t="shared" si="96"/>
        <v>0</v>
      </c>
      <c r="Y281" s="46">
        <v>0</v>
      </c>
      <c r="Z281" s="46">
        <v>1635000</v>
      </c>
      <c r="AA281" s="24">
        <f t="shared" si="97"/>
        <v>0</v>
      </c>
      <c r="AB281" s="37">
        <v>0</v>
      </c>
      <c r="AC281" s="46">
        <v>0</v>
      </c>
      <c r="AD281" s="24">
        <f t="shared" si="98"/>
        <v>0</v>
      </c>
      <c r="AE281" s="37">
        <v>29977000</v>
      </c>
      <c r="AF281" s="46">
        <v>170847014</v>
      </c>
      <c r="AG281" s="24">
        <f t="shared" si="99"/>
        <v>0.1754610706863159</v>
      </c>
    </row>
    <row r="282" spans="1:33" s="10" customFormat="1" ht="12.75" customHeight="1">
      <c r="A282" s="22"/>
      <c r="B282" s="23" t="s">
        <v>585</v>
      </c>
      <c r="C282" s="102" t="s">
        <v>586</v>
      </c>
      <c r="D282" s="43">
        <v>14801600</v>
      </c>
      <c r="E282" s="37">
        <v>174717600</v>
      </c>
      <c r="F282" s="24">
        <f t="shared" si="90"/>
        <v>0.08471728091503089</v>
      </c>
      <c r="G282" s="43">
        <v>78991485</v>
      </c>
      <c r="H282" s="37">
        <v>348690174</v>
      </c>
      <c r="I282" s="24">
        <f t="shared" si="91"/>
        <v>0.2265377429304905</v>
      </c>
      <c r="J282" s="37">
        <v>78991485</v>
      </c>
      <c r="K282" s="37">
        <v>348690174</v>
      </c>
      <c r="L282" s="24">
        <f t="shared" si="92"/>
        <v>0.2265377429304905</v>
      </c>
      <c r="M282" s="37">
        <v>78991485</v>
      </c>
      <c r="N282" s="37">
        <v>14801600</v>
      </c>
      <c r="O282" s="24">
        <f t="shared" si="93"/>
        <v>5.33668556102043</v>
      </c>
      <c r="P282" s="37">
        <v>0</v>
      </c>
      <c r="Q282" s="37">
        <v>13189370</v>
      </c>
      <c r="R282" s="24">
        <f t="shared" si="94"/>
        <v>0</v>
      </c>
      <c r="S282" s="46">
        <v>0</v>
      </c>
      <c r="T282" s="47">
        <v>13189370</v>
      </c>
      <c r="U282" s="24">
        <f t="shared" si="95"/>
        <v>0</v>
      </c>
      <c r="V282" s="46">
        <v>0</v>
      </c>
      <c r="W282" s="47">
        <v>11081070</v>
      </c>
      <c r="X282" s="24">
        <f t="shared" si="96"/>
        <v>0</v>
      </c>
      <c r="Y282" s="46">
        <v>0</v>
      </c>
      <c r="Z282" s="46">
        <v>13189370</v>
      </c>
      <c r="AA282" s="24">
        <f t="shared" si="97"/>
        <v>0</v>
      </c>
      <c r="AB282" s="37">
        <v>5000000</v>
      </c>
      <c r="AC282" s="46">
        <v>0</v>
      </c>
      <c r="AD282" s="24">
        <f t="shared" si="98"/>
        <v>0</v>
      </c>
      <c r="AE282" s="37">
        <v>3000000</v>
      </c>
      <c r="AF282" s="46">
        <v>348690174</v>
      </c>
      <c r="AG282" s="24">
        <f t="shared" si="99"/>
        <v>0.008603626438868335</v>
      </c>
    </row>
    <row r="283" spans="1:33" s="10" customFormat="1" ht="12.75" customHeight="1">
      <c r="A283" s="22"/>
      <c r="B283" s="23" t="s">
        <v>587</v>
      </c>
      <c r="C283" s="102" t="s">
        <v>588</v>
      </c>
      <c r="D283" s="43">
        <v>83968783</v>
      </c>
      <c r="E283" s="37">
        <v>379325566</v>
      </c>
      <c r="F283" s="24">
        <f t="shared" si="90"/>
        <v>0.22136336310113092</v>
      </c>
      <c r="G283" s="43">
        <v>242206688</v>
      </c>
      <c r="H283" s="37">
        <v>367548653</v>
      </c>
      <c r="I283" s="24">
        <f t="shared" si="91"/>
        <v>0.6589785760961556</v>
      </c>
      <c r="J283" s="37">
        <v>242206688</v>
      </c>
      <c r="K283" s="37">
        <v>367548653</v>
      </c>
      <c r="L283" s="24">
        <f t="shared" si="92"/>
        <v>0.6589785760961556</v>
      </c>
      <c r="M283" s="37">
        <v>242206688</v>
      </c>
      <c r="N283" s="37">
        <v>83968783</v>
      </c>
      <c r="O283" s="24">
        <f t="shared" si="93"/>
        <v>2.8844849162575095</v>
      </c>
      <c r="P283" s="37">
        <v>2670000</v>
      </c>
      <c r="Q283" s="37">
        <v>11670000</v>
      </c>
      <c r="R283" s="24">
        <f t="shared" si="94"/>
        <v>0.22879177377892032</v>
      </c>
      <c r="S283" s="46">
        <v>0</v>
      </c>
      <c r="T283" s="47">
        <v>11670000</v>
      </c>
      <c r="U283" s="24">
        <f t="shared" si="95"/>
        <v>0</v>
      </c>
      <c r="V283" s="46">
        <v>0</v>
      </c>
      <c r="W283" s="47">
        <v>145163213</v>
      </c>
      <c r="X283" s="24">
        <f t="shared" si="96"/>
        <v>0</v>
      </c>
      <c r="Y283" s="46">
        <v>11670000</v>
      </c>
      <c r="Z283" s="46">
        <v>11670000</v>
      </c>
      <c r="AA283" s="24">
        <f t="shared" si="97"/>
        <v>1</v>
      </c>
      <c r="AB283" s="37">
        <v>0</v>
      </c>
      <c r="AC283" s="46">
        <v>7803000</v>
      </c>
      <c r="AD283" s="24">
        <f t="shared" si="98"/>
        <v>0</v>
      </c>
      <c r="AE283" s="37">
        <v>74442518</v>
      </c>
      <c r="AF283" s="46">
        <v>367548653</v>
      </c>
      <c r="AG283" s="24">
        <f t="shared" si="99"/>
        <v>0.20253786102162644</v>
      </c>
    </row>
    <row r="284" spans="1:33" s="10" customFormat="1" ht="12.75" customHeight="1">
      <c r="A284" s="22"/>
      <c r="B284" s="23" t="s">
        <v>589</v>
      </c>
      <c r="C284" s="102" t="s">
        <v>590</v>
      </c>
      <c r="D284" s="43">
        <v>242824490</v>
      </c>
      <c r="E284" s="37">
        <v>460424490</v>
      </c>
      <c r="F284" s="24">
        <f t="shared" si="90"/>
        <v>0.5273926458603451</v>
      </c>
      <c r="G284" s="43">
        <v>81083075</v>
      </c>
      <c r="H284" s="37">
        <v>230123413</v>
      </c>
      <c r="I284" s="24">
        <f t="shared" si="91"/>
        <v>0.35234604746627846</v>
      </c>
      <c r="J284" s="37">
        <v>81083075</v>
      </c>
      <c r="K284" s="37">
        <v>222623413</v>
      </c>
      <c r="L284" s="24">
        <f t="shared" si="92"/>
        <v>0.36421629651325127</v>
      </c>
      <c r="M284" s="37">
        <v>81083075</v>
      </c>
      <c r="N284" s="37">
        <v>242824490</v>
      </c>
      <c r="O284" s="24">
        <f t="shared" si="93"/>
        <v>0.33391638133369494</v>
      </c>
      <c r="P284" s="37">
        <v>0</v>
      </c>
      <c r="Q284" s="37">
        <v>209374553</v>
      </c>
      <c r="R284" s="24">
        <f t="shared" si="94"/>
        <v>0</v>
      </c>
      <c r="S284" s="46">
        <v>0</v>
      </c>
      <c r="T284" s="47">
        <v>209374553</v>
      </c>
      <c r="U284" s="24">
        <f t="shared" si="95"/>
        <v>0</v>
      </c>
      <c r="V284" s="46">
        <v>0</v>
      </c>
      <c r="W284" s="47">
        <v>1319592577</v>
      </c>
      <c r="X284" s="24">
        <f t="shared" si="96"/>
        <v>0</v>
      </c>
      <c r="Y284" s="46">
        <v>202283236</v>
      </c>
      <c r="Z284" s="46">
        <v>209374553</v>
      </c>
      <c r="AA284" s="24">
        <f t="shared" si="97"/>
        <v>0.96613095097569</v>
      </c>
      <c r="AB284" s="37">
        <v>10241830</v>
      </c>
      <c r="AC284" s="46">
        <v>35780014</v>
      </c>
      <c r="AD284" s="24">
        <f t="shared" si="98"/>
        <v>0.2862444380262121</v>
      </c>
      <c r="AE284" s="37">
        <v>20554875</v>
      </c>
      <c r="AF284" s="46">
        <v>230123413</v>
      </c>
      <c r="AG284" s="24">
        <f t="shared" si="99"/>
        <v>0.08932109398186268</v>
      </c>
    </row>
    <row r="285" spans="1:33" s="10" customFormat="1" ht="12.75" customHeight="1">
      <c r="A285" s="22"/>
      <c r="B285" s="23" t="s">
        <v>591</v>
      </c>
      <c r="C285" s="102" t="s">
        <v>592</v>
      </c>
      <c r="D285" s="43">
        <v>638039530</v>
      </c>
      <c r="E285" s="37">
        <v>918768694</v>
      </c>
      <c r="F285" s="24">
        <f t="shared" si="90"/>
        <v>0.6944506644237053</v>
      </c>
      <c r="G285" s="43">
        <v>132278553</v>
      </c>
      <c r="H285" s="37">
        <v>361461561</v>
      </c>
      <c r="I285" s="24">
        <f t="shared" si="91"/>
        <v>0.36595468860933733</v>
      </c>
      <c r="J285" s="37">
        <v>132278553</v>
      </c>
      <c r="K285" s="37">
        <v>356461561</v>
      </c>
      <c r="L285" s="24">
        <f t="shared" si="92"/>
        <v>0.3710878464115798</v>
      </c>
      <c r="M285" s="37">
        <v>132278553</v>
      </c>
      <c r="N285" s="37">
        <v>638039530</v>
      </c>
      <c r="O285" s="24">
        <f t="shared" si="93"/>
        <v>0.2073203097619986</v>
      </c>
      <c r="P285" s="37">
        <v>0</v>
      </c>
      <c r="Q285" s="37">
        <v>557306879</v>
      </c>
      <c r="R285" s="24">
        <f t="shared" si="94"/>
        <v>0</v>
      </c>
      <c r="S285" s="46">
        <v>0</v>
      </c>
      <c r="T285" s="47">
        <v>557306879</v>
      </c>
      <c r="U285" s="24">
        <f t="shared" si="95"/>
        <v>0</v>
      </c>
      <c r="V285" s="46">
        <v>0</v>
      </c>
      <c r="W285" s="47">
        <v>152430300</v>
      </c>
      <c r="X285" s="24">
        <f t="shared" si="96"/>
        <v>0</v>
      </c>
      <c r="Y285" s="46">
        <v>538212000</v>
      </c>
      <c r="Z285" s="46">
        <v>557306879</v>
      </c>
      <c r="AA285" s="24">
        <f t="shared" si="97"/>
        <v>0.9657372271552385</v>
      </c>
      <c r="AB285" s="37">
        <v>18150000</v>
      </c>
      <c r="AC285" s="46">
        <v>32490000</v>
      </c>
      <c r="AD285" s="24">
        <f t="shared" si="98"/>
        <v>0.5586334256694367</v>
      </c>
      <c r="AE285" s="37">
        <v>316132300</v>
      </c>
      <c r="AF285" s="46">
        <v>361461561</v>
      </c>
      <c r="AG285" s="24">
        <f t="shared" si="99"/>
        <v>0.8745945187792734</v>
      </c>
    </row>
    <row r="286" spans="1:33" s="10" customFormat="1" ht="12.75" customHeight="1">
      <c r="A286" s="22"/>
      <c r="B286" s="23" t="s">
        <v>593</v>
      </c>
      <c r="C286" s="102" t="s">
        <v>594</v>
      </c>
      <c r="D286" s="43">
        <v>4985700</v>
      </c>
      <c r="E286" s="37">
        <v>63800700</v>
      </c>
      <c r="F286" s="24">
        <f t="shared" si="90"/>
        <v>0.07814491063577672</v>
      </c>
      <c r="G286" s="43">
        <v>41246648</v>
      </c>
      <c r="H286" s="37">
        <v>64965098</v>
      </c>
      <c r="I286" s="24">
        <f t="shared" si="91"/>
        <v>0.6349047299212879</v>
      </c>
      <c r="J286" s="37">
        <v>41246648</v>
      </c>
      <c r="K286" s="37">
        <v>64965098</v>
      </c>
      <c r="L286" s="24">
        <f t="shared" si="92"/>
        <v>0.6349047299212879</v>
      </c>
      <c r="M286" s="37">
        <v>41246648</v>
      </c>
      <c r="N286" s="37">
        <v>4985700</v>
      </c>
      <c r="O286" s="24">
        <f t="shared" si="93"/>
        <v>8.272990352407886</v>
      </c>
      <c r="P286" s="37">
        <v>1000000</v>
      </c>
      <c r="Q286" s="37">
        <v>1000000</v>
      </c>
      <c r="R286" s="24">
        <f t="shared" si="94"/>
        <v>1</v>
      </c>
      <c r="S286" s="46">
        <v>0</v>
      </c>
      <c r="T286" s="47">
        <v>1000000</v>
      </c>
      <c r="U286" s="24">
        <f t="shared" si="95"/>
        <v>0</v>
      </c>
      <c r="V286" s="46">
        <v>0</v>
      </c>
      <c r="W286" s="47">
        <v>120000000</v>
      </c>
      <c r="X286" s="24">
        <f t="shared" si="96"/>
        <v>0</v>
      </c>
      <c r="Y286" s="46">
        <v>0</v>
      </c>
      <c r="Z286" s="46">
        <v>1000000</v>
      </c>
      <c r="AA286" s="24">
        <f t="shared" si="97"/>
        <v>0</v>
      </c>
      <c r="AB286" s="37">
        <v>0</v>
      </c>
      <c r="AC286" s="46">
        <v>0</v>
      </c>
      <c r="AD286" s="24">
        <f t="shared" si="98"/>
        <v>0</v>
      </c>
      <c r="AE286" s="37">
        <v>4860000</v>
      </c>
      <c r="AF286" s="46">
        <v>64965098</v>
      </c>
      <c r="AG286" s="24">
        <f t="shared" si="99"/>
        <v>0.07480939996427005</v>
      </c>
    </row>
    <row r="287" spans="1:33" s="10" customFormat="1" ht="12.75" customHeight="1">
      <c r="A287" s="22"/>
      <c r="B287" s="23" t="s">
        <v>595</v>
      </c>
      <c r="C287" s="102" t="s">
        <v>596</v>
      </c>
      <c r="D287" s="43">
        <v>889647000</v>
      </c>
      <c r="E287" s="37">
        <v>1268842000</v>
      </c>
      <c r="F287" s="24">
        <f t="shared" si="90"/>
        <v>0.7011487639911037</v>
      </c>
      <c r="G287" s="43">
        <v>198817882</v>
      </c>
      <c r="H287" s="37">
        <v>454559599</v>
      </c>
      <c r="I287" s="24">
        <f t="shared" si="91"/>
        <v>0.4373857299183335</v>
      </c>
      <c r="J287" s="37">
        <v>198817882</v>
      </c>
      <c r="K287" s="37">
        <v>407429599</v>
      </c>
      <c r="L287" s="24">
        <f t="shared" si="92"/>
        <v>0.4879809480901264</v>
      </c>
      <c r="M287" s="37">
        <v>198817882</v>
      </c>
      <c r="N287" s="37">
        <v>889647000</v>
      </c>
      <c r="O287" s="24">
        <f t="shared" si="93"/>
        <v>0.2234795171568049</v>
      </c>
      <c r="P287" s="37">
        <v>4800000</v>
      </c>
      <c r="Q287" s="37">
        <v>819082000</v>
      </c>
      <c r="R287" s="24">
        <f t="shared" si="94"/>
        <v>0.005860219123360055</v>
      </c>
      <c r="S287" s="46">
        <v>0</v>
      </c>
      <c r="T287" s="47">
        <v>819082000</v>
      </c>
      <c r="U287" s="24">
        <f t="shared" si="95"/>
        <v>0</v>
      </c>
      <c r="V287" s="46">
        <v>0</v>
      </c>
      <c r="W287" s="47">
        <v>4125178000</v>
      </c>
      <c r="X287" s="24">
        <f t="shared" si="96"/>
        <v>0</v>
      </c>
      <c r="Y287" s="46">
        <v>814282000</v>
      </c>
      <c r="Z287" s="46">
        <v>819082000</v>
      </c>
      <c r="AA287" s="24">
        <f t="shared" si="97"/>
        <v>0.9941397808766399</v>
      </c>
      <c r="AB287" s="37">
        <v>29000000</v>
      </c>
      <c r="AC287" s="46">
        <v>28055000</v>
      </c>
      <c r="AD287" s="24">
        <f t="shared" si="98"/>
        <v>1.0336838353234719</v>
      </c>
      <c r="AE287" s="37">
        <v>11075000</v>
      </c>
      <c r="AF287" s="46">
        <v>454559599</v>
      </c>
      <c r="AG287" s="24">
        <f t="shared" si="99"/>
        <v>0.02436424183839532</v>
      </c>
    </row>
    <row r="288" spans="1:33" s="10" customFormat="1" ht="12.75" customHeight="1">
      <c r="A288" s="22"/>
      <c r="B288" s="23" t="s">
        <v>597</v>
      </c>
      <c r="C288" s="102" t="s">
        <v>598</v>
      </c>
      <c r="D288" s="43">
        <v>44952200</v>
      </c>
      <c r="E288" s="37">
        <v>261899400</v>
      </c>
      <c r="F288" s="24">
        <f t="shared" si="90"/>
        <v>0.17163918664953032</v>
      </c>
      <c r="G288" s="43">
        <v>152380100</v>
      </c>
      <c r="H288" s="37">
        <v>261899400</v>
      </c>
      <c r="I288" s="24">
        <f t="shared" si="91"/>
        <v>0.5818268388549191</v>
      </c>
      <c r="J288" s="37">
        <v>152380100</v>
      </c>
      <c r="K288" s="37">
        <v>261899400</v>
      </c>
      <c r="L288" s="24">
        <f t="shared" si="92"/>
        <v>0.5818268388549191</v>
      </c>
      <c r="M288" s="37">
        <v>152380100</v>
      </c>
      <c r="N288" s="37">
        <v>44952200</v>
      </c>
      <c r="O288" s="24">
        <f t="shared" si="93"/>
        <v>3.389825192092934</v>
      </c>
      <c r="P288" s="37">
        <v>0</v>
      </c>
      <c r="Q288" s="37">
        <v>0</v>
      </c>
      <c r="R288" s="24">
        <f t="shared" si="94"/>
        <v>0</v>
      </c>
      <c r="S288" s="46">
        <v>0</v>
      </c>
      <c r="T288" s="47">
        <v>0</v>
      </c>
      <c r="U288" s="24">
        <f t="shared" si="95"/>
        <v>0</v>
      </c>
      <c r="V288" s="46">
        <v>0</v>
      </c>
      <c r="W288" s="47">
        <v>70905498</v>
      </c>
      <c r="X288" s="24">
        <f t="shared" si="96"/>
        <v>0</v>
      </c>
      <c r="Y288" s="46">
        <v>0</v>
      </c>
      <c r="Z288" s="46">
        <v>0</v>
      </c>
      <c r="AA288" s="24">
        <f t="shared" si="97"/>
        <v>0</v>
      </c>
      <c r="AB288" s="37">
        <v>0</v>
      </c>
      <c r="AC288" s="46">
        <v>4447600</v>
      </c>
      <c r="AD288" s="24">
        <f t="shared" si="98"/>
        <v>0</v>
      </c>
      <c r="AE288" s="37">
        <v>15000000</v>
      </c>
      <c r="AF288" s="46">
        <v>261899400</v>
      </c>
      <c r="AG288" s="24">
        <f t="shared" si="99"/>
        <v>0.057273899825658246</v>
      </c>
    </row>
    <row r="289" spans="1:33" s="10" customFormat="1" ht="12.75" customHeight="1">
      <c r="A289" s="22"/>
      <c r="B289" s="23" t="s">
        <v>599</v>
      </c>
      <c r="C289" s="102" t="s">
        <v>600</v>
      </c>
      <c r="D289" s="43">
        <v>36640644</v>
      </c>
      <c r="E289" s="37">
        <v>59508139</v>
      </c>
      <c r="F289" s="24">
        <f t="shared" si="90"/>
        <v>0.6157249178973653</v>
      </c>
      <c r="G289" s="43">
        <v>9493608</v>
      </c>
      <c r="H289" s="37">
        <v>53082992</v>
      </c>
      <c r="I289" s="24">
        <f t="shared" si="91"/>
        <v>0.17884462880313906</v>
      </c>
      <c r="J289" s="37">
        <v>9493608</v>
      </c>
      <c r="K289" s="37">
        <v>53082992</v>
      </c>
      <c r="L289" s="24">
        <f t="shared" si="92"/>
        <v>0.17884462880313906</v>
      </c>
      <c r="M289" s="37">
        <v>9493608</v>
      </c>
      <c r="N289" s="37">
        <v>36640644</v>
      </c>
      <c r="O289" s="24">
        <f t="shared" si="93"/>
        <v>0.25910046777562096</v>
      </c>
      <c r="P289" s="37">
        <v>0</v>
      </c>
      <c r="Q289" s="37">
        <v>0</v>
      </c>
      <c r="R289" s="24">
        <f t="shared" si="94"/>
        <v>0</v>
      </c>
      <c r="S289" s="46">
        <v>0</v>
      </c>
      <c r="T289" s="47">
        <v>0</v>
      </c>
      <c r="U289" s="24">
        <f t="shared" si="95"/>
        <v>0</v>
      </c>
      <c r="V289" s="46">
        <v>0</v>
      </c>
      <c r="W289" s="47">
        <v>4213000</v>
      </c>
      <c r="X289" s="24">
        <f t="shared" si="96"/>
        <v>0</v>
      </c>
      <c r="Y289" s="46">
        <v>0</v>
      </c>
      <c r="Z289" s="46">
        <v>0</v>
      </c>
      <c r="AA289" s="24">
        <f t="shared" si="97"/>
        <v>0</v>
      </c>
      <c r="AB289" s="37">
        <v>0</v>
      </c>
      <c r="AC289" s="46">
        <v>0</v>
      </c>
      <c r="AD289" s="24">
        <f t="shared" si="98"/>
        <v>0</v>
      </c>
      <c r="AE289" s="37">
        <v>2730000</v>
      </c>
      <c r="AF289" s="46">
        <v>53082992</v>
      </c>
      <c r="AG289" s="24">
        <f t="shared" si="99"/>
        <v>0.05142890212367834</v>
      </c>
    </row>
    <row r="290" spans="1:33" s="10" customFormat="1" ht="12.75" customHeight="1">
      <c r="A290" s="22"/>
      <c r="B290" s="23" t="s">
        <v>601</v>
      </c>
      <c r="C290" s="102" t="s">
        <v>602</v>
      </c>
      <c r="D290" s="43">
        <v>21186280</v>
      </c>
      <c r="E290" s="37">
        <v>75040496</v>
      </c>
      <c r="F290" s="24">
        <f t="shared" si="90"/>
        <v>0.282331289494675</v>
      </c>
      <c r="G290" s="43">
        <v>31873634</v>
      </c>
      <c r="H290" s="37">
        <v>83809331</v>
      </c>
      <c r="I290" s="24">
        <f t="shared" si="91"/>
        <v>0.38031128061384956</v>
      </c>
      <c r="J290" s="37">
        <v>31873634</v>
      </c>
      <c r="K290" s="37">
        <v>83809331</v>
      </c>
      <c r="L290" s="24">
        <f t="shared" si="92"/>
        <v>0.38031128061384956</v>
      </c>
      <c r="M290" s="37">
        <v>31873634</v>
      </c>
      <c r="N290" s="37">
        <v>21186280</v>
      </c>
      <c r="O290" s="24">
        <f t="shared" si="93"/>
        <v>1.5044469345255513</v>
      </c>
      <c r="P290" s="37">
        <v>959150</v>
      </c>
      <c r="Q290" s="37">
        <v>1495150</v>
      </c>
      <c r="R290" s="24">
        <f t="shared" si="94"/>
        <v>0.641507541049393</v>
      </c>
      <c r="S290" s="46">
        <v>0</v>
      </c>
      <c r="T290" s="47">
        <v>1495150</v>
      </c>
      <c r="U290" s="24">
        <f t="shared" si="95"/>
        <v>0</v>
      </c>
      <c r="V290" s="46">
        <v>0</v>
      </c>
      <c r="W290" s="47">
        <v>9448129</v>
      </c>
      <c r="X290" s="24">
        <f t="shared" si="96"/>
        <v>0</v>
      </c>
      <c r="Y290" s="46">
        <v>0</v>
      </c>
      <c r="Z290" s="46">
        <v>1495150</v>
      </c>
      <c r="AA290" s="24">
        <f t="shared" si="97"/>
        <v>0</v>
      </c>
      <c r="AB290" s="37">
        <v>0</v>
      </c>
      <c r="AC290" s="46">
        <v>0</v>
      </c>
      <c r="AD290" s="24">
        <f t="shared" si="98"/>
        <v>0</v>
      </c>
      <c r="AE290" s="37">
        <v>4684079</v>
      </c>
      <c r="AF290" s="46">
        <v>83809331</v>
      </c>
      <c r="AG290" s="24">
        <f t="shared" si="99"/>
        <v>0.05588970755535562</v>
      </c>
    </row>
    <row r="291" spans="1:33" s="10" customFormat="1" ht="12.75" customHeight="1">
      <c r="A291" s="22"/>
      <c r="B291" s="23" t="s">
        <v>603</v>
      </c>
      <c r="C291" s="102" t="s">
        <v>604</v>
      </c>
      <c r="D291" s="43">
        <v>23637614</v>
      </c>
      <c r="E291" s="37">
        <v>54634280</v>
      </c>
      <c r="F291" s="24">
        <f t="shared" si="90"/>
        <v>0.432651697798525</v>
      </c>
      <c r="G291" s="43">
        <v>22768332</v>
      </c>
      <c r="H291" s="37">
        <v>54204780</v>
      </c>
      <c r="I291" s="24">
        <f t="shared" si="91"/>
        <v>0.42004288182702704</v>
      </c>
      <c r="J291" s="37">
        <v>22768332</v>
      </c>
      <c r="K291" s="37">
        <v>54204780</v>
      </c>
      <c r="L291" s="24">
        <f t="shared" si="92"/>
        <v>0.42004288182702704</v>
      </c>
      <c r="M291" s="37">
        <v>22768332</v>
      </c>
      <c r="N291" s="37">
        <v>23637614</v>
      </c>
      <c r="O291" s="24">
        <f t="shared" si="93"/>
        <v>0.963224630032456</v>
      </c>
      <c r="P291" s="37">
        <v>0</v>
      </c>
      <c r="Q291" s="37">
        <v>0</v>
      </c>
      <c r="R291" s="24">
        <f t="shared" si="94"/>
        <v>0</v>
      </c>
      <c r="S291" s="46">
        <v>0</v>
      </c>
      <c r="T291" s="47">
        <v>0</v>
      </c>
      <c r="U291" s="24">
        <f t="shared" si="95"/>
        <v>0</v>
      </c>
      <c r="V291" s="46">
        <v>0</v>
      </c>
      <c r="W291" s="47">
        <v>18506813</v>
      </c>
      <c r="X291" s="24">
        <f t="shared" si="96"/>
        <v>0</v>
      </c>
      <c r="Y291" s="46">
        <v>0</v>
      </c>
      <c r="Z291" s="46">
        <v>0</v>
      </c>
      <c r="AA291" s="24">
        <f t="shared" si="97"/>
        <v>0</v>
      </c>
      <c r="AB291" s="37">
        <v>0</v>
      </c>
      <c r="AC291" s="46">
        <v>0</v>
      </c>
      <c r="AD291" s="24">
        <f t="shared" si="98"/>
        <v>0</v>
      </c>
      <c r="AE291" s="37">
        <v>1528066</v>
      </c>
      <c r="AF291" s="46">
        <v>54204780</v>
      </c>
      <c r="AG291" s="24">
        <f t="shared" si="99"/>
        <v>0.028190613447743908</v>
      </c>
    </row>
    <row r="292" spans="1:33" s="10" customFormat="1" ht="12.75" customHeight="1">
      <c r="A292" s="22"/>
      <c r="B292" s="23" t="s">
        <v>605</v>
      </c>
      <c r="C292" s="102" t="s">
        <v>606</v>
      </c>
      <c r="D292" s="43">
        <v>26026954</v>
      </c>
      <c r="E292" s="37">
        <v>71690954</v>
      </c>
      <c r="F292" s="24">
        <f t="shared" si="90"/>
        <v>0.3630437670002271</v>
      </c>
      <c r="G292" s="43">
        <v>33931201</v>
      </c>
      <c r="H292" s="37">
        <v>57959543</v>
      </c>
      <c r="I292" s="24">
        <f t="shared" si="91"/>
        <v>0.5854290638558003</v>
      </c>
      <c r="J292" s="37">
        <v>33931201</v>
      </c>
      <c r="K292" s="37">
        <v>57959543</v>
      </c>
      <c r="L292" s="24">
        <f t="shared" si="92"/>
        <v>0.5854290638558003</v>
      </c>
      <c r="M292" s="37">
        <v>33931201</v>
      </c>
      <c r="N292" s="37">
        <v>26026954</v>
      </c>
      <c r="O292" s="24">
        <f t="shared" si="93"/>
        <v>1.3036946620799346</v>
      </c>
      <c r="P292" s="37">
        <v>0</v>
      </c>
      <c r="Q292" s="37">
        <v>11986550</v>
      </c>
      <c r="R292" s="24">
        <f t="shared" si="94"/>
        <v>0</v>
      </c>
      <c r="S292" s="46">
        <v>0</v>
      </c>
      <c r="T292" s="47">
        <v>11986550</v>
      </c>
      <c r="U292" s="24">
        <f t="shared" si="95"/>
        <v>0</v>
      </c>
      <c r="V292" s="46">
        <v>0</v>
      </c>
      <c r="W292" s="47">
        <v>52372697</v>
      </c>
      <c r="X292" s="24">
        <f t="shared" si="96"/>
        <v>0</v>
      </c>
      <c r="Y292" s="46">
        <v>10375000</v>
      </c>
      <c r="Z292" s="46">
        <v>11986550</v>
      </c>
      <c r="AA292" s="24">
        <f t="shared" si="97"/>
        <v>0.8655534745193572</v>
      </c>
      <c r="AB292" s="37">
        <v>1814676</v>
      </c>
      <c r="AC292" s="46">
        <v>0</v>
      </c>
      <c r="AD292" s="24">
        <f t="shared" si="98"/>
        <v>0</v>
      </c>
      <c r="AE292" s="37">
        <v>13680114</v>
      </c>
      <c r="AF292" s="46">
        <v>57959543</v>
      </c>
      <c r="AG292" s="24">
        <f t="shared" si="99"/>
        <v>0.2360286726208314</v>
      </c>
    </row>
    <row r="293" spans="1:33" s="10" customFormat="1" ht="12.75" customHeight="1">
      <c r="A293" s="22"/>
      <c r="B293" s="23" t="s">
        <v>607</v>
      </c>
      <c r="C293" s="102" t="s">
        <v>608</v>
      </c>
      <c r="D293" s="43">
        <v>5463700</v>
      </c>
      <c r="E293" s="37">
        <v>98055700</v>
      </c>
      <c r="F293" s="24">
        <f t="shared" si="90"/>
        <v>0.05572037117679034</v>
      </c>
      <c r="G293" s="43">
        <v>42556450</v>
      </c>
      <c r="H293" s="37">
        <v>120074990</v>
      </c>
      <c r="I293" s="24">
        <f t="shared" si="91"/>
        <v>0.35441560311601944</v>
      </c>
      <c r="J293" s="37">
        <v>42556450</v>
      </c>
      <c r="K293" s="37">
        <v>120074990</v>
      </c>
      <c r="L293" s="24">
        <f t="shared" si="92"/>
        <v>0.35441560311601944</v>
      </c>
      <c r="M293" s="37">
        <v>42556450</v>
      </c>
      <c r="N293" s="37">
        <v>5463700</v>
      </c>
      <c r="O293" s="24">
        <f t="shared" si="93"/>
        <v>7.788943390010433</v>
      </c>
      <c r="P293" s="37">
        <v>9013270</v>
      </c>
      <c r="Q293" s="37">
        <v>9013270</v>
      </c>
      <c r="R293" s="24">
        <f t="shared" si="94"/>
        <v>1</v>
      </c>
      <c r="S293" s="46">
        <v>0</v>
      </c>
      <c r="T293" s="47">
        <v>9013270</v>
      </c>
      <c r="U293" s="24">
        <f t="shared" si="95"/>
        <v>0</v>
      </c>
      <c r="V293" s="46">
        <v>0</v>
      </c>
      <c r="W293" s="47">
        <v>58291443</v>
      </c>
      <c r="X293" s="24">
        <f t="shared" si="96"/>
        <v>0</v>
      </c>
      <c r="Y293" s="46">
        <v>0</v>
      </c>
      <c r="Z293" s="46">
        <v>9013270</v>
      </c>
      <c r="AA293" s="24">
        <f t="shared" si="97"/>
        <v>0</v>
      </c>
      <c r="AB293" s="37">
        <v>0</v>
      </c>
      <c r="AC293" s="46">
        <v>0</v>
      </c>
      <c r="AD293" s="24">
        <f t="shared" si="98"/>
        <v>0</v>
      </c>
      <c r="AE293" s="37">
        <v>1778441</v>
      </c>
      <c r="AF293" s="46">
        <v>120074990</v>
      </c>
      <c r="AG293" s="24">
        <f t="shared" si="99"/>
        <v>0.014811085972191211</v>
      </c>
    </row>
    <row r="294" spans="1:33" s="10" customFormat="1" ht="12.75" customHeight="1">
      <c r="A294" s="26"/>
      <c r="B294" s="27" t="s">
        <v>678</v>
      </c>
      <c r="C294" s="103"/>
      <c r="D294" s="44">
        <f>SUM(D250:D293)</f>
        <v>9455833521</v>
      </c>
      <c r="E294" s="39">
        <f>SUM(E250:E293)</f>
        <v>20130726229</v>
      </c>
      <c r="F294" s="28">
        <f t="shared" si="90"/>
        <v>0.46972143048560655</v>
      </c>
      <c r="G294" s="44">
        <f>SUM(G250:G293)</f>
        <v>4966160991</v>
      </c>
      <c r="H294" s="39">
        <f>SUM(H250:H293)</f>
        <v>14320027400</v>
      </c>
      <c r="I294" s="28">
        <f t="shared" si="91"/>
        <v>0.3467982883189176</v>
      </c>
      <c r="J294" s="39">
        <f>SUM(J250:J293)</f>
        <v>4966160991</v>
      </c>
      <c r="K294" s="39">
        <f>SUM(K250:K293)</f>
        <v>13640932489</v>
      </c>
      <c r="L294" s="28">
        <f t="shared" si="92"/>
        <v>0.36406316027182856</v>
      </c>
      <c r="M294" s="39">
        <f>SUM(M250:M293)</f>
        <v>4966160991</v>
      </c>
      <c r="N294" s="39">
        <f>SUM(N250:N293)</f>
        <v>9455833521</v>
      </c>
      <c r="O294" s="28">
        <f t="shared" si="93"/>
        <v>0.5251954764189635</v>
      </c>
      <c r="P294" s="39">
        <f>SUM(P250:P293)</f>
        <v>988707412</v>
      </c>
      <c r="Q294" s="39">
        <f>SUM(Q250:Q293)</f>
        <v>8176594032</v>
      </c>
      <c r="R294" s="28">
        <f t="shared" si="94"/>
        <v>0.12091922481788686</v>
      </c>
      <c r="S294" s="48">
        <f>SUM(S250:S293)</f>
        <v>48862859</v>
      </c>
      <c r="T294" s="49">
        <f>SUM(T250:T293)</f>
        <v>8176594032</v>
      </c>
      <c r="U294" s="28">
        <f t="shared" si="95"/>
        <v>0.005975942893675512</v>
      </c>
      <c r="V294" s="48">
        <f>SUM(V250:V293)</f>
        <v>48862859</v>
      </c>
      <c r="W294" s="49">
        <f>SUM(W250:W293)</f>
        <v>32654296505</v>
      </c>
      <c r="X294" s="28">
        <f t="shared" si="96"/>
        <v>0.0014963684485598445</v>
      </c>
      <c r="Y294" s="48">
        <f>SUM(Y250:Y293)</f>
        <v>7576565473</v>
      </c>
      <c r="Z294" s="48">
        <f>SUM(Z250:Z293)</f>
        <v>8176594032</v>
      </c>
      <c r="AA294" s="28">
        <f t="shared" si="97"/>
        <v>0.9266163201142527</v>
      </c>
      <c r="AB294" s="39">
        <f>SUM(AB250:AB293)</f>
        <v>669251704</v>
      </c>
      <c r="AC294" s="48">
        <f>SUM(AC250:AC293)</f>
        <v>1530225193</v>
      </c>
      <c r="AD294" s="28">
        <f t="shared" si="98"/>
        <v>0.4373550422914779</v>
      </c>
      <c r="AE294" s="39">
        <f>SUM(AE250:AE293)</f>
        <v>3256225451</v>
      </c>
      <c r="AF294" s="48">
        <f>SUM(AF250:AF293)</f>
        <v>14320027400</v>
      </c>
      <c r="AG294" s="28">
        <f t="shared" si="99"/>
        <v>0.22738961037183492</v>
      </c>
    </row>
    <row r="295" spans="1:33" s="10" customFormat="1" ht="12.75" customHeight="1">
      <c r="A295" s="29"/>
      <c r="B295" s="30"/>
      <c r="C295" s="31"/>
      <c r="D295" s="45"/>
      <c r="E295" s="41"/>
      <c r="F295" s="32"/>
      <c r="G295" s="45"/>
      <c r="H295" s="41"/>
      <c r="I295" s="32"/>
      <c r="J295" s="41"/>
      <c r="K295" s="41"/>
      <c r="L295" s="32"/>
      <c r="M295" s="41"/>
      <c r="N295" s="41"/>
      <c r="O295" s="32"/>
      <c r="P295" s="41"/>
      <c r="Q295" s="41"/>
      <c r="R295" s="32"/>
      <c r="S295" s="41"/>
      <c r="T295" s="45"/>
      <c r="U295" s="32"/>
      <c r="V295" s="41"/>
      <c r="W295" s="45"/>
      <c r="X295" s="32"/>
      <c r="Y295" s="41"/>
      <c r="Z295" s="41"/>
      <c r="AA295" s="32"/>
      <c r="AB295" s="41"/>
      <c r="AC295" s="41"/>
      <c r="AD295" s="32"/>
      <c r="AE295" s="41"/>
      <c r="AF295" s="41"/>
      <c r="AG295" s="32"/>
    </row>
    <row r="296" spans="1:33" s="10" customFormat="1" ht="12.75" customHeight="1">
      <c r="A296" s="33"/>
      <c r="B296" s="109" t="s">
        <v>47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</row>
    <row r="297" spans="1:33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</sheetData>
  <sheetProtection password="F954" sheet="1" objects="1" scenarios="1"/>
  <mergeCells count="3">
    <mergeCell ref="B2:AG2"/>
    <mergeCell ref="B296:AG296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69"/>
      <c r="E5" s="70"/>
      <c r="F5" s="16"/>
      <c r="G5" s="71"/>
      <c r="H5" s="70"/>
      <c r="I5" s="16"/>
      <c r="J5" s="70"/>
      <c r="K5" s="70"/>
      <c r="L5" s="16"/>
      <c r="M5" s="70"/>
      <c r="N5" s="70"/>
      <c r="O5" s="16"/>
      <c r="P5" s="70"/>
      <c r="Q5" s="70"/>
      <c r="R5" s="16"/>
      <c r="S5" s="70"/>
      <c r="T5" s="71"/>
      <c r="U5" s="16"/>
      <c r="V5" s="70"/>
      <c r="W5" s="71"/>
      <c r="X5" s="16"/>
      <c r="Y5" s="70"/>
      <c r="Z5" s="70"/>
      <c r="AA5" s="16"/>
      <c r="AB5" s="70"/>
      <c r="AC5" s="70"/>
      <c r="AD5" s="16"/>
      <c r="AE5" s="70"/>
      <c r="AF5" s="70"/>
      <c r="AG5" s="16"/>
    </row>
    <row r="6" spans="1:33" s="10" customFormat="1" ht="12.75">
      <c r="A6" s="18"/>
      <c r="B6" s="72" t="s">
        <v>609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610</v>
      </c>
      <c r="B8" s="73" t="s">
        <v>49</v>
      </c>
      <c r="C8" s="102" t="s">
        <v>50</v>
      </c>
      <c r="D8" s="36">
        <v>3790789519</v>
      </c>
      <c r="E8" s="37">
        <v>4595655549</v>
      </c>
      <c r="F8" s="24">
        <f>IF($E8=0,0,($N8/$E8))</f>
        <v>0.8248637171741176</v>
      </c>
      <c r="G8" s="43">
        <v>1053329101</v>
      </c>
      <c r="H8" s="37">
        <v>3992221749</v>
      </c>
      <c r="I8" s="24">
        <f>IF($AF8=0,0,($M8/$AF8))</f>
        <v>0.26384533906811297</v>
      </c>
      <c r="J8" s="37">
        <v>1053329101</v>
      </c>
      <c r="K8" s="37">
        <v>2943064974</v>
      </c>
      <c r="L8" s="24">
        <f>IF($K8=0,0,($M8/$K8))</f>
        <v>0.3579020885727819</v>
      </c>
      <c r="M8" s="37">
        <v>1053329101</v>
      </c>
      <c r="N8" s="37">
        <v>3790789519</v>
      </c>
      <c r="O8" s="24">
        <f>IF($N8=0,0,($M8/$N8))</f>
        <v>0.27786536174603155</v>
      </c>
      <c r="P8" s="37">
        <v>120079023</v>
      </c>
      <c r="Q8" s="37">
        <v>749097271</v>
      </c>
      <c r="R8" s="24">
        <f>IF($T8=0,0,($P8/$T8))</f>
        <v>0.16029830523838606</v>
      </c>
      <c r="S8" s="46">
        <v>0</v>
      </c>
      <c r="T8" s="47">
        <v>749097271</v>
      </c>
      <c r="U8" s="24">
        <f>IF($T8=0,0,($V8/$T8))</f>
        <v>0</v>
      </c>
      <c r="V8" s="46">
        <v>0</v>
      </c>
      <c r="W8" s="47">
        <v>11972998000</v>
      </c>
      <c r="X8" s="24">
        <f>IF($W8=0,0,($V8/$W8))</f>
        <v>0</v>
      </c>
      <c r="Y8" s="46">
        <v>652405271</v>
      </c>
      <c r="Z8" s="46">
        <v>749097271</v>
      </c>
      <c r="AA8" s="24">
        <f>IF($Z8=0,0,($Y8/$Z8))</f>
        <v>0.8709219700254388</v>
      </c>
      <c r="AB8" s="46">
        <v>356021000</v>
      </c>
      <c r="AC8" s="46">
        <v>1967956117</v>
      </c>
      <c r="AD8" s="24">
        <f>IF($AC8=0,0,($AB8/$AC8))</f>
        <v>0.1809090136332547</v>
      </c>
      <c r="AE8" s="37">
        <v>456500000</v>
      </c>
      <c r="AF8" s="46">
        <v>3992221749</v>
      </c>
      <c r="AG8" s="64">
        <f>IF($AF8=0,0,($AE8/$AF8))</f>
        <v>0.11434735560827686</v>
      </c>
    </row>
    <row r="9" spans="1:33" s="10" customFormat="1" ht="12.75">
      <c r="A9" s="22" t="s">
        <v>610</v>
      </c>
      <c r="B9" s="73" t="s">
        <v>61</v>
      </c>
      <c r="C9" s="102" t="s">
        <v>62</v>
      </c>
      <c r="D9" s="36">
        <v>6660435460</v>
      </c>
      <c r="E9" s="37">
        <v>8021683770</v>
      </c>
      <c r="F9" s="24">
        <f>IF($E9=0,0,($N9/$E9))</f>
        <v>0.8303039176025758</v>
      </c>
      <c r="G9" s="43">
        <v>1800625420</v>
      </c>
      <c r="H9" s="37">
        <v>7316096070</v>
      </c>
      <c r="I9" s="24">
        <f>IF($AF9=0,0,($M9/$AF9))</f>
        <v>0.24611833999604654</v>
      </c>
      <c r="J9" s="37">
        <v>1800625420</v>
      </c>
      <c r="K9" s="37">
        <v>5065557010</v>
      </c>
      <c r="L9" s="24">
        <f>IF($K9=0,0,($M9/$K9))</f>
        <v>0.3554644467420573</v>
      </c>
      <c r="M9" s="37">
        <v>1800625420</v>
      </c>
      <c r="N9" s="37">
        <v>6660435460</v>
      </c>
      <c r="O9" s="24">
        <f>IF($N9=0,0,($M9/$N9))</f>
        <v>0.270346500737656</v>
      </c>
      <c r="P9" s="37">
        <v>304144000</v>
      </c>
      <c r="Q9" s="37">
        <v>1079076000</v>
      </c>
      <c r="R9" s="24">
        <f>IF($T9=0,0,($P9/$T9))</f>
        <v>0.28185595824575843</v>
      </c>
      <c r="S9" s="46">
        <v>0</v>
      </c>
      <c r="T9" s="47">
        <v>1079076000</v>
      </c>
      <c r="U9" s="24">
        <f>IF($T9=0,0,($V9/$T9))</f>
        <v>0</v>
      </c>
      <c r="V9" s="46">
        <v>0</v>
      </c>
      <c r="W9" s="47">
        <v>12839762885</v>
      </c>
      <c r="X9" s="24">
        <f>IF($W9=0,0,($V9/$W9))</f>
        <v>0</v>
      </c>
      <c r="Y9" s="46">
        <v>930321000</v>
      </c>
      <c r="Z9" s="46">
        <v>1079076000</v>
      </c>
      <c r="AA9" s="24">
        <f>IF($Z9=0,0,($Y9/$Z9))</f>
        <v>0.8621459470880642</v>
      </c>
      <c r="AB9" s="46">
        <v>580516000</v>
      </c>
      <c r="AC9" s="46">
        <v>3951038600</v>
      </c>
      <c r="AD9" s="24">
        <f>IF($AC9=0,0,($AB9/$AC9))</f>
        <v>0.14692744333097632</v>
      </c>
      <c r="AE9" s="37">
        <v>1853396893</v>
      </c>
      <c r="AF9" s="46">
        <v>7316096070</v>
      </c>
      <c r="AG9" s="64">
        <f>IF($AF9=0,0,($AE9/$AF9))</f>
        <v>0.25333140451776487</v>
      </c>
    </row>
    <row r="10" spans="1:33" s="66" customFormat="1" ht="12.75">
      <c r="A10" s="74"/>
      <c r="B10" s="75" t="s">
        <v>611</v>
      </c>
      <c r="C10" s="72"/>
      <c r="D10" s="38">
        <f>SUM(D8:D9)</f>
        <v>10451224979</v>
      </c>
      <c r="E10" s="39">
        <f>SUM(E8:E9)</f>
        <v>12617339319</v>
      </c>
      <c r="F10" s="28">
        <f aca="true" t="shared" si="0" ref="F10:F41">IF($E10=0,0,($N10/$E10))</f>
        <v>0.8283224152703791</v>
      </c>
      <c r="G10" s="44">
        <f>SUM(G8:G9)</f>
        <v>2853954521</v>
      </c>
      <c r="H10" s="39">
        <f>SUM(H8:H9)</f>
        <v>11308317819</v>
      </c>
      <c r="I10" s="28">
        <f aca="true" t="shared" si="1" ref="I10:I41">IF($AF10=0,0,($M10/$AF10))</f>
        <v>0.2523765750733363</v>
      </c>
      <c r="J10" s="39">
        <f>SUM(J8:J9)</f>
        <v>2853954521</v>
      </c>
      <c r="K10" s="39">
        <f>SUM(K8:K9)</f>
        <v>8008621984</v>
      </c>
      <c r="L10" s="28">
        <f aca="true" t="shared" si="2" ref="L10:L41">IF($K10=0,0,($M10/$K10))</f>
        <v>0.3563602485798136</v>
      </c>
      <c r="M10" s="39">
        <f>SUM(M8:M9)</f>
        <v>2853954521</v>
      </c>
      <c r="N10" s="39">
        <f>SUM(N8:N9)</f>
        <v>10451224979</v>
      </c>
      <c r="O10" s="28">
        <f aca="true" t="shared" si="3" ref="O10:O41">IF($N10=0,0,($M10/$N10))</f>
        <v>0.27307368530813825</v>
      </c>
      <c r="P10" s="39">
        <f>SUM(P8:P9)</f>
        <v>424223023</v>
      </c>
      <c r="Q10" s="39">
        <f>SUM(Q8:Q9)</f>
        <v>1828173271</v>
      </c>
      <c r="R10" s="28">
        <f aca="true" t="shared" si="4" ref="R10:R41">IF($T10=0,0,($P10/$T10))</f>
        <v>0.2320474922860854</v>
      </c>
      <c r="S10" s="59">
        <f>SUM(S8:S9)</f>
        <v>0</v>
      </c>
      <c r="T10" s="60">
        <f>SUM(T8:T9)</f>
        <v>1828173271</v>
      </c>
      <c r="U10" s="28">
        <f aca="true" t="shared" si="5" ref="U10:U41">IF($T10=0,0,($V10/$T10))</f>
        <v>0</v>
      </c>
      <c r="V10" s="59">
        <f>SUM(V8:V9)</f>
        <v>0</v>
      </c>
      <c r="W10" s="60">
        <f>SUM(W8:W9)</f>
        <v>24812760885</v>
      </c>
      <c r="X10" s="28">
        <f aca="true" t="shared" si="6" ref="X10:X41">IF($W10=0,0,($V10/$W10))</f>
        <v>0</v>
      </c>
      <c r="Y10" s="59">
        <f>SUM(Y8:Y9)</f>
        <v>1582726271</v>
      </c>
      <c r="Z10" s="59">
        <f>SUM(Z8:Z9)</f>
        <v>1828173271</v>
      </c>
      <c r="AA10" s="28">
        <f aca="true" t="shared" si="7" ref="AA10:AA41">IF($Z10=0,0,($Y10/$Z10))</f>
        <v>0.8657419381994673</v>
      </c>
      <c r="AB10" s="59">
        <f>SUM(AB8:AB9)</f>
        <v>936537000</v>
      </c>
      <c r="AC10" s="59">
        <f>SUM(AC8:AC9)</f>
        <v>5918994717</v>
      </c>
      <c r="AD10" s="28">
        <f aca="true" t="shared" si="8" ref="AD10:AD41">IF($AC10=0,0,($AB10/$AC10))</f>
        <v>0.15822568607979381</v>
      </c>
      <c r="AE10" s="39">
        <f>SUM(AE8:AE9)</f>
        <v>2309896893</v>
      </c>
      <c r="AF10" s="59">
        <f>SUM(AF8:AF9)</f>
        <v>11308317819</v>
      </c>
      <c r="AG10" s="76">
        <f aca="true" t="shared" si="9" ref="AG10:AG41">IF($AF10=0,0,($AE10/$AF10))</f>
        <v>0.20426529656948264</v>
      </c>
    </row>
    <row r="11" spans="1:33" s="10" customFormat="1" ht="12.75">
      <c r="A11" s="22" t="s">
        <v>612</v>
      </c>
      <c r="B11" s="73" t="s">
        <v>106</v>
      </c>
      <c r="C11" s="102" t="s">
        <v>107</v>
      </c>
      <c r="D11" s="36">
        <v>124783000</v>
      </c>
      <c r="E11" s="37">
        <v>184426445</v>
      </c>
      <c r="F11" s="24">
        <f t="shared" si="0"/>
        <v>0.6766003649856179</v>
      </c>
      <c r="G11" s="43">
        <v>60946358</v>
      </c>
      <c r="H11" s="37">
        <v>158861357</v>
      </c>
      <c r="I11" s="24">
        <f t="shared" si="1"/>
        <v>0.3836449540085447</v>
      </c>
      <c r="J11" s="37">
        <v>60946358</v>
      </c>
      <c r="K11" s="37">
        <v>117770781</v>
      </c>
      <c r="L11" s="24">
        <f t="shared" si="2"/>
        <v>0.517499820265266</v>
      </c>
      <c r="M11" s="37">
        <v>60946358</v>
      </c>
      <c r="N11" s="37">
        <v>124783000</v>
      </c>
      <c r="O11" s="24">
        <f t="shared" si="3"/>
        <v>0.4884187589655642</v>
      </c>
      <c r="P11" s="37">
        <v>0</v>
      </c>
      <c r="Q11" s="37">
        <v>48355500</v>
      </c>
      <c r="R11" s="24">
        <f t="shared" si="4"/>
        <v>0</v>
      </c>
      <c r="S11" s="46">
        <v>0</v>
      </c>
      <c r="T11" s="47">
        <v>48355500</v>
      </c>
      <c r="U11" s="24">
        <f t="shared" si="5"/>
        <v>0</v>
      </c>
      <c r="V11" s="46">
        <v>0</v>
      </c>
      <c r="W11" s="47">
        <v>0</v>
      </c>
      <c r="X11" s="24">
        <f t="shared" si="6"/>
        <v>0</v>
      </c>
      <c r="Y11" s="46">
        <v>33339000</v>
      </c>
      <c r="Z11" s="46">
        <v>48355500</v>
      </c>
      <c r="AA11" s="24">
        <f t="shared" si="7"/>
        <v>0.6894562149083352</v>
      </c>
      <c r="AB11" s="46">
        <v>2877431000</v>
      </c>
      <c r="AC11" s="46">
        <v>99348185</v>
      </c>
      <c r="AD11" s="24">
        <f t="shared" si="8"/>
        <v>28.963095802907723</v>
      </c>
      <c r="AE11" s="37">
        <v>5923073000</v>
      </c>
      <c r="AF11" s="46">
        <v>158861357</v>
      </c>
      <c r="AG11" s="64">
        <f t="shared" si="9"/>
        <v>37.284542395039466</v>
      </c>
    </row>
    <row r="12" spans="1:33" s="10" customFormat="1" ht="12.75">
      <c r="A12" s="22" t="s">
        <v>612</v>
      </c>
      <c r="B12" s="73" t="s">
        <v>108</v>
      </c>
      <c r="C12" s="102" t="s">
        <v>109</v>
      </c>
      <c r="D12" s="36">
        <v>132489250</v>
      </c>
      <c r="E12" s="37">
        <v>177020500</v>
      </c>
      <c r="F12" s="24">
        <f t="shared" si="0"/>
        <v>0.7484401524117263</v>
      </c>
      <c r="G12" s="43">
        <v>51755730</v>
      </c>
      <c r="H12" s="37">
        <v>148244750</v>
      </c>
      <c r="I12" s="24">
        <f t="shared" si="1"/>
        <v>0.3491235271400842</v>
      </c>
      <c r="J12" s="37">
        <v>51755730</v>
      </c>
      <c r="K12" s="37">
        <v>102144750</v>
      </c>
      <c r="L12" s="24">
        <f t="shared" si="2"/>
        <v>0.5066900648344629</v>
      </c>
      <c r="M12" s="37">
        <v>51755730</v>
      </c>
      <c r="N12" s="37">
        <v>132489250</v>
      </c>
      <c r="O12" s="24">
        <f t="shared" si="3"/>
        <v>0.39064097653205826</v>
      </c>
      <c r="P12" s="37">
        <v>3156500</v>
      </c>
      <c r="Q12" s="37">
        <v>31932250</v>
      </c>
      <c r="R12" s="24">
        <f t="shared" si="4"/>
        <v>0.09884990879126901</v>
      </c>
      <c r="S12" s="46">
        <v>0</v>
      </c>
      <c r="T12" s="47">
        <v>31932250</v>
      </c>
      <c r="U12" s="24">
        <f t="shared" si="5"/>
        <v>0</v>
      </c>
      <c r="V12" s="46">
        <v>0</v>
      </c>
      <c r="W12" s="47">
        <v>108658000</v>
      </c>
      <c r="X12" s="24">
        <f t="shared" si="6"/>
        <v>0</v>
      </c>
      <c r="Y12" s="46">
        <v>22264750</v>
      </c>
      <c r="Z12" s="46">
        <v>31932250</v>
      </c>
      <c r="AA12" s="24">
        <f t="shared" si="7"/>
        <v>0.6972496457343281</v>
      </c>
      <c r="AB12" s="46">
        <v>12400000</v>
      </c>
      <c r="AC12" s="46">
        <v>85390000</v>
      </c>
      <c r="AD12" s="24">
        <f t="shared" si="8"/>
        <v>0.14521606745520552</v>
      </c>
      <c r="AE12" s="37">
        <v>18500000</v>
      </c>
      <c r="AF12" s="46">
        <v>148244750</v>
      </c>
      <c r="AG12" s="64">
        <f t="shared" si="9"/>
        <v>0.12479362675575358</v>
      </c>
    </row>
    <row r="13" spans="1:33" s="10" customFormat="1" ht="12.75">
      <c r="A13" s="22" t="s">
        <v>612</v>
      </c>
      <c r="B13" s="73" t="s">
        <v>110</v>
      </c>
      <c r="C13" s="102" t="s">
        <v>111</v>
      </c>
      <c r="D13" s="36">
        <v>24495040</v>
      </c>
      <c r="E13" s="37">
        <v>43332145</v>
      </c>
      <c r="F13" s="24">
        <f t="shared" si="0"/>
        <v>0.5652856557181741</v>
      </c>
      <c r="G13" s="43">
        <v>17537398</v>
      </c>
      <c r="H13" s="37">
        <v>44356696</v>
      </c>
      <c r="I13" s="24">
        <f t="shared" si="1"/>
        <v>0.3953720538608196</v>
      </c>
      <c r="J13" s="37">
        <v>17537398</v>
      </c>
      <c r="K13" s="37">
        <v>38457933</v>
      </c>
      <c r="L13" s="24">
        <f t="shared" si="2"/>
        <v>0.4560150957671074</v>
      </c>
      <c r="M13" s="37">
        <v>17537398</v>
      </c>
      <c r="N13" s="37">
        <v>24495040</v>
      </c>
      <c r="O13" s="24">
        <f t="shared" si="3"/>
        <v>0.7159571080512627</v>
      </c>
      <c r="P13" s="37">
        <v>6255000</v>
      </c>
      <c r="Q13" s="37">
        <v>22356980</v>
      </c>
      <c r="R13" s="24">
        <f t="shared" si="4"/>
        <v>0.2797783958298482</v>
      </c>
      <c r="S13" s="46">
        <v>6000000</v>
      </c>
      <c r="T13" s="47">
        <v>22356980</v>
      </c>
      <c r="U13" s="24">
        <f t="shared" si="5"/>
        <v>0.26837256194709663</v>
      </c>
      <c r="V13" s="46">
        <v>6000000</v>
      </c>
      <c r="W13" s="47">
        <v>12478000</v>
      </c>
      <c r="X13" s="24">
        <f t="shared" si="6"/>
        <v>0.4808462894694663</v>
      </c>
      <c r="Y13" s="46">
        <v>20494000</v>
      </c>
      <c r="Z13" s="46">
        <v>22356980</v>
      </c>
      <c r="AA13" s="24">
        <f t="shared" si="7"/>
        <v>0.916671214090633</v>
      </c>
      <c r="AB13" s="46">
        <v>11083000</v>
      </c>
      <c r="AC13" s="46">
        <v>14125335</v>
      </c>
      <c r="AD13" s="24">
        <f t="shared" si="8"/>
        <v>0.7846185594890316</v>
      </c>
      <c r="AE13" s="37">
        <v>6589000</v>
      </c>
      <c r="AF13" s="46">
        <v>44356696</v>
      </c>
      <c r="AG13" s="64">
        <f t="shared" si="9"/>
        <v>0.14854577987503848</v>
      </c>
    </row>
    <row r="14" spans="1:33" s="10" customFormat="1" ht="12.75">
      <c r="A14" s="22" t="s">
        <v>612</v>
      </c>
      <c r="B14" s="73" t="s">
        <v>112</v>
      </c>
      <c r="C14" s="102" t="s">
        <v>113</v>
      </c>
      <c r="D14" s="36">
        <v>284203390</v>
      </c>
      <c r="E14" s="37">
        <v>358505150</v>
      </c>
      <c r="F14" s="24">
        <f t="shared" si="0"/>
        <v>0.792745627224602</v>
      </c>
      <c r="G14" s="43">
        <v>107473360</v>
      </c>
      <c r="H14" s="37">
        <v>305092361</v>
      </c>
      <c r="I14" s="24">
        <f t="shared" si="1"/>
        <v>0.35226499820492063</v>
      </c>
      <c r="J14" s="37">
        <v>107473360</v>
      </c>
      <c r="K14" s="37">
        <v>231185466</v>
      </c>
      <c r="L14" s="24">
        <f t="shared" si="2"/>
        <v>0.46487939687350416</v>
      </c>
      <c r="M14" s="37">
        <v>107473360</v>
      </c>
      <c r="N14" s="37">
        <v>284203390</v>
      </c>
      <c r="O14" s="24">
        <f t="shared" si="3"/>
        <v>0.3781565026370727</v>
      </c>
      <c r="P14" s="37">
        <v>66923500</v>
      </c>
      <c r="Q14" s="37">
        <v>124736110</v>
      </c>
      <c r="R14" s="24">
        <f t="shared" si="4"/>
        <v>0.5365206594946724</v>
      </c>
      <c r="S14" s="46">
        <v>43000000</v>
      </c>
      <c r="T14" s="47">
        <v>124736110</v>
      </c>
      <c r="U14" s="24">
        <f t="shared" si="5"/>
        <v>0.34472776167222147</v>
      </c>
      <c r="V14" s="46">
        <v>43000000</v>
      </c>
      <c r="W14" s="47">
        <v>1351502107</v>
      </c>
      <c r="X14" s="24">
        <f t="shared" si="6"/>
        <v>0.03181645058286246</v>
      </c>
      <c r="Y14" s="46">
        <v>92409110</v>
      </c>
      <c r="Z14" s="46">
        <v>124736110</v>
      </c>
      <c r="AA14" s="24">
        <f t="shared" si="7"/>
        <v>0.7408368755446999</v>
      </c>
      <c r="AB14" s="46">
        <v>40285804</v>
      </c>
      <c r="AC14" s="46">
        <v>191235740</v>
      </c>
      <c r="AD14" s="24">
        <f t="shared" si="8"/>
        <v>0.2106604340799476</v>
      </c>
      <c r="AE14" s="37">
        <v>47029000</v>
      </c>
      <c r="AF14" s="46">
        <v>305092361</v>
      </c>
      <c r="AG14" s="64">
        <f t="shared" si="9"/>
        <v>0.15414676344518505</v>
      </c>
    </row>
    <row r="15" spans="1:33" s="10" customFormat="1" ht="12.75">
      <c r="A15" s="22" t="s">
        <v>612</v>
      </c>
      <c r="B15" s="73" t="s">
        <v>114</v>
      </c>
      <c r="C15" s="102" t="s">
        <v>115</v>
      </c>
      <c r="D15" s="36">
        <v>244580130</v>
      </c>
      <c r="E15" s="37">
        <v>303888720</v>
      </c>
      <c r="F15" s="24">
        <f t="shared" si="0"/>
        <v>0.8048345131072979</v>
      </c>
      <c r="G15" s="43">
        <v>76298192</v>
      </c>
      <c r="H15" s="37">
        <v>266190305</v>
      </c>
      <c r="I15" s="24">
        <f t="shared" si="1"/>
        <v>0.2866302437273213</v>
      </c>
      <c r="J15" s="37">
        <v>76298192</v>
      </c>
      <c r="K15" s="37">
        <v>228437807</v>
      </c>
      <c r="L15" s="24">
        <f t="shared" si="2"/>
        <v>0.33399984443030484</v>
      </c>
      <c r="M15" s="37">
        <v>76298192</v>
      </c>
      <c r="N15" s="37">
        <v>244580130</v>
      </c>
      <c r="O15" s="24">
        <f t="shared" si="3"/>
        <v>0.3119558076937812</v>
      </c>
      <c r="P15" s="37">
        <v>5000000</v>
      </c>
      <c r="Q15" s="37">
        <v>37544200</v>
      </c>
      <c r="R15" s="24">
        <f t="shared" si="4"/>
        <v>0.13317636279372047</v>
      </c>
      <c r="S15" s="46">
        <v>0</v>
      </c>
      <c r="T15" s="47">
        <v>37544200</v>
      </c>
      <c r="U15" s="24">
        <f t="shared" si="5"/>
        <v>0</v>
      </c>
      <c r="V15" s="46">
        <v>0</v>
      </c>
      <c r="W15" s="47">
        <v>110224000</v>
      </c>
      <c r="X15" s="24">
        <f t="shared" si="6"/>
        <v>0</v>
      </c>
      <c r="Y15" s="46">
        <v>31859000</v>
      </c>
      <c r="Z15" s="46">
        <v>37544200</v>
      </c>
      <c r="AA15" s="24">
        <f t="shared" si="7"/>
        <v>0.8485731484490281</v>
      </c>
      <c r="AB15" s="46">
        <v>27559000</v>
      </c>
      <c r="AC15" s="46">
        <v>116256318</v>
      </c>
      <c r="AD15" s="24">
        <f t="shared" si="8"/>
        <v>0.23705378317589587</v>
      </c>
      <c r="AE15" s="37">
        <v>86608000</v>
      </c>
      <c r="AF15" s="46">
        <v>266190305</v>
      </c>
      <c r="AG15" s="64">
        <f t="shared" si="9"/>
        <v>0.32536121103283605</v>
      </c>
    </row>
    <row r="16" spans="1:33" s="10" customFormat="1" ht="12.75">
      <c r="A16" s="22" t="s">
        <v>612</v>
      </c>
      <c r="B16" s="73" t="s">
        <v>116</v>
      </c>
      <c r="C16" s="102" t="s">
        <v>117</v>
      </c>
      <c r="D16" s="36">
        <v>103681697</v>
      </c>
      <c r="E16" s="37">
        <v>146691577</v>
      </c>
      <c r="F16" s="24">
        <f t="shared" si="0"/>
        <v>0.7068006160980872</v>
      </c>
      <c r="G16" s="43">
        <v>32429015</v>
      </c>
      <c r="H16" s="37">
        <v>110301939</v>
      </c>
      <c r="I16" s="24">
        <f t="shared" si="1"/>
        <v>0.29400222057746417</v>
      </c>
      <c r="J16" s="37">
        <v>32429015</v>
      </c>
      <c r="K16" s="37">
        <v>97877614</v>
      </c>
      <c r="L16" s="24">
        <f t="shared" si="2"/>
        <v>0.33132208351544</v>
      </c>
      <c r="M16" s="37">
        <v>32429015</v>
      </c>
      <c r="N16" s="37">
        <v>103681697</v>
      </c>
      <c r="O16" s="24">
        <f t="shared" si="3"/>
        <v>0.3127747320725277</v>
      </c>
      <c r="P16" s="37">
        <v>2710009</v>
      </c>
      <c r="Q16" s="37">
        <v>42186059</v>
      </c>
      <c r="R16" s="24">
        <f t="shared" si="4"/>
        <v>0.0642394445994588</v>
      </c>
      <c r="S16" s="46">
        <v>300000</v>
      </c>
      <c r="T16" s="47">
        <v>42186059</v>
      </c>
      <c r="U16" s="24">
        <f t="shared" si="5"/>
        <v>0.007111354013893547</v>
      </c>
      <c r="V16" s="46">
        <v>300000</v>
      </c>
      <c r="W16" s="47">
        <v>369258659</v>
      </c>
      <c r="X16" s="24">
        <f t="shared" si="6"/>
        <v>0.0008124386326171433</v>
      </c>
      <c r="Y16" s="46">
        <v>35976050</v>
      </c>
      <c r="Z16" s="46">
        <v>42186059</v>
      </c>
      <c r="AA16" s="24">
        <f t="shared" si="7"/>
        <v>0.8527947585717831</v>
      </c>
      <c r="AB16" s="46">
        <v>14560200</v>
      </c>
      <c r="AC16" s="46">
        <v>35631891</v>
      </c>
      <c r="AD16" s="24">
        <f t="shared" si="8"/>
        <v>0.40862832679859734</v>
      </c>
      <c r="AE16" s="37">
        <v>43048219</v>
      </c>
      <c r="AF16" s="46">
        <v>110301939</v>
      </c>
      <c r="AG16" s="64">
        <f t="shared" si="9"/>
        <v>0.3902761763780055</v>
      </c>
    </row>
    <row r="17" spans="1:33" s="10" customFormat="1" ht="12.75">
      <c r="A17" s="22" t="s">
        <v>612</v>
      </c>
      <c r="B17" s="73" t="s">
        <v>118</v>
      </c>
      <c r="C17" s="102" t="s">
        <v>119</v>
      </c>
      <c r="D17" s="36">
        <v>43585953</v>
      </c>
      <c r="E17" s="37">
        <v>43585953</v>
      </c>
      <c r="F17" s="24">
        <f t="shared" si="0"/>
        <v>1</v>
      </c>
      <c r="G17" s="43">
        <v>21166523</v>
      </c>
      <c r="H17" s="37">
        <v>43232563</v>
      </c>
      <c r="I17" s="24">
        <f t="shared" si="1"/>
        <v>0.48959676529008933</v>
      </c>
      <c r="J17" s="37">
        <v>21166523</v>
      </c>
      <c r="K17" s="37">
        <v>35209563</v>
      </c>
      <c r="L17" s="24">
        <f t="shared" si="2"/>
        <v>0.6011583557569289</v>
      </c>
      <c r="M17" s="37">
        <v>21166523</v>
      </c>
      <c r="N17" s="37">
        <v>43585953</v>
      </c>
      <c r="O17" s="24">
        <f t="shared" si="3"/>
        <v>0.4856271698361167</v>
      </c>
      <c r="P17" s="37">
        <v>2409921</v>
      </c>
      <c r="Q17" s="37">
        <v>61521874</v>
      </c>
      <c r="R17" s="24">
        <f t="shared" si="4"/>
        <v>0.03917177490399593</v>
      </c>
      <c r="S17" s="46">
        <v>1644877</v>
      </c>
      <c r="T17" s="47">
        <v>61521874</v>
      </c>
      <c r="U17" s="24">
        <f t="shared" si="5"/>
        <v>0.02673645799541152</v>
      </c>
      <c r="V17" s="46">
        <v>1644877</v>
      </c>
      <c r="W17" s="47">
        <v>38216000</v>
      </c>
      <c r="X17" s="24">
        <f t="shared" si="6"/>
        <v>0.04304157944316517</v>
      </c>
      <c r="Y17" s="46">
        <v>9390000</v>
      </c>
      <c r="Z17" s="46">
        <v>61521874</v>
      </c>
      <c r="AA17" s="24">
        <f t="shared" si="7"/>
        <v>0.1526286406685206</v>
      </c>
      <c r="AB17" s="46">
        <v>2969000</v>
      </c>
      <c r="AC17" s="46">
        <v>11932066</v>
      </c>
      <c r="AD17" s="24">
        <f t="shared" si="8"/>
        <v>0.24882530820731297</v>
      </c>
      <c r="AE17" s="37">
        <v>13068000</v>
      </c>
      <c r="AF17" s="46">
        <v>43232563</v>
      </c>
      <c r="AG17" s="64">
        <f t="shared" si="9"/>
        <v>0.30227215536585234</v>
      </c>
    </row>
    <row r="18" spans="1:33" s="10" customFormat="1" ht="12.75">
      <c r="A18" s="22" t="s">
        <v>612</v>
      </c>
      <c r="B18" s="73" t="s">
        <v>120</v>
      </c>
      <c r="C18" s="102" t="s">
        <v>121</v>
      </c>
      <c r="D18" s="36">
        <v>464965622</v>
      </c>
      <c r="E18" s="37">
        <v>521397722</v>
      </c>
      <c r="F18" s="24">
        <f t="shared" si="0"/>
        <v>0.8917676514129458</v>
      </c>
      <c r="G18" s="43">
        <v>173676988</v>
      </c>
      <c r="H18" s="37">
        <v>521397720</v>
      </c>
      <c r="I18" s="24">
        <f t="shared" si="1"/>
        <v>0.333098863570021</v>
      </c>
      <c r="J18" s="37">
        <v>173676988</v>
      </c>
      <c r="K18" s="37">
        <v>361907080</v>
      </c>
      <c r="L18" s="24">
        <f t="shared" si="2"/>
        <v>0.4798938666798118</v>
      </c>
      <c r="M18" s="37">
        <v>173676988</v>
      </c>
      <c r="N18" s="37">
        <v>464965622</v>
      </c>
      <c r="O18" s="24">
        <f t="shared" si="3"/>
        <v>0.3735265141817302</v>
      </c>
      <c r="P18" s="37">
        <v>0</v>
      </c>
      <c r="Q18" s="37">
        <v>35006900</v>
      </c>
      <c r="R18" s="24">
        <f t="shared" si="4"/>
        <v>0</v>
      </c>
      <c r="S18" s="46">
        <v>0</v>
      </c>
      <c r="T18" s="47">
        <v>35006900</v>
      </c>
      <c r="U18" s="24">
        <f t="shared" si="5"/>
        <v>0</v>
      </c>
      <c r="V18" s="46">
        <v>0</v>
      </c>
      <c r="W18" s="47">
        <v>35006900</v>
      </c>
      <c r="X18" s="24">
        <f t="shared" si="6"/>
        <v>0</v>
      </c>
      <c r="Y18" s="46">
        <v>35006900</v>
      </c>
      <c r="Z18" s="46">
        <v>35006900</v>
      </c>
      <c r="AA18" s="24">
        <f t="shared" si="7"/>
        <v>1</v>
      </c>
      <c r="AB18" s="46">
        <v>0</v>
      </c>
      <c r="AC18" s="46">
        <v>301975673</v>
      </c>
      <c r="AD18" s="24">
        <f t="shared" si="8"/>
        <v>0</v>
      </c>
      <c r="AE18" s="37">
        <v>0</v>
      </c>
      <c r="AF18" s="46">
        <v>521397720</v>
      </c>
      <c r="AG18" s="64">
        <f t="shared" si="9"/>
        <v>0</v>
      </c>
    </row>
    <row r="19" spans="1:33" s="10" customFormat="1" ht="12.75">
      <c r="A19" s="22" t="s">
        <v>612</v>
      </c>
      <c r="B19" s="73" t="s">
        <v>122</v>
      </c>
      <c r="C19" s="102" t="s">
        <v>123</v>
      </c>
      <c r="D19" s="36">
        <v>60961512</v>
      </c>
      <c r="E19" s="37">
        <v>95949485</v>
      </c>
      <c r="F19" s="24">
        <f t="shared" si="0"/>
        <v>0.6353500698831265</v>
      </c>
      <c r="G19" s="43">
        <v>33555000</v>
      </c>
      <c r="H19" s="37">
        <v>81777746</v>
      </c>
      <c r="I19" s="24">
        <f t="shared" si="1"/>
        <v>0.4103194529230483</v>
      </c>
      <c r="J19" s="37">
        <v>33555000</v>
      </c>
      <c r="K19" s="37">
        <v>78415532</v>
      </c>
      <c r="L19" s="24">
        <f t="shared" si="2"/>
        <v>0.42791267423907803</v>
      </c>
      <c r="M19" s="37">
        <v>33555000</v>
      </c>
      <c r="N19" s="37">
        <v>60961512</v>
      </c>
      <c r="O19" s="24">
        <f t="shared" si="3"/>
        <v>0.5504292610065183</v>
      </c>
      <c r="P19" s="37">
        <v>0</v>
      </c>
      <c r="Q19" s="37">
        <v>17911850</v>
      </c>
      <c r="R19" s="24">
        <f t="shared" si="4"/>
        <v>0</v>
      </c>
      <c r="S19" s="46">
        <v>0</v>
      </c>
      <c r="T19" s="47">
        <v>17911850</v>
      </c>
      <c r="U19" s="24">
        <f t="shared" si="5"/>
        <v>0</v>
      </c>
      <c r="V19" s="46">
        <v>0</v>
      </c>
      <c r="W19" s="47">
        <v>228437499</v>
      </c>
      <c r="X19" s="24">
        <f t="shared" si="6"/>
        <v>0</v>
      </c>
      <c r="Y19" s="46">
        <v>16874850</v>
      </c>
      <c r="Z19" s="46">
        <v>17911850</v>
      </c>
      <c r="AA19" s="24">
        <f t="shared" si="7"/>
        <v>0.9421053660007201</v>
      </c>
      <c r="AB19" s="46">
        <v>4786403</v>
      </c>
      <c r="AC19" s="46">
        <v>19688440</v>
      </c>
      <c r="AD19" s="24">
        <f t="shared" si="8"/>
        <v>0.2431072751320064</v>
      </c>
      <c r="AE19" s="37">
        <v>62009903</v>
      </c>
      <c r="AF19" s="46">
        <v>81777746</v>
      </c>
      <c r="AG19" s="64">
        <f t="shared" si="9"/>
        <v>0.7582735650356516</v>
      </c>
    </row>
    <row r="20" spans="1:33" s="10" customFormat="1" ht="12.75">
      <c r="A20" s="22" t="s">
        <v>613</v>
      </c>
      <c r="B20" s="73" t="s">
        <v>523</v>
      </c>
      <c r="C20" s="102" t="s">
        <v>524</v>
      </c>
      <c r="D20" s="36">
        <v>47475346</v>
      </c>
      <c r="E20" s="37">
        <v>153299666</v>
      </c>
      <c r="F20" s="24">
        <f t="shared" si="0"/>
        <v>0.30968982019830366</v>
      </c>
      <c r="G20" s="43">
        <v>34047900</v>
      </c>
      <c r="H20" s="37">
        <v>153299666</v>
      </c>
      <c r="I20" s="24">
        <f t="shared" si="1"/>
        <v>0.2221002882028458</v>
      </c>
      <c r="J20" s="37">
        <v>34047900</v>
      </c>
      <c r="K20" s="37">
        <v>153299666</v>
      </c>
      <c r="L20" s="24">
        <f t="shared" si="2"/>
        <v>0.2221002882028458</v>
      </c>
      <c r="M20" s="37">
        <v>34047900</v>
      </c>
      <c r="N20" s="37">
        <v>47475346</v>
      </c>
      <c r="O20" s="24">
        <f t="shared" si="3"/>
        <v>0.7171701286811053</v>
      </c>
      <c r="P20" s="37">
        <v>16110000</v>
      </c>
      <c r="Q20" s="37">
        <v>16110000</v>
      </c>
      <c r="R20" s="24">
        <f t="shared" si="4"/>
        <v>1</v>
      </c>
      <c r="S20" s="46">
        <v>0</v>
      </c>
      <c r="T20" s="47">
        <v>16110000</v>
      </c>
      <c r="U20" s="24">
        <f t="shared" si="5"/>
        <v>0</v>
      </c>
      <c r="V20" s="46">
        <v>0</v>
      </c>
      <c r="W20" s="47">
        <v>92836685</v>
      </c>
      <c r="X20" s="24">
        <f t="shared" si="6"/>
        <v>0</v>
      </c>
      <c r="Y20" s="46">
        <v>0</v>
      </c>
      <c r="Z20" s="46">
        <v>16110000</v>
      </c>
      <c r="AA20" s="24">
        <f t="shared" si="7"/>
        <v>0</v>
      </c>
      <c r="AB20" s="46">
        <v>-193</v>
      </c>
      <c r="AC20" s="46">
        <v>0</v>
      </c>
      <c r="AD20" s="24">
        <f t="shared" si="8"/>
        <v>0</v>
      </c>
      <c r="AE20" s="37">
        <v>63302506</v>
      </c>
      <c r="AF20" s="46">
        <v>153299666</v>
      </c>
      <c r="AG20" s="64">
        <f t="shared" si="9"/>
        <v>0.412933097975569</v>
      </c>
    </row>
    <row r="21" spans="1:33" s="66" customFormat="1" ht="12.75">
      <c r="A21" s="74"/>
      <c r="B21" s="75" t="s">
        <v>614</v>
      </c>
      <c r="C21" s="72"/>
      <c r="D21" s="38">
        <f>SUM(D11:D20)</f>
        <v>1531220940</v>
      </c>
      <c r="E21" s="39">
        <f>SUM(E11:E20)</f>
        <v>2028097363</v>
      </c>
      <c r="F21" s="28">
        <f t="shared" si="0"/>
        <v>0.7550036639932262</v>
      </c>
      <c r="G21" s="44">
        <f>SUM(G11:G20)</f>
        <v>608886464</v>
      </c>
      <c r="H21" s="39">
        <f>SUM(H11:H20)</f>
        <v>1832755103</v>
      </c>
      <c r="I21" s="28">
        <f t="shared" si="1"/>
        <v>0.3322246725726345</v>
      </c>
      <c r="J21" s="39">
        <f>SUM(J11:J20)</f>
        <v>608886464</v>
      </c>
      <c r="K21" s="39">
        <f>SUM(K11:K20)</f>
        <v>1444706192</v>
      </c>
      <c r="L21" s="28">
        <f t="shared" si="2"/>
        <v>0.42146040999317597</v>
      </c>
      <c r="M21" s="39">
        <f>SUM(M11:M20)</f>
        <v>608886464</v>
      </c>
      <c r="N21" s="39">
        <f>SUM(N11:N20)</f>
        <v>1531220940</v>
      </c>
      <c r="O21" s="28">
        <f t="shared" si="3"/>
        <v>0.3976476862966621</v>
      </c>
      <c r="P21" s="39">
        <f>SUM(P11:P20)</f>
        <v>102564930</v>
      </c>
      <c r="Q21" s="39">
        <f>SUM(Q11:Q20)</f>
        <v>437661723</v>
      </c>
      <c r="R21" s="28">
        <f t="shared" si="4"/>
        <v>0.23434749855883558</v>
      </c>
      <c r="S21" s="59">
        <f>SUM(S11:S20)</f>
        <v>50944877</v>
      </c>
      <c r="T21" s="60">
        <f>SUM(T11:T20)</f>
        <v>437661723</v>
      </c>
      <c r="U21" s="28">
        <f t="shared" si="5"/>
        <v>0.1164024046946413</v>
      </c>
      <c r="V21" s="59">
        <f>SUM(V11:V20)</f>
        <v>50944877</v>
      </c>
      <c r="W21" s="60">
        <f>SUM(W11:W20)</f>
        <v>2346617850</v>
      </c>
      <c r="X21" s="28">
        <f t="shared" si="6"/>
        <v>0.021709916252448176</v>
      </c>
      <c r="Y21" s="59">
        <f>SUM(Y11:Y20)</f>
        <v>297613660</v>
      </c>
      <c r="Z21" s="59">
        <f>SUM(Z11:Z20)</f>
        <v>437661723</v>
      </c>
      <c r="AA21" s="28">
        <f t="shared" si="7"/>
        <v>0.6800084274219247</v>
      </c>
      <c r="AB21" s="59">
        <f>SUM(AB11:AB20)</f>
        <v>2991074214</v>
      </c>
      <c r="AC21" s="59">
        <f>SUM(AC11:AC20)</f>
        <v>875583648</v>
      </c>
      <c r="AD21" s="28">
        <f t="shared" si="8"/>
        <v>3.416091907189203</v>
      </c>
      <c r="AE21" s="39">
        <f>SUM(AE11:AE20)</f>
        <v>6263227628</v>
      </c>
      <c r="AF21" s="59">
        <f>SUM(AF11:AF20)</f>
        <v>1832755103</v>
      </c>
      <c r="AG21" s="76">
        <f t="shared" si="9"/>
        <v>3.417383816172629</v>
      </c>
    </row>
    <row r="22" spans="1:33" s="10" customFormat="1" ht="12.75">
      <c r="A22" s="22" t="s">
        <v>612</v>
      </c>
      <c r="B22" s="73" t="s">
        <v>124</v>
      </c>
      <c r="C22" s="102" t="s">
        <v>125</v>
      </c>
      <c r="D22" s="36">
        <v>72474823</v>
      </c>
      <c r="E22" s="37">
        <v>197794445</v>
      </c>
      <c r="F22" s="24">
        <f t="shared" si="0"/>
        <v>0.36641485558403825</v>
      </c>
      <c r="G22" s="43">
        <v>53153707</v>
      </c>
      <c r="H22" s="37">
        <v>136468074</v>
      </c>
      <c r="I22" s="24">
        <f t="shared" si="1"/>
        <v>0.38949554604251246</v>
      </c>
      <c r="J22" s="37">
        <v>53153707</v>
      </c>
      <c r="K22" s="37">
        <v>136468074</v>
      </c>
      <c r="L22" s="24">
        <f t="shared" si="2"/>
        <v>0.38949554604251246</v>
      </c>
      <c r="M22" s="37">
        <v>53153707</v>
      </c>
      <c r="N22" s="37">
        <v>72474823</v>
      </c>
      <c r="O22" s="24">
        <f t="shared" si="3"/>
        <v>0.7334092695886957</v>
      </c>
      <c r="P22" s="37">
        <v>0</v>
      </c>
      <c r="Q22" s="37">
        <v>61326374</v>
      </c>
      <c r="R22" s="24">
        <f t="shared" si="4"/>
        <v>0</v>
      </c>
      <c r="S22" s="46">
        <v>0</v>
      </c>
      <c r="T22" s="47">
        <v>61326374</v>
      </c>
      <c r="U22" s="24">
        <f t="shared" si="5"/>
        <v>0</v>
      </c>
      <c r="V22" s="46">
        <v>0</v>
      </c>
      <c r="W22" s="47">
        <v>287245933</v>
      </c>
      <c r="X22" s="24">
        <f t="shared" si="6"/>
        <v>0</v>
      </c>
      <c r="Y22" s="46">
        <v>56763774</v>
      </c>
      <c r="Z22" s="46">
        <v>61326374</v>
      </c>
      <c r="AA22" s="24">
        <f t="shared" si="7"/>
        <v>0.9256013407869182</v>
      </c>
      <c r="AB22" s="46">
        <v>29611302</v>
      </c>
      <c r="AC22" s="46">
        <v>456860</v>
      </c>
      <c r="AD22" s="24">
        <f t="shared" si="8"/>
        <v>64.8148272993915</v>
      </c>
      <c r="AE22" s="37">
        <v>1069095</v>
      </c>
      <c r="AF22" s="46">
        <v>136468074</v>
      </c>
      <c r="AG22" s="64">
        <f t="shared" si="9"/>
        <v>0.007834030104359794</v>
      </c>
    </row>
    <row r="23" spans="1:33" s="10" customFormat="1" ht="12.75">
      <c r="A23" s="22" t="s">
        <v>612</v>
      </c>
      <c r="B23" s="73" t="s">
        <v>126</v>
      </c>
      <c r="C23" s="102" t="s">
        <v>127</v>
      </c>
      <c r="D23" s="36">
        <v>105119243</v>
      </c>
      <c r="E23" s="37">
        <v>259022314</v>
      </c>
      <c r="F23" s="24">
        <f t="shared" si="0"/>
        <v>0.4058308389600751</v>
      </c>
      <c r="G23" s="43">
        <v>94940754</v>
      </c>
      <c r="H23" s="37">
        <v>187264387</v>
      </c>
      <c r="I23" s="24">
        <f t="shared" si="1"/>
        <v>0.5069877701839806</v>
      </c>
      <c r="J23" s="37">
        <v>94940754</v>
      </c>
      <c r="K23" s="37">
        <v>183264387</v>
      </c>
      <c r="L23" s="24">
        <f t="shared" si="2"/>
        <v>0.5180534830261375</v>
      </c>
      <c r="M23" s="37">
        <v>94940754</v>
      </c>
      <c r="N23" s="37">
        <v>105119243</v>
      </c>
      <c r="O23" s="24">
        <f t="shared" si="3"/>
        <v>0.9031719720432158</v>
      </c>
      <c r="P23" s="37">
        <v>0</v>
      </c>
      <c r="Q23" s="37">
        <v>78412929</v>
      </c>
      <c r="R23" s="24">
        <f t="shared" si="4"/>
        <v>0</v>
      </c>
      <c r="S23" s="46">
        <v>0</v>
      </c>
      <c r="T23" s="47">
        <v>78412929</v>
      </c>
      <c r="U23" s="24">
        <f t="shared" si="5"/>
        <v>0</v>
      </c>
      <c r="V23" s="46">
        <v>0</v>
      </c>
      <c r="W23" s="47">
        <v>80121440</v>
      </c>
      <c r="X23" s="24">
        <f t="shared" si="6"/>
        <v>0</v>
      </c>
      <c r="Y23" s="46">
        <v>72657929</v>
      </c>
      <c r="Z23" s="46">
        <v>78412929</v>
      </c>
      <c r="AA23" s="24">
        <f t="shared" si="7"/>
        <v>0.9266064911310735</v>
      </c>
      <c r="AB23" s="46">
        <v>70424668</v>
      </c>
      <c r="AC23" s="46">
        <v>3893510</v>
      </c>
      <c r="AD23" s="24">
        <f t="shared" si="8"/>
        <v>18.087706979049752</v>
      </c>
      <c r="AE23" s="37">
        <v>52899388</v>
      </c>
      <c r="AF23" s="46">
        <v>187264387</v>
      </c>
      <c r="AG23" s="64">
        <f t="shared" si="9"/>
        <v>0.2824850407888821</v>
      </c>
    </row>
    <row r="24" spans="1:33" s="10" customFormat="1" ht="12.75">
      <c r="A24" s="22" t="s">
        <v>612</v>
      </c>
      <c r="B24" s="73" t="s">
        <v>128</v>
      </c>
      <c r="C24" s="102" t="s">
        <v>129</v>
      </c>
      <c r="D24" s="36">
        <v>56226160</v>
      </c>
      <c r="E24" s="37">
        <v>92350160</v>
      </c>
      <c r="F24" s="24">
        <f t="shared" si="0"/>
        <v>0.608836627895393</v>
      </c>
      <c r="G24" s="43">
        <v>33454708</v>
      </c>
      <c r="H24" s="37">
        <v>69259851</v>
      </c>
      <c r="I24" s="24">
        <f t="shared" si="1"/>
        <v>0.4830317639580253</v>
      </c>
      <c r="J24" s="37">
        <v>33454708</v>
      </c>
      <c r="K24" s="37">
        <v>64953153</v>
      </c>
      <c r="L24" s="24">
        <f t="shared" si="2"/>
        <v>0.5150590303137401</v>
      </c>
      <c r="M24" s="37">
        <v>33454708</v>
      </c>
      <c r="N24" s="37">
        <v>56226160</v>
      </c>
      <c r="O24" s="24">
        <f t="shared" si="3"/>
        <v>0.5950025397430663</v>
      </c>
      <c r="P24" s="37">
        <v>4660733</v>
      </c>
      <c r="Q24" s="37">
        <v>15786733</v>
      </c>
      <c r="R24" s="24">
        <f t="shared" si="4"/>
        <v>0.2952310018798696</v>
      </c>
      <c r="S24" s="46">
        <v>0</v>
      </c>
      <c r="T24" s="47">
        <v>15786733</v>
      </c>
      <c r="U24" s="24">
        <f t="shared" si="5"/>
        <v>0</v>
      </c>
      <c r="V24" s="46">
        <v>0</v>
      </c>
      <c r="W24" s="47">
        <v>19000000</v>
      </c>
      <c r="X24" s="24">
        <f t="shared" si="6"/>
        <v>0</v>
      </c>
      <c r="Y24" s="46">
        <v>5513613</v>
      </c>
      <c r="Z24" s="46">
        <v>15786733</v>
      </c>
      <c r="AA24" s="24">
        <f t="shared" si="7"/>
        <v>0.34925611271185747</v>
      </c>
      <c r="AB24" s="46">
        <v>3263432</v>
      </c>
      <c r="AC24" s="46">
        <v>22031587</v>
      </c>
      <c r="AD24" s="24">
        <f t="shared" si="8"/>
        <v>0.14812514413963915</v>
      </c>
      <c r="AE24" s="37">
        <v>13000000</v>
      </c>
      <c r="AF24" s="46">
        <v>69259851</v>
      </c>
      <c r="AG24" s="64">
        <f t="shared" si="9"/>
        <v>0.18769893108779573</v>
      </c>
    </row>
    <row r="25" spans="1:33" s="10" customFormat="1" ht="12.75">
      <c r="A25" s="22" t="s">
        <v>612</v>
      </c>
      <c r="B25" s="73" t="s">
        <v>130</v>
      </c>
      <c r="C25" s="102" t="s">
        <v>131</v>
      </c>
      <c r="D25" s="36">
        <v>79375413</v>
      </c>
      <c r="E25" s="37">
        <v>242437363</v>
      </c>
      <c r="F25" s="24">
        <f t="shared" si="0"/>
        <v>0.32740585864234134</v>
      </c>
      <c r="G25" s="43">
        <v>45908467</v>
      </c>
      <c r="H25" s="37">
        <v>154220116</v>
      </c>
      <c r="I25" s="24">
        <f t="shared" si="1"/>
        <v>0.2976814451365086</v>
      </c>
      <c r="J25" s="37">
        <v>45908467</v>
      </c>
      <c r="K25" s="37">
        <v>133266467</v>
      </c>
      <c r="L25" s="24">
        <f t="shared" si="2"/>
        <v>0.3444862614989261</v>
      </c>
      <c r="M25" s="37">
        <v>45908467</v>
      </c>
      <c r="N25" s="37">
        <v>79375413</v>
      </c>
      <c r="O25" s="24">
        <f t="shared" si="3"/>
        <v>0.5783713780487668</v>
      </c>
      <c r="P25" s="37">
        <v>66521000</v>
      </c>
      <c r="Q25" s="37">
        <v>92892050</v>
      </c>
      <c r="R25" s="24">
        <f t="shared" si="4"/>
        <v>0.7161107974256139</v>
      </c>
      <c r="S25" s="46">
        <v>0</v>
      </c>
      <c r="T25" s="47">
        <v>92892050</v>
      </c>
      <c r="U25" s="24">
        <f t="shared" si="5"/>
        <v>0</v>
      </c>
      <c r="V25" s="46">
        <v>0</v>
      </c>
      <c r="W25" s="47">
        <v>118418472</v>
      </c>
      <c r="X25" s="24">
        <f t="shared" si="6"/>
        <v>0</v>
      </c>
      <c r="Y25" s="46">
        <v>57105450</v>
      </c>
      <c r="Z25" s="46">
        <v>92892050</v>
      </c>
      <c r="AA25" s="24">
        <f t="shared" si="7"/>
        <v>0.6147506702672618</v>
      </c>
      <c r="AB25" s="46">
        <v>49680000</v>
      </c>
      <c r="AC25" s="46">
        <v>32385803</v>
      </c>
      <c r="AD25" s="24">
        <f t="shared" si="8"/>
        <v>1.5340055023492856</v>
      </c>
      <c r="AE25" s="37">
        <v>11300000</v>
      </c>
      <c r="AF25" s="46">
        <v>154220116</v>
      </c>
      <c r="AG25" s="64">
        <f t="shared" si="9"/>
        <v>0.07327189405044929</v>
      </c>
    </row>
    <row r="26" spans="1:33" s="10" customFormat="1" ht="12.75">
      <c r="A26" s="22" t="s">
        <v>612</v>
      </c>
      <c r="B26" s="73" t="s">
        <v>132</v>
      </c>
      <c r="C26" s="102" t="s">
        <v>133</v>
      </c>
      <c r="D26" s="36">
        <v>43370053</v>
      </c>
      <c r="E26" s="37">
        <v>107309053</v>
      </c>
      <c r="F26" s="24">
        <f t="shared" si="0"/>
        <v>0.4041602435910044</v>
      </c>
      <c r="G26" s="43">
        <v>33204131</v>
      </c>
      <c r="H26" s="37">
        <v>67176280</v>
      </c>
      <c r="I26" s="24">
        <f t="shared" si="1"/>
        <v>0.49428356259084305</v>
      </c>
      <c r="J26" s="37">
        <v>33204131</v>
      </c>
      <c r="K26" s="37">
        <v>67176280</v>
      </c>
      <c r="L26" s="24">
        <f t="shared" si="2"/>
        <v>0.49428356259084305</v>
      </c>
      <c r="M26" s="37">
        <v>33204131</v>
      </c>
      <c r="N26" s="37">
        <v>43370053</v>
      </c>
      <c r="O26" s="24">
        <f t="shared" si="3"/>
        <v>0.7656004247908113</v>
      </c>
      <c r="P26" s="37">
        <v>0</v>
      </c>
      <c r="Q26" s="37">
        <v>40132774</v>
      </c>
      <c r="R26" s="24">
        <f t="shared" si="4"/>
        <v>0</v>
      </c>
      <c r="S26" s="46">
        <v>0</v>
      </c>
      <c r="T26" s="47">
        <v>40132774</v>
      </c>
      <c r="U26" s="24">
        <f t="shared" si="5"/>
        <v>0</v>
      </c>
      <c r="V26" s="46">
        <v>0</v>
      </c>
      <c r="W26" s="47">
        <v>274264513</v>
      </c>
      <c r="X26" s="24">
        <f t="shared" si="6"/>
        <v>0</v>
      </c>
      <c r="Y26" s="46">
        <v>15888546</v>
      </c>
      <c r="Z26" s="46">
        <v>40132774</v>
      </c>
      <c r="AA26" s="24">
        <f t="shared" si="7"/>
        <v>0.3958995209252169</v>
      </c>
      <c r="AB26" s="46">
        <v>4721303</v>
      </c>
      <c r="AC26" s="46">
        <v>355697</v>
      </c>
      <c r="AD26" s="24">
        <f t="shared" si="8"/>
        <v>13.273384369280596</v>
      </c>
      <c r="AE26" s="37">
        <v>8471388</v>
      </c>
      <c r="AF26" s="46">
        <v>67176280</v>
      </c>
      <c r="AG26" s="64">
        <f t="shared" si="9"/>
        <v>0.12610683413847865</v>
      </c>
    </row>
    <row r="27" spans="1:33" s="10" customFormat="1" ht="12.75">
      <c r="A27" s="22" t="s">
        <v>612</v>
      </c>
      <c r="B27" s="73" t="s">
        <v>134</v>
      </c>
      <c r="C27" s="102" t="s">
        <v>135</v>
      </c>
      <c r="D27" s="36">
        <v>78710250</v>
      </c>
      <c r="E27" s="37">
        <v>171908000</v>
      </c>
      <c r="F27" s="24">
        <f t="shared" si="0"/>
        <v>0.45786263582846637</v>
      </c>
      <c r="G27" s="43">
        <v>57302999</v>
      </c>
      <c r="H27" s="37">
        <v>151757914</v>
      </c>
      <c r="I27" s="24">
        <f t="shared" si="1"/>
        <v>0.3775947987793243</v>
      </c>
      <c r="J27" s="37">
        <v>57302999</v>
      </c>
      <c r="K27" s="37">
        <v>128657914</v>
      </c>
      <c r="L27" s="24">
        <f t="shared" si="2"/>
        <v>0.4453903939403215</v>
      </c>
      <c r="M27" s="37">
        <v>57302999</v>
      </c>
      <c r="N27" s="37">
        <v>78710250</v>
      </c>
      <c r="O27" s="24">
        <f t="shared" si="3"/>
        <v>0.7280246092472074</v>
      </c>
      <c r="P27" s="37">
        <v>20150000</v>
      </c>
      <c r="Q27" s="37">
        <v>45149250</v>
      </c>
      <c r="R27" s="24">
        <f t="shared" si="4"/>
        <v>0.4462975575452527</v>
      </c>
      <c r="S27" s="46">
        <v>0</v>
      </c>
      <c r="T27" s="47">
        <v>45149250</v>
      </c>
      <c r="U27" s="24">
        <f t="shared" si="5"/>
        <v>0</v>
      </c>
      <c r="V27" s="46">
        <v>0</v>
      </c>
      <c r="W27" s="47">
        <v>124314000</v>
      </c>
      <c r="X27" s="24">
        <f t="shared" si="6"/>
        <v>0</v>
      </c>
      <c r="Y27" s="46">
        <v>19508786</v>
      </c>
      <c r="Z27" s="46">
        <v>45149250</v>
      </c>
      <c r="AA27" s="24">
        <f t="shared" si="7"/>
        <v>0.43209546116491415</v>
      </c>
      <c r="AB27" s="46">
        <v>6796000</v>
      </c>
      <c r="AC27" s="46">
        <v>36926000</v>
      </c>
      <c r="AD27" s="24">
        <f t="shared" si="8"/>
        <v>0.18404376320207982</v>
      </c>
      <c r="AE27" s="37">
        <v>12770000</v>
      </c>
      <c r="AF27" s="46">
        <v>151757914</v>
      </c>
      <c r="AG27" s="64">
        <f t="shared" si="9"/>
        <v>0.08414717666717533</v>
      </c>
    </row>
    <row r="28" spans="1:33" s="10" customFormat="1" ht="12.75">
      <c r="A28" s="22" t="s">
        <v>612</v>
      </c>
      <c r="B28" s="73" t="s">
        <v>136</v>
      </c>
      <c r="C28" s="102" t="s">
        <v>137</v>
      </c>
      <c r="D28" s="36">
        <v>41958422</v>
      </c>
      <c r="E28" s="37">
        <v>67485862</v>
      </c>
      <c r="F28" s="24">
        <f t="shared" si="0"/>
        <v>0.6217364757080528</v>
      </c>
      <c r="G28" s="43">
        <v>19991462</v>
      </c>
      <c r="H28" s="37">
        <v>56343312</v>
      </c>
      <c r="I28" s="24">
        <f t="shared" si="1"/>
        <v>0.3548151730945458</v>
      </c>
      <c r="J28" s="37">
        <v>19991462</v>
      </c>
      <c r="K28" s="37">
        <v>38526890</v>
      </c>
      <c r="L28" s="24">
        <f t="shared" si="2"/>
        <v>0.5188963344822278</v>
      </c>
      <c r="M28" s="37">
        <v>19991462</v>
      </c>
      <c r="N28" s="37">
        <v>41958422</v>
      </c>
      <c r="O28" s="24">
        <f t="shared" si="3"/>
        <v>0.47645886206111376</v>
      </c>
      <c r="P28" s="37">
        <v>0</v>
      </c>
      <c r="Q28" s="37">
        <v>11142550</v>
      </c>
      <c r="R28" s="24">
        <f t="shared" si="4"/>
        <v>0</v>
      </c>
      <c r="S28" s="46">
        <v>0</v>
      </c>
      <c r="T28" s="47">
        <v>11142550</v>
      </c>
      <c r="U28" s="24">
        <f t="shared" si="5"/>
        <v>0</v>
      </c>
      <c r="V28" s="46">
        <v>0</v>
      </c>
      <c r="W28" s="47">
        <v>64767283</v>
      </c>
      <c r="X28" s="24">
        <f t="shared" si="6"/>
        <v>0</v>
      </c>
      <c r="Y28" s="46">
        <v>8950550</v>
      </c>
      <c r="Z28" s="46">
        <v>11142550</v>
      </c>
      <c r="AA28" s="24">
        <f t="shared" si="7"/>
        <v>0.8032766287788702</v>
      </c>
      <c r="AB28" s="46">
        <v>25048774</v>
      </c>
      <c r="AC28" s="46">
        <v>24495688</v>
      </c>
      <c r="AD28" s="24">
        <f t="shared" si="8"/>
        <v>1.0225789126641391</v>
      </c>
      <c r="AE28" s="37">
        <v>26184231</v>
      </c>
      <c r="AF28" s="46">
        <v>56343312</v>
      </c>
      <c r="AG28" s="64">
        <f t="shared" si="9"/>
        <v>0.46472651447965996</v>
      </c>
    </row>
    <row r="29" spans="1:33" s="10" customFormat="1" ht="12.75">
      <c r="A29" s="22" t="s">
        <v>613</v>
      </c>
      <c r="B29" s="73" t="s">
        <v>525</v>
      </c>
      <c r="C29" s="102" t="s">
        <v>526</v>
      </c>
      <c r="D29" s="36">
        <v>959405165</v>
      </c>
      <c r="E29" s="37">
        <v>1577021849</v>
      </c>
      <c r="F29" s="24">
        <f t="shared" si="0"/>
        <v>0.6083651698347522</v>
      </c>
      <c r="G29" s="43">
        <v>399347079</v>
      </c>
      <c r="H29" s="37">
        <v>1012900165</v>
      </c>
      <c r="I29" s="24">
        <f t="shared" si="1"/>
        <v>0.39426104644775134</v>
      </c>
      <c r="J29" s="37">
        <v>399347079</v>
      </c>
      <c r="K29" s="37">
        <v>948536783</v>
      </c>
      <c r="L29" s="24">
        <f t="shared" si="2"/>
        <v>0.42101380374196834</v>
      </c>
      <c r="M29" s="37">
        <v>399347079</v>
      </c>
      <c r="N29" s="37">
        <v>959405165</v>
      </c>
      <c r="O29" s="24">
        <f t="shared" si="3"/>
        <v>0.4162444539268245</v>
      </c>
      <c r="P29" s="37">
        <v>52280623</v>
      </c>
      <c r="Q29" s="37">
        <v>511841061</v>
      </c>
      <c r="R29" s="24">
        <f t="shared" si="4"/>
        <v>0.10214229959952353</v>
      </c>
      <c r="S29" s="46">
        <v>0</v>
      </c>
      <c r="T29" s="47">
        <v>511841061</v>
      </c>
      <c r="U29" s="24">
        <f t="shared" si="5"/>
        <v>0</v>
      </c>
      <c r="V29" s="46">
        <v>0</v>
      </c>
      <c r="W29" s="47">
        <v>2224487009</v>
      </c>
      <c r="X29" s="24">
        <f t="shared" si="6"/>
        <v>0</v>
      </c>
      <c r="Y29" s="46">
        <v>459560438</v>
      </c>
      <c r="Z29" s="46">
        <v>511841061</v>
      </c>
      <c r="AA29" s="24">
        <f t="shared" si="7"/>
        <v>0.8978577004004765</v>
      </c>
      <c r="AB29" s="46">
        <v>88131405</v>
      </c>
      <c r="AC29" s="46">
        <v>161603024</v>
      </c>
      <c r="AD29" s="24">
        <f t="shared" si="8"/>
        <v>0.5453573999951882</v>
      </c>
      <c r="AE29" s="37">
        <v>180125930</v>
      </c>
      <c r="AF29" s="46">
        <v>1012900165</v>
      </c>
      <c r="AG29" s="64">
        <f t="shared" si="9"/>
        <v>0.17783186954066693</v>
      </c>
    </row>
    <row r="30" spans="1:33" s="66" customFormat="1" ht="12.75">
      <c r="A30" s="74"/>
      <c r="B30" s="75" t="s">
        <v>615</v>
      </c>
      <c r="C30" s="72"/>
      <c r="D30" s="38">
        <f>SUM(D22:D29)</f>
        <v>1436639529</v>
      </c>
      <c r="E30" s="39">
        <f>SUM(E22:E29)</f>
        <v>2715329046</v>
      </c>
      <c r="F30" s="28">
        <f t="shared" si="0"/>
        <v>0.5290848750416969</v>
      </c>
      <c r="G30" s="44">
        <f>SUM(G22:G29)</f>
        <v>737303307</v>
      </c>
      <c r="H30" s="39">
        <f>SUM(H22:H29)</f>
        <v>1835390099</v>
      </c>
      <c r="I30" s="28">
        <f t="shared" si="1"/>
        <v>0.4017147675590681</v>
      </c>
      <c r="J30" s="39">
        <f>SUM(J22:J29)</f>
        <v>737303307</v>
      </c>
      <c r="K30" s="39">
        <f>SUM(K22:K29)</f>
        <v>1700849948</v>
      </c>
      <c r="L30" s="28">
        <f t="shared" si="2"/>
        <v>0.4334910953591069</v>
      </c>
      <c r="M30" s="39">
        <f>SUM(M22:M29)</f>
        <v>737303307</v>
      </c>
      <c r="N30" s="39">
        <f>SUM(N22:N29)</f>
        <v>1436639529</v>
      </c>
      <c r="O30" s="28">
        <f t="shared" si="3"/>
        <v>0.5132138522689919</v>
      </c>
      <c r="P30" s="39">
        <f>SUM(P22:P29)</f>
        <v>143612356</v>
      </c>
      <c r="Q30" s="39">
        <f>SUM(Q22:Q29)</f>
        <v>856683721</v>
      </c>
      <c r="R30" s="28">
        <f t="shared" si="4"/>
        <v>0.1676375451985506</v>
      </c>
      <c r="S30" s="59">
        <f>SUM(S22:S29)</f>
        <v>0</v>
      </c>
      <c r="T30" s="60">
        <f>SUM(T22:T29)</f>
        <v>856683721</v>
      </c>
      <c r="U30" s="28">
        <f t="shared" si="5"/>
        <v>0</v>
      </c>
      <c r="V30" s="59">
        <f>SUM(V22:V29)</f>
        <v>0</v>
      </c>
      <c r="W30" s="60">
        <f>SUM(W22:W29)</f>
        <v>3192618650</v>
      </c>
      <c r="X30" s="28">
        <f t="shared" si="6"/>
        <v>0</v>
      </c>
      <c r="Y30" s="59">
        <f>SUM(Y22:Y29)</f>
        <v>695949086</v>
      </c>
      <c r="Z30" s="59">
        <f>SUM(Z22:Z29)</f>
        <v>856683721</v>
      </c>
      <c r="AA30" s="28">
        <f t="shared" si="7"/>
        <v>0.812375756583333</v>
      </c>
      <c r="AB30" s="59">
        <f>SUM(AB22:AB29)</f>
        <v>277676884</v>
      </c>
      <c r="AC30" s="59">
        <f>SUM(AC22:AC29)</f>
        <v>282148169</v>
      </c>
      <c r="AD30" s="28">
        <f t="shared" si="8"/>
        <v>0.984152705949334</v>
      </c>
      <c r="AE30" s="39">
        <f>SUM(AE22:AE29)</f>
        <v>305820032</v>
      </c>
      <c r="AF30" s="59">
        <f>SUM(AF22:AF29)</f>
        <v>1835390099</v>
      </c>
      <c r="AG30" s="76">
        <f t="shared" si="9"/>
        <v>0.16662399571983308</v>
      </c>
    </row>
    <row r="31" spans="1:33" s="10" customFormat="1" ht="12.75">
      <c r="A31" s="22" t="s">
        <v>612</v>
      </c>
      <c r="B31" s="73" t="s">
        <v>138</v>
      </c>
      <c r="C31" s="102" t="s">
        <v>139</v>
      </c>
      <c r="D31" s="36">
        <v>142294281</v>
      </c>
      <c r="E31" s="37">
        <v>185142281</v>
      </c>
      <c r="F31" s="24">
        <f t="shared" si="0"/>
        <v>0.7685671810427787</v>
      </c>
      <c r="G31" s="43">
        <v>59835463</v>
      </c>
      <c r="H31" s="37">
        <v>180715475</v>
      </c>
      <c r="I31" s="24">
        <f t="shared" si="1"/>
        <v>0.3311031498547648</v>
      </c>
      <c r="J31" s="37">
        <v>59835463</v>
      </c>
      <c r="K31" s="37">
        <v>133855475</v>
      </c>
      <c r="L31" s="24">
        <f t="shared" si="2"/>
        <v>0.4470154321293171</v>
      </c>
      <c r="M31" s="37">
        <v>59835463</v>
      </c>
      <c r="N31" s="37">
        <v>142294281</v>
      </c>
      <c r="O31" s="24">
        <f t="shared" si="3"/>
        <v>0.4205050447529933</v>
      </c>
      <c r="P31" s="37">
        <v>0</v>
      </c>
      <c r="Q31" s="37">
        <v>25728000</v>
      </c>
      <c r="R31" s="24">
        <f t="shared" si="4"/>
        <v>0</v>
      </c>
      <c r="S31" s="46">
        <v>0</v>
      </c>
      <c r="T31" s="47">
        <v>25728000</v>
      </c>
      <c r="U31" s="24">
        <f t="shared" si="5"/>
        <v>0</v>
      </c>
      <c r="V31" s="46">
        <v>0</v>
      </c>
      <c r="W31" s="47">
        <v>47997000</v>
      </c>
      <c r="X31" s="24">
        <f t="shared" si="6"/>
        <v>0</v>
      </c>
      <c r="Y31" s="46">
        <v>24228000</v>
      </c>
      <c r="Z31" s="46">
        <v>25728000</v>
      </c>
      <c r="AA31" s="24">
        <f t="shared" si="7"/>
        <v>0.9416977611940298</v>
      </c>
      <c r="AB31" s="46">
        <v>88796000</v>
      </c>
      <c r="AC31" s="46">
        <v>97899229</v>
      </c>
      <c r="AD31" s="24">
        <f t="shared" si="8"/>
        <v>0.9070142932382032</v>
      </c>
      <c r="AE31" s="37">
        <v>0</v>
      </c>
      <c r="AF31" s="46">
        <v>180715475</v>
      </c>
      <c r="AG31" s="64">
        <f t="shared" si="9"/>
        <v>0</v>
      </c>
    </row>
    <row r="32" spans="1:33" s="10" customFormat="1" ht="12.75">
      <c r="A32" s="22" t="s">
        <v>612</v>
      </c>
      <c r="B32" s="73" t="s">
        <v>140</v>
      </c>
      <c r="C32" s="102" t="s">
        <v>141</v>
      </c>
      <c r="D32" s="36">
        <v>36126935</v>
      </c>
      <c r="E32" s="37">
        <v>62118746</v>
      </c>
      <c r="F32" s="24">
        <f t="shared" si="0"/>
        <v>0.5815786268447853</v>
      </c>
      <c r="G32" s="43">
        <v>21744518</v>
      </c>
      <c r="H32" s="37">
        <v>55677074</v>
      </c>
      <c r="I32" s="24">
        <f t="shared" si="1"/>
        <v>0.39054706790087423</v>
      </c>
      <c r="J32" s="37">
        <v>21744518</v>
      </c>
      <c r="K32" s="37">
        <v>47080074</v>
      </c>
      <c r="L32" s="24">
        <f t="shared" si="2"/>
        <v>0.46186244312190333</v>
      </c>
      <c r="M32" s="37">
        <v>21744518</v>
      </c>
      <c r="N32" s="37">
        <v>36126935</v>
      </c>
      <c r="O32" s="24">
        <f t="shared" si="3"/>
        <v>0.6018921339438289</v>
      </c>
      <c r="P32" s="37">
        <v>0</v>
      </c>
      <c r="Q32" s="37">
        <v>20034050</v>
      </c>
      <c r="R32" s="24">
        <f t="shared" si="4"/>
        <v>0</v>
      </c>
      <c r="S32" s="46">
        <v>0</v>
      </c>
      <c r="T32" s="47">
        <v>20034050</v>
      </c>
      <c r="U32" s="24">
        <f t="shared" si="5"/>
        <v>0</v>
      </c>
      <c r="V32" s="46">
        <v>0</v>
      </c>
      <c r="W32" s="47">
        <v>89834098</v>
      </c>
      <c r="X32" s="24">
        <f t="shared" si="6"/>
        <v>0</v>
      </c>
      <c r="Y32" s="46">
        <v>9259620</v>
      </c>
      <c r="Z32" s="46">
        <v>20034050</v>
      </c>
      <c r="AA32" s="24">
        <f t="shared" si="7"/>
        <v>0.4621941145200297</v>
      </c>
      <c r="AB32" s="46">
        <v>5932733</v>
      </c>
      <c r="AC32" s="46">
        <v>5169549</v>
      </c>
      <c r="AD32" s="24">
        <f t="shared" si="8"/>
        <v>1.1476306733914312</v>
      </c>
      <c r="AE32" s="37">
        <v>3592232</v>
      </c>
      <c r="AF32" s="46">
        <v>55677074</v>
      </c>
      <c r="AG32" s="64">
        <f t="shared" si="9"/>
        <v>0.064519051414232</v>
      </c>
    </row>
    <row r="33" spans="1:33" s="10" customFormat="1" ht="12.75">
      <c r="A33" s="22" t="s">
        <v>612</v>
      </c>
      <c r="B33" s="73" t="s">
        <v>142</v>
      </c>
      <c r="C33" s="102" t="s">
        <v>143</v>
      </c>
      <c r="D33" s="36">
        <v>21000238</v>
      </c>
      <c r="E33" s="37">
        <v>42133238</v>
      </c>
      <c r="F33" s="24">
        <f t="shared" si="0"/>
        <v>0.498424498017456</v>
      </c>
      <c r="G33" s="43">
        <v>19105894</v>
      </c>
      <c r="H33" s="37">
        <v>47990983</v>
      </c>
      <c r="I33" s="24">
        <f t="shared" si="1"/>
        <v>0.3981142457532074</v>
      </c>
      <c r="J33" s="37">
        <v>19105894</v>
      </c>
      <c r="K33" s="37">
        <v>42790347</v>
      </c>
      <c r="L33" s="24">
        <f t="shared" si="2"/>
        <v>0.4465000949863763</v>
      </c>
      <c r="M33" s="37">
        <v>19105894</v>
      </c>
      <c r="N33" s="37">
        <v>21000238</v>
      </c>
      <c r="O33" s="24">
        <f t="shared" si="3"/>
        <v>0.9097941651899374</v>
      </c>
      <c r="P33" s="37">
        <v>1287000</v>
      </c>
      <c r="Q33" s="37">
        <v>11278000</v>
      </c>
      <c r="R33" s="24">
        <f t="shared" si="4"/>
        <v>0.11411597801028552</v>
      </c>
      <c r="S33" s="46">
        <v>0</v>
      </c>
      <c r="T33" s="47">
        <v>11278000</v>
      </c>
      <c r="U33" s="24">
        <f t="shared" si="5"/>
        <v>0</v>
      </c>
      <c r="V33" s="46">
        <v>0</v>
      </c>
      <c r="W33" s="47">
        <v>3570000</v>
      </c>
      <c r="X33" s="24">
        <f t="shared" si="6"/>
        <v>0</v>
      </c>
      <c r="Y33" s="46">
        <v>6500000</v>
      </c>
      <c r="Z33" s="46">
        <v>11278000</v>
      </c>
      <c r="AA33" s="24">
        <f t="shared" si="7"/>
        <v>0.5763433232842703</v>
      </c>
      <c r="AB33" s="46">
        <v>25691000</v>
      </c>
      <c r="AC33" s="46">
        <v>7257256</v>
      </c>
      <c r="AD33" s="24">
        <f t="shared" si="8"/>
        <v>3.5400432339716277</v>
      </c>
      <c r="AE33" s="37">
        <v>11580000</v>
      </c>
      <c r="AF33" s="46">
        <v>47990983</v>
      </c>
      <c r="AG33" s="64">
        <f t="shared" si="9"/>
        <v>0.24129532833282452</v>
      </c>
    </row>
    <row r="34" spans="1:33" s="10" customFormat="1" ht="12.75">
      <c r="A34" s="22" t="s">
        <v>612</v>
      </c>
      <c r="B34" s="73" t="s">
        <v>144</v>
      </c>
      <c r="C34" s="102" t="s">
        <v>145</v>
      </c>
      <c r="D34" s="36">
        <v>401251165</v>
      </c>
      <c r="E34" s="37">
        <v>524411413</v>
      </c>
      <c r="F34" s="24">
        <f t="shared" si="0"/>
        <v>0.7651457520814865</v>
      </c>
      <c r="G34" s="43">
        <v>120225461</v>
      </c>
      <c r="H34" s="37">
        <v>484927878</v>
      </c>
      <c r="I34" s="24">
        <f t="shared" si="1"/>
        <v>0.24792441609224208</v>
      </c>
      <c r="J34" s="37">
        <v>120225461</v>
      </c>
      <c r="K34" s="37">
        <v>343597173</v>
      </c>
      <c r="L34" s="24">
        <f t="shared" si="2"/>
        <v>0.34990235789861984</v>
      </c>
      <c r="M34" s="37">
        <v>120225461</v>
      </c>
      <c r="N34" s="37">
        <v>401251165</v>
      </c>
      <c r="O34" s="24">
        <f t="shared" si="3"/>
        <v>0.29962644719050224</v>
      </c>
      <c r="P34" s="37">
        <v>67410855</v>
      </c>
      <c r="Q34" s="37">
        <v>105151382</v>
      </c>
      <c r="R34" s="24">
        <f t="shared" si="4"/>
        <v>0.6410838708710457</v>
      </c>
      <c r="S34" s="46">
        <v>26570934</v>
      </c>
      <c r="T34" s="47">
        <v>105151382</v>
      </c>
      <c r="U34" s="24">
        <f t="shared" si="5"/>
        <v>0.252692199518595</v>
      </c>
      <c r="V34" s="46">
        <v>26570934</v>
      </c>
      <c r="W34" s="47">
        <v>953634382</v>
      </c>
      <c r="X34" s="24">
        <f t="shared" si="6"/>
        <v>0.027862810424551156</v>
      </c>
      <c r="Y34" s="46">
        <v>47254566</v>
      </c>
      <c r="Z34" s="46">
        <v>105151382</v>
      </c>
      <c r="AA34" s="24">
        <f t="shared" si="7"/>
        <v>0.4493955771308836</v>
      </c>
      <c r="AB34" s="46">
        <v>45538000</v>
      </c>
      <c r="AC34" s="46">
        <v>218944460</v>
      </c>
      <c r="AD34" s="24">
        <f t="shared" si="8"/>
        <v>0.20798882054380366</v>
      </c>
      <c r="AE34" s="37">
        <v>129909928</v>
      </c>
      <c r="AF34" s="46">
        <v>484927878</v>
      </c>
      <c r="AG34" s="64">
        <f t="shared" si="9"/>
        <v>0.2678953590702822</v>
      </c>
    </row>
    <row r="35" spans="1:33" s="10" customFormat="1" ht="12.75">
      <c r="A35" s="22" t="s">
        <v>612</v>
      </c>
      <c r="B35" s="73" t="s">
        <v>146</v>
      </c>
      <c r="C35" s="102" t="s">
        <v>147</v>
      </c>
      <c r="D35" s="36">
        <v>83225000</v>
      </c>
      <c r="E35" s="37">
        <v>235251000</v>
      </c>
      <c r="F35" s="24">
        <f t="shared" si="0"/>
        <v>0.35377107855014434</v>
      </c>
      <c r="G35" s="43">
        <v>67448871</v>
      </c>
      <c r="H35" s="37">
        <v>123556789</v>
      </c>
      <c r="I35" s="24">
        <f t="shared" si="1"/>
        <v>0.5458936861818252</v>
      </c>
      <c r="J35" s="37">
        <v>67448871</v>
      </c>
      <c r="K35" s="37">
        <v>123556789</v>
      </c>
      <c r="L35" s="24">
        <f t="shared" si="2"/>
        <v>0.5458936861818252</v>
      </c>
      <c r="M35" s="37">
        <v>67448871</v>
      </c>
      <c r="N35" s="37">
        <v>83225000</v>
      </c>
      <c r="O35" s="24">
        <f t="shared" si="3"/>
        <v>0.8104400240312406</v>
      </c>
      <c r="P35" s="37">
        <v>0</v>
      </c>
      <c r="Q35" s="37">
        <v>42925711</v>
      </c>
      <c r="R35" s="24">
        <f t="shared" si="4"/>
        <v>0</v>
      </c>
      <c r="S35" s="46">
        <v>0</v>
      </c>
      <c r="T35" s="47">
        <v>42925711</v>
      </c>
      <c r="U35" s="24">
        <f t="shared" si="5"/>
        <v>0</v>
      </c>
      <c r="V35" s="46">
        <v>0</v>
      </c>
      <c r="W35" s="47">
        <v>29261000</v>
      </c>
      <c r="X35" s="24">
        <f t="shared" si="6"/>
        <v>0</v>
      </c>
      <c r="Y35" s="46">
        <v>42925711</v>
      </c>
      <c r="Z35" s="46">
        <v>42925711</v>
      </c>
      <c r="AA35" s="24">
        <f t="shared" si="7"/>
        <v>1</v>
      </c>
      <c r="AB35" s="46">
        <v>0</v>
      </c>
      <c r="AC35" s="46">
        <v>35898000</v>
      </c>
      <c r="AD35" s="24">
        <f t="shared" si="8"/>
        <v>0</v>
      </c>
      <c r="AE35" s="37">
        <v>0</v>
      </c>
      <c r="AF35" s="46">
        <v>123556789</v>
      </c>
      <c r="AG35" s="64">
        <f t="shared" si="9"/>
        <v>0</v>
      </c>
    </row>
    <row r="36" spans="1:33" s="10" customFormat="1" ht="12.75">
      <c r="A36" s="22" t="s">
        <v>612</v>
      </c>
      <c r="B36" s="73" t="s">
        <v>148</v>
      </c>
      <c r="C36" s="102" t="s">
        <v>149</v>
      </c>
      <c r="D36" s="36">
        <v>71113359</v>
      </c>
      <c r="E36" s="37">
        <v>146653909</v>
      </c>
      <c r="F36" s="24">
        <f t="shared" si="0"/>
        <v>0.4849059904703938</v>
      </c>
      <c r="G36" s="43">
        <v>31570961</v>
      </c>
      <c r="H36" s="37">
        <v>120504189</v>
      </c>
      <c r="I36" s="24">
        <f t="shared" si="1"/>
        <v>0.2619905686432195</v>
      </c>
      <c r="J36" s="37">
        <v>31570961</v>
      </c>
      <c r="K36" s="37">
        <v>109123351</v>
      </c>
      <c r="L36" s="24">
        <f t="shared" si="2"/>
        <v>0.2893144383001948</v>
      </c>
      <c r="M36" s="37">
        <v>31570961</v>
      </c>
      <c r="N36" s="37">
        <v>71113359</v>
      </c>
      <c r="O36" s="24">
        <f t="shared" si="3"/>
        <v>0.44395260530444075</v>
      </c>
      <c r="P36" s="37">
        <v>1805000</v>
      </c>
      <c r="Q36" s="37">
        <v>23950450</v>
      </c>
      <c r="R36" s="24">
        <f t="shared" si="4"/>
        <v>0.0753639284439332</v>
      </c>
      <c r="S36" s="46">
        <v>0</v>
      </c>
      <c r="T36" s="47">
        <v>23950450</v>
      </c>
      <c r="U36" s="24">
        <f t="shared" si="5"/>
        <v>0</v>
      </c>
      <c r="V36" s="46">
        <v>0</v>
      </c>
      <c r="W36" s="47">
        <v>242412543</v>
      </c>
      <c r="X36" s="24">
        <f t="shared" si="6"/>
        <v>0</v>
      </c>
      <c r="Y36" s="46">
        <v>13950000</v>
      </c>
      <c r="Z36" s="46">
        <v>23950450</v>
      </c>
      <c r="AA36" s="24">
        <f t="shared" si="7"/>
        <v>0.582452521768902</v>
      </c>
      <c r="AB36" s="46">
        <v>1960324</v>
      </c>
      <c r="AC36" s="46">
        <v>11652795</v>
      </c>
      <c r="AD36" s="24">
        <f t="shared" si="8"/>
        <v>0.16822779427596554</v>
      </c>
      <c r="AE36" s="37">
        <v>15539809</v>
      </c>
      <c r="AF36" s="46">
        <v>120504189</v>
      </c>
      <c r="AG36" s="64">
        <f t="shared" si="9"/>
        <v>0.1289565875589603</v>
      </c>
    </row>
    <row r="37" spans="1:33" s="10" customFormat="1" ht="12.75">
      <c r="A37" s="22" t="s">
        <v>612</v>
      </c>
      <c r="B37" s="73" t="s">
        <v>150</v>
      </c>
      <c r="C37" s="102" t="s">
        <v>151</v>
      </c>
      <c r="D37" s="36">
        <v>74104746</v>
      </c>
      <c r="E37" s="37">
        <v>177599148</v>
      </c>
      <c r="F37" s="24">
        <f t="shared" si="0"/>
        <v>0.41725845441555837</v>
      </c>
      <c r="G37" s="43">
        <v>34756809</v>
      </c>
      <c r="H37" s="37">
        <v>122024709</v>
      </c>
      <c r="I37" s="24">
        <f t="shared" si="1"/>
        <v>0.2848341887871251</v>
      </c>
      <c r="J37" s="37">
        <v>34756809</v>
      </c>
      <c r="K37" s="37">
        <v>122024709</v>
      </c>
      <c r="L37" s="24">
        <f t="shared" si="2"/>
        <v>0.2848341887871251</v>
      </c>
      <c r="M37" s="37">
        <v>34756809</v>
      </c>
      <c r="N37" s="37">
        <v>74104746</v>
      </c>
      <c r="O37" s="24">
        <f t="shared" si="3"/>
        <v>0.4690227127962897</v>
      </c>
      <c r="P37" s="37">
        <v>0</v>
      </c>
      <c r="Q37" s="37">
        <v>67491548</v>
      </c>
      <c r="R37" s="24">
        <f t="shared" si="4"/>
        <v>0</v>
      </c>
      <c r="S37" s="46">
        <v>0</v>
      </c>
      <c r="T37" s="47">
        <v>67491548</v>
      </c>
      <c r="U37" s="24">
        <f t="shared" si="5"/>
        <v>0</v>
      </c>
      <c r="V37" s="46">
        <v>0</v>
      </c>
      <c r="W37" s="47">
        <v>300217942</v>
      </c>
      <c r="X37" s="24">
        <f t="shared" si="6"/>
        <v>0</v>
      </c>
      <c r="Y37" s="46">
        <v>64187548</v>
      </c>
      <c r="Z37" s="46">
        <v>67491548</v>
      </c>
      <c r="AA37" s="24">
        <f t="shared" si="7"/>
        <v>0.9510457220510041</v>
      </c>
      <c r="AB37" s="46">
        <v>213221</v>
      </c>
      <c r="AC37" s="46">
        <v>3020334</v>
      </c>
      <c r="AD37" s="24">
        <f t="shared" si="8"/>
        <v>0.07059517258687284</v>
      </c>
      <c r="AE37" s="37">
        <v>5137545</v>
      </c>
      <c r="AF37" s="46">
        <v>122024709</v>
      </c>
      <c r="AG37" s="64">
        <f t="shared" si="9"/>
        <v>0.04210249745401974</v>
      </c>
    </row>
    <row r="38" spans="1:33" s="10" customFormat="1" ht="12.75">
      <c r="A38" s="22" t="s">
        <v>612</v>
      </c>
      <c r="B38" s="73" t="s">
        <v>152</v>
      </c>
      <c r="C38" s="102" t="s">
        <v>153</v>
      </c>
      <c r="D38" s="36">
        <v>0</v>
      </c>
      <c r="E38" s="37">
        <v>0</v>
      </c>
      <c r="F38" s="24">
        <f t="shared" si="0"/>
        <v>0</v>
      </c>
      <c r="G38" s="43">
        <v>0</v>
      </c>
      <c r="H38" s="37">
        <v>0</v>
      </c>
      <c r="I38" s="24">
        <f t="shared" si="1"/>
        <v>0</v>
      </c>
      <c r="J38" s="37">
        <v>0</v>
      </c>
      <c r="K38" s="37">
        <v>0</v>
      </c>
      <c r="L38" s="24">
        <f t="shared" si="2"/>
        <v>0</v>
      </c>
      <c r="M38" s="37">
        <v>0</v>
      </c>
      <c r="N38" s="37">
        <v>0</v>
      </c>
      <c r="O38" s="24">
        <f t="shared" si="3"/>
        <v>0</v>
      </c>
      <c r="P38" s="37">
        <v>620000</v>
      </c>
      <c r="Q38" s="37">
        <v>20283596</v>
      </c>
      <c r="R38" s="24">
        <f t="shared" si="4"/>
        <v>0.030566572120643697</v>
      </c>
      <c r="S38" s="46">
        <v>0</v>
      </c>
      <c r="T38" s="47">
        <v>20283596</v>
      </c>
      <c r="U38" s="24">
        <f t="shared" si="5"/>
        <v>0</v>
      </c>
      <c r="V38" s="46">
        <v>0</v>
      </c>
      <c r="W38" s="47">
        <v>0</v>
      </c>
      <c r="X38" s="24">
        <f t="shared" si="6"/>
        <v>0</v>
      </c>
      <c r="Y38" s="46">
        <v>19563596</v>
      </c>
      <c r="Z38" s="46">
        <v>20283596</v>
      </c>
      <c r="AA38" s="24">
        <f t="shared" si="7"/>
        <v>0.9645033356018331</v>
      </c>
      <c r="AB38" s="46">
        <v>0</v>
      </c>
      <c r="AC38" s="46">
        <v>0</v>
      </c>
      <c r="AD38" s="24">
        <f t="shared" si="8"/>
        <v>0</v>
      </c>
      <c r="AE38" s="37">
        <v>0</v>
      </c>
      <c r="AF38" s="46">
        <v>0</v>
      </c>
      <c r="AG38" s="64">
        <f t="shared" si="9"/>
        <v>0</v>
      </c>
    </row>
    <row r="39" spans="1:33" s="10" customFormat="1" ht="12.75">
      <c r="A39" s="22" t="s">
        <v>613</v>
      </c>
      <c r="B39" s="73" t="s">
        <v>527</v>
      </c>
      <c r="C39" s="102" t="s">
        <v>528</v>
      </c>
      <c r="D39" s="36">
        <v>544094500</v>
      </c>
      <c r="E39" s="37">
        <v>953420135</v>
      </c>
      <c r="F39" s="24">
        <f t="shared" si="0"/>
        <v>0.5706765360058187</v>
      </c>
      <c r="G39" s="43">
        <v>142172231</v>
      </c>
      <c r="H39" s="37">
        <v>425341136</v>
      </c>
      <c r="I39" s="24">
        <f t="shared" si="1"/>
        <v>0.33425459934822765</v>
      </c>
      <c r="J39" s="37">
        <v>142172231</v>
      </c>
      <c r="K39" s="37">
        <v>420111136</v>
      </c>
      <c r="L39" s="24">
        <f t="shared" si="2"/>
        <v>0.33841576387063443</v>
      </c>
      <c r="M39" s="37">
        <v>142172231</v>
      </c>
      <c r="N39" s="37">
        <v>544094500</v>
      </c>
      <c r="O39" s="24">
        <f t="shared" si="3"/>
        <v>0.26130062149130345</v>
      </c>
      <c r="P39" s="37">
        <v>0</v>
      </c>
      <c r="Q39" s="37">
        <v>544479000</v>
      </c>
      <c r="R39" s="24">
        <f t="shared" si="4"/>
        <v>0</v>
      </c>
      <c r="S39" s="46">
        <v>0</v>
      </c>
      <c r="T39" s="47">
        <v>544479000</v>
      </c>
      <c r="U39" s="24">
        <f t="shared" si="5"/>
        <v>0</v>
      </c>
      <c r="V39" s="46">
        <v>0</v>
      </c>
      <c r="W39" s="47">
        <v>0</v>
      </c>
      <c r="X39" s="24">
        <f t="shared" si="6"/>
        <v>0</v>
      </c>
      <c r="Y39" s="46">
        <v>544479000</v>
      </c>
      <c r="Z39" s="46">
        <v>544479000</v>
      </c>
      <c r="AA39" s="24">
        <f t="shared" si="7"/>
        <v>1</v>
      </c>
      <c r="AB39" s="46">
        <v>0</v>
      </c>
      <c r="AC39" s="46">
        <v>0</v>
      </c>
      <c r="AD39" s="24">
        <f t="shared" si="8"/>
        <v>0</v>
      </c>
      <c r="AE39" s="37">
        <v>0</v>
      </c>
      <c r="AF39" s="46">
        <v>425341136</v>
      </c>
      <c r="AG39" s="64">
        <f t="shared" si="9"/>
        <v>0</v>
      </c>
    </row>
    <row r="40" spans="1:33" s="66" customFormat="1" ht="12.75">
      <c r="A40" s="74"/>
      <c r="B40" s="75" t="s">
        <v>616</v>
      </c>
      <c r="C40" s="72"/>
      <c r="D40" s="38">
        <f>SUM(D31:D39)</f>
        <v>1373210224</v>
      </c>
      <c r="E40" s="39">
        <f>SUM(E31:E39)</f>
        <v>2326729870</v>
      </c>
      <c r="F40" s="28">
        <f t="shared" si="0"/>
        <v>0.5901889349965667</v>
      </c>
      <c r="G40" s="44">
        <f>SUM(G31:G39)</f>
        <v>496860208</v>
      </c>
      <c r="H40" s="39">
        <f>SUM(H31:H39)</f>
        <v>1560738233</v>
      </c>
      <c r="I40" s="28">
        <f t="shared" si="1"/>
        <v>0.31834948199157753</v>
      </c>
      <c r="J40" s="39">
        <f>SUM(J31:J39)</f>
        <v>496860208</v>
      </c>
      <c r="K40" s="39">
        <f>SUM(K31:K39)</f>
        <v>1342139054</v>
      </c>
      <c r="L40" s="28">
        <f t="shared" si="2"/>
        <v>0.370200246032033</v>
      </c>
      <c r="M40" s="39">
        <f>SUM(M31:M39)</f>
        <v>496860208</v>
      </c>
      <c r="N40" s="39">
        <f>SUM(N31:N39)</f>
        <v>1373210224</v>
      </c>
      <c r="O40" s="28">
        <f t="shared" si="3"/>
        <v>0.3618238484656083</v>
      </c>
      <c r="P40" s="39">
        <f>SUM(P31:P39)</f>
        <v>71122855</v>
      </c>
      <c r="Q40" s="39">
        <f>SUM(Q31:Q39)</f>
        <v>861321737</v>
      </c>
      <c r="R40" s="28">
        <f t="shared" si="4"/>
        <v>0.08257408578555356</v>
      </c>
      <c r="S40" s="59">
        <f>SUM(S31:S39)</f>
        <v>26570934</v>
      </c>
      <c r="T40" s="60">
        <f>SUM(T31:T39)</f>
        <v>861321737</v>
      </c>
      <c r="U40" s="28">
        <f t="shared" si="5"/>
        <v>0.030849022912793386</v>
      </c>
      <c r="V40" s="59">
        <f>SUM(V31:V39)</f>
        <v>26570934</v>
      </c>
      <c r="W40" s="60">
        <f>SUM(W31:W39)</f>
        <v>1666926965</v>
      </c>
      <c r="X40" s="28">
        <f t="shared" si="6"/>
        <v>0.015940070895667586</v>
      </c>
      <c r="Y40" s="59">
        <f>SUM(Y31:Y39)</f>
        <v>772348041</v>
      </c>
      <c r="Z40" s="59">
        <f>SUM(Z31:Z39)</f>
        <v>861321737</v>
      </c>
      <c r="AA40" s="28">
        <f t="shared" si="7"/>
        <v>0.8967009745859926</v>
      </c>
      <c r="AB40" s="59">
        <f>SUM(AB31:AB39)</f>
        <v>168131278</v>
      </c>
      <c r="AC40" s="59">
        <f>SUM(AC31:AC39)</f>
        <v>379841623</v>
      </c>
      <c r="AD40" s="28">
        <f t="shared" si="8"/>
        <v>0.44263521378224524</v>
      </c>
      <c r="AE40" s="39">
        <f>SUM(AE31:AE39)</f>
        <v>165759514</v>
      </c>
      <c r="AF40" s="59">
        <f>SUM(AF31:AF39)</f>
        <v>1560738233</v>
      </c>
      <c r="AG40" s="76">
        <f t="shared" si="9"/>
        <v>0.10620583932347354</v>
      </c>
    </row>
    <row r="41" spans="1:33" s="10" customFormat="1" ht="12.75">
      <c r="A41" s="22" t="s">
        <v>612</v>
      </c>
      <c r="B41" s="73" t="s">
        <v>154</v>
      </c>
      <c r="C41" s="102" t="s">
        <v>155</v>
      </c>
      <c r="D41" s="36">
        <v>129287977</v>
      </c>
      <c r="E41" s="37">
        <v>206053977</v>
      </c>
      <c r="F41" s="24">
        <f t="shared" si="0"/>
        <v>0.6274471324569484</v>
      </c>
      <c r="G41" s="43">
        <v>55076091</v>
      </c>
      <c r="H41" s="37">
        <v>165485834</v>
      </c>
      <c r="I41" s="24">
        <f t="shared" si="1"/>
        <v>0.3328145356538494</v>
      </c>
      <c r="J41" s="37">
        <v>55076091</v>
      </c>
      <c r="K41" s="37">
        <v>149124284</v>
      </c>
      <c r="L41" s="24">
        <f t="shared" si="2"/>
        <v>0.3693301286864854</v>
      </c>
      <c r="M41" s="37">
        <v>55076091</v>
      </c>
      <c r="N41" s="37">
        <v>129287977</v>
      </c>
      <c r="O41" s="24">
        <f t="shared" si="3"/>
        <v>0.4259954581855666</v>
      </c>
      <c r="P41" s="37">
        <v>10041000</v>
      </c>
      <c r="Q41" s="37">
        <v>40568350</v>
      </c>
      <c r="R41" s="24">
        <f t="shared" si="4"/>
        <v>0.2475082176129914</v>
      </c>
      <c r="S41" s="46">
        <v>0</v>
      </c>
      <c r="T41" s="47">
        <v>40568350</v>
      </c>
      <c r="U41" s="24">
        <f t="shared" si="5"/>
        <v>0</v>
      </c>
      <c r="V41" s="46">
        <v>0</v>
      </c>
      <c r="W41" s="47">
        <v>164360000</v>
      </c>
      <c r="X41" s="24">
        <f t="shared" si="6"/>
        <v>0</v>
      </c>
      <c r="Y41" s="46">
        <v>35040350</v>
      </c>
      <c r="Z41" s="46">
        <v>40568350</v>
      </c>
      <c r="AA41" s="24">
        <f t="shared" si="7"/>
        <v>0.8637361391330927</v>
      </c>
      <c r="AB41" s="46">
        <v>12300000</v>
      </c>
      <c r="AC41" s="46">
        <v>27053568</v>
      </c>
      <c r="AD41" s="24">
        <f t="shared" si="8"/>
        <v>0.45465352296599104</v>
      </c>
      <c r="AE41" s="37">
        <v>17902515</v>
      </c>
      <c r="AF41" s="46">
        <v>165485834</v>
      </c>
      <c r="AG41" s="64">
        <f t="shared" si="9"/>
        <v>0.10818155589075981</v>
      </c>
    </row>
    <row r="42" spans="1:33" s="10" customFormat="1" ht="12.75">
      <c r="A42" s="22" t="s">
        <v>612</v>
      </c>
      <c r="B42" s="73" t="s">
        <v>156</v>
      </c>
      <c r="C42" s="102" t="s">
        <v>157</v>
      </c>
      <c r="D42" s="36">
        <v>75245590</v>
      </c>
      <c r="E42" s="37">
        <v>174790396</v>
      </c>
      <c r="F42" s="24">
        <f aca="true" t="shared" si="10" ref="F42:F60">IF($E42=0,0,($N42/$E42))</f>
        <v>0.43049041435892166</v>
      </c>
      <c r="G42" s="43">
        <v>49846446</v>
      </c>
      <c r="H42" s="37">
        <v>144207333</v>
      </c>
      <c r="I42" s="24">
        <f aca="true" t="shared" si="11" ref="I42:I60">IF($AF42=0,0,($M42/$AF42))</f>
        <v>0.3456581920144102</v>
      </c>
      <c r="J42" s="37">
        <v>49846446</v>
      </c>
      <c r="K42" s="37">
        <v>124135733</v>
      </c>
      <c r="L42" s="24">
        <f aca="true" t="shared" si="12" ref="L42:L60">IF($K42=0,0,($M42/$K42))</f>
        <v>0.40154792496371694</v>
      </c>
      <c r="M42" s="37">
        <v>49846446</v>
      </c>
      <c r="N42" s="37">
        <v>75245590</v>
      </c>
      <c r="O42" s="24">
        <f aca="true" t="shared" si="13" ref="O42:O60">IF($N42=0,0,($M42/$N42))</f>
        <v>0.6624500651798996</v>
      </c>
      <c r="P42" s="37">
        <v>18530000</v>
      </c>
      <c r="Q42" s="37">
        <v>45153750</v>
      </c>
      <c r="R42" s="24">
        <f aca="true" t="shared" si="14" ref="R42:R60">IF($T42=0,0,($P42/$T42))</f>
        <v>0.4103756609362456</v>
      </c>
      <c r="S42" s="46">
        <v>0</v>
      </c>
      <c r="T42" s="47">
        <v>45153750</v>
      </c>
      <c r="U42" s="24">
        <f aca="true" t="shared" si="15" ref="U42:U60">IF($T42=0,0,($V42/$T42))</f>
        <v>0</v>
      </c>
      <c r="V42" s="46">
        <v>0</v>
      </c>
      <c r="W42" s="47">
        <v>202826750</v>
      </c>
      <c r="X42" s="24">
        <f aca="true" t="shared" si="16" ref="X42:X60">IF($W42=0,0,($V42/$W42))</f>
        <v>0</v>
      </c>
      <c r="Y42" s="46">
        <v>22530180</v>
      </c>
      <c r="Z42" s="46">
        <v>45153750</v>
      </c>
      <c r="AA42" s="24">
        <f aca="true" t="shared" si="17" ref="AA42:AA60">IF($Z42=0,0,($Y42/$Z42))</f>
        <v>0.4989658666223736</v>
      </c>
      <c r="AB42" s="46">
        <v>6627319</v>
      </c>
      <c r="AC42" s="46">
        <v>35177115</v>
      </c>
      <c r="AD42" s="24">
        <f aca="true" t="shared" si="18" ref="AD42:AD60">IF($AC42=0,0,($AB42/$AC42))</f>
        <v>0.18839859380168045</v>
      </c>
      <c r="AE42" s="37">
        <v>2129697</v>
      </c>
      <c r="AF42" s="46">
        <v>144207333</v>
      </c>
      <c r="AG42" s="64">
        <f aca="true" t="shared" si="19" ref="AG42:AG60">IF($AF42=0,0,($AE42/$AF42))</f>
        <v>0.014768298918613244</v>
      </c>
    </row>
    <row r="43" spans="1:33" s="10" customFormat="1" ht="12.75">
      <c r="A43" s="22" t="s">
        <v>612</v>
      </c>
      <c r="B43" s="73" t="s">
        <v>158</v>
      </c>
      <c r="C43" s="102" t="s">
        <v>159</v>
      </c>
      <c r="D43" s="36">
        <v>116919797</v>
      </c>
      <c r="E43" s="37">
        <v>145894517</v>
      </c>
      <c r="F43" s="24">
        <f t="shared" si="10"/>
        <v>0.8013995275778596</v>
      </c>
      <c r="G43" s="43">
        <v>50527283</v>
      </c>
      <c r="H43" s="37">
        <v>126501755</v>
      </c>
      <c r="I43" s="24">
        <f t="shared" si="11"/>
        <v>0.3994196207001239</v>
      </c>
      <c r="J43" s="37">
        <v>50527283</v>
      </c>
      <c r="K43" s="37">
        <v>87490110</v>
      </c>
      <c r="L43" s="24">
        <f t="shared" si="12"/>
        <v>0.5775199391108321</v>
      </c>
      <c r="M43" s="37">
        <v>50527283</v>
      </c>
      <c r="N43" s="37">
        <v>116919797</v>
      </c>
      <c r="O43" s="24">
        <f t="shared" si="13"/>
        <v>0.43215335893886303</v>
      </c>
      <c r="P43" s="37">
        <v>5275800</v>
      </c>
      <c r="Q43" s="37">
        <v>22307379</v>
      </c>
      <c r="R43" s="24">
        <f t="shared" si="14"/>
        <v>0.2365047009780934</v>
      </c>
      <c r="S43" s="46">
        <v>3080000</v>
      </c>
      <c r="T43" s="47">
        <v>22307379</v>
      </c>
      <c r="U43" s="24">
        <f t="shared" si="15"/>
        <v>0.13807090469929256</v>
      </c>
      <c r="V43" s="46">
        <v>3080000</v>
      </c>
      <c r="W43" s="47">
        <v>194589605</v>
      </c>
      <c r="X43" s="24">
        <f t="shared" si="16"/>
        <v>0.015828183627794506</v>
      </c>
      <c r="Y43" s="46">
        <v>14778579</v>
      </c>
      <c r="Z43" s="46">
        <v>22307379</v>
      </c>
      <c r="AA43" s="24">
        <f t="shared" si="17"/>
        <v>0.6624973287986904</v>
      </c>
      <c r="AB43" s="46">
        <v>14059830</v>
      </c>
      <c r="AC43" s="46">
        <v>66504480</v>
      </c>
      <c r="AD43" s="24">
        <f t="shared" si="18"/>
        <v>0.21141177256028465</v>
      </c>
      <c r="AE43" s="37">
        <v>21588618</v>
      </c>
      <c r="AF43" s="46">
        <v>126501755</v>
      </c>
      <c r="AG43" s="64">
        <f t="shared" si="19"/>
        <v>0.17065864422197147</v>
      </c>
    </row>
    <row r="44" spans="1:33" s="10" customFormat="1" ht="12.75">
      <c r="A44" s="22" t="s">
        <v>612</v>
      </c>
      <c r="B44" s="73" t="s">
        <v>160</v>
      </c>
      <c r="C44" s="102" t="s">
        <v>161</v>
      </c>
      <c r="D44" s="36">
        <v>75241412</v>
      </c>
      <c r="E44" s="37">
        <v>114367413</v>
      </c>
      <c r="F44" s="24">
        <f t="shared" si="10"/>
        <v>0.6578920518207403</v>
      </c>
      <c r="G44" s="43">
        <v>40391531</v>
      </c>
      <c r="H44" s="37">
        <v>132216341</v>
      </c>
      <c r="I44" s="24">
        <f t="shared" si="11"/>
        <v>0.30549575562675724</v>
      </c>
      <c r="J44" s="37">
        <v>40391531</v>
      </c>
      <c r="K44" s="37">
        <v>117647397</v>
      </c>
      <c r="L44" s="24">
        <f t="shared" si="12"/>
        <v>0.343327026606462</v>
      </c>
      <c r="M44" s="37">
        <v>40391531</v>
      </c>
      <c r="N44" s="37">
        <v>75241412</v>
      </c>
      <c r="O44" s="24">
        <f t="shared" si="13"/>
        <v>0.5368257974744015</v>
      </c>
      <c r="P44" s="37">
        <v>1065000</v>
      </c>
      <c r="Q44" s="37">
        <v>15221000</v>
      </c>
      <c r="R44" s="24">
        <f t="shared" si="14"/>
        <v>0.06996912160830432</v>
      </c>
      <c r="S44" s="46">
        <v>0</v>
      </c>
      <c r="T44" s="47">
        <v>15221000</v>
      </c>
      <c r="U44" s="24">
        <f t="shared" si="15"/>
        <v>0</v>
      </c>
      <c r="V44" s="46">
        <v>0</v>
      </c>
      <c r="W44" s="47">
        <v>30901500</v>
      </c>
      <c r="X44" s="24">
        <f t="shared" si="16"/>
        <v>0</v>
      </c>
      <c r="Y44" s="46">
        <v>11414500</v>
      </c>
      <c r="Z44" s="46">
        <v>15221000</v>
      </c>
      <c r="AA44" s="24">
        <f t="shared" si="17"/>
        <v>0.7499178766178306</v>
      </c>
      <c r="AB44" s="46">
        <v>7466137</v>
      </c>
      <c r="AC44" s="46">
        <v>46834432</v>
      </c>
      <c r="AD44" s="24">
        <f t="shared" si="18"/>
        <v>0.15941555563223228</v>
      </c>
      <c r="AE44" s="37">
        <v>21700635</v>
      </c>
      <c r="AF44" s="46">
        <v>132216341</v>
      </c>
      <c r="AG44" s="64">
        <f t="shared" si="19"/>
        <v>0.16412975004352903</v>
      </c>
    </row>
    <row r="45" spans="1:33" s="10" customFormat="1" ht="12.75">
      <c r="A45" s="22" t="s">
        <v>613</v>
      </c>
      <c r="B45" s="73" t="s">
        <v>529</v>
      </c>
      <c r="C45" s="102" t="s">
        <v>530</v>
      </c>
      <c r="D45" s="36">
        <v>180701863</v>
      </c>
      <c r="E45" s="37">
        <v>456946204</v>
      </c>
      <c r="F45" s="24">
        <f t="shared" si="10"/>
        <v>0.39545544184015147</v>
      </c>
      <c r="G45" s="43">
        <v>120297940</v>
      </c>
      <c r="H45" s="37">
        <v>326452737</v>
      </c>
      <c r="I45" s="24">
        <f t="shared" si="11"/>
        <v>0.36850032597521154</v>
      </c>
      <c r="J45" s="37">
        <v>120297940</v>
      </c>
      <c r="K45" s="37">
        <v>326452737</v>
      </c>
      <c r="L45" s="24">
        <f t="shared" si="12"/>
        <v>0.36850032597521154</v>
      </c>
      <c r="M45" s="37">
        <v>120297940</v>
      </c>
      <c r="N45" s="37">
        <v>180701863</v>
      </c>
      <c r="O45" s="24">
        <f t="shared" si="13"/>
        <v>0.6657260639310619</v>
      </c>
      <c r="P45" s="37">
        <v>735500</v>
      </c>
      <c r="Q45" s="37">
        <v>172464500</v>
      </c>
      <c r="R45" s="24">
        <f t="shared" si="14"/>
        <v>0.004264645767679725</v>
      </c>
      <c r="S45" s="46">
        <v>0</v>
      </c>
      <c r="T45" s="47">
        <v>172464500</v>
      </c>
      <c r="U45" s="24">
        <f t="shared" si="15"/>
        <v>0</v>
      </c>
      <c r="V45" s="46">
        <v>0</v>
      </c>
      <c r="W45" s="47">
        <v>1281600614</v>
      </c>
      <c r="X45" s="24">
        <f t="shared" si="16"/>
        <v>0</v>
      </c>
      <c r="Y45" s="46">
        <v>171729000</v>
      </c>
      <c r="Z45" s="46">
        <v>172464500</v>
      </c>
      <c r="AA45" s="24">
        <f t="shared" si="17"/>
        <v>0.9957353542323203</v>
      </c>
      <c r="AB45" s="46">
        <v>0</v>
      </c>
      <c r="AC45" s="46">
        <v>0</v>
      </c>
      <c r="AD45" s="24">
        <f t="shared" si="18"/>
        <v>0</v>
      </c>
      <c r="AE45" s="37">
        <v>68599113</v>
      </c>
      <c r="AF45" s="46">
        <v>326452737</v>
      </c>
      <c r="AG45" s="64">
        <f t="shared" si="19"/>
        <v>0.21013489925189385</v>
      </c>
    </row>
    <row r="46" spans="1:33" s="66" customFormat="1" ht="12.75">
      <c r="A46" s="74"/>
      <c r="B46" s="75" t="s">
        <v>617</v>
      </c>
      <c r="C46" s="72"/>
      <c r="D46" s="38">
        <f>SUM(D41:D45)</f>
        <v>577396639</v>
      </c>
      <c r="E46" s="39">
        <f>SUM(E41:E45)</f>
        <v>1098052507</v>
      </c>
      <c r="F46" s="28">
        <f t="shared" si="10"/>
        <v>0.5258370026197663</v>
      </c>
      <c r="G46" s="44">
        <f>SUM(G41:G45)</f>
        <v>316139291</v>
      </c>
      <c r="H46" s="39">
        <f>SUM(H41:H45)</f>
        <v>894864000</v>
      </c>
      <c r="I46" s="28">
        <f t="shared" si="11"/>
        <v>0.35328194116647893</v>
      </c>
      <c r="J46" s="39">
        <f>SUM(J41:J45)</f>
        <v>316139291</v>
      </c>
      <c r="K46" s="39">
        <f>SUM(K41:K45)</f>
        <v>804850261</v>
      </c>
      <c r="L46" s="28">
        <f t="shared" si="12"/>
        <v>0.3927926799790154</v>
      </c>
      <c r="M46" s="39">
        <f>SUM(M41:M45)</f>
        <v>316139291</v>
      </c>
      <c r="N46" s="39">
        <f>SUM(N41:N45)</f>
        <v>577396639</v>
      </c>
      <c r="O46" s="28">
        <f t="shared" si="13"/>
        <v>0.5475253398556759</v>
      </c>
      <c r="P46" s="39">
        <f>SUM(P41:P45)</f>
        <v>35647300</v>
      </c>
      <c r="Q46" s="39">
        <f>SUM(Q41:Q45)</f>
        <v>295714979</v>
      </c>
      <c r="R46" s="28">
        <f t="shared" si="14"/>
        <v>0.12054614250703885</v>
      </c>
      <c r="S46" s="59">
        <f>SUM(S41:S45)</f>
        <v>3080000</v>
      </c>
      <c r="T46" s="60">
        <f>SUM(T41:T45)</f>
        <v>295714979</v>
      </c>
      <c r="U46" s="28">
        <f t="shared" si="15"/>
        <v>0.010415434518790474</v>
      </c>
      <c r="V46" s="59">
        <f>SUM(V41:V45)</f>
        <v>3080000</v>
      </c>
      <c r="W46" s="60">
        <f>SUM(W41:W45)</f>
        <v>1874278469</v>
      </c>
      <c r="X46" s="28">
        <f t="shared" si="16"/>
        <v>0.0016432990353046626</v>
      </c>
      <c r="Y46" s="59">
        <f>SUM(Y41:Y45)</f>
        <v>255492609</v>
      </c>
      <c r="Z46" s="59">
        <f>SUM(Z41:Z45)</f>
        <v>295714979</v>
      </c>
      <c r="AA46" s="28">
        <f t="shared" si="17"/>
        <v>0.8639826425566356</v>
      </c>
      <c r="AB46" s="59">
        <f>SUM(AB41:AB45)</f>
        <v>40453286</v>
      </c>
      <c r="AC46" s="59">
        <f>SUM(AC41:AC45)</f>
        <v>175569595</v>
      </c>
      <c r="AD46" s="28">
        <f t="shared" si="18"/>
        <v>0.23041168375424</v>
      </c>
      <c r="AE46" s="39">
        <f>SUM(AE41:AE45)</f>
        <v>131920578</v>
      </c>
      <c r="AF46" s="59">
        <f>SUM(AF41:AF45)</f>
        <v>894864000</v>
      </c>
      <c r="AG46" s="76">
        <f t="shared" si="19"/>
        <v>0.14741969505980798</v>
      </c>
    </row>
    <row r="47" spans="1:33" s="10" customFormat="1" ht="12.75">
      <c r="A47" s="22" t="s">
        <v>612</v>
      </c>
      <c r="B47" s="73" t="s">
        <v>162</v>
      </c>
      <c r="C47" s="102" t="s">
        <v>163</v>
      </c>
      <c r="D47" s="36">
        <v>93776367</v>
      </c>
      <c r="E47" s="37">
        <v>209127367</v>
      </c>
      <c r="F47" s="24">
        <f t="shared" si="10"/>
        <v>0.44841748043430396</v>
      </c>
      <c r="G47" s="43">
        <v>71983711</v>
      </c>
      <c r="H47" s="37">
        <v>129708867</v>
      </c>
      <c r="I47" s="24">
        <f t="shared" si="11"/>
        <v>0.5549636864841322</v>
      </c>
      <c r="J47" s="37">
        <v>71983711</v>
      </c>
      <c r="K47" s="37">
        <v>129285267</v>
      </c>
      <c r="L47" s="24">
        <f t="shared" si="12"/>
        <v>0.5567820113640636</v>
      </c>
      <c r="M47" s="37">
        <v>71983711</v>
      </c>
      <c r="N47" s="37">
        <v>93776367</v>
      </c>
      <c r="O47" s="24">
        <f t="shared" si="13"/>
        <v>0.7676103617876346</v>
      </c>
      <c r="P47" s="37">
        <v>12100000</v>
      </c>
      <c r="Q47" s="37">
        <v>79468000</v>
      </c>
      <c r="R47" s="24">
        <f t="shared" si="14"/>
        <v>0.15226254593043742</v>
      </c>
      <c r="S47" s="46">
        <v>3000000</v>
      </c>
      <c r="T47" s="47">
        <v>79468000</v>
      </c>
      <c r="U47" s="24">
        <f t="shared" si="15"/>
        <v>0.037751044445562994</v>
      </c>
      <c r="V47" s="46">
        <v>3000000</v>
      </c>
      <c r="W47" s="47">
        <v>79468000</v>
      </c>
      <c r="X47" s="24">
        <f t="shared" si="16"/>
        <v>0.037751044445562994</v>
      </c>
      <c r="Y47" s="46">
        <v>66463000</v>
      </c>
      <c r="Z47" s="46">
        <v>79468000</v>
      </c>
      <c r="AA47" s="24">
        <f t="shared" si="17"/>
        <v>0.8363492223284844</v>
      </c>
      <c r="AB47" s="46">
        <v>0</v>
      </c>
      <c r="AC47" s="46">
        <v>0</v>
      </c>
      <c r="AD47" s="24">
        <f t="shared" si="18"/>
        <v>0</v>
      </c>
      <c r="AE47" s="37">
        <v>0</v>
      </c>
      <c r="AF47" s="46">
        <v>129708867</v>
      </c>
      <c r="AG47" s="64">
        <f t="shared" si="19"/>
        <v>0</v>
      </c>
    </row>
    <row r="48" spans="1:33" s="10" customFormat="1" ht="12.75">
      <c r="A48" s="22" t="s">
        <v>612</v>
      </c>
      <c r="B48" s="73" t="s">
        <v>164</v>
      </c>
      <c r="C48" s="102" t="s">
        <v>165</v>
      </c>
      <c r="D48" s="36">
        <v>30420867</v>
      </c>
      <c r="E48" s="37">
        <v>101903194</v>
      </c>
      <c r="F48" s="24">
        <f t="shared" si="10"/>
        <v>0.29852711976819885</v>
      </c>
      <c r="G48" s="43">
        <v>24711607</v>
      </c>
      <c r="H48" s="37">
        <v>98699566</v>
      </c>
      <c r="I48" s="24">
        <f t="shared" si="11"/>
        <v>0.25037199251717074</v>
      </c>
      <c r="J48" s="37">
        <v>24711607</v>
      </c>
      <c r="K48" s="37">
        <v>98540939</v>
      </c>
      <c r="L48" s="24">
        <f t="shared" si="12"/>
        <v>0.25077503067024765</v>
      </c>
      <c r="M48" s="37">
        <v>24711607</v>
      </c>
      <c r="N48" s="37">
        <v>30420867</v>
      </c>
      <c r="O48" s="24">
        <f t="shared" si="13"/>
        <v>0.8123242181098915</v>
      </c>
      <c r="P48" s="37">
        <v>0</v>
      </c>
      <c r="Q48" s="37">
        <v>1545217</v>
      </c>
      <c r="R48" s="24">
        <f t="shared" si="14"/>
        <v>0</v>
      </c>
      <c r="S48" s="46">
        <v>0</v>
      </c>
      <c r="T48" s="47">
        <v>1545217</v>
      </c>
      <c r="U48" s="24">
        <f t="shared" si="15"/>
        <v>0</v>
      </c>
      <c r="V48" s="46">
        <v>0</v>
      </c>
      <c r="W48" s="47">
        <v>67067517</v>
      </c>
      <c r="X48" s="24">
        <f t="shared" si="16"/>
        <v>0</v>
      </c>
      <c r="Y48" s="46">
        <v>770000</v>
      </c>
      <c r="Z48" s="46">
        <v>1545217</v>
      </c>
      <c r="AA48" s="24">
        <f t="shared" si="17"/>
        <v>0.4983118875860154</v>
      </c>
      <c r="AB48" s="46">
        <v>-1703061</v>
      </c>
      <c r="AC48" s="46">
        <v>535604</v>
      </c>
      <c r="AD48" s="24">
        <f t="shared" si="18"/>
        <v>-3.1797017946094503</v>
      </c>
      <c r="AE48" s="37">
        <v>40496535</v>
      </c>
      <c r="AF48" s="46">
        <v>98699566</v>
      </c>
      <c r="AG48" s="64">
        <f t="shared" si="19"/>
        <v>0.4103010442822008</v>
      </c>
    </row>
    <row r="49" spans="1:33" s="10" customFormat="1" ht="12.75">
      <c r="A49" s="22" t="s">
        <v>612</v>
      </c>
      <c r="B49" s="73" t="s">
        <v>166</v>
      </c>
      <c r="C49" s="102" t="s">
        <v>167</v>
      </c>
      <c r="D49" s="36">
        <v>56750000</v>
      </c>
      <c r="E49" s="37">
        <v>188781000</v>
      </c>
      <c r="F49" s="24">
        <f t="shared" si="10"/>
        <v>0.3006128794740996</v>
      </c>
      <c r="G49" s="43">
        <v>62796469</v>
      </c>
      <c r="H49" s="37">
        <v>135071000</v>
      </c>
      <c r="I49" s="24">
        <f t="shared" si="11"/>
        <v>0.464914519030732</v>
      </c>
      <c r="J49" s="37">
        <v>62796469</v>
      </c>
      <c r="K49" s="37">
        <v>135071000</v>
      </c>
      <c r="L49" s="24">
        <f t="shared" si="12"/>
        <v>0.464914519030732</v>
      </c>
      <c r="M49" s="37">
        <v>62796469</v>
      </c>
      <c r="N49" s="37">
        <v>56750000</v>
      </c>
      <c r="O49" s="24">
        <f t="shared" si="13"/>
        <v>1.1065457092511013</v>
      </c>
      <c r="P49" s="37">
        <v>0</v>
      </c>
      <c r="Q49" s="37">
        <v>53710000</v>
      </c>
      <c r="R49" s="24">
        <f t="shared" si="14"/>
        <v>0</v>
      </c>
      <c r="S49" s="46">
        <v>0</v>
      </c>
      <c r="T49" s="47">
        <v>53710000</v>
      </c>
      <c r="U49" s="24">
        <f t="shared" si="15"/>
        <v>0</v>
      </c>
      <c r="V49" s="46">
        <v>0</v>
      </c>
      <c r="W49" s="47">
        <v>257567599</v>
      </c>
      <c r="X49" s="24">
        <f t="shared" si="16"/>
        <v>0</v>
      </c>
      <c r="Y49" s="46">
        <v>44960000</v>
      </c>
      <c r="Z49" s="46">
        <v>53710000</v>
      </c>
      <c r="AA49" s="24">
        <f t="shared" si="17"/>
        <v>0.8370880655371439</v>
      </c>
      <c r="AB49" s="46">
        <v>2370000</v>
      </c>
      <c r="AC49" s="46">
        <v>70000</v>
      </c>
      <c r="AD49" s="24">
        <f t="shared" si="18"/>
        <v>33.857142857142854</v>
      </c>
      <c r="AE49" s="37">
        <v>5761396</v>
      </c>
      <c r="AF49" s="46">
        <v>135071000</v>
      </c>
      <c r="AG49" s="64">
        <f t="shared" si="19"/>
        <v>0.042654574260944246</v>
      </c>
    </row>
    <row r="50" spans="1:33" s="10" customFormat="1" ht="12.75">
      <c r="A50" s="22" t="s">
        <v>612</v>
      </c>
      <c r="B50" s="73" t="s">
        <v>168</v>
      </c>
      <c r="C50" s="102" t="s">
        <v>169</v>
      </c>
      <c r="D50" s="36">
        <v>45541723</v>
      </c>
      <c r="E50" s="37">
        <v>171312998</v>
      </c>
      <c r="F50" s="24">
        <f t="shared" si="10"/>
        <v>0.26583927391195383</v>
      </c>
      <c r="G50" s="43">
        <v>51680773</v>
      </c>
      <c r="H50" s="37">
        <v>128736197</v>
      </c>
      <c r="I50" s="24">
        <f t="shared" si="11"/>
        <v>0.40144710038311915</v>
      </c>
      <c r="J50" s="37">
        <v>51680773</v>
      </c>
      <c r="K50" s="37">
        <v>128736197</v>
      </c>
      <c r="L50" s="24">
        <f t="shared" si="12"/>
        <v>0.40144710038311915</v>
      </c>
      <c r="M50" s="37">
        <v>51680773</v>
      </c>
      <c r="N50" s="37">
        <v>45541723</v>
      </c>
      <c r="O50" s="24">
        <f t="shared" si="13"/>
        <v>1.134800565187224</v>
      </c>
      <c r="P50" s="37">
        <v>72468</v>
      </c>
      <c r="Q50" s="37">
        <v>42217413</v>
      </c>
      <c r="R50" s="24">
        <f t="shared" si="14"/>
        <v>0.0017165428871731198</v>
      </c>
      <c r="S50" s="46">
        <v>0</v>
      </c>
      <c r="T50" s="47">
        <v>42217413</v>
      </c>
      <c r="U50" s="24">
        <f t="shared" si="15"/>
        <v>0</v>
      </c>
      <c r="V50" s="46">
        <v>0</v>
      </c>
      <c r="W50" s="47">
        <v>30882117</v>
      </c>
      <c r="X50" s="24">
        <f t="shared" si="16"/>
        <v>0</v>
      </c>
      <c r="Y50" s="46">
        <v>28747714</v>
      </c>
      <c r="Z50" s="46">
        <v>42217413</v>
      </c>
      <c r="AA50" s="24">
        <f t="shared" si="17"/>
        <v>0.6809444718936236</v>
      </c>
      <c r="AB50" s="46">
        <v>439569</v>
      </c>
      <c r="AC50" s="46">
        <v>541468</v>
      </c>
      <c r="AD50" s="24">
        <f t="shared" si="18"/>
        <v>0.8118097468363782</v>
      </c>
      <c r="AE50" s="37">
        <v>0</v>
      </c>
      <c r="AF50" s="46">
        <v>128736197</v>
      </c>
      <c r="AG50" s="64">
        <f t="shared" si="19"/>
        <v>0</v>
      </c>
    </row>
    <row r="51" spans="1:33" s="10" customFormat="1" ht="12.75">
      <c r="A51" s="22" t="s">
        <v>612</v>
      </c>
      <c r="B51" s="73" t="s">
        <v>170</v>
      </c>
      <c r="C51" s="102" t="s">
        <v>171</v>
      </c>
      <c r="D51" s="36">
        <v>478166780</v>
      </c>
      <c r="E51" s="37">
        <v>651725709</v>
      </c>
      <c r="F51" s="24">
        <f t="shared" si="10"/>
        <v>0.7336932905925919</v>
      </c>
      <c r="G51" s="43">
        <v>227939995</v>
      </c>
      <c r="H51" s="37">
        <v>643057504</v>
      </c>
      <c r="I51" s="24">
        <f t="shared" si="11"/>
        <v>0.35446284909537423</v>
      </c>
      <c r="J51" s="37">
        <v>227939995</v>
      </c>
      <c r="K51" s="37">
        <v>473579129</v>
      </c>
      <c r="L51" s="24">
        <f t="shared" si="12"/>
        <v>0.4813134300941712</v>
      </c>
      <c r="M51" s="37">
        <v>227939995</v>
      </c>
      <c r="N51" s="37">
        <v>478166780</v>
      </c>
      <c r="O51" s="24">
        <f t="shared" si="13"/>
        <v>0.47669558935064454</v>
      </c>
      <c r="P51" s="37">
        <v>8618205</v>
      </c>
      <c r="Q51" s="37">
        <v>87757205</v>
      </c>
      <c r="R51" s="24">
        <f t="shared" si="14"/>
        <v>0.098205098943158</v>
      </c>
      <c r="S51" s="46">
        <v>0</v>
      </c>
      <c r="T51" s="47">
        <v>87757205</v>
      </c>
      <c r="U51" s="24">
        <f t="shared" si="15"/>
        <v>0</v>
      </c>
      <c r="V51" s="46">
        <v>0</v>
      </c>
      <c r="W51" s="47">
        <v>1255049000</v>
      </c>
      <c r="X51" s="24">
        <f t="shared" si="16"/>
        <v>0</v>
      </c>
      <c r="Y51" s="46">
        <v>79139000</v>
      </c>
      <c r="Z51" s="46">
        <v>87757205</v>
      </c>
      <c r="AA51" s="24">
        <f t="shared" si="17"/>
        <v>0.901794901056842</v>
      </c>
      <c r="AB51" s="46">
        <v>131308000</v>
      </c>
      <c r="AC51" s="46">
        <v>249966644</v>
      </c>
      <c r="AD51" s="24">
        <f t="shared" si="18"/>
        <v>0.5253020879057767</v>
      </c>
      <c r="AE51" s="37">
        <v>162425000</v>
      </c>
      <c r="AF51" s="46">
        <v>643057504</v>
      </c>
      <c r="AG51" s="64">
        <f t="shared" si="19"/>
        <v>0.2525823880285518</v>
      </c>
    </row>
    <row r="52" spans="1:33" s="10" customFormat="1" ht="12.75">
      <c r="A52" s="22" t="s">
        <v>613</v>
      </c>
      <c r="B52" s="73" t="s">
        <v>531</v>
      </c>
      <c r="C52" s="102" t="s">
        <v>532</v>
      </c>
      <c r="D52" s="36">
        <v>934081210</v>
      </c>
      <c r="E52" s="37">
        <v>1426433280</v>
      </c>
      <c r="F52" s="24">
        <f t="shared" si="10"/>
        <v>0.6548369440735426</v>
      </c>
      <c r="G52" s="43">
        <v>223204162</v>
      </c>
      <c r="H52" s="37">
        <v>823048300</v>
      </c>
      <c r="I52" s="24">
        <f t="shared" si="11"/>
        <v>0.2711920576228637</v>
      </c>
      <c r="J52" s="37">
        <v>223204162</v>
      </c>
      <c r="K52" s="37">
        <v>795286300</v>
      </c>
      <c r="L52" s="24">
        <f t="shared" si="12"/>
        <v>0.28065887970156156</v>
      </c>
      <c r="M52" s="37">
        <v>223204162</v>
      </c>
      <c r="N52" s="37">
        <v>934081210</v>
      </c>
      <c r="O52" s="24">
        <f t="shared" si="13"/>
        <v>0.23895584196581793</v>
      </c>
      <c r="P52" s="37">
        <v>0</v>
      </c>
      <c r="Q52" s="37">
        <v>767585491</v>
      </c>
      <c r="R52" s="24">
        <f t="shared" si="14"/>
        <v>0</v>
      </c>
      <c r="S52" s="46">
        <v>0</v>
      </c>
      <c r="T52" s="47">
        <v>767585491</v>
      </c>
      <c r="U52" s="24">
        <f t="shared" si="15"/>
        <v>0</v>
      </c>
      <c r="V52" s="46">
        <v>0</v>
      </c>
      <c r="W52" s="47">
        <v>4683394160</v>
      </c>
      <c r="X52" s="24">
        <f t="shared" si="16"/>
        <v>0</v>
      </c>
      <c r="Y52" s="46">
        <v>733066930</v>
      </c>
      <c r="Z52" s="46">
        <v>767585491</v>
      </c>
      <c r="AA52" s="24">
        <f t="shared" si="17"/>
        <v>0.9550296854165004</v>
      </c>
      <c r="AB52" s="46">
        <v>16491000</v>
      </c>
      <c r="AC52" s="46">
        <v>126500000</v>
      </c>
      <c r="AD52" s="24">
        <f t="shared" si="18"/>
        <v>0.13036363636363638</v>
      </c>
      <c r="AE52" s="37">
        <v>145795000</v>
      </c>
      <c r="AF52" s="46">
        <v>823048300</v>
      </c>
      <c r="AG52" s="64">
        <f t="shared" si="19"/>
        <v>0.17714027232666663</v>
      </c>
    </row>
    <row r="53" spans="1:33" s="66" customFormat="1" ht="12.75">
      <c r="A53" s="74"/>
      <c r="B53" s="75" t="s">
        <v>618</v>
      </c>
      <c r="C53" s="72"/>
      <c r="D53" s="38">
        <f>SUM(D47:D52)</f>
        <v>1638736947</v>
      </c>
      <c r="E53" s="39">
        <f>SUM(E47:E52)</f>
        <v>2749283548</v>
      </c>
      <c r="F53" s="28">
        <f t="shared" si="10"/>
        <v>0.5960596345881163</v>
      </c>
      <c r="G53" s="44">
        <f>SUM(G47:G52)</f>
        <v>662316717</v>
      </c>
      <c r="H53" s="39">
        <f>SUM(H47:H52)</f>
        <v>1958321434</v>
      </c>
      <c r="I53" s="28">
        <f t="shared" si="11"/>
        <v>0.338206336049325</v>
      </c>
      <c r="J53" s="39">
        <f>SUM(J47:J52)</f>
        <v>662316717</v>
      </c>
      <c r="K53" s="39">
        <f>SUM(K47:K52)</f>
        <v>1760498832</v>
      </c>
      <c r="L53" s="28">
        <f t="shared" si="12"/>
        <v>0.3762096883913184</v>
      </c>
      <c r="M53" s="39">
        <f>SUM(M47:M52)</f>
        <v>662316717</v>
      </c>
      <c r="N53" s="39">
        <f>SUM(N47:N52)</f>
        <v>1638736947</v>
      </c>
      <c r="O53" s="28">
        <f t="shared" si="13"/>
        <v>0.4041629245087131</v>
      </c>
      <c r="P53" s="39">
        <f>SUM(P47:P52)</f>
        <v>20790673</v>
      </c>
      <c r="Q53" s="39">
        <f>SUM(Q47:Q52)</f>
        <v>1032283326</v>
      </c>
      <c r="R53" s="28">
        <f t="shared" si="14"/>
        <v>0.020140471589870472</v>
      </c>
      <c r="S53" s="59">
        <f>SUM(S47:S52)</f>
        <v>3000000</v>
      </c>
      <c r="T53" s="60">
        <f>SUM(T47:T52)</f>
        <v>1032283326</v>
      </c>
      <c r="U53" s="28">
        <f t="shared" si="15"/>
        <v>0.002906178879808817</v>
      </c>
      <c r="V53" s="59">
        <f>SUM(V47:V52)</f>
        <v>3000000</v>
      </c>
      <c r="W53" s="60">
        <f>SUM(W47:W52)</f>
        <v>6373428393</v>
      </c>
      <c r="X53" s="28">
        <f t="shared" si="16"/>
        <v>0.0004707042764134496</v>
      </c>
      <c r="Y53" s="59">
        <f>SUM(Y47:Y52)</f>
        <v>953146644</v>
      </c>
      <c r="Z53" s="59">
        <f>SUM(Z47:Z52)</f>
        <v>1032283326</v>
      </c>
      <c r="AA53" s="28">
        <f t="shared" si="17"/>
        <v>0.9233382153844845</v>
      </c>
      <c r="AB53" s="59">
        <f>SUM(AB47:AB52)</f>
        <v>148905508</v>
      </c>
      <c r="AC53" s="59">
        <f>SUM(AC47:AC52)</f>
        <v>377613716</v>
      </c>
      <c r="AD53" s="28">
        <f t="shared" si="18"/>
        <v>0.3943328901749957</v>
      </c>
      <c r="AE53" s="39">
        <f>SUM(AE47:AE52)</f>
        <v>354477931</v>
      </c>
      <c r="AF53" s="59">
        <f>SUM(AF47:AF52)</f>
        <v>1958321434</v>
      </c>
      <c r="AG53" s="76">
        <f t="shared" si="19"/>
        <v>0.18101110718885183</v>
      </c>
    </row>
    <row r="54" spans="1:33" s="10" customFormat="1" ht="12.75">
      <c r="A54" s="22" t="s">
        <v>612</v>
      </c>
      <c r="B54" s="73" t="s">
        <v>172</v>
      </c>
      <c r="C54" s="102" t="s">
        <v>173</v>
      </c>
      <c r="D54" s="36">
        <v>76371124</v>
      </c>
      <c r="E54" s="37">
        <v>249443572</v>
      </c>
      <c r="F54" s="24">
        <f t="shared" si="10"/>
        <v>0.3061659331914955</v>
      </c>
      <c r="G54" s="43">
        <v>63009247</v>
      </c>
      <c r="H54" s="37">
        <v>196621342</v>
      </c>
      <c r="I54" s="24">
        <f t="shared" si="11"/>
        <v>0.3204598562855908</v>
      </c>
      <c r="J54" s="37">
        <v>63009247</v>
      </c>
      <c r="K54" s="37">
        <v>168321342</v>
      </c>
      <c r="L54" s="24">
        <f t="shared" si="12"/>
        <v>0.3743390246971771</v>
      </c>
      <c r="M54" s="37">
        <v>63009247</v>
      </c>
      <c r="N54" s="37">
        <v>76371124</v>
      </c>
      <c r="O54" s="24">
        <f t="shared" si="13"/>
        <v>0.8250401945112135</v>
      </c>
      <c r="P54" s="37">
        <v>97153283</v>
      </c>
      <c r="Q54" s="37">
        <v>179969283</v>
      </c>
      <c r="R54" s="24">
        <f t="shared" si="14"/>
        <v>0.5398325835414924</v>
      </c>
      <c r="S54" s="46">
        <v>42500000</v>
      </c>
      <c r="T54" s="47">
        <v>179969283</v>
      </c>
      <c r="U54" s="24">
        <f t="shared" si="15"/>
        <v>0.23615141034928722</v>
      </c>
      <c r="V54" s="46">
        <v>42500000</v>
      </c>
      <c r="W54" s="47">
        <v>384341261</v>
      </c>
      <c r="X54" s="24">
        <f t="shared" si="16"/>
        <v>0.11057881188561745</v>
      </c>
      <c r="Y54" s="46">
        <v>129671100</v>
      </c>
      <c r="Z54" s="46">
        <v>179969283</v>
      </c>
      <c r="AA54" s="24">
        <f t="shared" si="17"/>
        <v>0.7205179563892579</v>
      </c>
      <c r="AB54" s="46">
        <v>14193873</v>
      </c>
      <c r="AC54" s="46">
        <v>43624028</v>
      </c>
      <c r="AD54" s="24">
        <f t="shared" si="18"/>
        <v>0.32536823513867175</v>
      </c>
      <c r="AE54" s="37">
        <v>28806279</v>
      </c>
      <c r="AF54" s="46">
        <v>196621342</v>
      </c>
      <c r="AG54" s="64">
        <f t="shared" si="19"/>
        <v>0.14650636958830238</v>
      </c>
    </row>
    <row r="55" spans="1:33" s="10" customFormat="1" ht="12.75">
      <c r="A55" s="22" t="s">
        <v>612</v>
      </c>
      <c r="B55" s="73" t="s">
        <v>174</v>
      </c>
      <c r="C55" s="102" t="s">
        <v>175</v>
      </c>
      <c r="D55" s="36">
        <v>101401433</v>
      </c>
      <c r="E55" s="37">
        <v>212942735</v>
      </c>
      <c r="F55" s="24">
        <f t="shared" si="10"/>
        <v>0.47619108959035394</v>
      </c>
      <c r="G55" s="43">
        <v>41958163</v>
      </c>
      <c r="H55" s="37">
        <v>164790313</v>
      </c>
      <c r="I55" s="24">
        <f t="shared" si="11"/>
        <v>0.2546154700246246</v>
      </c>
      <c r="J55" s="37">
        <v>41958163</v>
      </c>
      <c r="K55" s="37">
        <v>164790313</v>
      </c>
      <c r="L55" s="24">
        <f t="shared" si="12"/>
        <v>0.2546154700246246</v>
      </c>
      <c r="M55" s="37">
        <v>41958163</v>
      </c>
      <c r="N55" s="37">
        <v>101401433</v>
      </c>
      <c r="O55" s="24">
        <f t="shared" si="13"/>
        <v>0.41378274210385174</v>
      </c>
      <c r="P55" s="37">
        <v>26350</v>
      </c>
      <c r="Q55" s="37">
        <v>97474748</v>
      </c>
      <c r="R55" s="24">
        <f t="shared" si="14"/>
        <v>0.0002703264234137851</v>
      </c>
      <c r="S55" s="46">
        <v>0</v>
      </c>
      <c r="T55" s="47">
        <v>97474748</v>
      </c>
      <c r="U55" s="24">
        <f t="shared" si="15"/>
        <v>0</v>
      </c>
      <c r="V55" s="46">
        <v>0</v>
      </c>
      <c r="W55" s="47">
        <v>313872632</v>
      </c>
      <c r="X55" s="24">
        <f t="shared" si="16"/>
        <v>0</v>
      </c>
      <c r="Y55" s="46">
        <v>83668650</v>
      </c>
      <c r="Z55" s="46">
        <v>97474748</v>
      </c>
      <c r="AA55" s="24">
        <f t="shared" si="17"/>
        <v>0.8583623114368041</v>
      </c>
      <c r="AB55" s="46">
        <v>-8618795</v>
      </c>
      <c r="AC55" s="46">
        <v>1000000</v>
      </c>
      <c r="AD55" s="24">
        <f t="shared" si="18"/>
        <v>-8.618795</v>
      </c>
      <c r="AE55" s="37">
        <v>14022074</v>
      </c>
      <c r="AF55" s="46">
        <v>164790313</v>
      </c>
      <c r="AG55" s="64">
        <f t="shared" si="19"/>
        <v>0.0850904021281882</v>
      </c>
    </row>
    <row r="56" spans="1:33" s="10" customFormat="1" ht="12.75">
      <c r="A56" s="22" t="s">
        <v>612</v>
      </c>
      <c r="B56" s="73" t="s">
        <v>176</v>
      </c>
      <c r="C56" s="102" t="s">
        <v>177</v>
      </c>
      <c r="D56" s="36">
        <v>77171507</v>
      </c>
      <c r="E56" s="37">
        <v>173825958</v>
      </c>
      <c r="F56" s="24">
        <f t="shared" si="10"/>
        <v>0.44395847368204927</v>
      </c>
      <c r="G56" s="43">
        <v>41445411</v>
      </c>
      <c r="H56" s="37">
        <v>101552724</v>
      </c>
      <c r="I56" s="24">
        <f t="shared" si="11"/>
        <v>0.40811717665003255</v>
      </c>
      <c r="J56" s="37">
        <v>41445411</v>
      </c>
      <c r="K56" s="37">
        <v>91288476</v>
      </c>
      <c r="L56" s="24">
        <f t="shared" si="12"/>
        <v>0.45400485160909027</v>
      </c>
      <c r="M56" s="37">
        <v>41445411</v>
      </c>
      <c r="N56" s="37">
        <v>77171507</v>
      </c>
      <c r="O56" s="24">
        <f t="shared" si="13"/>
        <v>0.5370558721886822</v>
      </c>
      <c r="P56" s="37">
        <v>0</v>
      </c>
      <c r="Q56" s="37">
        <v>88875143</v>
      </c>
      <c r="R56" s="24">
        <f t="shared" si="14"/>
        <v>0</v>
      </c>
      <c r="S56" s="46">
        <v>0</v>
      </c>
      <c r="T56" s="47">
        <v>88875143</v>
      </c>
      <c r="U56" s="24">
        <f t="shared" si="15"/>
        <v>0</v>
      </c>
      <c r="V56" s="46">
        <v>0</v>
      </c>
      <c r="W56" s="47">
        <v>0</v>
      </c>
      <c r="X56" s="24">
        <f t="shared" si="16"/>
        <v>0</v>
      </c>
      <c r="Y56" s="46">
        <v>84495000</v>
      </c>
      <c r="Z56" s="46">
        <v>88875143</v>
      </c>
      <c r="AA56" s="24">
        <f t="shared" si="17"/>
        <v>0.9507157698750482</v>
      </c>
      <c r="AB56" s="46">
        <v>0</v>
      </c>
      <c r="AC56" s="46">
        <v>7799366</v>
      </c>
      <c r="AD56" s="24">
        <f t="shared" si="18"/>
        <v>0</v>
      </c>
      <c r="AE56" s="37">
        <v>0</v>
      </c>
      <c r="AF56" s="46">
        <v>101552724</v>
      </c>
      <c r="AG56" s="64">
        <f t="shared" si="19"/>
        <v>0</v>
      </c>
    </row>
    <row r="57" spans="1:33" s="10" customFormat="1" ht="12.75">
      <c r="A57" s="22" t="s">
        <v>612</v>
      </c>
      <c r="B57" s="73" t="s">
        <v>178</v>
      </c>
      <c r="C57" s="102" t="s">
        <v>179</v>
      </c>
      <c r="D57" s="36">
        <v>32147960</v>
      </c>
      <c r="E57" s="37">
        <v>98656960</v>
      </c>
      <c r="F57" s="24">
        <f t="shared" si="10"/>
        <v>0.3258559761014327</v>
      </c>
      <c r="G57" s="43">
        <v>29754640</v>
      </c>
      <c r="H57" s="37">
        <v>69785500</v>
      </c>
      <c r="I57" s="24">
        <f t="shared" si="11"/>
        <v>0.4263728138366853</v>
      </c>
      <c r="J57" s="37">
        <v>29754640</v>
      </c>
      <c r="K57" s="37">
        <v>69785500</v>
      </c>
      <c r="L57" s="24">
        <f t="shared" si="12"/>
        <v>0.4263728138366853</v>
      </c>
      <c r="M57" s="37">
        <v>29754640</v>
      </c>
      <c r="N57" s="37">
        <v>32147960</v>
      </c>
      <c r="O57" s="24">
        <f t="shared" si="13"/>
        <v>0.9255529744344587</v>
      </c>
      <c r="P57" s="37">
        <v>0</v>
      </c>
      <c r="Q57" s="37">
        <v>28963550</v>
      </c>
      <c r="R57" s="24">
        <f t="shared" si="14"/>
        <v>0</v>
      </c>
      <c r="S57" s="46">
        <v>0</v>
      </c>
      <c r="T57" s="47">
        <v>28963550</v>
      </c>
      <c r="U57" s="24">
        <f t="shared" si="15"/>
        <v>0</v>
      </c>
      <c r="V57" s="46">
        <v>0</v>
      </c>
      <c r="W57" s="47">
        <v>0</v>
      </c>
      <c r="X57" s="24">
        <f t="shared" si="16"/>
        <v>0</v>
      </c>
      <c r="Y57" s="46">
        <v>27913550</v>
      </c>
      <c r="Z57" s="46">
        <v>28963550</v>
      </c>
      <c r="AA57" s="24">
        <f t="shared" si="17"/>
        <v>0.9637475378536126</v>
      </c>
      <c r="AB57" s="46">
        <v>0</v>
      </c>
      <c r="AC57" s="46">
        <v>97959</v>
      </c>
      <c r="AD57" s="24">
        <f t="shared" si="18"/>
        <v>0</v>
      </c>
      <c r="AE57" s="37">
        <v>0</v>
      </c>
      <c r="AF57" s="46">
        <v>69785500</v>
      </c>
      <c r="AG57" s="64">
        <f t="shared" si="19"/>
        <v>0</v>
      </c>
    </row>
    <row r="58" spans="1:33" s="10" customFormat="1" ht="12.75">
      <c r="A58" s="22" t="s">
        <v>613</v>
      </c>
      <c r="B58" s="73" t="s">
        <v>591</v>
      </c>
      <c r="C58" s="102" t="s">
        <v>592</v>
      </c>
      <c r="D58" s="36">
        <v>638039530</v>
      </c>
      <c r="E58" s="37">
        <v>918768694</v>
      </c>
      <c r="F58" s="24">
        <f t="shared" si="10"/>
        <v>0.6944506644237053</v>
      </c>
      <c r="G58" s="43">
        <v>132278553</v>
      </c>
      <c r="H58" s="37">
        <v>361461561</v>
      </c>
      <c r="I58" s="24">
        <f t="shared" si="11"/>
        <v>0.36595468860933733</v>
      </c>
      <c r="J58" s="37">
        <v>132278553</v>
      </c>
      <c r="K58" s="37">
        <v>356461561</v>
      </c>
      <c r="L58" s="24">
        <f t="shared" si="12"/>
        <v>0.3710878464115798</v>
      </c>
      <c r="M58" s="37">
        <v>132278553</v>
      </c>
      <c r="N58" s="37">
        <v>638039530</v>
      </c>
      <c r="O58" s="24">
        <f t="shared" si="13"/>
        <v>0.2073203097619986</v>
      </c>
      <c r="P58" s="37">
        <v>0</v>
      </c>
      <c r="Q58" s="37">
        <v>557306879</v>
      </c>
      <c r="R58" s="24">
        <f t="shared" si="14"/>
        <v>0</v>
      </c>
      <c r="S58" s="46">
        <v>0</v>
      </c>
      <c r="T58" s="47">
        <v>557306879</v>
      </c>
      <c r="U58" s="24">
        <f t="shared" si="15"/>
        <v>0</v>
      </c>
      <c r="V58" s="46">
        <v>0</v>
      </c>
      <c r="W58" s="47">
        <v>152430300</v>
      </c>
      <c r="X58" s="24">
        <f t="shared" si="16"/>
        <v>0</v>
      </c>
      <c r="Y58" s="46">
        <v>538212000</v>
      </c>
      <c r="Z58" s="46">
        <v>557306879</v>
      </c>
      <c r="AA58" s="24">
        <f t="shared" si="17"/>
        <v>0.9657372271552385</v>
      </c>
      <c r="AB58" s="46">
        <v>18150000</v>
      </c>
      <c r="AC58" s="46">
        <v>32490000</v>
      </c>
      <c r="AD58" s="24">
        <f t="shared" si="18"/>
        <v>0.5586334256694367</v>
      </c>
      <c r="AE58" s="37">
        <v>316132300</v>
      </c>
      <c r="AF58" s="46">
        <v>361461561</v>
      </c>
      <c r="AG58" s="64">
        <f t="shared" si="19"/>
        <v>0.8745945187792734</v>
      </c>
    </row>
    <row r="59" spans="1:33" s="66" customFormat="1" ht="12.75">
      <c r="A59" s="74"/>
      <c r="B59" s="75" t="s">
        <v>619</v>
      </c>
      <c r="C59" s="72"/>
      <c r="D59" s="38">
        <f>SUM(D54:D58)</f>
        <v>925131554</v>
      </c>
      <c r="E59" s="39">
        <f>SUM(E54:E58)</f>
        <v>1653637919</v>
      </c>
      <c r="F59" s="28">
        <f t="shared" si="10"/>
        <v>0.5594523101885885</v>
      </c>
      <c r="G59" s="44">
        <f>SUM(G54:G58)</f>
        <v>308446014</v>
      </c>
      <c r="H59" s="39">
        <f>SUM(H54:H58)</f>
        <v>894211440</v>
      </c>
      <c r="I59" s="28">
        <f t="shared" si="11"/>
        <v>0.3449363318366851</v>
      </c>
      <c r="J59" s="39">
        <f>SUM(J54:J58)</f>
        <v>308446014</v>
      </c>
      <c r="K59" s="39">
        <f>SUM(K54:K58)</f>
        <v>850647192</v>
      </c>
      <c r="L59" s="28">
        <f t="shared" si="12"/>
        <v>0.3626015778348681</v>
      </c>
      <c r="M59" s="39">
        <f>SUM(M54:M58)</f>
        <v>308446014</v>
      </c>
      <c r="N59" s="39">
        <f>SUM(N54:N58)</f>
        <v>925131554</v>
      </c>
      <c r="O59" s="28">
        <f t="shared" si="13"/>
        <v>0.33340773284228503</v>
      </c>
      <c r="P59" s="39">
        <f>SUM(P54:P58)</f>
        <v>97179633</v>
      </c>
      <c r="Q59" s="39">
        <f>SUM(Q54:Q58)</f>
        <v>952589603</v>
      </c>
      <c r="R59" s="28">
        <f t="shared" si="14"/>
        <v>0.10201626460539902</v>
      </c>
      <c r="S59" s="59">
        <f>SUM(S54:S58)</f>
        <v>42500000</v>
      </c>
      <c r="T59" s="60">
        <f>SUM(T54:T58)</f>
        <v>952589603</v>
      </c>
      <c r="U59" s="28">
        <f t="shared" si="15"/>
        <v>0.044615225555847265</v>
      </c>
      <c r="V59" s="59">
        <f>SUM(V54:V58)</f>
        <v>42500000</v>
      </c>
      <c r="W59" s="60">
        <f>SUM(W54:W58)</f>
        <v>850644193</v>
      </c>
      <c r="X59" s="28">
        <f t="shared" si="16"/>
        <v>0.04996213499102791</v>
      </c>
      <c r="Y59" s="59">
        <f>SUM(Y54:Y58)</f>
        <v>863960300</v>
      </c>
      <c r="Z59" s="59">
        <f>SUM(Z54:Z58)</f>
        <v>952589603</v>
      </c>
      <c r="AA59" s="28">
        <f t="shared" si="17"/>
        <v>0.9069596154305287</v>
      </c>
      <c r="AB59" s="59">
        <f>SUM(AB54:AB58)</f>
        <v>23725078</v>
      </c>
      <c r="AC59" s="59">
        <f>SUM(AC54:AC58)</f>
        <v>85011353</v>
      </c>
      <c r="AD59" s="28">
        <f t="shared" si="18"/>
        <v>0.2790812892955603</v>
      </c>
      <c r="AE59" s="39">
        <f>SUM(AE54:AE58)</f>
        <v>358960653</v>
      </c>
      <c r="AF59" s="59">
        <f>SUM(AF54:AF58)</f>
        <v>894211440</v>
      </c>
      <c r="AG59" s="76">
        <f t="shared" si="19"/>
        <v>0.4014270416849062</v>
      </c>
    </row>
    <row r="60" spans="1:33" s="66" customFormat="1" ht="12.75">
      <c r="A60" s="74"/>
      <c r="B60" s="75" t="s">
        <v>620</v>
      </c>
      <c r="C60" s="72"/>
      <c r="D60" s="38">
        <f>SUM(D8:D9,D11:D20,D22:D29,D31:D39,D41:D45,D47:D52,D54:D58)</f>
        <v>17933560812</v>
      </c>
      <c r="E60" s="39">
        <f>SUM(E8:E9,E11:E20,E22:E29,E31:E39,E41:E45,E47:E52,E54:E58)</f>
        <v>25188469572</v>
      </c>
      <c r="F60" s="28">
        <f t="shared" si="10"/>
        <v>0.7119750074826023</v>
      </c>
      <c r="G60" s="44">
        <f>SUM(G8:G9,G11:G20,G22:G29,G31:G39,G41:G45,G47:G52,G54:G58)</f>
        <v>5983906522</v>
      </c>
      <c r="H60" s="39">
        <f>SUM(H8:H9,H11:H20,H22:H29,H31:H39,H41:H45,H47:H52,H54:H58)</f>
        <v>20284598128</v>
      </c>
      <c r="I60" s="28">
        <f t="shared" si="11"/>
        <v>0.29499753873556256</v>
      </c>
      <c r="J60" s="39">
        <f>SUM(J8:J9,J11:J20,J22:J29,J31:J39,J41:J45,J47:J52,J54:J58)</f>
        <v>5983906522</v>
      </c>
      <c r="K60" s="39">
        <f>SUM(K8:K9,K11:K20,K22:K29,K31:K39,K41:K45,K47:K52,K54:K58)</f>
        <v>15912313463</v>
      </c>
      <c r="L60" s="28">
        <f t="shared" si="12"/>
        <v>0.37605509317762237</v>
      </c>
      <c r="M60" s="39">
        <f>SUM(M8:M9,M11:M20,M22:M29,M31:M39,M41:M45,M47:M52,M54:M58)</f>
        <v>5983906522</v>
      </c>
      <c r="N60" s="39">
        <f>SUM(N8:N9,N11:N20,N22:N29,N31:N39,N41:N45,N47:N52,N54:N58)</f>
        <v>17933560812</v>
      </c>
      <c r="O60" s="28">
        <f t="shared" si="13"/>
        <v>0.3336708523605613</v>
      </c>
      <c r="P60" s="39">
        <f>SUM(P8:P9,P11:P20,P22:P29,P31:P39,P41:P45,P47:P52,P54:P58)</f>
        <v>895140770</v>
      </c>
      <c r="Q60" s="39">
        <f>SUM(Q8:Q9,Q11:Q20,Q22:Q29,Q31:Q39,Q41:Q45,Q47:Q52,Q54:Q58)</f>
        <v>6264428360</v>
      </c>
      <c r="R60" s="28">
        <f t="shared" si="14"/>
        <v>0.14289265014437805</v>
      </c>
      <c r="S60" s="59">
        <f>SUM(S8:S9,S11:S20,S22:S29,S31:S39,S41:S45,S47:S52,S54:S58)</f>
        <v>126095811</v>
      </c>
      <c r="T60" s="60">
        <f>SUM(T8:T9,T11:T20,T22:T29,T31:T39,T41:T45,T47:T52,T54:T58)</f>
        <v>6264428360</v>
      </c>
      <c r="U60" s="28">
        <f t="shared" si="15"/>
        <v>0.020128861526321293</v>
      </c>
      <c r="V60" s="59">
        <f>SUM(V8:V9,V11:V20,V22:V29,V31:V39,V41:V45,V47:V52,V54:V58)</f>
        <v>126095811</v>
      </c>
      <c r="W60" s="60">
        <f>SUM(W8:W9,W11:W20,W22:W29,W31:W39,W41:W45,W47:W52,W54:W58)</f>
        <v>41117275405</v>
      </c>
      <c r="X60" s="28">
        <f t="shared" si="16"/>
        <v>0.0030667355693676708</v>
      </c>
      <c r="Y60" s="59">
        <f>SUM(Y8:Y9,Y11:Y20,Y22:Y29,Y31:Y39,Y41:Y45,Y47:Y52,Y54:Y58)</f>
        <v>5421236611</v>
      </c>
      <c r="Z60" s="59">
        <f>SUM(Z8:Z9,Z11:Z20,Z22:Z29,Z31:Z39,Z41:Z45,Z47:Z52,Z54:Z58)</f>
        <v>6264428360</v>
      </c>
      <c r="AA60" s="28">
        <f t="shared" si="17"/>
        <v>0.8654000492073629</v>
      </c>
      <c r="AB60" s="59">
        <f>SUM(AB8:AB9,AB11:AB20,AB22:AB29,AB31:AB39,AB41:AB45,AB47:AB52,AB54:AB58)</f>
        <v>4586503248</v>
      </c>
      <c r="AC60" s="59">
        <f>SUM(AC8:AC9,AC11:AC20,AC22:AC29,AC31:AC39,AC41:AC45,AC47:AC52,AC54:AC58)</f>
        <v>8094762821</v>
      </c>
      <c r="AD60" s="28">
        <f t="shared" si="18"/>
        <v>0.5666013136421209</v>
      </c>
      <c r="AE60" s="39">
        <f>SUM(AE8:AE9,AE11:AE20,AE22:AE29,AE31:AE39,AE41:AE45,AE47:AE52,AE54:AE58)</f>
        <v>9890063229</v>
      </c>
      <c r="AF60" s="59">
        <f>SUM(AF8:AF9,AF11:AF20,AF22:AF29,AF31:AF39,AF41:AF45,AF47:AF52,AF54:AF58)</f>
        <v>20284598128</v>
      </c>
      <c r="AG60" s="76">
        <f t="shared" si="19"/>
        <v>0.4875651549314243</v>
      </c>
    </row>
    <row r="61" spans="1:33" s="10" customFormat="1" ht="12.75">
      <c r="A61" s="77"/>
      <c r="B61" s="78"/>
      <c r="C61" s="79"/>
      <c r="D61" s="80"/>
      <c r="E61" s="81"/>
      <c r="F61" s="82"/>
      <c r="G61" s="83"/>
      <c r="H61" s="81"/>
      <c r="I61" s="82"/>
      <c r="J61" s="81"/>
      <c r="K61" s="81"/>
      <c r="L61" s="82"/>
      <c r="M61" s="81"/>
      <c r="N61" s="81"/>
      <c r="O61" s="82"/>
      <c r="P61" s="81"/>
      <c r="Q61" s="81"/>
      <c r="R61" s="82"/>
      <c r="S61" s="81"/>
      <c r="T61" s="83"/>
      <c r="U61" s="82"/>
      <c r="V61" s="81"/>
      <c r="W61" s="83"/>
      <c r="X61" s="82"/>
      <c r="Y61" s="81"/>
      <c r="Z61" s="81"/>
      <c r="AA61" s="82"/>
      <c r="AB61" s="81"/>
      <c r="AC61" s="81"/>
      <c r="AD61" s="82"/>
      <c r="AE61" s="81"/>
      <c r="AF61" s="81"/>
      <c r="AG61" s="82"/>
    </row>
    <row r="62" spans="1:33" s="10" customFormat="1" ht="12.75" customHeight="1">
      <c r="A62" s="33"/>
      <c r="B62" s="112" t="s">
        <v>47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</row>
    <row r="63" spans="1:33" ht="12.75" customHeight="1">
      <c r="A63" s="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2"/>
      <c r="O63" s="67"/>
      <c r="P63" s="2"/>
      <c r="Q63" s="2"/>
      <c r="R63" s="67"/>
      <c r="S63" s="2"/>
      <c r="T63" s="2"/>
      <c r="U63" s="67"/>
      <c r="V63" s="2"/>
      <c r="W63" s="2"/>
      <c r="X63" s="67"/>
      <c r="Y63" s="2"/>
      <c r="Z63" s="2"/>
      <c r="AA63" s="67"/>
      <c r="AB63" s="2"/>
      <c r="AC63" s="2"/>
      <c r="AD63" s="67"/>
      <c r="AE63" s="2"/>
      <c r="AF63" s="2"/>
      <c r="AG63" s="2"/>
    </row>
    <row r="64" spans="1:33" ht="12.75">
      <c r="A64" s="2"/>
      <c r="B64" s="8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62:AG62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5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621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35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35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610</v>
      </c>
      <c r="B8" s="73" t="s">
        <v>59</v>
      </c>
      <c r="C8" s="102" t="s">
        <v>60</v>
      </c>
      <c r="D8" s="36">
        <v>4237181503</v>
      </c>
      <c r="E8" s="37">
        <v>4888315503</v>
      </c>
      <c r="F8" s="24">
        <f>IF($E8=0,0,($N8/$E8))</f>
        <v>0.8667978775919039</v>
      </c>
      <c r="G8" s="43">
        <v>954589118</v>
      </c>
      <c r="H8" s="37">
        <v>4176314817</v>
      </c>
      <c r="I8" s="24">
        <f>IF($AF8=0,0,($M8/$AF8))</f>
        <v>0.22857211676530562</v>
      </c>
      <c r="J8" s="37">
        <v>954589118</v>
      </c>
      <c r="K8" s="37">
        <v>2697579633</v>
      </c>
      <c r="L8" s="24">
        <f>IF($K8=0,0,($M8/$K8))</f>
        <v>0.3538687445302194</v>
      </c>
      <c r="M8" s="37">
        <v>954589118</v>
      </c>
      <c r="N8" s="37">
        <v>4237181503</v>
      </c>
      <c r="O8" s="24">
        <f>IF($N8=0,0,($M8/$N8))</f>
        <v>0.22528870130395262</v>
      </c>
      <c r="P8" s="37">
        <v>239700166</v>
      </c>
      <c r="Q8" s="37">
        <v>753667166</v>
      </c>
      <c r="R8" s="24">
        <f>IF($T8=0,0,($P8/$T8))</f>
        <v>0.31804512232127674</v>
      </c>
      <c r="S8" s="46">
        <v>105885163</v>
      </c>
      <c r="T8" s="46">
        <v>753667166</v>
      </c>
      <c r="U8" s="24">
        <f>IF($T8=0,0,($V8/$T8))</f>
        <v>0.14049326782002866</v>
      </c>
      <c r="V8" s="46">
        <v>105885163</v>
      </c>
      <c r="W8" s="47">
        <v>4813649877</v>
      </c>
      <c r="X8" s="24">
        <f>IF($W8=0,0,($V8/$W8))</f>
        <v>0.02199685596285839</v>
      </c>
      <c r="Y8" s="46">
        <v>642569587</v>
      </c>
      <c r="Z8" s="46">
        <v>753667166</v>
      </c>
      <c r="AA8" s="24">
        <f>IF($Z8=0,0,($Y8/$Z8))</f>
        <v>0.8525906606896021</v>
      </c>
      <c r="AB8" s="46">
        <v>354285980</v>
      </c>
      <c r="AC8" s="46">
        <v>2387600305</v>
      </c>
      <c r="AD8" s="24">
        <f>IF($AC8=0,0,($AB8/$AC8))</f>
        <v>0.14838579943974334</v>
      </c>
      <c r="AE8" s="37">
        <v>652522198</v>
      </c>
      <c r="AF8" s="46">
        <v>4176314817</v>
      </c>
      <c r="AG8" s="64">
        <f>IF($AF8=0,0,($AE8/$AF8))</f>
        <v>0.15624353684829023</v>
      </c>
    </row>
    <row r="9" spans="1:33" s="66" customFormat="1" ht="12.75">
      <c r="A9" s="74"/>
      <c r="B9" s="75" t="s">
        <v>611</v>
      </c>
      <c r="C9" s="72"/>
      <c r="D9" s="38">
        <f>D8</f>
        <v>4237181503</v>
      </c>
      <c r="E9" s="39">
        <f>E8</f>
        <v>4888315503</v>
      </c>
      <c r="F9" s="28">
        <f>IF($E9=0,0,($N9/$E9))</f>
        <v>0.8667978775919039</v>
      </c>
      <c r="G9" s="44">
        <f>G8</f>
        <v>954589118</v>
      </c>
      <c r="H9" s="39">
        <f>H8</f>
        <v>4176314817</v>
      </c>
      <c r="I9" s="28">
        <f>IF($AF9=0,0,($M9/$AF9))</f>
        <v>0.22857211676530562</v>
      </c>
      <c r="J9" s="39">
        <f>J8</f>
        <v>954589118</v>
      </c>
      <c r="K9" s="39">
        <f>K8</f>
        <v>2697579633</v>
      </c>
      <c r="L9" s="28">
        <f>IF($K9=0,0,($M9/$K9))</f>
        <v>0.3538687445302194</v>
      </c>
      <c r="M9" s="39">
        <f>M8</f>
        <v>954589118</v>
      </c>
      <c r="N9" s="39">
        <f>N8</f>
        <v>4237181503</v>
      </c>
      <c r="O9" s="28">
        <f>IF($N9=0,0,($M9/$N9))</f>
        <v>0.22528870130395262</v>
      </c>
      <c r="P9" s="39">
        <f>P8</f>
        <v>239700166</v>
      </c>
      <c r="Q9" s="39">
        <f>Q8</f>
        <v>753667166</v>
      </c>
      <c r="R9" s="28">
        <f>IF($T9=0,0,($P9/$T9))</f>
        <v>0.31804512232127674</v>
      </c>
      <c r="S9" s="59">
        <f>S8</f>
        <v>105885163</v>
      </c>
      <c r="T9" s="59">
        <f>T8</f>
        <v>753667166</v>
      </c>
      <c r="U9" s="28">
        <f>IF($T9=0,0,($V9/$T9))</f>
        <v>0.14049326782002866</v>
      </c>
      <c r="V9" s="59">
        <f>V8</f>
        <v>105885163</v>
      </c>
      <c r="W9" s="60">
        <f>W8</f>
        <v>4813649877</v>
      </c>
      <c r="X9" s="28">
        <f>IF($W9=0,0,($V9/$W9))</f>
        <v>0.02199685596285839</v>
      </c>
      <c r="Y9" s="59">
        <f>Y8</f>
        <v>642569587</v>
      </c>
      <c r="Z9" s="59">
        <f>Z8</f>
        <v>753667166</v>
      </c>
      <c r="AA9" s="28">
        <f>IF($Z9=0,0,($Y9/$Z9))</f>
        <v>0.8525906606896021</v>
      </c>
      <c r="AB9" s="59">
        <f>AB8</f>
        <v>354285980</v>
      </c>
      <c r="AC9" s="59">
        <f>AC8</f>
        <v>2387600305</v>
      </c>
      <c r="AD9" s="28">
        <f>IF($AC9=0,0,($AB9/$AC9))</f>
        <v>0.14838579943974334</v>
      </c>
      <c r="AE9" s="39">
        <f>AE8</f>
        <v>652522198</v>
      </c>
      <c r="AF9" s="59">
        <f>AF8</f>
        <v>4176314817</v>
      </c>
      <c r="AG9" s="76">
        <f>IF($AF9=0,0,($AE9/$AF9))</f>
        <v>0.15624353684829023</v>
      </c>
    </row>
    <row r="10" spans="1:33" s="10" customFormat="1" ht="12.75">
      <c r="A10" s="22" t="s">
        <v>612</v>
      </c>
      <c r="B10" s="73" t="s">
        <v>180</v>
      </c>
      <c r="C10" s="102" t="s">
        <v>181</v>
      </c>
      <c r="D10" s="36">
        <v>48426325</v>
      </c>
      <c r="E10" s="37">
        <v>102259325</v>
      </c>
      <c r="F10" s="24">
        <f aca="true" t="shared" si="0" ref="F10:F37">IF($E10=0,0,($N10/$E10))</f>
        <v>0.47356390236293855</v>
      </c>
      <c r="G10" s="43">
        <v>33257000</v>
      </c>
      <c r="H10" s="37">
        <v>101756000</v>
      </c>
      <c r="I10" s="24">
        <f aca="true" t="shared" si="1" ref="I10:I37">IF($AF10=0,0,($M10/$AF10))</f>
        <v>0.3268308502692716</v>
      </c>
      <c r="J10" s="37">
        <v>33257000</v>
      </c>
      <c r="K10" s="37">
        <v>79256000</v>
      </c>
      <c r="L10" s="24">
        <f aca="true" t="shared" si="2" ref="L10:L37">IF($K10=0,0,($M10/$K10))</f>
        <v>0.4196149187443222</v>
      </c>
      <c r="M10" s="37">
        <v>33257000</v>
      </c>
      <c r="N10" s="37">
        <v>48426325</v>
      </c>
      <c r="O10" s="24">
        <f aca="true" t="shared" si="3" ref="O10:O37">IF($N10=0,0,($M10/$N10))</f>
        <v>0.6867545699575592</v>
      </c>
      <c r="P10" s="37">
        <v>1791275</v>
      </c>
      <c r="Q10" s="37">
        <v>23881450</v>
      </c>
      <c r="R10" s="24">
        <f aca="true" t="shared" si="4" ref="R10:R37">IF($T10=0,0,($P10/$T10))</f>
        <v>0.07500696147009499</v>
      </c>
      <c r="S10" s="46">
        <v>0</v>
      </c>
      <c r="T10" s="46">
        <v>23881450</v>
      </c>
      <c r="U10" s="24">
        <f aca="true" t="shared" si="5" ref="U10:U37">IF($T10=0,0,($V10/$T10))</f>
        <v>0</v>
      </c>
      <c r="V10" s="46">
        <v>0</v>
      </c>
      <c r="W10" s="47">
        <v>248322000</v>
      </c>
      <c r="X10" s="24">
        <f aca="true" t="shared" si="6" ref="X10:X37">IF($W10=0,0,($V10/$W10))</f>
        <v>0</v>
      </c>
      <c r="Y10" s="46">
        <v>11502960</v>
      </c>
      <c r="Z10" s="46">
        <v>23881450</v>
      </c>
      <c r="AA10" s="24">
        <f aca="true" t="shared" si="7" ref="AA10:AA37">IF($Z10=0,0,($Y10/$Z10))</f>
        <v>0.4816692453766417</v>
      </c>
      <c r="AB10" s="46">
        <v>0</v>
      </c>
      <c r="AC10" s="46">
        <v>40406180</v>
      </c>
      <c r="AD10" s="24">
        <f aca="true" t="shared" si="8" ref="AD10:AD37">IF($AC10=0,0,($AB10/$AC10))</f>
        <v>0</v>
      </c>
      <c r="AE10" s="37">
        <v>500000</v>
      </c>
      <c r="AF10" s="46">
        <v>101756000</v>
      </c>
      <c r="AG10" s="64">
        <f aca="true" t="shared" si="9" ref="AG10:AG37">IF($AF10=0,0,($AE10/$AF10))</f>
        <v>0.004913715161759503</v>
      </c>
    </row>
    <row r="11" spans="1:33" s="10" customFormat="1" ht="12.75">
      <c r="A11" s="22" t="s">
        <v>612</v>
      </c>
      <c r="B11" s="73" t="s">
        <v>182</v>
      </c>
      <c r="C11" s="102" t="s">
        <v>183</v>
      </c>
      <c r="D11" s="36">
        <v>101201835</v>
      </c>
      <c r="E11" s="37">
        <v>193047835</v>
      </c>
      <c r="F11" s="24">
        <f t="shared" si="0"/>
        <v>0.5242319086354944</v>
      </c>
      <c r="G11" s="43">
        <v>69522598</v>
      </c>
      <c r="H11" s="37">
        <v>200354575</v>
      </c>
      <c r="I11" s="24">
        <f t="shared" si="1"/>
        <v>0.34699780626421933</v>
      </c>
      <c r="J11" s="37">
        <v>69522598</v>
      </c>
      <c r="K11" s="37">
        <v>151761609</v>
      </c>
      <c r="L11" s="24">
        <f t="shared" si="2"/>
        <v>0.45810398596920515</v>
      </c>
      <c r="M11" s="37">
        <v>69522598</v>
      </c>
      <c r="N11" s="37">
        <v>101201835</v>
      </c>
      <c r="O11" s="24">
        <f t="shared" si="3"/>
        <v>0.6869697372582226</v>
      </c>
      <c r="P11" s="37">
        <v>2809000</v>
      </c>
      <c r="Q11" s="37">
        <v>53330000</v>
      </c>
      <c r="R11" s="24">
        <f t="shared" si="4"/>
        <v>0.052672042002625166</v>
      </c>
      <c r="S11" s="46">
        <v>0</v>
      </c>
      <c r="T11" s="46">
        <v>53330000</v>
      </c>
      <c r="U11" s="24">
        <f t="shared" si="5"/>
        <v>0</v>
      </c>
      <c r="V11" s="46">
        <v>0</v>
      </c>
      <c r="W11" s="47">
        <v>383738000</v>
      </c>
      <c r="X11" s="24">
        <f t="shared" si="6"/>
        <v>0</v>
      </c>
      <c r="Y11" s="46">
        <v>51121000</v>
      </c>
      <c r="Z11" s="46">
        <v>53330000</v>
      </c>
      <c r="AA11" s="24">
        <f t="shared" si="7"/>
        <v>0.9585786611663228</v>
      </c>
      <c r="AB11" s="46">
        <v>45341000</v>
      </c>
      <c r="AC11" s="46">
        <v>69205083</v>
      </c>
      <c r="AD11" s="24">
        <f t="shared" si="8"/>
        <v>0.655168638407673</v>
      </c>
      <c r="AE11" s="37">
        <v>16784000</v>
      </c>
      <c r="AF11" s="46">
        <v>200354575</v>
      </c>
      <c r="AG11" s="64">
        <f t="shared" si="9"/>
        <v>0.08377148363095777</v>
      </c>
    </row>
    <row r="12" spans="1:33" s="10" customFormat="1" ht="12.75">
      <c r="A12" s="22" t="s">
        <v>612</v>
      </c>
      <c r="B12" s="73" t="s">
        <v>184</v>
      </c>
      <c r="C12" s="102" t="s">
        <v>185</v>
      </c>
      <c r="D12" s="36">
        <v>71345738</v>
      </c>
      <c r="E12" s="37">
        <v>124647738</v>
      </c>
      <c r="F12" s="24">
        <f t="shared" si="0"/>
        <v>0.5723789227526936</v>
      </c>
      <c r="G12" s="43">
        <v>42203780</v>
      </c>
      <c r="H12" s="37">
        <v>124549018</v>
      </c>
      <c r="I12" s="24">
        <f t="shared" si="1"/>
        <v>0.33885277200660063</v>
      </c>
      <c r="J12" s="37">
        <v>42203780</v>
      </c>
      <c r="K12" s="37">
        <v>122829018</v>
      </c>
      <c r="L12" s="24">
        <f t="shared" si="2"/>
        <v>0.34359779706127747</v>
      </c>
      <c r="M12" s="37">
        <v>42203780</v>
      </c>
      <c r="N12" s="37">
        <v>71345738</v>
      </c>
      <c r="O12" s="24">
        <f t="shared" si="3"/>
        <v>0.5915389087432245</v>
      </c>
      <c r="P12" s="37">
        <v>1285570</v>
      </c>
      <c r="Q12" s="37">
        <v>33125570</v>
      </c>
      <c r="R12" s="24">
        <f t="shared" si="4"/>
        <v>0.03880899256978823</v>
      </c>
      <c r="S12" s="46">
        <v>0</v>
      </c>
      <c r="T12" s="46">
        <v>33125570</v>
      </c>
      <c r="U12" s="24">
        <f t="shared" si="5"/>
        <v>0</v>
      </c>
      <c r="V12" s="46">
        <v>0</v>
      </c>
      <c r="W12" s="47">
        <v>39244</v>
      </c>
      <c r="X12" s="24">
        <f t="shared" si="6"/>
        <v>0</v>
      </c>
      <c r="Y12" s="46">
        <v>31840000</v>
      </c>
      <c r="Z12" s="46">
        <v>33125570</v>
      </c>
      <c r="AA12" s="24">
        <f t="shared" si="7"/>
        <v>0.9611910074302118</v>
      </c>
      <c r="AB12" s="46">
        <v>41553</v>
      </c>
      <c r="AC12" s="46">
        <v>18924188</v>
      </c>
      <c r="AD12" s="24">
        <f t="shared" si="8"/>
        <v>0.0021957613187947615</v>
      </c>
      <c r="AE12" s="37">
        <v>57725</v>
      </c>
      <c r="AF12" s="46">
        <v>124549018</v>
      </c>
      <c r="AG12" s="64">
        <f t="shared" si="9"/>
        <v>0.0004634721407438154</v>
      </c>
    </row>
    <row r="13" spans="1:33" s="10" customFormat="1" ht="12.75">
      <c r="A13" s="22" t="s">
        <v>612</v>
      </c>
      <c r="B13" s="73" t="s">
        <v>186</v>
      </c>
      <c r="C13" s="102" t="s">
        <v>187</v>
      </c>
      <c r="D13" s="36">
        <v>42382698</v>
      </c>
      <c r="E13" s="37">
        <v>82750757</v>
      </c>
      <c r="F13" s="24">
        <f t="shared" si="0"/>
        <v>0.5121729339587794</v>
      </c>
      <c r="G13" s="43">
        <v>26543233</v>
      </c>
      <c r="H13" s="37">
        <v>80813179</v>
      </c>
      <c r="I13" s="24">
        <f t="shared" si="1"/>
        <v>0.3284517863107452</v>
      </c>
      <c r="J13" s="37">
        <v>26543233</v>
      </c>
      <c r="K13" s="37">
        <v>60359540</v>
      </c>
      <c r="L13" s="24">
        <f t="shared" si="2"/>
        <v>0.4397520756453744</v>
      </c>
      <c r="M13" s="37">
        <v>26543233</v>
      </c>
      <c r="N13" s="37">
        <v>42382698</v>
      </c>
      <c r="O13" s="24">
        <f t="shared" si="3"/>
        <v>0.6262752078690224</v>
      </c>
      <c r="P13" s="37">
        <v>0</v>
      </c>
      <c r="Q13" s="37">
        <v>17802850</v>
      </c>
      <c r="R13" s="24">
        <f t="shared" si="4"/>
        <v>0</v>
      </c>
      <c r="S13" s="46">
        <v>0</v>
      </c>
      <c r="T13" s="46">
        <v>17802850</v>
      </c>
      <c r="U13" s="24">
        <f t="shared" si="5"/>
        <v>0</v>
      </c>
      <c r="V13" s="46">
        <v>0</v>
      </c>
      <c r="W13" s="47">
        <v>0</v>
      </c>
      <c r="X13" s="24">
        <f t="shared" si="6"/>
        <v>0</v>
      </c>
      <c r="Y13" s="46">
        <v>13989617</v>
      </c>
      <c r="Z13" s="46">
        <v>17802850</v>
      </c>
      <c r="AA13" s="24">
        <f t="shared" si="7"/>
        <v>0.7858077217973527</v>
      </c>
      <c r="AB13" s="46">
        <v>0</v>
      </c>
      <c r="AC13" s="46">
        <v>29078879</v>
      </c>
      <c r="AD13" s="24">
        <f t="shared" si="8"/>
        <v>0</v>
      </c>
      <c r="AE13" s="37">
        <v>0</v>
      </c>
      <c r="AF13" s="46">
        <v>80813179</v>
      </c>
      <c r="AG13" s="64">
        <f t="shared" si="9"/>
        <v>0</v>
      </c>
    </row>
    <row r="14" spans="1:33" s="10" customFormat="1" ht="12.75">
      <c r="A14" s="22" t="s">
        <v>613</v>
      </c>
      <c r="B14" s="73" t="s">
        <v>533</v>
      </c>
      <c r="C14" s="102" t="s">
        <v>534</v>
      </c>
      <c r="D14" s="36">
        <v>670767</v>
      </c>
      <c r="E14" s="37">
        <v>66546210</v>
      </c>
      <c r="F14" s="24">
        <f t="shared" si="0"/>
        <v>0.010079717537632872</v>
      </c>
      <c r="G14" s="43">
        <v>32006766</v>
      </c>
      <c r="H14" s="37">
        <v>59709199</v>
      </c>
      <c r="I14" s="24">
        <f t="shared" si="1"/>
        <v>0.5360441361807583</v>
      </c>
      <c r="J14" s="37">
        <v>32006766</v>
      </c>
      <c r="K14" s="37">
        <v>59709199</v>
      </c>
      <c r="L14" s="24">
        <f t="shared" si="2"/>
        <v>0.5360441361807583</v>
      </c>
      <c r="M14" s="37">
        <v>32006766</v>
      </c>
      <c r="N14" s="37">
        <v>670767</v>
      </c>
      <c r="O14" s="24">
        <f t="shared" si="3"/>
        <v>47.716667635706585</v>
      </c>
      <c r="P14" s="37">
        <v>362859</v>
      </c>
      <c r="Q14" s="37">
        <v>5120465</v>
      </c>
      <c r="R14" s="24">
        <f t="shared" si="4"/>
        <v>0.07086446250487016</v>
      </c>
      <c r="S14" s="46">
        <v>362859</v>
      </c>
      <c r="T14" s="46">
        <v>5120465</v>
      </c>
      <c r="U14" s="24">
        <f t="shared" si="5"/>
        <v>0.07086446250487016</v>
      </c>
      <c r="V14" s="46">
        <v>362859</v>
      </c>
      <c r="W14" s="47">
        <v>29681686</v>
      </c>
      <c r="X14" s="24">
        <f t="shared" si="6"/>
        <v>0.012225013093932736</v>
      </c>
      <c r="Y14" s="46">
        <v>1000000</v>
      </c>
      <c r="Z14" s="46">
        <v>5120465</v>
      </c>
      <c r="AA14" s="24">
        <f t="shared" si="7"/>
        <v>0.19529476326857034</v>
      </c>
      <c r="AB14" s="46">
        <v>974828</v>
      </c>
      <c r="AC14" s="46">
        <v>0</v>
      </c>
      <c r="AD14" s="24">
        <f t="shared" si="8"/>
        <v>0</v>
      </c>
      <c r="AE14" s="37">
        <v>12500000</v>
      </c>
      <c r="AF14" s="46">
        <v>59709199</v>
      </c>
      <c r="AG14" s="64">
        <f t="shared" si="9"/>
        <v>0.20934797668278887</v>
      </c>
    </row>
    <row r="15" spans="1:33" s="66" customFormat="1" ht="12.75">
      <c r="A15" s="74"/>
      <c r="B15" s="75" t="s">
        <v>622</v>
      </c>
      <c r="C15" s="72"/>
      <c r="D15" s="38">
        <f>SUM(D10:D14)</f>
        <v>264027363</v>
      </c>
      <c r="E15" s="39">
        <f>SUM(E10:E14)</f>
        <v>569251865</v>
      </c>
      <c r="F15" s="28">
        <f t="shared" si="0"/>
        <v>0.46381466488476064</v>
      </c>
      <c r="G15" s="44">
        <f>SUM(G10:G14)</f>
        <v>203533377</v>
      </c>
      <c r="H15" s="39">
        <f>SUM(H10:H14)</f>
        <v>567181971</v>
      </c>
      <c r="I15" s="28">
        <f t="shared" si="1"/>
        <v>0.3588502233968223</v>
      </c>
      <c r="J15" s="39">
        <f>SUM(J10:J14)</f>
        <v>203533377</v>
      </c>
      <c r="K15" s="39">
        <f>SUM(K10:K14)</f>
        <v>473915366</v>
      </c>
      <c r="L15" s="28">
        <f t="shared" si="2"/>
        <v>0.42947199352890364</v>
      </c>
      <c r="M15" s="39">
        <f>SUM(M10:M14)</f>
        <v>203533377</v>
      </c>
      <c r="N15" s="39">
        <f>SUM(N10:N14)</f>
        <v>264027363</v>
      </c>
      <c r="O15" s="28">
        <f t="shared" si="3"/>
        <v>0.770879861418</v>
      </c>
      <c r="P15" s="39">
        <f>SUM(P10:P14)</f>
        <v>6248704</v>
      </c>
      <c r="Q15" s="39">
        <f>SUM(Q10:Q14)</f>
        <v>133260335</v>
      </c>
      <c r="R15" s="28">
        <f t="shared" si="4"/>
        <v>0.04689095221019818</v>
      </c>
      <c r="S15" s="59">
        <f>SUM(S10:S14)</f>
        <v>362859</v>
      </c>
      <c r="T15" s="59">
        <f>SUM(T10:T14)</f>
        <v>133260335</v>
      </c>
      <c r="U15" s="28">
        <f t="shared" si="5"/>
        <v>0.0027229332719297156</v>
      </c>
      <c r="V15" s="59">
        <f>SUM(V10:V14)</f>
        <v>362859</v>
      </c>
      <c r="W15" s="60">
        <f>SUM(W10:W14)</f>
        <v>661780930</v>
      </c>
      <c r="X15" s="28">
        <f t="shared" si="6"/>
        <v>0.0005483068241328743</v>
      </c>
      <c r="Y15" s="59">
        <f>SUM(Y10:Y14)</f>
        <v>109453577</v>
      </c>
      <c r="Z15" s="59">
        <f>SUM(Z10:Z14)</f>
        <v>133260335</v>
      </c>
      <c r="AA15" s="28">
        <f t="shared" si="7"/>
        <v>0.821351507183289</v>
      </c>
      <c r="AB15" s="59">
        <f>SUM(AB10:AB14)</f>
        <v>46357381</v>
      </c>
      <c r="AC15" s="59">
        <f>SUM(AC10:AC14)</f>
        <v>157614330</v>
      </c>
      <c r="AD15" s="28">
        <f t="shared" si="8"/>
        <v>0.29411907534042114</v>
      </c>
      <c r="AE15" s="39">
        <f>SUM(AE10:AE14)</f>
        <v>29841725</v>
      </c>
      <c r="AF15" s="59">
        <f>SUM(AF10:AF14)</f>
        <v>567181971</v>
      </c>
      <c r="AG15" s="76">
        <f t="shared" si="9"/>
        <v>0.052614022528582806</v>
      </c>
    </row>
    <row r="16" spans="1:33" s="10" customFormat="1" ht="12.75">
      <c r="A16" s="22" t="s">
        <v>612</v>
      </c>
      <c r="B16" s="73" t="s">
        <v>188</v>
      </c>
      <c r="C16" s="102" t="s">
        <v>189</v>
      </c>
      <c r="D16" s="36">
        <v>78552048</v>
      </c>
      <c r="E16" s="37">
        <v>161884548</v>
      </c>
      <c r="F16" s="24">
        <f t="shared" si="0"/>
        <v>0.48523499599232905</v>
      </c>
      <c r="G16" s="43">
        <v>51933651</v>
      </c>
      <c r="H16" s="37">
        <v>160893999</v>
      </c>
      <c r="I16" s="24">
        <f t="shared" si="1"/>
        <v>0.3227817775851292</v>
      </c>
      <c r="J16" s="37">
        <v>51933651</v>
      </c>
      <c r="K16" s="37">
        <v>130157612</v>
      </c>
      <c r="L16" s="24">
        <f t="shared" si="2"/>
        <v>0.3990058683621208</v>
      </c>
      <c r="M16" s="37">
        <v>51933651</v>
      </c>
      <c r="N16" s="37">
        <v>78552048</v>
      </c>
      <c r="O16" s="24">
        <f t="shared" si="3"/>
        <v>0.6611368172093998</v>
      </c>
      <c r="P16" s="37">
        <v>675000</v>
      </c>
      <c r="Q16" s="37">
        <v>45542000</v>
      </c>
      <c r="R16" s="24">
        <f t="shared" si="4"/>
        <v>0.014821483465811778</v>
      </c>
      <c r="S16" s="46">
        <v>0</v>
      </c>
      <c r="T16" s="46">
        <v>45542000</v>
      </c>
      <c r="U16" s="24">
        <f t="shared" si="5"/>
        <v>0</v>
      </c>
      <c r="V16" s="46">
        <v>0</v>
      </c>
      <c r="W16" s="47">
        <v>134916000</v>
      </c>
      <c r="X16" s="24">
        <f t="shared" si="6"/>
        <v>0</v>
      </c>
      <c r="Y16" s="46">
        <v>37552000</v>
      </c>
      <c r="Z16" s="46">
        <v>45542000</v>
      </c>
      <c r="AA16" s="24">
        <f t="shared" si="7"/>
        <v>0.8245575512713539</v>
      </c>
      <c r="AB16" s="46">
        <v>17003000</v>
      </c>
      <c r="AC16" s="46">
        <v>56343639</v>
      </c>
      <c r="AD16" s="24">
        <f t="shared" si="8"/>
        <v>0.30177319572844774</v>
      </c>
      <c r="AE16" s="37">
        <v>57233000</v>
      </c>
      <c r="AF16" s="46">
        <v>160893999</v>
      </c>
      <c r="AG16" s="64">
        <f t="shared" si="9"/>
        <v>0.3557186741315318</v>
      </c>
    </row>
    <row r="17" spans="1:33" s="10" customFormat="1" ht="12.75">
      <c r="A17" s="22" t="s">
        <v>612</v>
      </c>
      <c r="B17" s="73" t="s">
        <v>190</v>
      </c>
      <c r="C17" s="102" t="s">
        <v>191</v>
      </c>
      <c r="D17" s="36">
        <v>80074308</v>
      </c>
      <c r="E17" s="37">
        <v>128459208</v>
      </c>
      <c r="F17" s="24">
        <f t="shared" si="0"/>
        <v>0.6233442448127191</v>
      </c>
      <c r="G17" s="43">
        <v>24319922</v>
      </c>
      <c r="H17" s="37">
        <v>70534248</v>
      </c>
      <c r="I17" s="24">
        <f t="shared" si="1"/>
        <v>0.34479593516046275</v>
      </c>
      <c r="J17" s="37">
        <v>24319922</v>
      </c>
      <c r="K17" s="37">
        <v>57633071</v>
      </c>
      <c r="L17" s="24">
        <f t="shared" si="2"/>
        <v>0.4219785893415258</v>
      </c>
      <c r="M17" s="37">
        <v>24319922</v>
      </c>
      <c r="N17" s="37">
        <v>80074308</v>
      </c>
      <c r="O17" s="24">
        <f t="shared" si="3"/>
        <v>0.3037169175411419</v>
      </c>
      <c r="P17" s="37">
        <v>2548461</v>
      </c>
      <c r="Q17" s="37">
        <v>60123561</v>
      </c>
      <c r="R17" s="24">
        <f t="shared" si="4"/>
        <v>0.042387060207561555</v>
      </c>
      <c r="S17" s="46">
        <v>0</v>
      </c>
      <c r="T17" s="46">
        <v>60123561</v>
      </c>
      <c r="U17" s="24">
        <f t="shared" si="5"/>
        <v>0</v>
      </c>
      <c r="V17" s="46">
        <v>0</v>
      </c>
      <c r="W17" s="47">
        <v>348450000</v>
      </c>
      <c r="X17" s="24">
        <f t="shared" si="6"/>
        <v>0</v>
      </c>
      <c r="Y17" s="46">
        <v>54740979</v>
      </c>
      <c r="Z17" s="46">
        <v>60123561</v>
      </c>
      <c r="AA17" s="24">
        <f t="shared" si="7"/>
        <v>0.9104746640006902</v>
      </c>
      <c r="AB17" s="46">
        <v>10828000</v>
      </c>
      <c r="AC17" s="46">
        <v>18336534</v>
      </c>
      <c r="AD17" s="24">
        <f t="shared" si="8"/>
        <v>0.5905150886203466</v>
      </c>
      <c r="AE17" s="37">
        <v>2000000</v>
      </c>
      <c r="AF17" s="46">
        <v>70534248</v>
      </c>
      <c r="AG17" s="64">
        <f t="shared" si="9"/>
        <v>0.028355019819591754</v>
      </c>
    </row>
    <row r="18" spans="1:33" s="10" customFormat="1" ht="12.75">
      <c r="A18" s="22" t="s">
        <v>612</v>
      </c>
      <c r="B18" s="73" t="s">
        <v>192</v>
      </c>
      <c r="C18" s="102" t="s">
        <v>193</v>
      </c>
      <c r="D18" s="36">
        <v>66253012</v>
      </c>
      <c r="E18" s="37">
        <v>135569182</v>
      </c>
      <c r="F18" s="24">
        <f t="shared" si="0"/>
        <v>0.488702602041222</v>
      </c>
      <c r="G18" s="43">
        <v>36379000</v>
      </c>
      <c r="H18" s="37">
        <v>107653537</v>
      </c>
      <c r="I18" s="24">
        <f t="shared" si="1"/>
        <v>0.3379266581830934</v>
      </c>
      <c r="J18" s="37">
        <v>36379000</v>
      </c>
      <c r="K18" s="37">
        <v>87598277</v>
      </c>
      <c r="L18" s="24">
        <f t="shared" si="2"/>
        <v>0.4152935565159575</v>
      </c>
      <c r="M18" s="37">
        <v>36379000</v>
      </c>
      <c r="N18" s="37">
        <v>66253012</v>
      </c>
      <c r="O18" s="24">
        <f t="shared" si="3"/>
        <v>0.5490920171297269</v>
      </c>
      <c r="P18" s="37">
        <v>2156000</v>
      </c>
      <c r="Q18" s="37">
        <v>35571000</v>
      </c>
      <c r="R18" s="24">
        <f t="shared" si="4"/>
        <v>0.060611172022152875</v>
      </c>
      <c r="S18" s="46">
        <v>0</v>
      </c>
      <c r="T18" s="46">
        <v>35571000</v>
      </c>
      <c r="U18" s="24">
        <f t="shared" si="5"/>
        <v>0</v>
      </c>
      <c r="V18" s="46">
        <v>0</v>
      </c>
      <c r="W18" s="47">
        <v>553347000</v>
      </c>
      <c r="X18" s="24">
        <f t="shared" si="6"/>
        <v>0</v>
      </c>
      <c r="Y18" s="46">
        <v>30515000</v>
      </c>
      <c r="Z18" s="46">
        <v>35571000</v>
      </c>
      <c r="AA18" s="24">
        <f t="shared" si="7"/>
        <v>0.8578617413061201</v>
      </c>
      <c r="AB18" s="46">
        <v>19763000</v>
      </c>
      <c r="AC18" s="46">
        <v>27809700</v>
      </c>
      <c r="AD18" s="24">
        <f t="shared" si="8"/>
        <v>0.7106513195036265</v>
      </c>
      <c r="AE18" s="37">
        <v>19103000</v>
      </c>
      <c r="AF18" s="46">
        <v>107653537</v>
      </c>
      <c r="AG18" s="64">
        <f t="shared" si="9"/>
        <v>0.17744888400647718</v>
      </c>
    </row>
    <row r="19" spans="1:33" s="10" customFormat="1" ht="12.75">
      <c r="A19" s="22" t="s">
        <v>612</v>
      </c>
      <c r="B19" s="73" t="s">
        <v>66</v>
      </c>
      <c r="C19" s="102" t="s">
        <v>67</v>
      </c>
      <c r="D19" s="36">
        <v>1182740184</v>
      </c>
      <c r="E19" s="37">
        <v>1617397184</v>
      </c>
      <c r="F19" s="24">
        <f t="shared" si="0"/>
        <v>0.7312614339261765</v>
      </c>
      <c r="G19" s="43">
        <v>458293434</v>
      </c>
      <c r="H19" s="37">
        <v>1420427448</v>
      </c>
      <c r="I19" s="24">
        <f t="shared" si="1"/>
        <v>0.32264473250308523</v>
      </c>
      <c r="J19" s="37">
        <v>458293434</v>
      </c>
      <c r="K19" s="37">
        <v>945635702</v>
      </c>
      <c r="L19" s="24">
        <f t="shared" si="2"/>
        <v>0.4846405788515798</v>
      </c>
      <c r="M19" s="37">
        <v>458293434</v>
      </c>
      <c r="N19" s="37">
        <v>1182740184</v>
      </c>
      <c r="O19" s="24">
        <f t="shared" si="3"/>
        <v>0.3874844536439628</v>
      </c>
      <c r="P19" s="37">
        <v>35000000</v>
      </c>
      <c r="Q19" s="37">
        <v>246637998</v>
      </c>
      <c r="R19" s="24">
        <f t="shared" si="4"/>
        <v>0.14190838509806586</v>
      </c>
      <c r="S19" s="46">
        <v>0</v>
      </c>
      <c r="T19" s="46">
        <v>246637998</v>
      </c>
      <c r="U19" s="24">
        <f t="shared" si="5"/>
        <v>0</v>
      </c>
      <c r="V19" s="46">
        <v>0</v>
      </c>
      <c r="W19" s="47">
        <v>782559000</v>
      </c>
      <c r="X19" s="24">
        <f t="shared" si="6"/>
        <v>0</v>
      </c>
      <c r="Y19" s="46">
        <v>206434797</v>
      </c>
      <c r="Z19" s="46">
        <v>246637998</v>
      </c>
      <c r="AA19" s="24">
        <f t="shared" si="7"/>
        <v>0.8369951048662015</v>
      </c>
      <c r="AB19" s="46">
        <v>180007000</v>
      </c>
      <c r="AC19" s="46">
        <v>920923438</v>
      </c>
      <c r="AD19" s="24">
        <f t="shared" si="8"/>
        <v>0.19546358858118235</v>
      </c>
      <c r="AE19" s="37">
        <v>449218000</v>
      </c>
      <c r="AF19" s="46">
        <v>1420427448</v>
      </c>
      <c r="AG19" s="64">
        <f t="shared" si="9"/>
        <v>0.31625550508229827</v>
      </c>
    </row>
    <row r="20" spans="1:33" s="10" customFormat="1" ht="12.75">
      <c r="A20" s="22" t="s">
        <v>612</v>
      </c>
      <c r="B20" s="73" t="s">
        <v>194</v>
      </c>
      <c r="C20" s="102" t="s">
        <v>195</v>
      </c>
      <c r="D20" s="36">
        <v>255980</v>
      </c>
      <c r="E20" s="37">
        <v>388791</v>
      </c>
      <c r="F20" s="24">
        <f t="shared" si="0"/>
        <v>0.6584000144036256</v>
      </c>
      <c r="G20" s="43">
        <v>72410</v>
      </c>
      <c r="H20" s="37">
        <v>413011</v>
      </c>
      <c r="I20" s="24">
        <f t="shared" si="1"/>
        <v>0.1753222069145858</v>
      </c>
      <c r="J20" s="37">
        <v>72410</v>
      </c>
      <c r="K20" s="37">
        <v>250072</v>
      </c>
      <c r="L20" s="24">
        <f t="shared" si="2"/>
        <v>0.28955660769698327</v>
      </c>
      <c r="M20" s="37">
        <v>72410</v>
      </c>
      <c r="N20" s="37">
        <v>255980</v>
      </c>
      <c r="O20" s="24">
        <f t="shared" si="3"/>
        <v>0.28287366200484415</v>
      </c>
      <c r="P20" s="37">
        <v>2775</v>
      </c>
      <c r="Q20" s="37">
        <v>65527</v>
      </c>
      <c r="R20" s="24">
        <f t="shared" si="4"/>
        <v>0.042348955392433656</v>
      </c>
      <c r="S20" s="46">
        <v>0</v>
      </c>
      <c r="T20" s="46">
        <v>65527</v>
      </c>
      <c r="U20" s="24">
        <f t="shared" si="5"/>
        <v>0</v>
      </c>
      <c r="V20" s="46">
        <v>0</v>
      </c>
      <c r="W20" s="47">
        <v>0</v>
      </c>
      <c r="X20" s="24">
        <f t="shared" si="6"/>
        <v>0</v>
      </c>
      <c r="Y20" s="46">
        <v>64133</v>
      </c>
      <c r="Z20" s="46">
        <v>65527</v>
      </c>
      <c r="AA20" s="24">
        <f t="shared" si="7"/>
        <v>0.9787263265524135</v>
      </c>
      <c r="AB20" s="46">
        <v>0</v>
      </c>
      <c r="AC20" s="46">
        <v>203428</v>
      </c>
      <c r="AD20" s="24">
        <f t="shared" si="8"/>
        <v>0</v>
      </c>
      <c r="AE20" s="37">
        <v>0</v>
      </c>
      <c r="AF20" s="46">
        <v>413011</v>
      </c>
      <c r="AG20" s="64">
        <f t="shared" si="9"/>
        <v>0</v>
      </c>
    </row>
    <row r="21" spans="1:33" s="10" customFormat="1" ht="12.75">
      <c r="A21" s="22" t="s">
        <v>613</v>
      </c>
      <c r="B21" s="73" t="s">
        <v>535</v>
      </c>
      <c r="C21" s="102" t="s">
        <v>536</v>
      </c>
      <c r="D21" s="36">
        <v>2365260</v>
      </c>
      <c r="E21" s="37">
        <v>102752260</v>
      </c>
      <c r="F21" s="24">
        <f t="shared" si="0"/>
        <v>0.023019055736584287</v>
      </c>
      <c r="G21" s="43">
        <v>49514856</v>
      </c>
      <c r="H21" s="37">
        <v>101874114</v>
      </c>
      <c r="I21" s="24">
        <f t="shared" si="1"/>
        <v>0.48603962337282264</v>
      </c>
      <c r="J21" s="37">
        <v>49514856</v>
      </c>
      <c r="K21" s="37">
        <v>101874114</v>
      </c>
      <c r="L21" s="24">
        <f t="shared" si="2"/>
        <v>0.48603962337282264</v>
      </c>
      <c r="M21" s="37">
        <v>49514856</v>
      </c>
      <c r="N21" s="37">
        <v>2365260</v>
      </c>
      <c r="O21" s="24">
        <f t="shared" si="3"/>
        <v>20.93421272925598</v>
      </c>
      <c r="P21" s="37">
        <v>3832000</v>
      </c>
      <c r="Q21" s="37">
        <v>3832000</v>
      </c>
      <c r="R21" s="24">
        <f t="shared" si="4"/>
        <v>1</v>
      </c>
      <c r="S21" s="46">
        <v>0</v>
      </c>
      <c r="T21" s="46">
        <v>3832000</v>
      </c>
      <c r="U21" s="24">
        <f t="shared" si="5"/>
        <v>0</v>
      </c>
      <c r="V21" s="46">
        <v>0</v>
      </c>
      <c r="W21" s="47">
        <v>89724000</v>
      </c>
      <c r="X21" s="24">
        <f t="shared" si="6"/>
        <v>0</v>
      </c>
      <c r="Y21" s="46">
        <v>0</v>
      </c>
      <c r="Z21" s="46">
        <v>3832000</v>
      </c>
      <c r="AA21" s="24">
        <f t="shared" si="7"/>
        <v>0</v>
      </c>
      <c r="AB21" s="46">
        <v>5930422</v>
      </c>
      <c r="AC21" s="46">
        <v>0</v>
      </c>
      <c r="AD21" s="24">
        <f t="shared" si="8"/>
        <v>0</v>
      </c>
      <c r="AE21" s="37">
        <v>6848240</v>
      </c>
      <c r="AF21" s="46">
        <v>101874114</v>
      </c>
      <c r="AG21" s="64">
        <f t="shared" si="9"/>
        <v>0.06722257236023667</v>
      </c>
    </row>
    <row r="22" spans="1:33" s="66" customFormat="1" ht="12.75">
      <c r="A22" s="74"/>
      <c r="B22" s="75" t="s">
        <v>623</v>
      </c>
      <c r="C22" s="72"/>
      <c r="D22" s="38">
        <f>SUM(D16:D21)</f>
        <v>1410240792</v>
      </c>
      <c r="E22" s="39">
        <f>SUM(E16:E21)</f>
        <v>2146451173</v>
      </c>
      <c r="F22" s="28">
        <f t="shared" si="0"/>
        <v>0.6570104224774742</v>
      </c>
      <c r="G22" s="44">
        <f>SUM(G16:G21)</f>
        <v>620513273</v>
      </c>
      <c r="H22" s="39">
        <f>SUM(H16:H21)</f>
        <v>1861796357</v>
      </c>
      <c r="I22" s="28">
        <f t="shared" si="1"/>
        <v>0.33328740313997723</v>
      </c>
      <c r="J22" s="39">
        <f>SUM(J16:J21)</f>
        <v>620513273</v>
      </c>
      <c r="K22" s="39">
        <f>SUM(K16:K21)</f>
        <v>1323148848</v>
      </c>
      <c r="L22" s="28">
        <f t="shared" si="2"/>
        <v>0.46896709613429677</v>
      </c>
      <c r="M22" s="39">
        <f>SUM(M16:M21)</f>
        <v>620513273</v>
      </c>
      <c r="N22" s="39">
        <f>SUM(N16:N21)</f>
        <v>1410240792</v>
      </c>
      <c r="O22" s="28">
        <f t="shared" si="3"/>
        <v>0.44000519380806563</v>
      </c>
      <c r="P22" s="39">
        <f>SUM(P16:P21)</f>
        <v>44214236</v>
      </c>
      <c r="Q22" s="39">
        <f>SUM(Q16:Q21)</f>
        <v>391772086</v>
      </c>
      <c r="R22" s="28">
        <f t="shared" si="4"/>
        <v>0.11285703494454681</v>
      </c>
      <c r="S22" s="59">
        <f>SUM(S16:S21)</f>
        <v>0</v>
      </c>
      <c r="T22" s="59">
        <f>SUM(T16:T21)</f>
        <v>391772086</v>
      </c>
      <c r="U22" s="28">
        <f t="shared" si="5"/>
        <v>0</v>
      </c>
      <c r="V22" s="59">
        <f>SUM(V16:V21)</f>
        <v>0</v>
      </c>
      <c r="W22" s="60">
        <f>SUM(W16:W21)</f>
        <v>1908996000</v>
      </c>
      <c r="X22" s="28">
        <f t="shared" si="6"/>
        <v>0</v>
      </c>
      <c r="Y22" s="59">
        <f>SUM(Y16:Y21)</f>
        <v>329306909</v>
      </c>
      <c r="Z22" s="59">
        <f>SUM(Z16:Z21)</f>
        <v>391772086</v>
      </c>
      <c r="AA22" s="28">
        <f t="shared" si="7"/>
        <v>0.8405573566055444</v>
      </c>
      <c r="AB22" s="59">
        <f>SUM(AB16:AB21)</f>
        <v>233531422</v>
      </c>
      <c r="AC22" s="59">
        <f>SUM(AC16:AC21)</f>
        <v>1023616739</v>
      </c>
      <c r="AD22" s="28">
        <f t="shared" si="8"/>
        <v>0.2281434184323162</v>
      </c>
      <c r="AE22" s="39">
        <f>SUM(AE16:AE21)</f>
        <v>534402240</v>
      </c>
      <c r="AF22" s="59">
        <f>SUM(AF16:AF21)</f>
        <v>1861796357</v>
      </c>
      <c r="AG22" s="76">
        <f t="shared" si="9"/>
        <v>0.28703581784911614</v>
      </c>
    </row>
    <row r="23" spans="1:33" s="10" customFormat="1" ht="12.75">
      <c r="A23" s="22" t="s">
        <v>612</v>
      </c>
      <c r="B23" s="73" t="s">
        <v>196</v>
      </c>
      <c r="C23" s="102" t="s">
        <v>197</v>
      </c>
      <c r="D23" s="36">
        <v>167164414</v>
      </c>
      <c r="E23" s="37">
        <v>339822414</v>
      </c>
      <c r="F23" s="24">
        <f t="shared" si="0"/>
        <v>0.49191697519987604</v>
      </c>
      <c r="G23" s="43">
        <v>94216616</v>
      </c>
      <c r="H23" s="37">
        <v>339820072</v>
      </c>
      <c r="I23" s="24">
        <f t="shared" si="1"/>
        <v>0.2772544171552056</v>
      </c>
      <c r="J23" s="37">
        <v>94216616</v>
      </c>
      <c r="K23" s="37">
        <v>290049559</v>
      </c>
      <c r="L23" s="24">
        <f t="shared" si="2"/>
        <v>0.32482937165920667</v>
      </c>
      <c r="M23" s="37">
        <v>94216616</v>
      </c>
      <c r="N23" s="37">
        <v>167164414</v>
      </c>
      <c r="O23" s="24">
        <f t="shared" si="3"/>
        <v>0.563616464446793</v>
      </c>
      <c r="P23" s="37">
        <v>0</v>
      </c>
      <c r="Q23" s="37">
        <v>78757000</v>
      </c>
      <c r="R23" s="24">
        <f t="shared" si="4"/>
        <v>0</v>
      </c>
      <c r="S23" s="46">
        <v>0</v>
      </c>
      <c r="T23" s="46">
        <v>78757000</v>
      </c>
      <c r="U23" s="24">
        <f t="shared" si="5"/>
        <v>0</v>
      </c>
      <c r="V23" s="46">
        <v>0</v>
      </c>
      <c r="W23" s="47">
        <v>0</v>
      </c>
      <c r="X23" s="24">
        <f t="shared" si="6"/>
        <v>0</v>
      </c>
      <c r="Y23" s="46">
        <v>63311000</v>
      </c>
      <c r="Z23" s="46">
        <v>78757000</v>
      </c>
      <c r="AA23" s="24">
        <f t="shared" si="7"/>
        <v>0.8038777505491576</v>
      </c>
      <c r="AB23" s="46">
        <v>0</v>
      </c>
      <c r="AC23" s="46">
        <v>106985491</v>
      </c>
      <c r="AD23" s="24">
        <f t="shared" si="8"/>
        <v>0</v>
      </c>
      <c r="AE23" s="37">
        <v>0</v>
      </c>
      <c r="AF23" s="46">
        <v>339820072</v>
      </c>
      <c r="AG23" s="64">
        <f t="shared" si="9"/>
        <v>0</v>
      </c>
    </row>
    <row r="24" spans="1:33" s="10" customFormat="1" ht="12.75">
      <c r="A24" s="22" t="s">
        <v>612</v>
      </c>
      <c r="B24" s="73" t="s">
        <v>198</v>
      </c>
      <c r="C24" s="102" t="s">
        <v>199</v>
      </c>
      <c r="D24" s="36">
        <v>380583000</v>
      </c>
      <c r="E24" s="37">
        <v>512250000</v>
      </c>
      <c r="F24" s="24">
        <f t="shared" si="0"/>
        <v>0.7429633967789165</v>
      </c>
      <c r="G24" s="43">
        <v>149975000</v>
      </c>
      <c r="H24" s="37">
        <v>497749000</v>
      </c>
      <c r="I24" s="24">
        <f t="shared" si="1"/>
        <v>0.30130648178097796</v>
      </c>
      <c r="J24" s="37">
        <v>149975000</v>
      </c>
      <c r="K24" s="37">
        <v>376123000</v>
      </c>
      <c r="L24" s="24">
        <f t="shared" si="2"/>
        <v>0.39873924221597723</v>
      </c>
      <c r="M24" s="37">
        <v>149975000</v>
      </c>
      <c r="N24" s="37">
        <v>380583000</v>
      </c>
      <c r="O24" s="24">
        <f t="shared" si="3"/>
        <v>0.39406647170262465</v>
      </c>
      <c r="P24" s="37">
        <v>14500000</v>
      </c>
      <c r="Q24" s="37">
        <v>66233000</v>
      </c>
      <c r="R24" s="24">
        <f t="shared" si="4"/>
        <v>0.21892410127881873</v>
      </c>
      <c r="S24" s="46">
        <v>0</v>
      </c>
      <c r="T24" s="46">
        <v>66233000</v>
      </c>
      <c r="U24" s="24">
        <f t="shared" si="5"/>
        <v>0</v>
      </c>
      <c r="V24" s="46">
        <v>0</v>
      </c>
      <c r="W24" s="47">
        <v>1478524000</v>
      </c>
      <c r="X24" s="24">
        <f t="shared" si="6"/>
        <v>0</v>
      </c>
      <c r="Y24" s="46">
        <v>54522960</v>
      </c>
      <c r="Z24" s="46">
        <v>66233000</v>
      </c>
      <c r="AA24" s="24">
        <f t="shared" si="7"/>
        <v>0.823199311521447</v>
      </c>
      <c r="AB24" s="46">
        <v>336998000</v>
      </c>
      <c r="AC24" s="46">
        <v>275784000</v>
      </c>
      <c r="AD24" s="24">
        <f t="shared" si="8"/>
        <v>1.22196356568909</v>
      </c>
      <c r="AE24" s="37">
        <v>43000000</v>
      </c>
      <c r="AF24" s="46">
        <v>497749000</v>
      </c>
      <c r="AG24" s="64">
        <f t="shared" si="9"/>
        <v>0.08638892293103552</v>
      </c>
    </row>
    <row r="25" spans="1:33" s="10" customFormat="1" ht="12.75">
      <c r="A25" s="22" t="s">
        <v>612</v>
      </c>
      <c r="B25" s="73" t="s">
        <v>200</v>
      </c>
      <c r="C25" s="102" t="s">
        <v>201</v>
      </c>
      <c r="D25" s="36">
        <v>122410000</v>
      </c>
      <c r="E25" s="37">
        <v>203633000</v>
      </c>
      <c r="F25" s="24">
        <f t="shared" si="0"/>
        <v>0.6011304651014325</v>
      </c>
      <c r="G25" s="43">
        <v>57708999</v>
      </c>
      <c r="H25" s="37">
        <v>192628157</v>
      </c>
      <c r="I25" s="24">
        <f t="shared" si="1"/>
        <v>0.29958755718147684</v>
      </c>
      <c r="J25" s="37">
        <v>57708999</v>
      </c>
      <c r="K25" s="37">
        <v>169591157</v>
      </c>
      <c r="L25" s="24">
        <f t="shared" si="2"/>
        <v>0.3402830667639115</v>
      </c>
      <c r="M25" s="37">
        <v>57708999</v>
      </c>
      <c r="N25" s="37">
        <v>122410000</v>
      </c>
      <c r="O25" s="24">
        <f t="shared" si="3"/>
        <v>0.47144023364104237</v>
      </c>
      <c r="P25" s="37">
        <v>18391000</v>
      </c>
      <c r="Q25" s="37">
        <v>40984000</v>
      </c>
      <c r="R25" s="24">
        <f t="shared" si="4"/>
        <v>0.4487360921335155</v>
      </c>
      <c r="S25" s="46">
        <v>0</v>
      </c>
      <c r="T25" s="46">
        <v>40984000</v>
      </c>
      <c r="U25" s="24">
        <f t="shared" si="5"/>
        <v>0</v>
      </c>
      <c r="V25" s="46">
        <v>0</v>
      </c>
      <c r="W25" s="47">
        <v>668987823</v>
      </c>
      <c r="X25" s="24">
        <f t="shared" si="6"/>
        <v>0</v>
      </c>
      <c r="Y25" s="46">
        <v>34306000</v>
      </c>
      <c r="Z25" s="46">
        <v>40984000</v>
      </c>
      <c r="AA25" s="24">
        <f t="shared" si="7"/>
        <v>0.8370583642397033</v>
      </c>
      <c r="AB25" s="46">
        <v>47699000</v>
      </c>
      <c r="AC25" s="46">
        <v>89532000</v>
      </c>
      <c r="AD25" s="24">
        <f t="shared" si="8"/>
        <v>0.5327592369208775</v>
      </c>
      <c r="AE25" s="37">
        <v>33825000</v>
      </c>
      <c r="AF25" s="46">
        <v>192628157</v>
      </c>
      <c r="AG25" s="64">
        <f t="shared" si="9"/>
        <v>0.17559738164343233</v>
      </c>
    </row>
    <row r="26" spans="1:33" s="10" customFormat="1" ht="12.75">
      <c r="A26" s="22" t="s">
        <v>612</v>
      </c>
      <c r="B26" s="73" t="s">
        <v>202</v>
      </c>
      <c r="C26" s="102" t="s">
        <v>203</v>
      </c>
      <c r="D26" s="36">
        <v>1001529652</v>
      </c>
      <c r="E26" s="37">
        <v>1427289952</v>
      </c>
      <c r="F26" s="24">
        <f t="shared" si="0"/>
        <v>0.7017002050610667</v>
      </c>
      <c r="G26" s="43">
        <v>275099999</v>
      </c>
      <c r="H26" s="37">
        <v>1153147588</v>
      </c>
      <c r="I26" s="24">
        <f t="shared" si="1"/>
        <v>0.23856443170221503</v>
      </c>
      <c r="J26" s="37">
        <v>275099999</v>
      </c>
      <c r="K26" s="37">
        <v>842227588</v>
      </c>
      <c r="L26" s="24">
        <f t="shared" si="2"/>
        <v>0.32663380174148365</v>
      </c>
      <c r="M26" s="37">
        <v>275099999</v>
      </c>
      <c r="N26" s="37">
        <v>1001529652</v>
      </c>
      <c r="O26" s="24">
        <f t="shared" si="3"/>
        <v>0.2746798344418863</v>
      </c>
      <c r="P26" s="37">
        <v>120500000</v>
      </c>
      <c r="Q26" s="37">
        <v>394024000</v>
      </c>
      <c r="R26" s="24">
        <f t="shared" si="4"/>
        <v>0.305818934887215</v>
      </c>
      <c r="S26" s="46">
        <v>98000000</v>
      </c>
      <c r="T26" s="46">
        <v>394024000</v>
      </c>
      <c r="U26" s="24">
        <f t="shared" si="5"/>
        <v>0.2487158142651209</v>
      </c>
      <c r="V26" s="46">
        <v>98000000</v>
      </c>
      <c r="W26" s="47">
        <v>1281176000</v>
      </c>
      <c r="X26" s="24">
        <f t="shared" si="6"/>
        <v>0.07649222277032976</v>
      </c>
      <c r="Y26" s="46">
        <v>289071000</v>
      </c>
      <c r="Z26" s="46">
        <v>394024000</v>
      </c>
      <c r="AA26" s="24">
        <f t="shared" si="7"/>
        <v>0.7336380525044159</v>
      </c>
      <c r="AB26" s="46">
        <v>214031416</v>
      </c>
      <c r="AC26" s="46">
        <v>-33697051</v>
      </c>
      <c r="AD26" s="24">
        <f t="shared" si="8"/>
        <v>-6.3516364087765425</v>
      </c>
      <c r="AE26" s="37">
        <v>122819115</v>
      </c>
      <c r="AF26" s="46">
        <v>1153147588</v>
      </c>
      <c r="AG26" s="64">
        <f t="shared" si="9"/>
        <v>0.10650771529862489</v>
      </c>
    </row>
    <row r="27" spans="1:33" s="10" customFormat="1" ht="12.75">
      <c r="A27" s="22" t="s">
        <v>612</v>
      </c>
      <c r="B27" s="73" t="s">
        <v>204</v>
      </c>
      <c r="C27" s="102" t="s">
        <v>205</v>
      </c>
      <c r="D27" s="36">
        <v>43180747</v>
      </c>
      <c r="E27" s="37">
        <v>103613747</v>
      </c>
      <c r="F27" s="24">
        <f t="shared" si="0"/>
        <v>0.4167472777526326</v>
      </c>
      <c r="G27" s="43">
        <v>33978600</v>
      </c>
      <c r="H27" s="37">
        <v>103330613</v>
      </c>
      <c r="I27" s="24">
        <f t="shared" si="1"/>
        <v>0.3288338181057728</v>
      </c>
      <c r="J27" s="37">
        <v>33978600</v>
      </c>
      <c r="K27" s="37">
        <v>87789313</v>
      </c>
      <c r="L27" s="24">
        <f t="shared" si="2"/>
        <v>0.3870471113038554</v>
      </c>
      <c r="M27" s="37">
        <v>33978600</v>
      </c>
      <c r="N27" s="37">
        <v>43180747</v>
      </c>
      <c r="O27" s="24">
        <f t="shared" si="3"/>
        <v>0.7868923620056874</v>
      </c>
      <c r="P27" s="37">
        <v>1503551</v>
      </c>
      <c r="Q27" s="37">
        <v>85184338</v>
      </c>
      <c r="R27" s="24">
        <f t="shared" si="4"/>
        <v>0.017650556842972707</v>
      </c>
      <c r="S27" s="46">
        <v>0</v>
      </c>
      <c r="T27" s="46">
        <v>85184338</v>
      </c>
      <c r="U27" s="24">
        <f t="shared" si="5"/>
        <v>0</v>
      </c>
      <c r="V27" s="46">
        <v>0</v>
      </c>
      <c r="W27" s="47">
        <v>0</v>
      </c>
      <c r="X27" s="24">
        <f t="shared" si="6"/>
        <v>0</v>
      </c>
      <c r="Y27" s="46">
        <v>78307100</v>
      </c>
      <c r="Z27" s="46">
        <v>85184338</v>
      </c>
      <c r="AA27" s="24">
        <f t="shared" si="7"/>
        <v>0.9192664031737853</v>
      </c>
      <c r="AB27" s="46">
        <v>0</v>
      </c>
      <c r="AC27" s="46">
        <v>14055647</v>
      </c>
      <c r="AD27" s="24">
        <f t="shared" si="8"/>
        <v>0</v>
      </c>
      <c r="AE27" s="37">
        <v>0</v>
      </c>
      <c r="AF27" s="46">
        <v>103330613</v>
      </c>
      <c r="AG27" s="64">
        <f t="shared" si="9"/>
        <v>0</v>
      </c>
    </row>
    <row r="28" spans="1:33" s="10" customFormat="1" ht="12.75">
      <c r="A28" s="22" t="s">
        <v>612</v>
      </c>
      <c r="B28" s="73" t="s">
        <v>206</v>
      </c>
      <c r="C28" s="102" t="s">
        <v>207</v>
      </c>
      <c r="D28" s="36">
        <v>142068092</v>
      </c>
      <c r="E28" s="37">
        <v>213463342</v>
      </c>
      <c r="F28" s="24">
        <f t="shared" si="0"/>
        <v>0.6655385916332183</v>
      </c>
      <c r="G28" s="43">
        <v>50134840</v>
      </c>
      <c r="H28" s="37">
        <v>176040441</v>
      </c>
      <c r="I28" s="24">
        <f t="shared" si="1"/>
        <v>0.2847916064922832</v>
      </c>
      <c r="J28" s="37">
        <v>50134840</v>
      </c>
      <c r="K28" s="37">
        <v>147690441</v>
      </c>
      <c r="L28" s="24">
        <f t="shared" si="2"/>
        <v>0.3394589362760451</v>
      </c>
      <c r="M28" s="37">
        <v>50134840</v>
      </c>
      <c r="N28" s="37">
        <v>142068092</v>
      </c>
      <c r="O28" s="24">
        <f t="shared" si="3"/>
        <v>0.3528930338559062</v>
      </c>
      <c r="P28" s="37">
        <v>2360000</v>
      </c>
      <c r="Q28" s="37">
        <v>37403750</v>
      </c>
      <c r="R28" s="24">
        <f t="shared" si="4"/>
        <v>0.06309527787989172</v>
      </c>
      <c r="S28" s="46">
        <v>0</v>
      </c>
      <c r="T28" s="46">
        <v>37403750</v>
      </c>
      <c r="U28" s="24">
        <f t="shared" si="5"/>
        <v>0</v>
      </c>
      <c r="V28" s="46">
        <v>0</v>
      </c>
      <c r="W28" s="47">
        <v>0</v>
      </c>
      <c r="X28" s="24">
        <f t="shared" si="6"/>
        <v>0</v>
      </c>
      <c r="Y28" s="46">
        <v>36193750</v>
      </c>
      <c r="Z28" s="46">
        <v>37403750</v>
      </c>
      <c r="AA28" s="24">
        <f t="shared" si="7"/>
        <v>0.9676503024429368</v>
      </c>
      <c r="AB28" s="46">
        <v>0</v>
      </c>
      <c r="AC28" s="46">
        <v>80176530</v>
      </c>
      <c r="AD28" s="24">
        <f t="shared" si="8"/>
        <v>0</v>
      </c>
      <c r="AE28" s="37">
        <v>0</v>
      </c>
      <c r="AF28" s="46">
        <v>176040441</v>
      </c>
      <c r="AG28" s="64">
        <f t="shared" si="9"/>
        <v>0</v>
      </c>
    </row>
    <row r="29" spans="1:33" s="10" customFormat="1" ht="12.75">
      <c r="A29" s="22" t="s">
        <v>613</v>
      </c>
      <c r="B29" s="73" t="s">
        <v>537</v>
      </c>
      <c r="C29" s="102" t="s">
        <v>538</v>
      </c>
      <c r="D29" s="36">
        <v>3926456</v>
      </c>
      <c r="E29" s="37">
        <v>84491457</v>
      </c>
      <c r="F29" s="24">
        <f t="shared" si="0"/>
        <v>0.04647163322085924</v>
      </c>
      <c r="G29" s="43">
        <v>39042685</v>
      </c>
      <c r="H29" s="37">
        <v>84491457</v>
      </c>
      <c r="I29" s="24">
        <f t="shared" si="1"/>
        <v>0.46209032707294895</v>
      </c>
      <c r="J29" s="37">
        <v>39042685</v>
      </c>
      <c r="K29" s="37">
        <v>84491457</v>
      </c>
      <c r="L29" s="24">
        <f t="shared" si="2"/>
        <v>0.46209032707294895</v>
      </c>
      <c r="M29" s="37">
        <v>39042685</v>
      </c>
      <c r="N29" s="37">
        <v>3926456</v>
      </c>
      <c r="O29" s="24">
        <f t="shared" si="3"/>
        <v>9.943492299417082</v>
      </c>
      <c r="P29" s="37">
        <v>0</v>
      </c>
      <c r="Q29" s="37">
        <v>0</v>
      </c>
      <c r="R29" s="24">
        <f t="shared" si="4"/>
        <v>0</v>
      </c>
      <c r="S29" s="46">
        <v>0</v>
      </c>
      <c r="T29" s="46">
        <v>0</v>
      </c>
      <c r="U29" s="24">
        <f t="shared" si="5"/>
        <v>0</v>
      </c>
      <c r="V29" s="46">
        <v>0</v>
      </c>
      <c r="W29" s="47">
        <v>7968009</v>
      </c>
      <c r="X29" s="24">
        <f t="shared" si="6"/>
        <v>0</v>
      </c>
      <c r="Y29" s="46">
        <v>0</v>
      </c>
      <c r="Z29" s="46">
        <v>0</v>
      </c>
      <c r="AA29" s="24">
        <f t="shared" si="7"/>
        <v>0</v>
      </c>
      <c r="AB29" s="46">
        <v>0</v>
      </c>
      <c r="AC29" s="46">
        <v>0</v>
      </c>
      <c r="AD29" s="24">
        <f t="shared" si="8"/>
        <v>0</v>
      </c>
      <c r="AE29" s="37">
        <v>17303926</v>
      </c>
      <c r="AF29" s="46">
        <v>84491457</v>
      </c>
      <c r="AG29" s="64">
        <f t="shared" si="9"/>
        <v>0.2048008948407648</v>
      </c>
    </row>
    <row r="30" spans="1:33" s="66" customFormat="1" ht="12.75">
      <c r="A30" s="74"/>
      <c r="B30" s="75" t="s">
        <v>624</v>
      </c>
      <c r="C30" s="72"/>
      <c r="D30" s="38">
        <f>SUM(D23:D29)</f>
        <v>1860862361</v>
      </c>
      <c r="E30" s="39">
        <f>SUM(E23:E29)</f>
        <v>2884563912</v>
      </c>
      <c r="F30" s="28">
        <f t="shared" si="0"/>
        <v>0.6451104630612186</v>
      </c>
      <c r="G30" s="44">
        <f>SUM(G23:G29)</f>
        <v>700156739</v>
      </c>
      <c r="H30" s="39">
        <f>SUM(H23:H29)</f>
        <v>2547207328</v>
      </c>
      <c r="I30" s="28">
        <f t="shared" si="1"/>
        <v>0.27487230085418474</v>
      </c>
      <c r="J30" s="39">
        <f>SUM(J23:J29)</f>
        <v>700156739</v>
      </c>
      <c r="K30" s="39">
        <f>SUM(K23:K29)</f>
        <v>1997962515</v>
      </c>
      <c r="L30" s="28">
        <f t="shared" si="2"/>
        <v>0.3504353729078846</v>
      </c>
      <c r="M30" s="39">
        <f>SUM(M23:M29)</f>
        <v>700156739</v>
      </c>
      <c r="N30" s="39">
        <f>SUM(N23:N29)</f>
        <v>1860862361</v>
      </c>
      <c r="O30" s="28">
        <f t="shared" si="3"/>
        <v>0.3762539098398154</v>
      </c>
      <c r="P30" s="39">
        <f>SUM(P23:P29)</f>
        <v>157254551</v>
      </c>
      <c r="Q30" s="39">
        <f>SUM(Q23:Q29)</f>
        <v>702586088</v>
      </c>
      <c r="R30" s="28">
        <f t="shared" si="4"/>
        <v>0.22382246629398103</v>
      </c>
      <c r="S30" s="59">
        <f>SUM(S23:S29)</f>
        <v>98000000</v>
      </c>
      <c r="T30" s="59">
        <f>SUM(T23:T29)</f>
        <v>702586088</v>
      </c>
      <c r="U30" s="28">
        <f t="shared" si="5"/>
        <v>0.13948468618126125</v>
      </c>
      <c r="V30" s="59">
        <f>SUM(V23:V29)</f>
        <v>98000000</v>
      </c>
      <c r="W30" s="60">
        <f>SUM(W23:W29)</f>
        <v>3436655832</v>
      </c>
      <c r="X30" s="28">
        <f t="shared" si="6"/>
        <v>0.028516093781485185</v>
      </c>
      <c r="Y30" s="59">
        <f>SUM(Y23:Y29)</f>
        <v>555711810</v>
      </c>
      <c r="Z30" s="59">
        <f>SUM(Z23:Z29)</f>
        <v>702586088</v>
      </c>
      <c r="AA30" s="28">
        <f t="shared" si="7"/>
        <v>0.7909519125007212</v>
      </c>
      <c r="AB30" s="59">
        <f>SUM(AB23:AB29)</f>
        <v>598728416</v>
      </c>
      <c r="AC30" s="59">
        <f>SUM(AC23:AC29)</f>
        <v>532836617</v>
      </c>
      <c r="AD30" s="28">
        <f t="shared" si="8"/>
        <v>1.1236622951534128</v>
      </c>
      <c r="AE30" s="39">
        <f>SUM(AE23:AE29)</f>
        <v>216948041</v>
      </c>
      <c r="AF30" s="59">
        <f>SUM(AF23:AF29)</f>
        <v>2547207328</v>
      </c>
      <c r="AG30" s="76">
        <f t="shared" si="9"/>
        <v>0.08517093941086526</v>
      </c>
    </row>
    <row r="31" spans="1:33" s="10" customFormat="1" ht="12.75">
      <c r="A31" s="22" t="s">
        <v>612</v>
      </c>
      <c r="B31" s="73" t="s">
        <v>208</v>
      </c>
      <c r="C31" s="102" t="s">
        <v>209</v>
      </c>
      <c r="D31" s="36">
        <v>354829000</v>
      </c>
      <c r="E31" s="37">
        <v>520373000</v>
      </c>
      <c r="F31" s="24">
        <f t="shared" si="0"/>
        <v>0.6818743478235804</v>
      </c>
      <c r="G31" s="43">
        <v>170532000</v>
      </c>
      <c r="H31" s="37">
        <v>518761000</v>
      </c>
      <c r="I31" s="24">
        <f t="shared" si="1"/>
        <v>0.32872941489433477</v>
      </c>
      <c r="J31" s="37">
        <v>170532000</v>
      </c>
      <c r="K31" s="37">
        <v>357670000</v>
      </c>
      <c r="L31" s="24">
        <f t="shared" si="2"/>
        <v>0.4767858640646406</v>
      </c>
      <c r="M31" s="37">
        <v>170532000</v>
      </c>
      <c r="N31" s="37">
        <v>354829000</v>
      </c>
      <c r="O31" s="24">
        <f t="shared" si="3"/>
        <v>0.4806033328730177</v>
      </c>
      <c r="P31" s="37">
        <v>0</v>
      </c>
      <c r="Q31" s="37">
        <v>0</v>
      </c>
      <c r="R31" s="24">
        <f t="shared" si="4"/>
        <v>0</v>
      </c>
      <c r="S31" s="46">
        <v>0</v>
      </c>
      <c r="T31" s="46">
        <v>0</v>
      </c>
      <c r="U31" s="24">
        <f t="shared" si="5"/>
        <v>0</v>
      </c>
      <c r="V31" s="46">
        <v>0</v>
      </c>
      <c r="W31" s="47">
        <v>919592</v>
      </c>
      <c r="X31" s="24">
        <f t="shared" si="6"/>
        <v>0</v>
      </c>
      <c r="Y31" s="46">
        <v>0</v>
      </c>
      <c r="Z31" s="46">
        <v>0</v>
      </c>
      <c r="AA31" s="24">
        <f t="shared" si="7"/>
        <v>0</v>
      </c>
      <c r="AB31" s="46">
        <v>52815</v>
      </c>
      <c r="AC31" s="46">
        <v>298086000</v>
      </c>
      <c r="AD31" s="24">
        <f t="shared" si="8"/>
        <v>0.00017718041102232241</v>
      </c>
      <c r="AE31" s="37">
        <v>75000</v>
      </c>
      <c r="AF31" s="46">
        <v>518761000</v>
      </c>
      <c r="AG31" s="64">
        <f t="shared" si="9"/>
        <v>0.00014457524756101558</v>
      </c>
    </row>
    <row r="32" spans="1:33" s="10" customFormat="1" ht="12.75">
      <c r="A32" s="22" t="s">
        <v>612</v>
      </c>
      <c r="B32" s="73" t="s">
        <v>210</v>
      </c>
      <c r="C32" s="102" t="s">
        <v>211</v>
      </c>
      <c r="D32" s="36">
        <v>309717721</v>
      </c>
      <c r="E32" s="37">
        <v>466993721</v>
      </c>
      <c r="F32" s="24">
        <f t="shared" si="0"/>
        <v>0.6632160285512704</v>
      </c>
      <c r="G32" s="43">
        <v>125700041</v>
      </c>
      <c r="H32" s="37">
        <v>424043557</v>
      </c>
      <c r="I32" s="24">
        <f t="shared" si="1"/>
        <v>0.296431908762618</v>
      </c>
      <c r="J32" s="37">
        <v>125700041</v>
      </c>
      <c r="K32" s="37">
        <v>424043557</v>
      </c>
      <c r="L32" s="24">
        <f t="shared" si="2"/>
        <v>0.296431908762618</v>
      </c>
      <c r="M32" s="37">
        <v>125700041</v>
      </c>
      <c r="N32" s="37">
        <v>309717721</v>
      </c>
      <c r="O32" s="24">
        <f t="shared" si="3"/>
        <v>0.40585356431703823</v>
      </c>
      <c r="P32" s="37">
        <v>1750000</v>
      </c>
      <c r="Q32" s="37">
        <v>52191000</v>
      </c>
      <c r="R32" s="24">
        <f t="shared" si="4"/>
        <v>0.03353068536720891</v>
      </c>
      <c r="S32" s="46">
        <v>0</v>
      </c>
      <c r="T32" s="46">
        <v>52191000</v>
      </c>
      <c r="U32" s="24">
        <f t="shared" si="5"/>
        <v>0</v>
      </c>
      <c r="V32" s="46">
        <v>0</v>
      </c>
      <c r="W32" s="47">
        <v>587074580</v>
      </c>
      <c r="X32" s="24">
        <f t="shared" si="6"/>
        <v>0</v>
      </c>
      <c r="Y32" s="46">
        <v>47913000</v>
      </c>
      <c r="Z32" s="46">
        <v>52191000</v>
      </c>
      <c r="AA32" s="24">
        <f t="shared" si="7"/>
        <v>0.918031844570903</v>
      </c>
      <c r="AB32" s="46">
        <v>302830778</v>
      </c>
      <c r="AC32" s="46">
        <v>198307950</v>
      </c>
      <c r="AD32" s="24">
        <f t="shared" si="8"/>
        <v>1.5270733119877442</v>
      </c>
      <c r="AE32" s="37">
        <v>81792253</v>
      </c>
      <c r="AF32" s="46">
        <v>424043557</v>
      </c>
      <c r="AG32" s="64">
        <f t="shared" si="9"/>
        <v>0.19288644208783487</v>
      </c>
    </row>
    <row r="33" spans="1:33" s="10" customFormat="1" ht="12.75">
      <c r="A33" s="22" t="s">
        <v>612</v>
      </c>
      <c r="B33" s="73" t="s">
        <v>212</v>
      </c>
      <c r="C33" s="102" t="s">
        <v>213</v>
      </c>
      <c r="D33" s="36">
        <v>634585790</v>
      </c>
      <c r="E33" s="37">
        <v>741792190</v>
      </c>
      <c r="F33" s="24">
        <f t="shared" si="0"/>
        <v>0.8554765048146435</v>
      </c>
      <c r="G33" s="43">
        <v>182964110</v>
      </c>
      <c r="H33" s="37">
        <v>788015050</v>
      </c>
      <c r="I33" s="24">
        <f t="shared" si="1"/>
        <v>0.23218352238323367</v>
      </c>
      <c r="J33" s="37">
        <v>182964110</v>
      </c>
      <c r="K33" s="37">
        <v>534902740</v>
      </c>
      <c r="L33" s="24">
        <f t="shared" si="2"/>
        <v>0.3420511736395293</v>
      </c>
      <c r="M33" s="37">
        <v>182964110</v>
      </c>
      <c r="N33" s="37">
        <v>634585790</v>
      </c>
      <c r="O33" s="24">
        <f t="shared" si="3"/>
        <v>0.2883205279462687</v>
      </c>
      <c r="P33" s="37">
        <v>78133890</v>
      </c>
      <c r="Q33" s="37">
        <v>137901950</v>
      </c>
      <c r="R33" s="24">
        <f t="shared" si="4"/>
        <v>0.5665901751208015</v>
      </c>
      <c r="S33" s="46">
        <v>43000000</v>
      </c>
      <c r="T33" s="46">
        <v>137901950</v>
      </c>
      <c r="U33" s="24">
        <f t="shared" si="5"/>
        <v>0.3118157502486368</v>
      </c>
      <c r="V33" s="46">
        <v>43000000</v>
      </c>
      <c r="W33" s="47">
        <v>918262000</v>
      </c>
      <c r="X33" s="24">
        <f t="shared" si="6"/>
        <v>0.046827593867545425</v>
      </c>
      <c r="Y33" s="46">
        <v>112532660</v>
      </c>
      <c r="Z33" s="46">
        <v>137901950</v>
      </c>
      <c r="AA33" s="24">
        <f t="shared" si="7"/>
        <v>0.816033855938948</v>
      </c>
      <c r="AB33" s="46">
        <v>92388000</v>
      </c>
      <c r="AC33" s="46">
        <v>417248990</v>
      </c>
      <c r="AD33" s="24">
        <f t="shared" si="8"/>
        <v>0.22142174628151887</v>
      </c>
      <c r="AE33" s="37">
        <v>105046000</v>
      </c>
      <c r="AF33" s="46">
        <v>788015050</v>
      </c>
      <c r="AG33" s="64">
        <f t="shared" si="9"/>
        <v>0.13330456061721158</v>
      </c>
    </row>
    <row r="34" spans="1:33" s="10" customFormat="1" ht="12.75">
      <c r="A34" s="22" t="s">
        <v>612</v>
      </c>
      <c r="B34" s="73" t="s">
        <v>214</v>
      </c>
      <c r="C34" s="102" t="s">
        <v>215</v>
      </c>
      <c r="D34" s="36">
        <v>55684683</v>
      </c>
      <c r="E34" s="37">
        <v>133086683</v>
      </c>
      <c r="F34" s="24">
        <f t="shared" si="0"/>
        <v>0.4184091281319259</v>
      </c>
      <c r="G34" s="43">
        <v>52627708</v>
      </c>
      <c r="H34" s="37">
        <v>123607612</v>
      </c>
      <c r="I34" s="24">
        <f t="shared" si="1"/>
        <v>0.42576429678133415</v>
      </c>
      <c r="J34" s="37">
        <v>52627708</v>
      </c>
      <c r="K34" s="37">
        <v>112208362</v>
      </c>
      <c r="L34" s="24">
        <f t="shared" si="2"/>
        <v>0.46901770119414093</v>
      </c>
      <c r="M34" s="37">
        <v>52627708</v>
      </c>
      <c r="N34" s="37">
        <v>55684683</v>
      </c>
      <c r="O34" s="24">
        <f t="shared" si="3"/>
        <v>0.9451020489781723</v>
      </c>
      <c r="P34" s="37">
        <v>0</v>
      </c>
      <c r="Q34" s="37">
        <v>0</v>
      </c>
      <c r="R34" s="24">
        <f t="shared" si="4"/>
        <v>0</v>
      </c>
      <c r="S34" s="46">
        <v>0</v>
      </c>
      <c r="T34" s="46">
        <v>0</v>
      </c>
      <c r="U34" s="24">
        <f t="shared" si="5"/>
        <v>0</v>
      </c>
      <c r="V34" s="46">
        <v>0</v>
      </c>
      <c r="W34" s="47">
        <v>779331545</v>
      </c>
      <c r="X34" s="24">
        <f t="shared" si="6"/>
        <v>0</v>
      </c>
      <c r="Y34" s="46">
        <v>0</v>
      </c>
      <c r="Z34" s="46">
        <v>0</v>
      </c>
      <c r="AA34" s="24">
        <f t="shared" si="7"/>
        <v>0</v>
      </c>
      <c r="AB34" s="46">
        <v>53851081</v>
      </c>
      <c r="AC34" s="46">
        <v>35053383</v>
      </c>
      <c r="AD34" s="24">
        <f t="shared" si="8"/>
        <v>1.5362591679096993</v>
      </c>
      <c r="AE34" s="37">
        <v>145520081</v>
      </c>
      <c r="AF34" s="46">
        <v>123607612</v>
      </c>
      <c r="AG34" s="64">
        <f t="shared" si="9"/>
        <v>1.1772744303158287</v>
      </c>
    </row>
    <row r="35" spans="1:33" s="10" customFormat="1" ht="12.75">
      <c r="A35" s="22" t="s">
        <v>613</v>
      </c>
      <c r="B35" s="73" t="s">
        <v>541</v>
      </c>
      <c r="C35" s="102" t="s">
        <v>542</v>
      </c>
      <c r="D35" s="36">
        <v>10813100</v>
      </c>
      <c r="E35" s="37">
        <v>145209100</v>
      </c>
      <c r="F35" s="24">
        <f t="shared" si="0"/>
        <v>0.07446571874627692</v>
      </c>
      <c r="G35" s="43">
        <v>70694502</v>
      </c>
      <c r="H35" s="37">
        <v>162190917</v>
      </c>
      <c r="I35" s="24">
        <f t="shared" si="1"/>
        <v>0.4358721394984159</v>
      </c>
      <c r="J35" s="37">
        <v>70694502</v>
      </c>
      <c r="K35" s="37">
        <v>162190917</v>
      </c>
      <c r="L35" s="24">
        <f t="shared" si="2"/>
        <v>0.4358721394984159</v>
      </c>
      <c r="M35" s="37">
        <v>70694502</v>
      </c>
      <c r="N35" s="37">
        <v>10813100</v>
      </c>
      <c r="O35" s="24">
        <f t="shared" si="3"/>
        <v>6.537857043770981</v>
      </c>
      <c r="P35" s="37">
        <v>8036200</v>
      </c>
      <c r="Q35" s="37">
        <v>8036200</v>
      </c>
      <c r="R35" s="24">
        <f t="shared" si="4"/>
        <v>1</v>
      </c>
      <c r="S35" s="46">
        <v>0</v>
      </c>
      <c r="T35" s="46">
        <v>8036200</v>
      </c>
      <c r="U35" s="24">
        <f t="shared" si="5"/>
        <v>0</v>
      </c>
      <c r="V35" s="46">
        <v>0</v>
      </c>
      <c r="W35" s="47">
        <v>27033031</v>
      </c>
      <c r="X35" s="24">
        <f t="shared" si="6"/>
        <v>0</v>
      </c>
      <c r="Y35" s="46">
        <v>0</v>
      </c>
      <c r="Z35" s="46">
        <v>8036200</v>
      </c>
      <c r="AA35" s="24">
        <f t="shared" si="7"/>
        <v>0</v>
      </c>
      <c r="AB35" s="46">
        <v>0</v>
      </c>
      <c r="AC35" s="46">
        <v>0</v>
      </c>
      <c r="AD35" s="24">
        <f t="shared" si="8"/>
        <v>0</v>
      </c>
      <c r="AE35" s="37">
        <v>16556788</v>
      </c>
      <c r="AF35" s="46">
        <v>162190917</v>
      </c>
      <c r="AG35" s="64">
        <f t="shared" si="9"/>
        <v>0.10208209131711118</v>
      </c>
    </row>
    <row r="36" spans="1:33" s="66" customFormat="1" ht="12.75">
      <c r="A36" s="74"/>
      <c r="B36" s="75" t="s">
        <v>625</v>
      </c>
      <c r="C36" s="72"/>
      <c r="D36" s="38">
        <f>SUM(D31:D35)</f>
        <v>1365630294</v>
      </c>
      <c r="E36" s="39">
        <f>SUM(E31:E35)</f>
        <v>2007454694</v>
      </c>
      <c r="F36" s="28">
        <f t="shared" si="0"/>
        <v>0.6802795092121765</v>
      </c>
      <c r="G36" s="44">
        <f>SUM(G31:G35)</f>
        <v>602518361</v>
      </c>
      <c r="H36" s="39">
        <f>SUM(H31:H35)</f>
        <v>2016618136</v>
      </c>
      <c r="I36" s="28">
        <f t="shared" si="1"/>
        <v>0.29877662520436643</v>
      </c>
      <c r="J36" s="39">
        <f>SUM(J31:J35)</f>
        <v>602518361</v>
      </c>
      <c r="K36" s="39">
        <f>SUM(K31:K35)</f>
        <v>1591015576</v>
      </c>
      <c r="L36" s="28">
        <f t="shared" si="2"/>
        <v>0.3787004791711731</v>
      </c>
      <c r="M36" s="39">
        <f>SUM(M31:M35)</f>
        <v>602518361</v>
      </c>
      <c r="N36" s="39">
        <f>SUM(N31:N35)</f>
        <v>1365630294</v>
      </c>
      <c r="O36" s="28">
        <f t="shared" si="3"/>
        <v>0.4412016661077379</v>
      </c>
      <c r="P36" s="39">
        <f>SUM(P31:P35)</f>
        <v>87920090</v>
      </c>
      <c r="Q36" s="39">
        <f>SUM(Q31:Q35)</f>
        <v>198129150</v>
      </c>
      <c r="R36" s="28">
        <f t="shared" si="4"/>
        <v>0.4437514116423555</v>
      </c>
      <c r="S36" s="59">
        <f>SUM(S31:S35)</f>
        <v>43000000</v>
      </c>
      <c r="T36" s="59">
        <f>SUM(T31:T35)</f>
        <v>198129150</v>
      </c>
      <c r="U36" s="28">
        <f t="shared" si="5"/>
        <v>0.21703015432105777</v>
      </c>
      <c r="V36" s="59">
        <f>SUM(V31:V35)</f>
        <v>43000000</v>
      </c>
      <c r="W36" s="60">
        <f>SUM(W31:W35)</f>
        <v>2312620748</v>
      </c>
      <c r="X36" s="28">
        <f t="shared" si="6"/>
        <v>0.018593623721999054</v>
      </c>
      <c r="Y36" s="59">
        <f>SUM(Y31:Y35)</f>
        <v>160445660</v>
      </c>
      <c r="Z36" s="59">
        <f>SUM(Z31:Z35)</f>
        <v>198129150</v>
      </c>
      <c r="AA36" s="28">
        <f t="shared" si="7"/>
        <v>0.8098034034870689</v>
      </c>
      <c r="AB36" s="59">
        <f>SUM(AB31:AB35)</f>
        <v>449122674</v>
      </c>
      <c r="AC36" s="59">
        <f>SUM(AC31:AC35)</f>
        <v>948696323</v>
      </c>
      <c r="AD36" s="28">
        <f t="shared" si="8"/>
        <v>0.4734103665330639</v>
      </c>
      <c r="AE36" s="39">
        <f>SUM(AE31:AE35)</f>
        <v>348990122</v>
      </c>
      <c r="AF36" s="59">
        <f>SUM(AF31:AF35)</f>
        <v>2016618136</v>
      </c>
      <c r="AG36" s="76">
        <f t="shared" si="9"/>
        <v>0.17305711764163167</v>
      </c>
    </row>
    <row r="37" spans="1:33" s="66" customFormat="1" ht="12.75">
      <c r="A37" s="74"/>
      <c r="B37" s="75" t="s">
        <v>626</v>
      </c>
      <c r="C37" s="72"/>
      <c r="D37" s="38">
        <f>SUM(D8,D10:D14,D16:D21,D23:D29,D31:D35)</f>
        <v>9137942313</v>
      </c>
      <c r="E37" s="39">
        <f>SUM(E8,E10:E14,E16:E21,E23:E29,E31:E35)</f>
        <v>12496037147</v>
      </c>
      <c r="F37" s="28">
        <f t="shared" si="0"/>
        <v>0.7312672173989017</v>
      </c>
      <c r="G37" s="44">
        <f>SUM(G8,G10:G14,G16:G21,G23:G29,G31:G35)</f>
        <v>3081310868</v>
      </c>
      <c r="H37" s="39">
        <f>SUM(H8,H10:H14,H16:H21,H23:H29,H31:H35)</f>
        <v>11169118609</v>
      </c>
      <c r="I37" s="28">
        <f t="shared" si="1"/>
        <v>0.27587771030715896</v>
      </c>
      <c r="J37" s="39">
        <f>SUM(J8,J10:J14,J16:J21,J23:J29,J31:J35)</f>
        <v>3081310868</v>
      </c>
      <c r="K37" s="39">
        <f>SUM(K8,K10:K14,K16:K21,K23:K29,K31:K35)</f>
        <v>8083621938</v>
      </c>
      <c r="L37" s="28">
        <f t="shared" si="2"/>
        <v>0.38117948756549086</v>
      </c>
      <c r="M37" s="39">
        <f>SUM(M8,M10:M14,M16:M21,M23:M29,M31:M35)</f>
        <v>3081310868</v>
      </c>
      <c r="N37" s="39">
        <f>SUM(N8,N10:N14,N16:N21,N23:N29,N31:N35)</f>
        <v>9137942313</v>
      </c>
      <c r="O37" s="28">
        <f t="shared" si="3"/>
        <v>0.33719964106321887</v>
      </c>
      <c r="P37" s="39">
        <f>SUM(P8,P10:P14,P16:P21,P23:P29,P31:P35)</f>
        <v>535337747</v>
      </c>
      <c r="Q37" s="39">
        <f>SUM(Q8,Q10:Q14,Q16:Q21,Q23:Q29,Q31:Q35)</f>
        <v>2179414825</v>
      </c>
      <c r="R37" s="28">
        <f t="shared" si="4"/>
        <v>0.245633709039306</v>
      </c>
      <c r="S37" s="59">
        <f>SUM(S8,S10:S14,S16:S21,S23:S29,S31:S35)</f>
        <v>247248022</v>
      </c>
      <c r="T37" s="59">
        <f>SUM(T8,T10:T14,T16:T21,T23:T29,T31:T35)</f>
        <v>2179414825</v>
      </c>
      <c r="U37" s="28">
        <f t="shared" si="5"/>
        <v>0.11344697630016351</v>
      </c>
      <c r="V37" s="59">
        <f>SUM(V8,V10:V14,V16:V21,V23:V29,V31:V35)</f>
        <v>247248022</v>
      </c>
      <c r="W37" s="60">
        <f>SUM(W8,W10:W14,W16:W21,W23:W29,W31:W35)</f>
        <v>13133703387</v>
      </c>
      <c r="X37" s="28">
        <f t="shared" si="6"/>
        <v>0.018825461083941564</v>
      </c>
      <c r="Y37" s="59">
        <f>SUM(Y8,Y10:Y14,Y16:Y21,Y23:Y29,Y31:Y35)</f>
        <v>1797487543</v>
      </c>
      <c r="Z37" s="59">
        <f>SUM(Z8,Z10:Z14,Z16:Z21,Z23:Z29,Z31:Z35)</f>
        <v>2179414825</v>
      </c>
      <c r="AA37" s="28">
        <f t="shared" si="7"/>
        <v>0.8247569587859438</v>
      </c>
      <c r="AB37" s="59">
        <f>SUM(AB8,AB10:AB14,AB16:AB21,AB23:AB29,AB31:AB35)</f>
        <v>1682025873</v>
      </c>
      <c r="AC37" s="59">
        <f>SUM(AC8,AC10:AC14,AC16:AC21,AC23:AC29,AC31:AC35)</f>
        <v>5050364314</v>
      </c>
      <c r="AD37" s="28">
        <f t="shared" si="8"/>
        <v>0.33305040357926147</v>
      </c>
      <c r="AE37" s="39">
        <f>SUM(AE8,AE10:AE14,AE16:AE21,AE23:AE29,AE31:AE35)</f>
        <v>1782704326</v>
      </c>
      <c r="AF37" s="59">
        <f>SUM(AF8,AF10:AF14,AF16:AF21,AF23:AF29,AF31:AF35)</f>
        <v>11169118609</v>
      </c>
      <c r="AG37" s="76">
        <f t="shared" si="9"/>
        <v>0.15961011682367748</v>
      </c>
    </row>
    <row r="38" spans="1:33" s="10" customFormat="1" ht="12.75">
      <c r="A38" s="77"/>
      <c r="B38" s="78"/>
      <c r="C38" s="79"/>
      <c r="D38" s="80"/>
      <c r="E38" s="81"/>
      <c r="F38" s="82"/>
      <c r="G38" s="83"/>
      <c r="H38" s="81"/>
      <c r="I38" s="82"/>
      <c r="J38" s="81"/>
      <c r="K38" s="81"/>
      <c r="L38" s="82"/>
      <c r="M38" s="81"/>
      <c r="N38" s="81"/>
      <c r="O38" s="82"/>
      <c r="P38" s="81"/>
      <c r="Q38" s="81"/>
      <c r="R38" s="82"/>
      <c r="S38" s="81"/>
      <c r="T38" s="81"/>
      <c r="U38" s="82"/>
      <c r="V38" s="81"/>
      <c r="W38" s="83"/>
      <c r="X38" s="82"/>
      <c r="Y38" s="81"/>
      <c r="Z38" s="81"/>
      <c r="AA38" s="82"/>
      <c r="AB38" s="81"/>
      <c r="AC38" s="81"/>
      <c r="AD38" s="82"/>
      <c r="AE38" s="81"/>
      <c r="AF38" s="81"/>
      <c r="AG38" s="82"/>
    </row>
    <row r="39" spans="1:33" s="10" customFormat="1" ht="12.75">
      <c r="A39" s="33"/>
      <c r="B39" s="112" t="s">
        <v>47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39:AG39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85"/>
      <c r="B4" s="86" t="s">
        <v>1</v>
      </c>
      <c r="C4" s="87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627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610</v>
      </c>
      <c r="B8" s="73" t="s">
        <v>53</v>
      </c>
      <c r="C8" s="102" t="s">
        <v>54</v>
      </c>
      <c r="D8" s="36">
        <v>21644781262</v>
      </c>
      <c r="E8" s="37">
        <v>23780571184</v>
      </c>
      <c r="F8" s="24">
        <f>IF($E8=0,0,($N8/$E8))</f>
        <v>0.9101876104878003</v>
      </c>
      <c r="G8" s="43">
        <v>5419811331</v>
      </c>
      <c r="H8" s="37">
        <v>22365359559</v>
      </c>
      <c r="I8" s="24">
        <f>IF($AF8=0,0,($M8/$AF8))</f>
        <v>0.2423306147483341</v>
      </c>
      <c r="J8" s="37">
        <v>5419811331</v>
      </c>
      <c r="K8" s="37">
        <v>13369084814</v>
      </c>
      <c r="L8" s="24">
        <f>IF($K8=0,0,($M8/$K8))</f>
        <v>0.4053988291946818</v>
      </c>
      <c r="M8" s="37">
        <v>5419811331</v>
      </c>
      <c r="N8" s="37">
        <v>21644781262</v>
      </c>
      <c r="O8" s="24">
        <f>IF($N8=0,0,($M8/$N8))</f>
        <v>0.25039806433688133</v>
      </c>
      <c r="P8" s="37">
        <v>1257034019</v>
      </c>
      <c r="Q8" s="37">
        <v>2650707810</v>
      </c>
      <c r="R8" s="24">
        <f>IF($T8=0,0,($P8/$T8))</f>
        <v>0.4742257951848718</v>
      </c>
      <c r="S8" s="46">
        <v>975823000</v>
      </c>
      <c r="T8" s="47">
        <v>2650707810</v>
      </c>
      <c r="U8" s="24">
        <f>IF($T8=0,0,($V8/$T8))</f>
        <v>0.36813676570410075</v>
      </c>
      <c r="V8" s="46">
        <v>975823000</v>
      </c>
      <c r="W8" s="47">
        <v>47749707332</v>
      </c>
      <c r="X8" s="24">
        <f>IF($W8=0,0,($V8/$W8))</f>
        <v>0.020436209026689495</v>
      </c>
      <c r="Y8" s="46">
        <v>1843971791</v>
      </c>
      <c r="Z8" s="46">
        <v>2650707810</v>
      </c>
      <c r="AA8" s="24">
        <f>IF($Z8=0,0,($Y8/$Z8))</f>
        <v>0.6956526042000835</v>
      </c>
      <c r="AB8" s="46">
        <v>2252442546</v>
      </c>
      <c r="AC8" s="46">
        <v>14223524234</v>
      </c>
      <c r="AD8" s="24">
        <f>IF($AC8=0,0,($AB8/$AC8))</f>
        <v>0.15836036898757816</v>
      </c>
      <c r="AE8" s="37">
        <v>3250681604</v>
      </c>
      <c r="AF8" s="46">
        <v>22365359559</v>
      </c>
      <c r="AG8" s="64">
        <f>IF($AF8=0,0,($AE8/$AF8))</f>
        <v>0.14534448218570667</v>
      </c>
    </row>
    <row r="9" spans="1:33" s="10" customFormat="1" ht="12.75">
      <c r="A9" s="22" t="s">
        <v>610</v>
      </c>
      <c r="B9" s="73" t="s">
        <v>57</v>
      </c>
      <c r="C9" s="102" t="s">
        <v>58</v>
      </c>
      <c r="D9" s="36">
        <v>31643525000</v>
      </c>
      <c r="E9" s="37">
        <v>36339312000</v>
      </c>
      <c r="F9" s="24">
        <f>IF($E9=0,0,($N9/$E9))</f>
        <v>0.8707794192691375</v>
      </c>
      <c r="G9" s="43">
        <v>7598293000</v>
      </c>
      <c r="H9" s="37">
        <v>31433338674</v>
      </c>
      <c r="I9" s="24">
        <f>IF($AF9=0,0,($M9/$AF9))</f>
        <v>0.2417272017714398</v>
      </c>
      <c r="J9" s="37">
        <v>7598293000</v>
      </c>
      <c r="K9" s="37">
        <v>19658013674</v>
      </c>
      <c r="L9" s="24">
        <f>IF($K9=0,0,($M9/$K9))</f>
        <v>0.38652394519643773</v>
      </c>
      <c r="M9" s="37">
        <v>7598293000</v>
      </c>
      <c r="N9" s="37">
        <v>31643525000</v>
      </c>
      <c r="O9" s="24">
        <f>IF($N9=0,0,($M9/$N9))</f>
        <v>0.24012157305483509</v>
      </c>
      <c r="P9" s="37">
        <v>1806968000</v>
      </c>
      <c r="Q9" s="37">
        <v>4261567000</v>
      </c>
      <c r="R9" s="24">
        <f>IF($T9=0,0,($P9/$T9))</f>
        <v>0.424014922210539</v>
      </c>
      <c r="S9" s="46">
        <v>1314000000</v>
      </c>
      <c r="T9" s="47">
        <v>4261567000</v>
      </c>
      <c r="U9" s="24">
        <f>IF($T9=0,0,($V9/$T9))</f>
        <v>0.30833728532251165</v>
      </c>
      <c r="V9" s="46">
        <v>1314000000</v>
      </c>
      <c r="W9" s="47">
        <v>40459535326</v>
      </c>
      <c r="X9" s="24">
        <f>IF($W9=0,0,($V9/$W9))</f>
        <v>0.03247689300958434</v>
      </c>
      <c r="Y9" s="46">
        <v>3141423000</v>
      </c>
      <c r="Z9" s="46">
        <v>4261567000</v>
      </c>
      <c r="AA9" s="24">
        <f>IF($Z9=0,0,($Y9/$Z9))</f>
        <v>0.7371520851367583</v>
      </c>
      <c r="AB9" s="46">
        <v>4843598875</v>
      </c>
      <c r="AC9" s="46">
        <v>20166322000</v>
      </c>
      <c r="AD9" s="24">
        <f>IF($AC9=0,0,($AB9/$AC9))</f>
        <v>0.24018256154989492</v>
      </c>
      <c r="AE9" s="37">
        <v>7813901725</v>
      </c>
      <c r="AF9" s="46">
        <v>31433338674</v>
      </c>
      <c r="AG9" s="64">
        <f>IF($AF9=0,0,($AE9/$AF9))</f>
        <v>0.24858643894112487</v>
      </c>
    </row>
    <row r="10" spans="1:33" s="10" customFormat="1" ht="12.75">
      <c r="A10" s="22" t="s">
        <v>610</v>
      </c>
      <c r="B10" s="73" t="s">
        <v>63</v>
      </c>
      <c r="C10" s="102" t="s">
        <v>64</v>
      </c>
      <c r="D10" s="36">
        <v>20152250366</v>
      </c>
      <c r="E10" s="37">
        <v>22718866446</v>
      </c>
      <c r="F10" s="24">
        <f aca="true" t="shared" si="0" ref="F10:F23">IF($E10=0,0,($N10/$E10))</f>
        <v>0.8870271064755569</v>
      </c>
      <c r="G10" s="43">
        <v>5613007457</v>
      </c>
      <c r="H10" s="37">
        <v>21084256331</v>
      </c>
      <c r="I10" s="24">
        <f aca="true" t="shared" si="1" ref="I10:I23">IF($AF10=0,0,($M10/$AF10))</f>
        <v>0.26621794806901694</v>
      </c>
      <c r="J10" s="37">
        <v>5613007457</v>
      </c>
      <c r="K10" s="37">
        <v>13878171745</v>
      </c>
      <c r="L10" s="24">
        <f aca="true" t="shared" si="2" ref="L10:L23">IF($K10=0,0,($M10/$K10))</f>
        <v>0.40444862335863824</v>
      </c>
      <c r="M10" s="37">
        <v>5613007457</v>
      </c>
      <c r="N10" s="37">
        <v>20152250366</v>
      </c>
      <c r="O10" s="24">
        <f aca="true" t="shared" si="3" ref="O10:O23">IF($N10=0,0,($M10/$N10))</f>
        <v>0.2785300576887444</v>
      </c>
      <c r="P10" s="37">
        <v>2429215000</v>
      </c>
      <c r="Q10" s="37">
        <v>4353046899</v>
      </c>
      <c r="R10" s="24">
        <f aca="true" t="shared" si="4" ref="R10:R23">IF($T10=0,0,($P10/$T10))</f>
        <v>0.5580493517214458</v>
      </c>
      <c r="S10" s="46">
        <v>1640000000</v>
      </c>
      <c r="T10" s="47">
        <v>4353046899</v>
      </c>
      <c r="U10" s="24">
        <f aca="true" t="shared" si="5" ref="U10:U23">IF($T10=0,0,($V10/$T10))</f>
        <v>0.37674760645853544</v>
      </c>
      <c r="V10" s="46">
        <v>1640000000</v>
      </c>
      <c r="W10" s="47">
        <v>21718291977</v>
      </c>
      <c r="X10" s="24">
        <f aca="true" t="shared" si="6" ref="X10:X23">IF($W10=0,0,($V10/$W10))</f>
        <v>0.0755123838346397</v>
      </c>
      <c r="Y10" s="46">
        <v>3623250899</v>
      </c>
      <c r="Z10" s="46">
        <v>4353046899</v>
      </c>
      <c r="AA10" s="24">
        <f aca="true" t="shared" si="7" ref="AA10:AA23">IF($Z10=0,0,($Y10/$Z10))</f>
        <v>0.8323482340225529</v>
      </c>
      <c r="AB10" s="46">
        <v>2910547305</v>
      </c>
      <c r="AC10" s="46">
        <v>12762663184</v>
      </c>
      <c r="AD10" s="24">
        <f aca="true" t="shared" si="8" ref="AD10:AD23">IF($AC10=0,0,($AB10/$AC10))</f>
        <v>0.2280517211054216</v>
      </c>
      <c r="AE10" s="37">
        <v>4382438788</v>
      </c>
      <c r="AF10" s="46">
        <v>21084256331</v>
      </c>
      <c r="AG10" s="64">
        <f aca="true" t="shared" si="9" ref="AG10:AG23">IF($AF10=0,0,($AE10/$AF10))</f>
        <v>0.20785360978354916</v>
      </c>
    </row>
    <row r="11" spans="1:33" s="66" customFormat="1" ht="12.75">
      <c r="A11" s="74"/>
      <c r="B11" s="75" t="s">
        <v>611</v>
      </c>
      <c r="C11" s="72"/>
      <c r="D11" s="38">
        <f>SUM(D8:D10)</f>
        <v>73440556628</v>
      </c>
      <c r="E11" s="39">
        <f>SUM(E8:E10)</f>
        <v>82838749630</v>
      </c>
      <c r="F11" s="28">
        <f t="shared" si="0"/>
        <v>0.8865483479171631</v>
      </c>
      <c r="G11" s="44">
        <f>SUM(G8:G10)</f>
        <v>18631111788</v>
      </c>
      <c r="H11" s="39">
        <f>SUM(H8:H10)</f>
        <v>74882954564</v>
      </c>
      <c r="I11" s="28">
        <f t="shared" si="1"/>
        <v>0.24880310741580852</v>
      </c>
      <c r="J11" s="39">
        <f>SUM(J8:J10)</f>
        <v>18631111788</v>
      </c>
      <c r="K11" s="39">
        <f>SUM(K8:K10)</f>
        <v>46905270233</v>
      </c>
      <c r="L11" s="28">
        <f t="shared" si="2"/>
        <v>0.3972072156380449</v>
      </c>
      <c r="M11" s="39">
        <f>SUM(M8:M10)</f>
        <v>18631111788</v>
      </c>
      <c r="N11" s="39">
        <f>SUM(N8:N10)</f>
        <v>73440556628</v>
      </c>
      <c r="O11" s="28">
        <f t="shared" si="3"/>
        <v>0.2536896865089485</v>
      </c>
      <c r="P11" s="39">
        <f>SUM(P8:P10)</f>
        <v>5493217019</v>
      </c>
      <c r="Q11" s="39">
        <f>SUM(Q8:Q10)</f>
        <v>11265321709</v>
      </c>
      <c r="R11" s="28">
        <f t="shared" si="4"/>
        <v>0.4876218505692033</v>
      </c>
      <c r="S11" s="59">
        <f>SUM(S8:S10)</f>
        <v>3929823000</v>
      </c>
      <c r="T11" s="60">
        <f>SUM(T8:T10)</f>
        <v>11265321709</v>
      </c>
      <c r="U11" s="28">
        <f t="shared" si="5"/>
        <v>0.3488425010410859</v>
      </c>
      <c r="V11" s="59">
        <f>SUM(V8:V10)</f>
        <v>3929823000</v>
      </c>
      <c r="W11" s="60">
        <f>SUM(W8:W10)</f>
        <v>109927534635</v>
      </c>
      <c r="X11" s="28">
        <f t="shared" si="6"/>
        <v>0.03574921436242942</v>
      </c>
      <c r="Y11" s="59">
        <f>SUM(Y8:Y10)</f>
        <v>8608645690</v>
      </c>
      <c r="Z11" s="59">
        <f>SUM(Z8:Z10)</f>
        <v>11265321709</v>
      </c>
      <c r="AA11" s="28">
        <f t="shared" si="7"/>
        <v>0.7641722014136934</v>
      </c>
      <c r="AB11" s="59">
        <f>SUM(AB8:AB10)</f>
        <v>10006588726</v>
      </c>
      <c r="AC11" s="59">
        <f>SUM(AC8:AC10)</f>
        <v>47152509418</v>
      </c>
      <c r="AD11" s="28">
        <f t="shared" si="8"/>
        <v>0.21221752245024916</v>
      </c>
      <c r="AE11" s="39">
        <f>SUM(AE8:AE10)</f>
        <v>15447022117</v>
      </c>
      <c r="AF11" s="59">
        <f>SUM(AF8:AF10)</f>
        <v>74882954564</v>
      </c>
      <c r="AG11" s="76">
        <f t="shared" si="9"/>
        <v>0.2062822201252481</v>
      </c>
    </row>
    <row r="12" spans="1:33" s="10" customFormat="1" ht="12.75">
      <c r="A12" s="22" t="s">
        <v>612</v>
      </c>
      <c r="B12" s="73" t="s">
        <v>68</v>
      </c>
      <c r="C12" s="102" t="s">
        <v>69</v>
      </c>
      <c r="D12" s="36">
        <v>4520457115</v>
      </c>
      <c r="E12" s="37">
        <v>4520457115</v>
      </c>
      <c r="F12" s="24">
        <f t="shared" si="0"/>
        <v>1</v>
      </c>
      <c r="G12" s="43">
        <v>694690627</v>
      </c>
      <c r="H12" s="37">
        <v>4152968107</v>
      </c>
      <c r="I12" s="24">
        <f t="shared" si="1"/>
        <v>0.16727569514176382</v>
      </c>
      <c r="J12" s="37">
        <v>694690627</v>
      </c>
      <c r="K12" s="37">
        <v>2411732464</v>
      </c>
      <c r="L12" s="24">
        <f t="shared" si="2"/>
        <v>0.28804630586919033</v>
      </c>
      <c r="M12" s="37">
        <v>694690627</v>
      </c>
      <c r="N12" s="37">
        <v>4520457115</v>
      </c>
      <c r="O12" s="24">
        <f t="shared" si="3"/>
        <v>0.15367707497873254</v>
      </c>
      <c r="P12" s="37">
        <v>123596000</v>
      </c>
      <c r="Q12" s="37">
        <v>367488750</v>
      </c>
      <c r="R12" s="24">
        <f t="shared" si="4"/>
        <v>0.33632594195060395</v>
      </c>
      <c r="S12" s="46">
        <v>0</v>
      </c>
      <c r="T12" s="47">
        <v>367488750</v>
      </c>
      <c r="U12" s="24">
        <f t="shared" si="5"/>
        <v>0</v>
      </c>
      <c r="V12" s="46">
        <v>0</v>
      </c>
      <c r="W12" s="47">
        <v>2024011227</v>
      </c>
      <c r="X12" s="24">
        <f t="shared" si="6"/>
        <v>0</v>
      </c>
      <c r="Y12" s="46">
        <v>259958750</v>
      </c>
      <c r="Z12" s="46">
        <v>367488750</v>
      </c>
      <c r="AA12" s="24">
        <f t="shared" si="7"/>
        <v>0.7073924031688045</v>
      </c>
      <c r="AB12" s="46">
        <v>507602365</v>
      </c>
      <c r="AC12" s="46">
        <v>2893366178</v>
      </c>
      <c r="AD12" s="24">
        <f t="shared" si="8"/>
        <v>0.17543661388579349</v>
      </c>
      <c r="AE12" s="37">
        <v>450000000</v>
      </c>
      <c r="AF12" s="46">
        <v>4152968107</v>
      </c>
      <c r="AG12" s="64">
        <f t="shared" si="9"/>
        <v>0.10835623785347794</v>
      </c>
    </row>
    <row r="13" spans="1:33" s="10" customFormat="1" ht="12.75">
      <c r="A13" s="22" t="s">
        <v>612</v>
      </c>
      <c r="B13" s="73" t="s">
        <v>216</v>
      </c>
      <c r="C13" s="102" t="s">
        <v>217</v>
      </c>
      <c r="D13" s="36">
        <v>588596050</v>
      </c>
      <c r="E13" s="37">
        <v>656948440</v>
      </c>
      <c r="F13" s="24">
        <f t="shared" si="0"/>
        <v>0.895954711453459</v>
      </c>
      <c r="G13" s="43">
        <v>158218372</v>
      </c>
      <c r="H13" s="37">
        <v>679546311</v>
      </c>
      <c r="I13" s="24">
        <f t="shared" si="1"/>
        <v>0.23282941786141195</v>
      </c>
      <c r="J13" s="37">
        <v>158218372</v>
      </c>
      <c r="K13" s="37">
        <v>446546311</v>
      </c>
      <c r="L13" s="24">
        <f t="shared" si="2"/>
        <v>0.35431570724587175</v>
      </c>
      <c r="M13" s="37">
        <v>158218372</v>
      </c>
      <c r="N13" s="37">
        <v>588596050</v>
      </c>
      <c r="O13" s="24">
        <f t="shared" si="3"/>
        <v>0.2688063774807867</v>
      </c>
      <c r="P13" s="37">
        <v>147419349</v>
      </c>
      <c r="Q13" s="37">
        <v>194730349</v>
      </c>
      <c r="R13" s="24">
        <f t="shared" si="4"/>
        <v>0.7570435207302997</v>
      </c>
      <c r="S13" s="46">
        <v>54800000</v>
      </c>
      <c r="T13" s="47">
        <v>194730349</v>
      </c>
      <c r="U13" s="24">
        <f t="shared" si="5"/>
        <v>0.28141478861109626</v>
      </c>
      <c r="V13" s="46">
        <v>54800000</v>
      </c>
      <c r="W13" s="47">
        <v>2565278000</v>
      </c>
      <c r="X13" s="24">
        <f t="shared" si="6"/>
        <v>0.021362207137004253</v>
      </c>
      <c r="Y13" s="46">
        <v>162388849</v>
      </c>
      <c r="Z13" s="46">
        <v>194730349</v>
      </c>
      <c r="AA13" s="24">
        <f t="shared" si="7"/>
        <v>0.8339164893090188</v>
      </c>
      <c r="AB13" s="46">
        <v>87000000</v>
      </c>
      <c r="AC13" s="46">
        <v>341144500</v>
      </c>
      <c r="AD13" s="24">
        <f t="shared" si="8"/>
        <v>0.25502389749798104</v>
      </c>
      <c r="AE13" s="37">
        <v>50000000</v>
      </c>
      <c r="AF13" s="46">
        <v>679546311</v>
      </c>
      <c r="AG13" s="64">
        <f t="shared" si="9"/>
        <v>0.0735785025842043</v>
      </c>
    </row>
    <row r="14" spans="1:33" s="10" customFormat="1" ht="12.75">
      <c r="A14" s="22" t="s">
        <v>612</v>
      </c>
      <c r="B14" s="73" t="s">
        <v>218</v>
      </c>
      <c r="C14" s="102" t="s">
        <v>219</v>
      </c>
      <c r="D14" s="36">
        <v>465229824</v>
      </c>
      <c r="E14" s="37">
        <v>539887597</v>
      </c>
      <c r="F14" s="24">
        <f t="shared" si="0"/>
        <v>0.8617160805048092</v>
      </c>
      <c r="G14" s="43">
        <v>104769892</v>
      </c>
      <c r="H14" s="37">
        <v>521339225</v>
      </c>
      <c r="I14" s="24">
        <f t="shared" si="1"/>
        <v>0.20096299487152536</v>
      </c>
      <c r="J14" s="37">
        <v>104769892</v>
      </c>
      <c r="K14" s="37">
        <v>275951670</v>
      </c>
      <c r="L14" s="24">
        <f t="shared" si="2"/>
        <v>0.37966754105891076</v>
      </c>
      <c r="M14" s="37">
        <v>104769892</v>
      </c>
      <c r="N14" s="37">
        <v>465229824</v>
      </c>
      <c r="O14" s="24">
        <f t="shared" si="3"/>
        <v>0.22520029154450769</v>
      </c>
      <c r="P14" s="37">
        <v>38594000</v>
      </c>
      <c r="Q14" s="37">
        <v>67664000</v>
      </c>
      <c r="R14" s="24">
        <f t="shared" si="4"/>
        <v>0.5703771577205013</v>
      </c>
      <c r="S14" s="46">
        <v>0</v>
      </c>
      <c r="T14" s="47">
        <v>67664000</v>
      </c>
      <c r="U14" s="24">
        <f t="shared" si="5"/>
        <v>0</v>
      </c>
      <c r="V14" s="46">
        <v>0</v>
      </c>
      <c r="W14" s="47">
        <v>67664000</v>
      </c>
      <c r="X14" s="24">
        <f t="shared" si="6"/>
        <v>0</v>
      </c>
      <c r="Y14" s="46">
        <v>55329000</v>
      </c>
      <c r="Z14" s="46">
        <v>67664000</v>
      </c>
      <c r="AA14" s="24">
        <f t="shared" si="7"/>
        <v>0.8177021754551903</v>
      </c>
      <c r="AB14" s="46">
        <v>0</v>
      </c>
      <c r="AC14" s="46">
        <v>345730487</v>
      </c>
      <c r="AD14" s="24">
        <f t="shared" si="8"/>
        <v>0</v>
      </c>
      <c r="AE14" s="37">
        <v>0</v>
      </c>
      <c r="AF14" s="46">
        <v>521339225</v>
      </c>
      <c r="AG14" s="64">
        <f t="shared" si="9"/>
        <v>0</v>
      </c>
    </row>
    <row r="15" spans="1:33" s="10" customFormat="1" ht="12.75">
      <c r="A15" s="22" t="s">
        <v>613</v>
      </c>
      <c r="B15" s="73" t="s">
        <v>587</v>
      </c>
      <c r="C15" s="102" t="s">
        <v>588</v>
      </c>
      <c r="D15" s="36">
        <v>83968783</v>
      </c>
      <c r="E15" s="37">
        <v>379325566</v>
      </c>
      <c r="F15" s="24">
        <f t="shared" si="0"/>
        <v>0.22136336310113092</v>
      </c>
      <c r="G15" s="43">
        <v>242206688</v>
      </c>
      <c r="H15" s="37">
        <v>367548653</v>
      </c>
      <c r="I15" s="24">
        <f t="shared" si="1"/>
        <v>0.6589785760961556</v>
      </c>
      <c r="J15" s="37">
        <v>242206688</v>
      </c>
      <c r="K15" s="37">
        <v>367548653</v>
      </c>
      <c r="L15" s="24">
        <f t="shared" si="2"/>
        <v>0.6589785760961556</v>
      </c>
      <c r="M15" s="37">
        <v>242206688</v>
      </c>
      <c r="N15" s="37">
        <v>83968783</v>
      </c>
      <c r="O15" s="24">
        <f t="shared" si="3"/>
        <v>2.8844849162575095</v>
      </c>
      <c r="P15" s="37">
        <v>2670000</v>
      </c>
      <c r="Q15" s="37">
        <v>11670000</v>
      </c>
      <c r="R15" s="24">
        <f t="shared" si="4"/>
        <v>0.22879177377892032</v>
      </c>
      <c r="S15" s="46">
        <v>0</v>
      </c>
      <c r="T15" s="47">
        <v>11670000</v>
      </c>
      <c r="U15" s="24">
        <f t="shared" si="5"/>
        <v>0</v>
      </c>
      <c r="V15" s="46">
        <v>0</v>
      </c>
      <c r="W15" s="47">
        <v>145163213</v>
      </c>
      <c r="X15" s="24">
        <f t="shared" si="6"/>
        <v>0</v>
      </c>
      <c r="Y15" s="46">
        <v>11670000</v>
      </c>
      <c r="Z15" s="46">
        <v>11670000</v>
      </c>
      <c r="AA15" s="24">
        <f t="shared" si="7"/>
        <v>1</v>
      </c>
      <c r="AB15" s="46">
        <v>0</v>
      </c>
      <c r="AC15" s="46">
        <v>7803000</v>
      </c>
      <c r="AD15" s="24">
        <f t="shared" si="8"/>
        <v>0</v>
      </c>
      <c r="AE15" s="37">
        <v>74442518</v>
      </c>
      <c r="AF15" s="46">
        <v>367548653</v>
      </c>
      <c r="AG15" s="64">
        <f t="shared" si="9"/>
        <v>0.20253786102162644</v>
      </c>
    </row>
    <row r="16" spans="1:33" s="66" customFormat="1" ht="12.75">
      <c r="A16" s="74"/>
      <c r="B16" s="75" t="s">
        <v>628</v>
      </c>
      <c r="C16" s="72"/>
      <c r="D16" s="38">
        <f>SUM(D12:D15)</f>
        <v>5658251772</v>
      </c>
      <c r="E16" s="39">
        <f>SUM(E12:E15)</f>
        <v>6096618718</v>
      </c>
      <c r="F16" s="28">
        <f t="shared" si="0"/>
        <v>0.928096709622706</v>
      </c>
      <c r="G16" s="44">
        <f>SUM(G12:G15)</f>
        <v>1199885579</v>
      </c>
      <c r="H16" s="39">
        <f>SUM(H12:H15)</f>
        <v>5721402296</v>
      </c>
      <c r="I16" s="28">
        <f t="shared" si="1"/>
        <v>0.20971879216374545</v>
      </c>
      <c r="J16" s="39">
        <f>SUM(J12:J15)</f>
        <v>1199885579</v>
      </c>
      <c r="K16" s="39">
        <f>SUM(K12:K15)</f>
        <v>3501779098</v>
      </c>
      <c r="L16" s="28">
        <f t="shared" si="2"/>
        <v>0.3426502773076978</v>
      </c>
      <c r="M16" s="39">
        <f>SUM(M12:M15)</f>
        <v>1199885579</v>
      </c>
      <c r="N16" s="39">
        <f>SUM(N12:N15)</f>
        <v>5658251772</v>
      </c>
      <c r="O16" s="28">
        <f t="shared" si="3"/>
        <v>0.21205941823544575</v>
      </c>
      <c r="P16" s="39">
        <f>SUM(P12:P15)</f>
        <v>312279349</v>
      </c>
      <c r="Q16" s="39">
        <f>SUM(Q12:Q15)</f>
        <v>641553099</v>
      </c>
      <c r="R16" s="28">
        <f t="shared" si="4"/>
        <v>0.48675526544374154</v>
      </c>
      <c r="S16" s="59">
        <f>SUM(S12:S15)</f>
        <v>54800000</v>
      </c>
      <c r="T16" s="60">
        <f>SUM(T12:T15)</f>
        <v>641553099</v>
      </c>
      <c r="U16" s="28">
        <f t="shared" si="5"/>
        <v>0.08541771536201402</v>
      </c>
      <c r="V16" s="59">
        <f>SUM(V12:V15)</f>
        <v>54800000</v>
      </c>
      <c r="W16" s="60">
        <f>SUM(W12:W15)</f>
        <v>4802116440</v>
      </c>
      <c r="X16" s="28">
        <f t="shared" si="6"/>
        <v>0.011411634991508036</v>
      </c>
      <c r="Y16" s="59">
        <f>SUM(Y12:Y15)</f>
        <v>489346599</v>
      </c>
      <c r="Z16" s="59">
        <f>SUM(Z12:Z15)</f>
        <v>641553099</v>
      </c>
      <c r="AA16" s="28">
        <f t="shared" si="7"/>
        <v>0.7627530749407229</v>
      </c>
      <c r="AB16" s="59">
        <f>SUM(AB12:AB15)</f>
        <v>594602365</v>
      </c>
      <c r="AC16" s="59">
        <f>SUM(AC12:AC15)</f>
        <v>3588044165</v>
      </c>
      <c r="AD16" s="28">
        <f t="shared" si="8"/>
        <v>0.16571768285354982</v>
      </c>
      <c r="AE16" s="39">
        <f>SUM(AE12:AE15)</f>
        <v>574442518</v>
      </c>
      <c r="AF16" s="59">
        <f>SUM(AF12:AF15)</f>
        <v>5721402296</v>
      </c>
      <c r="AG16" s="76">
        <f t="shared" si="9"/>
        <v>0.1004023993211611</v>
      </c>
    </row>
    <row r="17" spans="1:33" s="10" customFormat="1" ht="12.75">
      <c r="A17" s="22" t="s">
        <v>612</v>
      </c>
      <c r="B17" s="73" t="s">
        <v>70</v>
      </c>
      <c r="C17" s="102" t="s">
        <v>71</v>
      </c>
      <c r="D17" s="36">
        <v>1655377873</v>
      </c>
      <c r="E17" s="37">
        <v>1882511186</v>
      </c>
      <c r="F17" s="24">
        <f t="shared" si="0"/>
        <v>0.8793455705925352</v>
      </c>
      <c r="G17" s="43">
        <v>461055899</v>
      </c>
      <c r="H17" s="37">
        <v>1887290899</v>
      </c>
      <c r="I17" s="24">
        <f t="shared" si="1"/>
        <v>0.24429508945562928</v>
      </c>
      <c r="J17" s="37">
        <v>461055899</v>
      </c>
      <c r="K17" s="37">
        <v>1266430848</v>
      </c>
      <c r="L17" s="24">
        <f t="shared" si="2"/>
        <v>0.36405927708419183</v>
      </c>
      <c r="M17" s="37">
        <v>461055899</v>
      </c>
      <c r="N17" s="37">
        <v>1655377873</v>
      </c>
      <c r="O17" s="24">
        <f t="shared" si="3"/>
        <v>0.27852003250740565</v>
      </c>
      <c r="P17" s="37">
        <v>307185181</v>
      </c>
      <c r="Q17" s="37">
        <v>382973863</v>
      </c>
      <c r="R17" s="24">
        <f t="shared" si="4"/>
        <v>0.802104818834595</v>
      </c>
      <c r="S17" s="46">
        <v>196662572</v>
      </c>
      <c r="T17" s="47">
        <v>382973863</v>
      </c>
      <c r="U17" s="24">
        <f t="shared" si="5"/>
        <v>0.5135143439279563</v>
      </c>
      <c r="V17" s="46">
        <v>196662572</v>
      </c>
      <c r="W17" s="47">
        <v>5267273149</v>
      </c>
      <c r="X17" s="24">
        <f t="shared" si="6"/>
        <v>0.037336695181136886</v>
      </c>
      <c r="Y17" s="46">
        <v>277115207</v>
      </c>
      <c r="Z17" s="46">
        <v>382973863</v>
      </c>
      <c r="AA17" s="24">
        <f t="shared" si="7"/>
        <v>0.72358777914826</v>
      </c>
      <c r="AB17" s="46">
        <v>384565846</v>
      </c>
      <c r="AC17" s="46">
        <v>991938742</v>
      </c>
      <c r="AD17" s="24">
        <f t="shared" si="8"/>
        <v>0.38769112417629514</v>
      </c>
      <c r="AE17" s="37">
        <v>373278692</v>
      </c>
      <c r="AF17" s="46">
        <v>1887290899</v>
      </c>
      <c r="AG17" s="64">
        <f t="shared" si="9"/>
        <v>0.19778545649628548</v>
      </c>
    </row>
    <row r="18" spans="1:33" s="10" customFormat="1" ht="12.75">
      <c r="A18" s="22" t="s">
        <v>612</v>
      </c>
      <c r="B18" s="73" t="s">
        <v>220</v>
      </c>
      <c r="C18" s="102" t="s">
        <v>221</v>
      </c>
      <c r="D18" s="36">
        <v>740105038</v>
      </c>
      <c r="E18" s="37">
        <v>845792498</v>
      </c>
      <c r="F18" s="24">
        <f t="shared" si="0"/>
        <v>0.8750432756853325</v>
      </c>
      <c r="G18" s="43">
        <v>203521208</v>
      </c>
      <c r="H18" s="37">
        <v>858433658</v>
      </c>
      <c r="I18" s="24">
        <f t="shared" si="1"/>
        <v>0.23708437583187122</v>
      </c>
      <c r="J18" s="37">
        <v>203521208</v>
      </c>
      <c r="K18" s="37">
        <v>566951948</v>
      </c>
      <c r="L18" s="24">
        <f t="shared" si="2"/>
        <v>0.35897435173818293</v>
      </c>
      <c r="M18" s="37">
        <v>203521208</v>
      </c>
      <c r="N18" s="37">
        <v>740105038</v>
      </c>
      <c r="O18" s="24">
        <f t="shared" si="3"/>
        <v>0.27498962654001013</v>
      </c>
      <c r="P18" s="37">
        <v>46232200</v>
      </c>
      <c r="Q18" s="37">
        <v>104969400</v>
      </c>
      <c r="R18" s="24">
        <f t="shared" si="4"/>
        <v>0.44043502201593987</v>
      </c>
      <c r="S18" s="46">
        <v>0</v>
      </c>
      <c r="T18" s="47">
        <v>104969400</v>
      </c>
      <c r="U18" s="24">
        <f t="shared" si="5"/>
        <v>0</v>
      </c>
      <c r="V18" s="46">
        <v>0</v>
      </c>
      <c r="W18" s="47">
        <v>2657546770</v>
      </c>
      <c r="X18" s="24">
        <f t="shared" si="6"/>
        <v>0</v>
      </c>
      <c r="Y18" s="46">
        <v>64800800</v>
      </c>
      <c r="Z18" s="46">
        <v>104969400</v>
      </c>
      <c r="AA18" s="24">
        <f t="shared" si="7"/>
        <v>0.6173303839023563</v>
      </c>
      <c r="AB18" s="46">
        <v>49823900</v>
      </c>
      <c r="AC18" s="46">
        <v>505965290</v>
      </c>
      <c r="AD18" s="24">
        <f t="shared" si="8"/>
        <v>0.09847296046730794</v>
      </c>
      <c r="AE18" s="37">
        <v>81000000</v>
      </c>
      <c r="AF18" s="46">
        <v>858433658</v>
      </c>
      <c r="AG18" s="64">
        <f t="shared" si="9"/>
        <v>0.09435790319395887</v>
      </c>
    </row>
    <row r="19" spans="1:33" s="10" customFormat="1" ht="12.75">
      <c r="A19" s="22" t="s">
        <v>612</v>
      </c>
      <c r="B19" s="73" t="s">
        <v>222</v>
      </c>
      <c r="C19" s="102" t="s">
        <v>223</v>
      </c>
      <c r="D19" s="36">
        <v>371924895</v>
      </c>
      <c r="E19" s="37">
        <v>480186000</v>
      </c>
      <c r="F19" s="24">
        <f t="shared" si="0"/>
        <v>0.7745433956841724</v>
      </c>
      <c r="G19" s="43">
        <v>111850000</v>
      </c>
      <c r="H19" s="37">
        <v>414958000</v>
      </c>
      <c r="I19" s="24">
        <f t="shared" si="1"/>
        <v>0.26954535157775006</v>
      </c>
      <c r="J19" s="37">
        <v>111850000</v>
      </c>
      <c r="K19" s="37">
        <v>245078596</v>
      </c>
      <c r="L19" s="24">
        <f t="shared" si="2"/>
        <v>0.4563842041921931</v>
      </c>
      <c r="M19" s="37">
        <v>111850000</v>
      </c>
      <c r="N19" s="37">
        <v>371924895</v>
      </c>
      <c r="O19" s="24">
        <f t="shared" si="3"/>
        <v>0.30073275949973716</v>
      </c>
      <c r="P19" s="37">
        <v>15464000</v>
      </c>
      <c r="Q19" s="37">
        <v>79220000</v>
      </c>
      <c r="R19" s="24">
        <f t="shared" si="4"/>
        <v>0.19520323150719515</v>
      </c>
      <c r="S19" s="46">
        <v>14140000</v>
      </c>
      <c r="T19" s="47">
        <v>79220000</v>
      </c>
      <c r="U19" s="24">
        <f t="shared" si="5"/>
        <v>0.17849028023226457</v>
      </c>
      <c r="V19" s="46">
        <v>14140000</v>
      </c>
      <c r="W19" s="47">
        <v>1318291000</v>
      </c>
      <c r="X19" s="24">
        <f t="shared" si="6"/>
        <v>0.01072600814236007</v>
      </c>
      <c r="Y19" s="46">
        <v>66391000</v>
      </c>
      <c r="Z19" s="46">
        <v>79220000</v>
      </c>
      <c r="AA19" s="24">
        <f t="shared" si="7"/>
        <v>0.8380585710679122</v>
      </c>
      <c r="AB19" s="46">
        <v>31515000</v>
      </c>
      <c r="AC19" s="46">
        <v>234732356</v>
      </c>
      <c r="AD19" s="24">
        <f t="shared" si="8"/>
        <v>0.13425929231503134</v>
      </c>
      <c r="AE19" s="37">
        <v>27972000</v>
      </c>
      <c r="AF19" s="46">
        <v>414958000</v>
      </c>
      <c r="AG19" s="64">
        <f t="shared" si="9"/>
        <v>0.06740923177767388</v>
      </c>
    </row>
    <row r="20" spans="1:33" s="10" customFormat="1" ht="12.75">
      <c r="A20" s="22" t="s">
        <v>612</v>
      </c>
      <c r="B20" s="73" t="s">
        <v>224</v>
      </c>
      <c r="C20" s="102" t="s">
        <v>225</v>
      </c>
      <c r="D20" s="36">
        <v>1104866179</v>
      </c>
      <c r="E20" s="37">
        <v>1417060742</v>
      </c>
      <c r="F20" s="24">
        <f t="shared" si="0"/>
        <v>0.7796886514833674</v>
      </c>
      <c r="G20" s="43">
        <v>296627000</v>
      </c>
      <c r="H20" s="37">
        <v>1198218667</v>
      </c>
      <c r="I20" s="24">
        <f t="shared" si="1"/>
        <v>0.247556650692707</v>
      </c>
      <c r="J20" s="37">
        <v>296627000</v>
      </c>
      <c r="K20" s="37">
        <v>891115446</v>
      </c>
      <c r="L20" s="24">
        <f t="shared" si="2"/>
        <v>0.33287157273671586</v>
      </c>
      <c r="M20" s="37">
        <v>296627000</v>
      </c>
      <c r="N20" s="37">
        <v>1104866179</v>
      </c>
      <c r="O20" s="24">
        <f t="shared" si="3"/>
        <v>0.26847323742724505</v>
      </c>
      <c r="P20" s="37">
        <v>65741775</v>
      </c>
      <c r="Q20" s="37">
        <v>301346377</v>
      </c>
      <c r="R20" s="24">
        <f t="shared" si="4"/>
        <v>0.21816016390998455</v>
      </c>
      <c r="S20" s="46">
        <v>22000000</v>
      </c>
      <c r="T20" s="47">
        <v>301346377</v>
      </c>
      <c r="U20" s="24">
        <f t="shared" si="5"/>
        <v>0.07300568939642503</v>
      </c>
      <c r="V20" s="46">
        <v>22000000</v>
      </c>
      <c r="W20" s="47">
        <v>2860033070</v>
      </c>
      <c r="X20" s="24">
        <f t="shared" si="6"/>
        <v>0.007692218747666439</v>
      </c>
      <c r="Y20" s="46">
        <v>279706756</v>
      </c>
      <c r="Z20" s="46">
        <v>301346377</v>
      </c>
      <c r="AA20" s="24">
        <f t="shared" si="7"/>
        <v>0.9281902068462565</v>
      </c>
      <c r="AB20" s="46">
        <v>121185555</v>
      </c>
      <c r="AC20" s="46">
        <v>487832738</v>
      </c>
      <c r="AD20" s="24">
        <f t="shared" si="8"/>
        <v>0.24841619998041214</v>
      </c>
      <c r="AE20" s="37">
        <v>326641179</v>
      </c>
      <c r="AF20" s="46">
        <v>1198218667</v>
      </c>
      <c r="AG20" s="64">
        <f t="shared" si="9"/>
        <v>0.2726056503674884</v>
      </c>
    </row>
    <row r="21" spans="1:33" s="10" customFormat="1" ht="12.75">
      <c r="A21" s="22" t="s">
        <v>613</v>
      </c>
      <c r="B21" s="73" t="s">
        <v>597</v>
      </c>
      <c r="C21" s="102" t="s">
        <v>598</v>
      </c>
      <c r="D21" s="36">
        <v>44952200</v>
      </c>
      <c r="E21" s="37">
        <v>261899400</v>
      </c>
      <c r="F21" s="24">
        <f t="shared" si="0"/>
        <v>0.17163918664953032</v>
      </c>
      <c r="G21" s="43">
        <v>152380100</v>
      </c>
      <c r="H21" s="37">
        <v>261899400</v>
      </c>
      <c r="I21" s="24">
        <f t="shared" si="1"/>
        <v>0.5818268388549191</v>
      </c>
      <c r="J21" s="37">
        <v>152380100</v>
      </c>
      <c r="K21" s="37">
        <v>261899400</v>
      </c>
      <c r="L21" s="24">
        <f t="shared" si="2"/>
        <v>0.5818268388549191</v>
      </c>
      <c r="M21" s="37">
        <v>152380100</v>
      </c>
      <c r="N21" s="37">
        <v>44952200</v>
      </c>
      <c r="O21" s="24">
        <f t="shared" si="3"/>
        <v>3.389825192092934</v>
      </c>
      <c r="P21" s="37">
        <v>0</v>
      </c>
      <c r="Q21" s="37">
        <v>0</v>
      </c>
      <c r="R21" s="24">
        <f t="shared" si="4"/>
        <v>0</v>
      </c>
      <c r="S21" s="46">
        <v>0</v>
      </c>
      <c r="T21" s="47">
        <v>0</v>
      </c>
      <c r="U21" s="24">
        <f t="shared" si="5"/>
        <v>0</v>
      </c>
      <c r="V21" s="46">
        <v>0</v>
      </c>
      <c r="W21" s="47">
        <v>70905498</v>
      </c>
      <c r="X21" s="24">
        <f t="shared" si="6"/>
        <v>0</v>
      </c>
      <c r="Y21" s="46">
        <v>0</v>
      </c>
      <c r="Z21" s="46">
        <v>0</v>
      </c>
      <c r="AA21" s="24">
        <f t="shared" si="7"/>
        <v>0</v>
      </c>
      <c r="AB21" s="46">
        <v>0</v>
      </c>
      <c r="AC21" s="46">
        <v>4447600</v>
      </c>
      <c r="AD21" s="24">
        <f t="shared" si="8"/>
        <v>0</v>
      </c>
      <c r="AE21" s="37">
        <v>15000000</v>
      </c>
      <c r="AF21" s="46">
        <v>261899400</v>
      </c>
      <c r="AG21" s="64">
        <f t="shared" si="9"/>
        <v>0.057273899825658246</v>
      </c>
    </row>
    <row r="22" spans="1:33" s="66" customFormat="1" ht="12.75">
      <c r="A22" s="74"/>
      <c r="B22" s="75" t="s">
        <v>629</v>
      </c>
      <c r="C22" s="72"/>
      <c r="D22" s="38">
        <f>SUM(D17:D21)</f>
        <v>3917226185</v>
      </c>
      <c r="E22" s="39">
        <f>SUM(E17:E21)</f>
        <v>4887449826</v>
      </c>
      <c r="F22" s="28">
        <f t="shared" si="0"/>
        <v>0.8014867312113048</v>
      </c>
      <c r="G22" s="44">
        <f>SUM(G17:G21)</f>
        <v>1225434207</v>
      </c>
      <c r="H22" s="39">
        <f>SUM(H17:H21)</f>
        <v>4620800624</v>
      </c>
      <c r="I22" s="28">
        <f t="shared" si="1"/>
        <v>0.26519954153295666</v>
      </c>
      <c r="J22" s="39">
        <f>SUM(J17:J21)</f>
        <v>1225434207</v>
      </c>
      <c r="K22" s="39">
        <f>SUM(K17:K21)</f>
        <v>3231476238</v>
      </c>
      <c r="L22" s="28">
        <f t="shared" si="2"/>
        <v>0.37921807766670634</v>
      </c>
      <c r="M22" s="39">
        <f>SUM(M17:M21)</f>
        <v>1225434207</v>
      </c>
      <c r="N22" s="39">
        <f>SUM(N17:N21)</f>
        <v>3917226185</v>
      </c>
      <c r="O22" s="28">
        <f t="shared" si="3"/>
        <v>0.3128321289417706</v>
      </c>
      <c r="P22" s="39">
        <f>SUM(P17:P21)</f>
        <v>434623156</v>
      </c>
      <c r="Q22" s="39">
        <f>SUM(Q17:Q21)</f>
        <v>868509640</v>
      </c>
      <c r="R22" s="28">
        <f t="shared" si="4"/>
        <v>0.5004241012224113</v>
      </c>
      <c r="S22" s="59">
        <f>SUM(S17:S21)</f>
        <v>232802572</v>
      </c>
      <c r="T22" s="60">
        <f>SUM(T17:T21)</f>
        <v>868509640</v>
      </c>
      <c r="U22" s="28">
        <f t="shared" si="5"/>
        <v>0.26804834543920547</v>
      </c>
      <c r="V22" s="59">
        <f>SUM(V17:V21)</f>
        <v>232802572</v>
      </c>
      <c r="W22" s="60">
        <f>SUM(W17:W21)</f>
        <v>12174049487</v>
      </c>
      <c r="X22" s="28">
        <f t="shared" si="6"/>
        <v>0.019122854088000636</v>
      </c>
      <c r="Y22" s="59">
        <f>SUM(Y17:Y21)</f>
        <v>688013763</v>
      </c>
      <c r="Z22" s="59">
        <f>SUM(Z17:Z21)</f>
        <v>868509640</v>
      </c>
      <c r="AA22" s="28">
        <f t="shared" si="7"/>
        <v>0.7921774627625319</v>
      </c>
      <c r="AB22" s="59">
        <f>SUM(AB17:AB21)</f>
        <v>587090301</v>
      </c>
      <c r="AC22" s="59">
        <f>SUM(AC17:AC21)</f>
        <v>2224916726</v>
      </c>
      <c r="AD22" s="28">
        <f t="shared" si="8"/>
        <v>0.2638706851988491</v>
      </c>
      <c r="AE22" s="39">
        <f>SUM(AE17:AE21)</f>
        <v>823891871</v>
      </c>
      <c r="AF22" s="59">
        <f>SUM(AF17:AF21)</f>
        <v>4620800624</v>
      </c>
      <c r="AG22" s="76">
        <f t="shared" si="9"/>
        <v>0.1783006751515709</v>
      </c>
    </row>
    <row r="23" spans="1:33" s="66" customFormat="1" ht="12.75">
      <c r="A23" s="74"/>
      <c r="B23" s="75" t="s">
        <v>630</v>
      </c>
      <c r="C23" s="72"/>
      <c r="D23" s="38">
        <f>SUM(D8:D10,D12:D15,D17:D21)</f>
        <v>83016034585</v>
      </c>
      <c r="E23" s="39">
        <f>SUM(E8:E10,E12:E15,E17:E21)</f>
        <v>93822818174</v>
      </c>
      <c r="F23" s="28">
        <f t="shared" si="0"/>
        <v>0.8848171074017604</v>
      </c>
      <c r="G23" s="44">
        <f>SUM(G8:G10,G12:G15,G17:G21)</f>
        <v>21056431574</v>
      </c>
      <c r="H23" s="39">
        <f>SUM(H8:H10,H12:H15,H17:H21)</f>
        <v>85225157484</v>
      </c>
      <c r="I23" s="28">
        <f t="shared" si="1"/>
        <v>0.24706826241949853</v>
      </c>
      <c r="J23" s="39">
        <f>SUM(J8:J10,J12:J15,J17:J21)</f>
        <v>21056431574</v>
      </c>
      <c r="K23" s="39">
        <f>SUM(K8:K10,K12:K15,K17:K21)</f>
        <v>53638525569</v>
      </c>
      <c r="L23" s="28">
        <f t="shared" si="2"/>
        <v>0.39256171474947127</v>
      </c>
      <c r="M23" s="39">
        <f>SUM(M8:M10,M12:M15,M17:M21)</f>
        <v>21056431574</v>
      </c>
      <c r="N23" s="39">
        <f>SUM(N8:N10,N12:N15,N17:N21)</f>
        <v>83016034585</v>
      </c>
      <c r="O23" s="28">
        <f t="shared" si="3"/>
        <v>0.25364294595931763</v>
      </c>
      <c r="P23" s="39">
        <f>SUM(P8:P10,P12:P15,P17:P21)</f>
        <v>6240119524</v>
      </c>
      <c r="Q23" s="39">
        <f>SUM(Q8:Q10,Q12:Q15,Q17:Q21)</f>
        <v>12775384448</v>
      </c>
      <c r="R23" s="28">
        <f t="shared" si="4"/>
        <v>0.4884486685625259</v>
      </c>
      <c r="S23" s="59">
        <f>SUM(S8:S10,S12:S15,S17:S21)</f>
        <v>4217425572</v>
      </c>
      <c r="T23" s="60">
        <f>SUM(T8:T10,T12:T15,T17:T21)</f>
        <v>12775384448</v>
      </c>
      <c r="U23" s="28">
        <f t="shared" si="5"/>
        <v>0.33012122564031665</v>
      </c>
      <c r="V23" s="59">
        <f>SUM(V8:V10,V12:V15,V17:V21)</f>
        <v>4217425572</v>
      </c>
      <c r="W23" s="60">
        <f>SUM(W8:W10,W12:W15,W17:W21)</f>
        <v>126903700562</v>
      </c>
      <c r="X23" s="28">
        <f t="shared" si="6"/>
        <v>0.03323327494251861</v>
      </c>
      <c r="Y23" s="59">
        <f>SUM(Y8:Y10,Y12:Y15,Y17:Y21)</f>
        <v>9786006052</v>
      </c>
      <c r="Z23" s="59">
        <f>SUM(Z8:Z10,Z12:Z15,Z17:Z21)</f>
        <v>12775384448</v>
      </c>
      <c r="AA23" s="28">
        <f t="shared" si="7"/>
        <v>0.766004819019909</v>
      </c>
      <c r="AB23" s="59">
        <f>SUM(AB8:AB10,AB12:AB15,AB17:AB21)</f>
        <v>11188281392</v>
      </c>
      <c r="AC23" s="59">
        <f>SUM(AC8:AC10,AC12:AC15,AC17:AC21)</f>
        <v>52965470309</v>
      </c>
      <c r="AD23" s="28">
        <f t="shared" si="8"/>
        <v>0.21123727074880452</v>
      </c>
      <c r="AE23" s="39">
        <f>SUM(AE8:AE10,AE12:AE15,AE17:AE21)</f>
        <v>16845356506</v>
      </c>
      <c r="AF23" s="59">
        <f>SUM(AF8:AF10,AF12:AF15,AF17:AF21)</f>
        <v>85225157484</v>
      </c>
      <c r="AG23" s="76">
        <f t="shared" si="9"/>
        <v>0.19765708862623707</v>
      </c>
    </row>
    <row r="24" spans="1:33" s="10" customFormat="1" ht="12.75">
      <c r="A24" s="77"/>
      <c r="B24" s="78"/>
      <c r="C24" s="79"/>
      <c r="D24" s="80"/>
      <c r="E24" s="81"/>
      <c r="F24" s="82"/>
      <c r="G24" s="83"/>
      <c r="H24" s="81"/>
      <c r="I24" s="82"/>
      <c r="J24" s="81"/>
      <c r="K24" s="81"/>
      <c r="L24" s="82"/>
      <c r="M24" s="81"/>
      <c r="N24" s="81"/>
      <c r="O24" s="82"/>
      <c r="P24" s="81"/>
      <c r="Q24" s="81"/>
      <c r="R24" s="82"/>
      <c r="S24" s="81"/>
      <c r="T24" s="83"/>
      <c r="U24" s="82"/>
      <c r="V24" s="81"/>
      <c r="W24" s="83"/>
      <c r="X24" s="82"/>
      <c r="Y24" s="81"/>
      <c r="Z24" s="81"/>
      <c r="AA24" s="82"/>
      <c r="AB24" s="81"/>
      <c r="AC24" s="81"/>
      <c r="AD24" s="82"/>
      <c r="AE24" s="81"/>
      <c r="AF24" s="81"/>
      <c r="AG24" s="82"/>
    </row>
    <row r="25" spans="1:33" s="10" customFormat="1" ht="12.75">
      <c r="A25" s="33"/>
      <c r="B25" s="112" t="s">
        <v>47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25:AG25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631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610</v>
      </c>
      <c r="B8" s="73" t="s">
        <v>55</v>
      </c>
      <c r="C8" s="102" t="s">
        <v>56</v>
      </c>
      <c r="D8" s="36">
        <v>24366329955</v>
      </c>
      <c r="E8" s="37">
        <v>26493294255</v>
      </c>
      <c r="F8" s="24">
        <f>IF($E8=0,0,($N8/$E8))</f>
        <v>0.9197168808254721</v>
      </c>
      <c r="G8" s="43">
        <v>6383714710</v>
      </c>
      <c r="H8" s="37">
        <v>23751278429</v>
      </c>
      <c r="I8" s="24">
        <f>IF($AF8=0,0,($M8/$AF8))</f>
        <v>0.2687735200899994</v>
      </c>
      <c r="J8" s="37">
        <v>6383714710</v>
      </c>
      <c r="K8" s="37">
        <v>15911611879</v>
      </c>
      <c r="L8" s="24">
        <f>IF($K8=0,0,($M8/$K8))</f>
        <v>0.4011984931850411</v>
      </c>
      <c r="M8" s="37">
        <v>6383714710</v>
      </c>
      <c r="N8" s="37">
        <v>24366329955</v>
      </c>
      <c r="O8" s="24">
        <f>IF($N8=0,0,($M8/$N8))</f>
        <v>0.2619891761208813</v>
      </c>
      <c r="P8" s="37">
        <v>2477638000</v>
      </c>
      <c r="Q8" s="37">
        <v>5308715000</v>
      </c>
      <c r="R8" s="24">
        <f>IF($T8=0,0,($P8/$T8))</f>
        <v>0.4667114358182724</v>
      </c>
      <c r="S8" s="46">
        <v>1500000000</v>
      </c>
      <c r="T8" s="47">
        <v>5308715000</v>
      </c>
      <c r="U8" s="24">
        <f>IF($T8=0,0,($V8/$T8))</f>
        <v>0.2825542527711508</v>
      </c>
      <c r="V8" s="46">
        <v>1500000000</v>
      </c>
      <c r="W8" s="47">
        <v>38059027000</v>
      </c>
      <c r="X8" s="24">
        <f>IF($W8=0,0,($V8/$W8))</f>
        <v>0.0394124631720091</v>
      </c>
      <c r="Y8" s="46">
        <v>4076257000</v>
      </c>
      <c r="Z8" s="46">
        <v>5308715000</v>
      </c>
      <c r="AA8" s="24">
        <f>IF($Z8=0,0,($Y8/$Z8))</f>
        <v>0.7678425004921153</v>
      </c>
      <c r="AB8" s="46">
        <v>2574722920</v>
      </c>
      <c r="AC8" s="46">
        <v>13513490415</v>
      </c>
      <c r="AD8" s="24">
        <f>IF($AC8=0,0,($AB8/$AC8))</f>
        <v>0.19052982175071903</v>
      </c>
      <c r="AE8" s="37">
        <v>4428223000</v>
      </c>
      <c r="AF8" s="46">
        <v>23751278429</v>
      </c>
      <c r="AG8" s="64">
        <f>IF($AF8=0,0,($AE8/$AF8))</f>
        <v>0.18644145885609248</v>
      </c>
    </row>
    <row r="9" spans="1:33" s="66" customFormat="1" ht="12.75" customHeight="1">
      <c r="A9" s="74"/>
      <c r="B9" s="75" t="s">
        <v>611</v>
      </c>
      <c r="C9" s="72"/>
      <c r="D9" s="38">
        <f>D8</f>
        <v>24366329955</v>
      </c>
      <c r="E9" s="39">
        <f>E8</f>
        <v>26493294255</v>
      </c>
      <c r="F9" s="28">
        <f>IF($E9=0,0,($N9/$E9))</f>
        <v>0.9197168808254721</v>
      </c>
      <c r="G9" s="44">
        <f>G8</f>
        <v>6383714710</v>
      </c>
      <c r="H9" s="39">
        <f>H8</f>
        <v>23751278429</v>
      </c>
      <c r="I9" s="28">
        <f>IF($AF9=0,0,($M9/$AF9))</f>
        <v>0.2687735200899994</v>
      </c>
      <c r="J9" s="39">
        <f>J8</f>
        <v>6383714710</v>
      </c>
      <c r="K9" s="39">
        <f>K8</f>
        <v>15911611879</v>
      </c>
      <c r="L9" s="28">
        <f>IF($K9=0,0,($M9/$K9))</f>
        <v>0.4011984931850411</v>
      </c>
      <c r="M9" s="39">
        <f>M8</f>
        <v>6383714710</v>
      </c>
      <c r="N9" s="39">
        <f>N8</f>
        <v>24366329955</v>
      </c>
      <c r="O9" s="28">
        <f>IF($N9=0,0,($M9/$N9))</f>
        <v>0.2619891761208813</v>
      </c>
      <c r="P9" s="39">
        <f>P8</f>
        <v>2477638000</v>
      </c>
      <c r="Q9" s="39">
        <f>Q8</f>
        <v>5308715000</v>
      </c>
      <c r="R9" s="28">
        <f>IF($T9=0,0,($P9/$T9))</f>
        <v>0.4667114358182724</v>
      </c>
      <c r="S9" s="59">
        <f>S8</f>
        <v>1500000000</v>
      </c>
      <c r="T9" s="60">
        <f>T8</f>
        <v>5308715000</v>
      </c>
      <c r="U9" s="28">
        <f>IF($T9=0,0,($V9/$T9))</f>
        <v>0.2825542527711508</v>
      </c>
      <c r="V9" s="59">
        <f>V8</f>
        <v>1500000000</v>
      </c>
      <c r="W9" s="60">
        <f>W8</f>
        <v>38059027000</v>
      </c>
      <c r="X9" s="28">
        <f>IF($W9=0,0,($V9/$W9))</f>
        <v>0.0394124631720091</v>
      </c>
      <c r="Y9" s="59">
        <f>Y8</f>
        <v>4076257000</v>
      </c>
      <c r="Z9" s="59">
        <f>Z8</f>
        <v>5308715000</v>
      </c>
      <c r="AA9" s="28">
        <f>IF($Z9=0,0,($Y9/$Z9))</f>
        <v>0.7678425004921153</v>
      </c>
      <c r="AB9" s="59">
        <f>AB8</f>
        <v>2574722920</v>
      </c>
      <c r="AC9" s="59">
        <f>AC8</f>
        <v>13513490415</v>
      </c>
      <c r="AD9" s="28">
        <f>IF($AC9=0,0,($AB9/$AC9))</f>
        <v>0.19052982175071903</v>
      </c>
      <c r="AE9" s="39">
        <f>AE8</f>
        <v>4428223000</v>
      </c>
      <c r="AF9" s="59">
        <f>AF8</f>
        <v>23751278429</v>
      </c>
      <c r="AG9" s="76">
        <f>IF($AF9=0,0,($AE9/$AF9))</f>
        <v>0.18644145885609248</v>
      </c>
    </row>
    <row r="10" spans="1:33" s="10" customFormat="1" ht="12.75" customHeight="1">
      <c r="A10" s="22" t="s">
        <v>612</v>
      </c>
      <c r="B10" s="73" t="s">
        <v>226</v>
      </c>
      <c r="C10" s="102" t="s">
        <v>227</v>
      </c>
      <c r="D10" s="36">
        <v>1988000</v>
      </c>
      <c r="E10" s="37">
        <v>37602000</v>
      </c>
      <c r="F10" s="24">
        <f aca="true" t="shared" si="0" ref="F10:F41">IF($E10=0,0,($N10/$E10))</f>
        <v>0.05286952821658422</v>
      </c>
      <c r="G10" s="43">
        <v>13908000</v>
      </c>
      <c r="H10" s="37">
        <v>43275000</v>
      </c>
      <c r="I10" s="24">
        <f aca="true" t="shared" si="1" ref="I10:I41">IF($AF10=0,0,($M10/$AF10))</f>
        <v>0.32138648180242635</v>
      </c>
      <c r="J10" s="37">
        <v>13908000</v>
      </c>
      <c r="K10" s="37">
        <v>43275000</v>
      </c>
      <c r="L10" s="24">
        <f aca="true" t="shared" si="2" ref="L10:L41">IF($K10=0,0,($M10/$K10))</f>
        <v>0.32138648180242635</v>
      </c>
      <c r="M10" s="37">
        <v>13908000</v>
      </c>
      <c r="N10" s="37">
        <v>1988000</v>
      </c>
      <c r="O10" s="24">
        <f aca="true" t="shared" si="3" ref="O10:O41">IF($N10=0,0,($M10/$N10))</f>
        <v>6.9959758551307845</v>
      </c>
      <c r="P10" s="37">
        <v>1700000</v>
      </c>
      <c r="Q10" s="37">
        <v>23938000</v>
      </c>
      <c r="R10" s="24">
        <f aca="true" t="shared" si="4" ref="R10:R41">IF($T10=0,0,($P10/$T10))</f>
        <v>0.07101679338290584</v>
      </c>
      <c r="S10" s="46">
        <v>0</v>
      </c>
      <c r="T10" s="47">
        <v>23938000</v>
      </c>
      <c r="U10" s="24">
        <f aca="true" t="shared" si="5" ref="U10:U41">IF($T10=0,0,($V10/$T10))</f>
        <v>0</v>
      </c>
      <c r="V10" s="46">
        <v>0</v>
      </c>
      <c r="W10" s="47">
        <v>96646000</v>
      </c>
      <c r="X10" s="24">
        <f aca="true" t="shared" si="6" ref="X10:X41">IF($W10=0,0,($V10/$W10))</f>
        <v>0</v>
      </c>
      <c r="Y10" s="46">
        <v>22238000</v>
      </c>
      <c r="Z10" s="46">
        <v>23938000</v>
      </c>
      <c r="AA10" s="24">
        <f aca="true" t="shared" si="7" ref="AA10:AA41">IF($Z10=0,0,($Y10/$Z10))</f>
        <v>0.9289832066170942</v>
      </c>
      <c r="AB10" s="46">
        <v>300000</v>
      </c>
      <c r="AC10" s="46">
        <v>0</v>
      </c>
      <c r="AD10" s="24">
        <f aca="true" t="shared" si="8" ref="AD10:AD41">IF($AC10=0,0,($AB10/$AC10))</f>
        <v>0</v>
      </c>
      <c r="AE10" s="37">
        <v>9696000</v>
      </c>
      <c r="AF10" s="46">
        <v>43275000</v>
      </c>
      <c r="AG10" s="64">
        <f aca="true" t="shared" si="9" ref="AG10:AG41">IF($AF10=0,0,($AE10/$AF10))</f>
        <v>0.22405545927209705</v>
      </c>
    </row>
    <row r="11" spans="1:33" s="10" customFormat="1" ht="12.75" customHeight="1">
      <c r="A11" s="22" t="s">
        <v>612</v>
      </c>
      <c r="B11" s="73" t="s">
        <v>228</v>
      </c>
      <c r="C11" s="102" t="s">
        <v>229</v>
      </c>
      <c r="D11" s="36">
        <v>108199070</v>
      </c>
      <c r="E11" s="37">
        <v>142274220</v>
      </c>
      <c r="F11" s="24">
        <f t="shared" si="0"/>
        <v>0.7604966662266713</v>
      </c>
      <c r="G11" s="43">
        <v>56108626</v>
      </c>
      <c r="H11" s="37">
        <v>142271220</v>
      </c>
      <c r="I11" s="24">
        <f t="shared" si="1"/>
        <v>0.3943779072113109</v>
      </c>
      <c r="J11" s="37">
        <v>56108626</v>
      </c>
      <c r="K11" s="37">
        <v>142271220</v>
      </c>
      <c r="L11" s="24">
        <f t="shared" si="2"/>
        <v>0.3943779072113109</v>
      </c>
      <c r="M11" s="37">
        <v>56108626</v>
      </c>
      <c r="N11" s="37">
        <v>108199070</v>
      </c>
      <c r="O11" s="24">
        <f t="shared" si="3"/>
        <v>0.5185684682872043</v>
      </c>
      <c r="P11" s="37">
        <v>11438307</v>
      </c>
      <c r="Q11" s="37">
        <v>27487156</v>
      </c>
      <c r="R11" s="24">
        <f t="shared" si="4"/>
        <v>0.4161327930761553</v>
      </c>
      <c r="S11" s="46">
        <v>4500000</v>
      </c>
      <c r="T11" s="47">
        <v>27487156</v>
      </c>
      <c r="U11" s="24">
        <f t="shared" si="5"/>
        <v>0.16371282645610918</v>
      </c>
      <c r="V11" s="46">
        <v>4500000</v>
      </c>
      <c r="W11" s="47">
        <v>529042729</v>
      </c>
      <c r="X11" s="24">
        <f t="shared" si="6"/>
        <v>0.008505929206334485</v>
      </c>
      <c r="Y11" s="46">
        <v>14829987</v>
      </c>
      <c r="Z11" s="46">
        <v>27487156</v>
      </c>
      <c r="AA11" s="24">
        <f t="shared" si="7"/>
        <v>0.5395242417949678</v>
      </c>
      <c r="AB11" s="46">
        <v>24518699</v>
      </c>
      <c r="AC11" s="46">
        <v>7530000</v>
      </c>
      <c r="AD11" s="24">
        <f t="shared" si="8"/>
        <v>3.256135325365206</v>
      </c>
      <c r="AE11" s="37">
        <v>17000000</v>
      </c>
      <c r="AF11" s="46">
        <v>142271220</v>
      </c>
      <c r="AG11" s="64">
        <f t="shared" si="9"/>
        <v>0.11949008379909865</v>
      </c>
    </row>
    <row r="12" spans="1:33" s="10" customFormat="1" ht="12.75" customHeight="1">
      <c r="A12" s="22" t="s">
        <v>612</v>
      </c>
      <c r="B12" s="73" t="s">
        <v>230</v>
      </c>
      <c r="C12" s="102" t="s">
        <v>231</v>
      </c>
      <c r="D12" s="36">
        <v>33840291</v>
      </c>
      <c r="E12" s="37">
        <v>129467291</v>
      </c>
      <c r="F12" s="24">
        <f t="shared" si="0"/>
        <v>0.2613810078099186</v>
      </c>
      <c r="G12" s="43">
        <v>25755880</v>
      </c>
      <c r="H12" s="37">
        <v>86758921</v>
      </c>
      <c r="I12" s="24">
        <f t="shared" si="1"/>
        <v>0.29686722360228524</v>
      </c>
      <c r="J12" s="37">
        <v>25755880</v>
      </c>
      <c r="K12" s="37">
        <v>86758921</v>
      </c>
      <c r="L12" s="24">
        <f t="shared" si="2"/>
        <v>0.29686722360228524</v>
      </c>
      <c r="M12" s="37">
        <v>25755880</v>
      </c>
      <c r="N12" s="37">
        <v>33840291</v>
      </c>
      <c r="O12" s="24">
        <f t="shared" si="3"/>
        <v>0.7611010200828355</v>
      </c>
      <c r="P12" s="37">
        <v>0</v>
      </c>
      <c r="Q12" s="37">
        <v>42709000</v>
      </c>
      <c r="R12" s="24">
        <f t="shared" si="4"/>
        <v>0</v>
      </c>
      <c r="S12" s="46">
        <v>0</v>
      </c>
      <c r="T12" s="47">
        <v>42709000</v>
      </c>
      <c r="U12" s="24">
        <f t="shared" si="5"/>
        <v>0</v>
      </c>
      <c r="V12" s="46">
        <v>0</v>
      </c>
      <c r="W12" s="47">
        <v>122112000</v>
      </c>
      <c r="X12" s="24">
        <f t="shared" si="6"/>
        <v>0</v>
      </c>
      <c r="Y12" s="46">
        <v>29924084</v>
      </c>
      <c r="Z12" s="46">
        <v>42709000</v>
      </c>
      <c r="AA12" s="24">
        <f t="shared" si="7"/>
        <v>0.7006505420403194</v>
      </c>
      <c r="AB12" s="46">
        <v>0</v>
      </c>
      <c r="AC12" s="46">
        <v>0</v>
      </c>
      <c r="AD12" s="24">
        <f t="shared" si="8"/>
        <v>0</v>
      </c>
      <c r="AE12" s="37">
        <v>5334000</v>
      </c>
      <c r="AF12" s="46">
        <v>86758921</v>
      </c>
      <c r="AG12" s="64">
        <f t="shared" si="9"/>
        <v>0.061480709286368375</v>
      </c>
    </row>
    <row r="13" spans="1:33" s="10" customFormat="1" ht="12.75" customHeight="1">
      <c r="A13" s="22" t="s">
        <v>612</v>
      </c>
      <c r="B13" s="73" t="s">
        <v>232</v>
      </c>
      <c r="C13" s="102" t="s">
        <v>233</v>
      </c>
      <c r="D13" s="36">
        <v>58219805</v>
      </c>
      <c r="E13" s="37">
        <v>105499893</v>
      </c>
      <c r="F13" s="24">
        <f t="shared" si="0"/>
        <v>0.5518470525842145</v>
      </c>
      <c r="G13" s="43">
        <v>27836808</v>
      </c>
      <c r="H13" s="37">
        <v>85538531</v>
      </c>
      <c r="I13" s="24">
        <f t="shared" si="1"/>
        <v>0.3254300450869328</v>
      </c>
      <c r="J13" s="37">
        <v>27836808</v>
      </c>
      <c r="K13" s="37">
        <v>65519677</v>
      </c>
      <c r="L13" s="24">
        <f t="shared" si="2"/>
        <v>0.4248618014401994</v>
      </c>
      <c r="M13" s="37">
        <v>27836808</v>
      </c>
      <c r="N13" s="37">
        <v>58219805</v>
      </c>
      <c r="O13" s="24">
        <f t="shared" si="3"/>
        <v>0.47813296523408144</v>
      </c>
      <c r="P13" s="37">
        <v>0</v>
      </c>
      <c r="Q13" s="37">
        <v>23754547</v>
      </c>
      <c r="R13" s="24">
        <f t="shared" si="4"/>
        <v>0</v>
      </c>
      <c r="S13" s="46">
        <v>0</v>
      </c>
      <c r="T13" s="47">
        <v>23754547</v>
      </c>
      <c r="U13" s="24">
        <f t="shared" si="5"/>
        <v>0</v>
      </c>
      <c r="V13" s="46">
        <v>0</v>
      </c>
      <c r="W13" s="47">
        <v>116690000</v>
      </c>
      <c r="X13" s="24">
        <f t="shared" si="6"/>
        <v>0</v>
      </c>
      <c r="Y13" s="46">
        <v>22502710</v>
      </c>
      <c r="Z13" s="46">
        <v>23754547</v>
      </c>
      <c r="AA13" s="24">
        <f t="shared" si="7"/>
        <v>0.9473011630152324</v>
      </c>
      <c r="AB13" s="46">
        <v>0</v>
      </c>
      <c r="AC13" s="46">
        <v>22687983</v>
      </c>
      <c r="AD13" s="24">
        <f t="shared" si="8"/>
        <v>0</v>
      </c>
      <c r="AE13" s="37">
        <v>41042000</v>
      </c>
      <c r="AF13" s="46">
        <v>85538531</v>
      </c>
      <c r="AG13" s="64">
        <f t="shared" si="9"/>
        <v>0.47980716432925413</v>
      </c>
    </row>
    <row r="14" spans="1:33" s="10" customFormat="1" ht="12.75" customHeight="1">
      <c r="A14" s="22" t="s">
        <v>612</v>
      </c>
      <c r="B14" s="73" t="s">
        <v>234</v>
      </c>
      <c r="C14" s="102" t="s">
        <v>235</v>
      </c>
      <c r="D14" s="36">
        <v>16568000</v>
      </c>
      <c r="E14" s="37">
        <v>45450000</v>
      </c>
      <c r="F14" s="24">
        <f t="shared" si="0"/>
        <v>0.3645324532453245</v>
      </c>
      <c r="G14" s="43">
        <v>11757000</v>
      </c>
      <c r="H14" s="37">
        <v>29743000</v>
      </c>
      <c r="I14" s="24">
        <f t="shared" si="1"/>
        <v>0.3952862858487711</v>
      </c>
      <c r="J14" s="37">
        <v>11757000</v>
      </c>
      <c r="K14" s="37">
        <v>29743000</v>
      </c>
      <c r="L14" s="24">
        <f t="shared" si="2"/>
        <v>0.3952862858487711</v>
      </c>
      <c r="M14" s="37">
        <v>11757000</v>
      </c>
      <c r="N14" s="37">
        <v>16568000</v>
      </c>
      <c r="O14" s="24">
        <f t="shared" si="3"/>
        <v>0.7096209560598744</v>
      </c>
      <c r="P14" s="37">
        <v>0</v>
      </c>
      <c r="Q14" s="37">
        <v>15708000</v>
      </c>
      <c r="R14" s="24">
        <f t="shared" si="4"/>
        <v>0</v>
      </c>
      <c r="S14" s="46">
        <v>0</v>
      </c>
      <c r="T14" s="47">
        <v>15708000</v>
      </c>
      <c r="U14" s="24">
        <f t="shared" si="5"/>
        <v>0</v>
      </c>
      <c r="V14" s="46">
        <v>0</v>
      </c>
      <c r="W14" s="47">
        <v>54755000</v>
      </c>
      <c r="X14" s="24">
        <f t="shared" si="6"/>
        <v>0</v>
      </c>
      <c r="Y14" s="46">
        <v>13693000</v>
      </c>
      <c r="Z14" s="46">
        <v>15708000</v>
      </c>
      <c r="AA14" s="24">
        <f t="shared" si="7"/>
        <v>0.8717214158390629</v>
      </c>
      <c r="AB14" s="46">
        <v>307000</v>
      </c>
      <c r="AC14" s="46">
        <v>0</v>
      </c>
      <c r="AD14" s="24">
        <f t="shared" si="8"/>
        <v>0</v>
      </c>
      <c r="AE14" s="37">
        <v>2339000</v>
      </c>
      <c r="AF14" s="46">
        <v>29743000</v>
      </c>
      <c r="AG14" s="64">
        <f t="shared" si="9"/>
        <v>0.07864035235181387</v>
      </c>
    </row>
    <row r="15" spans="1:33" s="10" customFormat="1" ht="12.75" customHeight="1">
      <c r="A15" s="22" t="s">
        <v>612</v>
      </c>
      <c r="B15" s="73" t="s">
        <v>236</v>
      </c>
      <c r="C15" s="102" t="s">
        <v>237</v>
      </c>
      <c r="D15" s="36">
        <v>483298467</v>
      </c>
      <c r="E15" s="37">
        <v>578696095</v>
      </c>
      <c r="F15" s="24">
        <f t="shared" si="0"/>
        <v>0.8351507314041924</v>
      </c>
      <c r="G15" s="43">
        <v>242650570</v>
      </c>
      <c r="H15" s="37">
        <v>578696095</v>
      </c>
      <c r="I15" s="24">
        <f t="shared" si="1"/>
        <v>0.4193056979242274</v>
      </c>
      <c r="J15" s="37">
        <v>242650570</v>
      </c>
      <c r="K15" s="37">
        <v>514179392</v>
      </c>
      <c r="L15" s="24">
        <f t="shared" si="2"/>
        <v>0.4719181160803893</v>
      </c>
      <c r="M15" s="37">
        <v>242650570</v>
      </c>
      <c r="N15" s="37">
        <v>483298467</v>
      </c>
      <c r="O15" s="24">
        <f t="shared" si="3"/>
        <v>0.5020718801493737</v>
      </c>
      <c r="P15" s="37">
        <v>40073754</v>
      </c>
      <c r="Q15" s="37">
        <v>138496754</v>
      </c>
      <c r="R15" s="24">
        <f t="shared" si="4"/>
        <v>0.2893479655126069</v>
      </c>
      <c r="S15" s="46">
        <v>0</v>
      </c>
      <c r="T15" s="47">
        <v>138496754</v>
      </c>
      <c r="U15" s="24">
        <f t="shared" si="5"/>
        <v>0</v>
      </c>
      <c r="V15" s="46">
        <v>0</v>
      </c>
      <c r="W15" s="47">
        <v>505000000</v>
      </c>
      <c r="X15" s="24">
        <f t="shared" si="6"/>
        <v>0</v>
      </c>
      <c r="Y15" s="46">
        <v>107325700</v>
      </c>
      <c r="Z15" s="46">
        <v>138496754</v>
      </c>
      <c r="AA15" s="24">
        <f t="shared" si="7"/>
        <v>0.7749329634108247</v>
      </c>
      <c r="AB15" s="46">
        <v>94500000</v>
      </c>
      <c r="AC15" s="46">
        <v>132473670</v>
      </c>
      <c r="AD15" s="24">
        <f t="shared" si="8"/>
        <v>0.7133493017895556</v>
      </c>
      <c r="AE15" s="37">
        <v>155320000</v>
      </c>
      <c r="AF15" s="46">
        <v>578696095</v>
      </c>
      <c r="AG15" s="64">
        <f t="shared" si="9"/>
        <v>0.26839648883409173</v>
      </c>
    </row>
    <row r="16" spans="1:33" s="10" customFormat="1" ht="12.75" customHeight="1">
      <c r="A16" s="22" t="s">
        <v>613</v>
      </c>
      <c r="B16" s="73" t="s">
        <v>543</v>
      </c>
      <c r="C16" s="102" t="s">
        <v>544</v>
      </c>
      <c r="D16" s="36">
        <v>647856280</v>
      </c>
      <c r="E16" s="37">
        <v>972020856</v>
      </c>
      <c r="F16" s="24">
        <f t="shared" si="0"/>
        <v>0.6665045055370705</v>
      </c>
      <c r="G16" s="43">
        <v>240475558</v>
      </c>
      <c r="H16" s="37">
        <v>624545089</v>
      </c>
      <c r="I16" s="24">
        <f t="shared" si="1"/>
        <v>0.38504114792583055</v>
      </c>
      <c r="J16" s="37">
        <v>240475558</v>
      </c>
      <c r="K16" s="37">
        <v>584031889</v>
      </c>
      <c r="L16" s="24">
        <f t="shared" si="2"/>
        <v>0.4117507323303026</v>
      </c>
      <c r="M16" s="37">
        <v>240475558</v>
      </c>
      <c r="N16" s="37">
        <v>647856280</v>
      </c>
      <c r="O16" s="24">
        <f t="shared" si="3"/>
        <v>0.3711865816906182</v>
      </c>
      <c r="P16" s="37">
        <v>17500000</v>
      </c>
      <c r="Q16" s="37">
        <v>324382424</v>
      </c>
      <c r="R16" s="24">
        <f t="shared" si="4"/>
        <v>0.05394866893281493</v>
      </c>
      <c r="S16" s="46">
        <v>10000000</v>
      </c>
      <c r="T16" s="47">
        <v>324382424</v>
      </c>
      <c r="U16" s="24">
        <f t="shared" si="5"/>
        <v>0.030827810818751387</v>
      </c>
      <c r="V16" s="46">
        <v>10000000</v>
      </c>
      <c r="W16" s="47">
        <v>1569466527</v>
      </c>
      <c r="X16" s="24">
        <f t="shared" si="6"/>
        <v>0.006371591765715944</v>
      </c>
      <c r="Y16" s="46">
        <v>304732424</v>
      </c>
      <c r="Z16" s="46">
        <v>324382424</v>
      </c>
      <c r="AA16" s="24">
        <f t="shared" si="7"/>
        <v>0.9394233517411535</v>
      </c>
      <c r="AB16" s="46">
        <v>58821342</v>
      </c>
      <c r="AC16" s="46">
        <v>330413371</v>
      </c>
      <c r="AD16" s="24">
        <f t="shared" si="8"/>
        <v>0.17802349167037795</v>
      </c>
      <c r="AE16" s="37">
        <v>108815663</v>
      </c>
      <c r="AF16" s="46">
        <v>624545089</v>
      </c>
      <c r="AG16" s="64">
        <f t="shared" si="9"/>
        <v>0.174231876795688</v>
      </c>
    </row>
    <row r="17" spans="1:33" s="66" customFormat="1" ht="12.75" customHeight="1">
      <c r="A17" s="74"/>
      <c r="B17" s="75" t="s">
        <v>632</v>
      </c>
      <c r="C17" s="72"/>
      <c r="D17" s="38">
        <f>SUM(D10:D16)</f>
        <v>1349969913</v>
      </c>
      <c r="E17" s="39">
        <f>SUM(E10:E16)</f>
        <v>2011010355</v>
      </c>
      <c r="F17" s="28">
        <f t="shared" si="0"/>
        <v>0.6712893892582666</v>
      </c>
      <c r="G17" s="44">
        <f>SUM(G10:G16)</f>
        <v>618492442</v>
      </c>
      <c r="H17" s="39">
        <f>SUM(H10:H16)</f>
        <v>1590827856</v>
      </c>
      <c r="I17" s="28">
        <f t="shared" si="1"/>
        <v>0.38878653002415114</v>
      </c>
      <c r="J17" s="39">
        <f>SUM(J10:J16)</f>
        <v>618492442</v>
      </c>
      <c r="K17" s="39">
        <f>SUM(K10:K16)</f>
        <v>1465779099</v>
      </c>
      <c r="L17" s="28">
        <f t="shared" si="2"/>
        <v>0.421954742308684</v>
      </c>
      <c r="M17" s="39">
        <f>SUM(M10:M16)</f>
        <v>618492442</v>
      </c>
      <c r="N17" s="39">
        <f>SUM(N10:N16)</f>
        <v>1349969913</v>
      </c>
      <c r="O17" s="28">
        <f t="shared" si="3"/>
        <v>0.4581527603274815</v>
      </c>
      <c r="P17" s="39">
        <f>SUM(P10:P16)</f>
        <v>70712061</v>
      </c>
      <c r="Q17" s="39">
        <f>SUM(Q10:Q16)</f>
        <v>596475881</v>
      </c>
      <c r="R17" s="28">
        <f t="shared" si="4"/>
        <v>0.11854974065581707</v>
      </c>
      <c r="S17" s="59">
        <f>SUM(S10:S16)</f>
        <v>14500000</v>
      </c>
      <c r="T17" s="60">
        <f>SUM(T10:T16)</f>
        <v>596475881</v>
      </c>
      <c r="U17" s="28">
        <f t="shared" si="5"/>
        <v>0.02430944898507975</v>
      </c>
      <c r="V17" s="59">
        <f>SUM(V10:V16)</f>
        <v>14500000</v>
      </c>
      <c r="W17" s="60">
        <f>SUM(W10:W16)</f>
        <v>2993712256</v>
      </c>
      <c r="X17" s="28">
        <f t="shared" si="6"/>
        <v>0.004843484864298194</v>
      </c>
      <c r="Y17" s="59">
        <f>SUM(Y10:Y16)</f>
        <v>515245905</v>
      </c>
      <c r="Z17" s="59">
        <f>SUM(Z10:Z16)</f>
        <v>596475881</v>
      </c>
      <c r="AA17" s="28">
        <f t="shared" si="7"/>
        <v>0.8638168305081895</v>
      </c>
      <c r="AB17" s="59">
        <f>SUM(AB10:AB16)</f>
        <v>178447041</v>
      </c>
      <c r="AC17" s="59">
        <f>SUM(AC10:AC16)</f>
        <v>493105024</v>
      </c>
      <c r="AD17" s="28">
        <f t="shared" si="8"/>
        <v>0.36188445121175644</v>
      </c>
      <c r="AE17" s="39">
        <f>SUM(AE10:AE16)</f>
        <v>339546663</v>
      </c>
      <c r="AF17" s="59">
        <f>SUM(AF10:AF16)</f>
        <v>1590827856</v>
      </c>
      <c r="AG17" s="76">
        <f t="shared" si="9"/>
        <v>0.21344022970138385</v>
      </c>
    </row>
    <row r="18" spans="1:33" s="10" customFormat="1" ht="12.75" customHeight="1">
      <c r="A18" s="22" t="s">
        <v>612</v>
      </c>
      <c r="B18" s="73" t="s">
        <v>238</v>
      </c>
      <c r="C18" s="102" t="s">
        <v>239</v>
      </c>
      <c r="D18" s="36">
        <v>25188000</v>
      </c>
      <c r="E18" s="37">
        <v>84665000</v>
      </c>
      <c r="F18" s="24">
        <f t="shared" si="0"/>
        <v>0.2975019193291207</v>
      </c>
      <c r="G18" s="43">
        <v>31308000</v>
      </c>
      <c r="H18" s="37">
        <v>84665000</v>
      </c>
      <c r="I18" s="24">
        <f t="shared" si="1"/>
        <v>0.36978680682690607</v>
      </c>
      <c r="J18" s="37">
        <v>31308000</v>
      </c>
      <c r="K18" s="37">
        <v>84665000</v>
      </c>
      <c r="L18" s="24">
        <f t="shared" si="2"/>
        <v>0.36978680682690607</v>
      </c>
      <c r="M18" s="37">
        <v>31308000</v>
      </c>
      <c r="N18" s="37">
        <v>25188000</v>
      </c>
      <c r="O18" s="24">
        <f t="shared" si="3"/>
        <v>1.2429728442115293</v>
      </c>
      <c r="P18" s="37">
        <v>11756000</v>
      </c>
      <c r="Q18" s="37">
        <v>30160000</v>
      </c>
      <c r="R18" s="24">
        <f t="shared" si="4"/>
        <v>0.38978779840848804</v>
      </c>
      <c r="S18" s="46">
        <v>0</v>
      </c>
      <c r="T18" s="47">
        <v>30160000</v>
      </c>
      <c r="U18" s="24">
        <f t="shared" si="5"/>
        <v>0</v>
      </c>
      <c r="V18" s="46">
        <v>0</v>
      </c>
      <c r="W18" s="47">
        <v>116131000</v>
      </c>
      <c r="X18" s="24">
        <f t="shared" si="6"/>
        <v>0</v>
      </c>
      <c r="Y18" s="46">
        <v>18860000</v>
      </c>
      <c r="Z18" s="46">
        <v>30160000</v>
      </c>
      <c r="AA18" s="24">
        <f t="shared" si="7"/>
        <v>0.6253315649867374</v>
      </c>
      <c r="AB18" s="46">
        <v>24524000</v>
      </c>
      <c r="AC18" s="46">
        <v>1550000</v>
      </c>
      <c r="AD18" s="24">
        <f t="shared" si="8"/>
        <v>15.821935483870968</v>
      </c>
      <c r="AE18" s="37">
        <v>5750000</v>
      </c>
      <c r="AF18" s="46">
        <v>84665000</v>
      </c>
      <c r="AG18" s="64">
        <f t="shared" si="9"/>
        <v>0.06791472273076242</v>
      </c>
    </row>
    <row r="19" spans="1:33" s="10" customFormat="1" ht="12.75" customHeight="1">
      <c r="A19" s="22" t="s">
        <v>612</v>
      </c>
      <c r="B19" s="73" t="s">
        <v>240</v>
      </c>
      <c r="C19" s="102" t="s">
        <v>241</v>
      </c>
      <c r="D19" s="36">
        <v>200120235</v>
      </c>
      <c r="E19" s="37">
        <v>239827235</v>
      </c>
      <c r="F19" s="24">
        <f t="shared" si="0"/>
        <v>0.8344349840000449</v>
      </c>
      <c r="G19" s="43">
        <v>73389123</v>
      </c>
      <c r="H19" s="37">
        <v>223478118</v>
      </c>
      <c r="I19" s="24">
        <f t="shared" si="1"/>
        <v>0.3283951183086301</v>
      </c>
      <c r="J19" s="37">
        <v>73389123</v>
      </c>
      <c r="K19" s="37">
        <v>164613346</v>
      </c>
      <c r="L19" s="24">
        <f t="shared" si="2"/>
        <v>0.4458272964088829</v>
      </c>
      <c r="M19" s="37">
        <v>73389123</v>
      </c>
      <c r="N19" s="37">
        <v>200120235</v>
      </c>
      <c r="O19" s="24">
        <f t="shared" si="3"/>
        <v>0.3667251490085448</v>
      </c>
      <c r="P19" s="37">
        <v>0</v>
      </c>
      <c r="Q19" s="37">
        <v>16190000</v>
      </c>
      <c r="R19" s="24">
        <f t="shared" si="4"/>
        <v>0</v>
      </c>
      <c r="S19" s="46">
        <v>0</v>
      </c>
      <c r="T19" s="47">
        <v>16190000</v>
      </c>
      <c r="U19" s="24">
        <f t="shared" si="5"/>
        <v>0</v>
      </c>
      <c r="V19" s="46">
        <v>0</v>
      </c>
      <c r="W19" s="47">
        <v>333052000</v>
      </c>
      <c r="X19" s="24">
        <f t="shared" si="6"/>
        <v>0</v>
      </c>
      <c r="Y19" s="46">
        <v>16190000</v>
      </c>
      <c r="Z19" s="46">
        <v>16190000</v>
      </c>
      <c r="AA19" s="24">
        <f t="shared" si="7"/>
        <v>1</v>
      </c>
      <c r="AB19" s="46">
        <v>60000000</v>
      </c>
      <c r="AC19" s="46">
        <v>20027276</v>
      </c>
      <c r="AD19" s="24">
        <f t="shared" si="8"/>
        <v>2.995914172251883</v>
      </c>
      <c r="AE19" s="37">
        <v>55000000</v>
      </c>
      <c r="AF19" s="46">
        <v>223478118</v>
      </c>
      <c r="AG19" s="64">
        <f t="shared" si="9"/>
        <v>0.2461091067537986</v>
      </c>
    </row>
    <row r="20" spans="1:33" s="10" customFormat="1" ht="12.75" customHeight="1">
      <c r="A20" s="22" t="s">
        <v>612</v>
      </c>
      <c r="B20" s="73" t="s">
        <v>242</v>
      </c>
      <c r="C20" s="102" t="s">
        <v>243</v>
      </c>
      <c r="D20" s="36">
        <v>84712478</v>
      </c>
      <c r="E20" s="37">
        <v>110664478</v>
      </c>
      <c r="F20" s="24">
        <f t="shared" si="0"/>
        <v>0.7654893379608224</v>
      </c>
      <c r="G20" s="43">
        <v>28878000</v>
      </c>
      <c r="H20" s="37">
        <v>96684000</v>
      </c>
      <c r="I20" s="24">
        <f t="shared" si="1"/>
        <v>0.29868437383641555</v>
      </c>
      <c r="J20" s="37">
        <v>28878000</v>
      </c>
      <c r="K20" s="37">
        <v>62183000</v>
      </c>
      <c r="L20" s="24">
        <f t="shared" si="2"/>
        <v>0.4644034543203126</v>
      </c>
      <c r="M20" s="37">
        <v>28878000</v>
      </c>
      <c r="N20" s="37">
        <v>84712478</v>
      </c>
      <c r="O20" s="24">
        <f t="shared" si="3"/>
        <v>0.3408942895047882</v>
      </c>
      <c r="P20" s="37">
        <v>1710000</v>
      </c>
      <c r="Q20" s="37">
        <v>13438000</v>
      </c>
      <c r="R20" s="24">
        <f t="shared" si="4"/>
        <v>0.1272510790296175</v>
      </c>
      <c r="S20" s="46">
        <v>0</v>
      </c>
      <c r="T20" s="47">
        <v>13438000</v>
      </c>
      <c r="U20" s="24">
        <f t="shared" si="5"/>
        <v>0</v>
      </c>
      <c r="V20" s="46">
        <v>0</v>
      </c>
      <c r="W20" s="47">
        <v>41900000</v>
      </c>
      <c r="X20" s="24">
        <f t="shared" si="6"/>
        <v>0</v>
      </c>
      <c r="Y20" s="46">
        <v>12040000</v>
      </c>
      <c r="Z20" s="46">
        <v>13438000</v>
      </c>
      <c r="AA20" s="24">
        <f t="shared" si="7"/>
        <v>0.8959666617056109</v>
      </c>
      <c r="AB20" s="46">
        <v>36629000</v>
      </c>
      <c r="AC20" s="46">
        <v>48177000</v>
      </c>
      <c r="AD20" s="24">
        <f t="shared" si="8"/>
        <v>0.7603005583577226</v>
      </c>
      <c r="AE20" s="37">
        <v>12347000</v>
      </c>
      <c r="AF20" s="46">
        <v>96684000</v>
      </c>
      <c r="AG20" s="64">
        <f t="shared" si="9"/>
        <v>0.12770468743535643</v>
      </c>
    </row>
    <row r="21" spans="1:33" s="10" customFormat="1" ht="12.75" customHeight="1">
      <c r="A21" s="22" t="s">
        <v>612</v>
      </c>
      <c r="B21" s="73" t="s">
        <v>244</v>
      </c>
      <c r="C21" s="102" t="s">
        <v>245</v>
      </c>
      <c r="D21" s="36">
        <v>-17172766</v>
      </c>
      <c r="E21" s="37">
        <v>32534521</v>
      </c>
      <c r="F21" s="24">
        <f t="shared" si="0"/>
        <v>-0.5278321448162707</v>
      </c>
      <c r="G21" s="43">
        <v>12032000</v>
      </c>
      <c r="H21" s="37">
        <v>32533397</v>
      </c>
      <c r="I21" s="24">
        <f t="shared" si="1"/>
        <v>0.3698353418181323</v>
      </c>
      <c r="J21" s="37">
        <v>12032000</v>
      </c>
      <c r="K21" s="37">
        <v>32533397</v>
      </c>
      <c r="L21" s="24">
        <f t="shared" si="2"/>
        <v>0.3698353418181323</v>
      </c>
      <c r="M21" s="37">
        <v>12032000</v>
      </c>
      <c r="N21" s="37">
        <v>-17172766</v>
      </c>
      <c r="O21" s="24">
        <f t="shared" si="3"/>
        <v>-0.7006442642961536</v>
      </c>
      <c r="P21" s="37">
        <v>0</v>
      </c>
      <c r="Q21" s="37">
        <v>21692000</v>
      </c>
      <c r="R21" s="24">
        <f t="shared" si="4"/>
        <v>0</v>
      </c>
      <c r="S21" s="46">
        <v>0</v>
      </c>
      <c r="T21" s="47">
        <v>21692000</v>
      </c>
      <c r="U21" s="24">
        <f t="shared" si="5"/>
        <v>0</v>
      </c>
      <c r="V21" s="46">
        <v>0</v>
      </c>
      <c r="W21" s="47">
        <v>21692000</v>
      </c>
      <c r="X21" s="24">
        <f t="shared" si="6"/>
        <v>0</v>
      </c>
      <c r="Y21" s="46">
        <v>21692000</v>
      </c>
      <c r="Z21" s="46">
        <v>21692000</v>
      </c>
      <c r="AA21" s="24">
        <f t="shared" si="7"/>
        <v>1</v>
      </c>
      <c r="AB21" s="46">
        <v>850000</v>
      </c>
      <c r="AC21" s="46">
        <v>41000</v>
      </c>
      <c r="AD21" s="24">
        <f t="shared" si="8"/>
        <v>20.73170731707317</v>
      </c>
      <c r="AE21" s="37">
        <v>1830000</v>
      </c>
      <c r="AF21" s="46">
        <v>32533397</v>
      </c>
      <c r="AG21" s="64">
        <f t="shared" si="9"/>
        <v>0.05624988992080968</v>
      </c>
    </row>
    <row r="22" spans="1:33" s="10" customFormat="1" ht="12.75" customHeight="1">
      <c r="A22" s="22" t="s">
        <v>612</v>
      </c>
      <c r="B22" s="73" t="s">
        <v>72</v>
      </c>
      <c r="C22" s="102" t="s">
        <v>73</v>
      </c>
      <c r="D22" s="36">
        <v>2852600076</v>
      </c>
      <c r="E22" s="37">
        <v>3217804076</v>
      </c>
      <c r="F22" s="24">
        <f t="shared" si="0"/>
        <v>0.8865052093370522</v>
      </c>
      <c r="G22" s="43">
        <v>713415269</v>
      </c>
      <c r="H22" s="37">
        <v>2982646720</v>
      </c>
      <c r="I22" s="24">
        <f t="shared" si="1"/>
        <v>0.23918865892370922</v>
      </c>
      <c r="J22" s="37">
        <v>713415269</v>
      </c>
      <c r="K22" s="37">
        <v>1599722819</v>
      </c>
      <c r="L22" s="24">
        <f t="shared" si="2"/>
        <v>0.4459618007111768</v>
      </c>
      <c r="M22" s="37">
        <v>713415269</v>
      </c>
      <c r="N22" s="37">
        <v>2852600076</v>
      </c>
      <c r="O22" s="24">
        <f t="shared" si="3"/>
        <v>0.2500929853442239</v>
      </c>
      <c r="P22" s="37">
        <v>0</v>
      </c>
      <c r="Q22" s="37">
        <v>230014000</v>
      </c>
      <c r="R22" s="24">
        <f t="shared" si="4"/>
        <v>0</v>
      </c>
      <c r="S22" s="46">
        <v>0</v>
      </c>
      <c r="T22" s="47">
        <v>230014000</v>
      </c>
      <c r="U22" s="24">
        <f t="shared" si="5"/>
        <v>0</v>
      </c>
      <c r="V22" s="46">
        <v>0</v>
      </c>
      <c r="W22" s="47">
        <v>6708833917</v>
      </c>
      <c r="X22" s="24">
        <f t="shared" si="6"/>
        <v>0</v>
      </c>
      <c r="Y22" s="46">
        <v>179753190</v>
      </c>
      <c r="Z22" s="46">
        <v>230014000</v>
      </c>
      <c r="AA22" s="24">
        <f t="shared" si="7"/>
        <v>0.7814880398584434</v>
      </c>
      <c r="AB22" s="46">
        <v>737498147</v>
      </c>
      <c r="AC22" s="46">
        <v>1927023557</v>
      </c>
      <c r="AD22" s="24">
        <f t="shared" si="8"/>
        <v>0.38271361256638753</v>
      </c>
      <c r="AE22" s="37">
        <v>262607490</v>
      </c>
      <c r="AF22" s="46">
        <v>2982646720</v>
      </c>
      <c r="AG22" s="64">
        <f t="shared" si="9"/>
        <v>0.08804512054313962</v>
      </c>
    </row>
    <row r="23" spans="1:33" s="10" customFormat="1" ht="12.75" customHeight="1">
      <c r="A23" s="22" t="s">
        <v>612</v>
      </c>
      <c r="B23" s="73" t="s">
        <v>246</v>
      </c>
      <c r="C23" s="102" t="s">
        <v>247</v>
      </c>
      <c r="D23" s="36">
        <v>22932000</v>
      </c>
      <c r="E23" s="37">
        <v>60845000</v>
      </c>
      <c r="F23" s="24">
        <f t="shared" si="0"/>
        <v>0.37689210288437835</v>
      </c>
      <c r="G23" s="43">
        <v>15685000</v>
      </c>
      <c r="H23" s="37">
        <v>56387000</v>
      </c>
      <c r="I23" s="24">
        <f t="shared" si="1"/>
        <v>0.2781669533757781</v>
      </c>
      <c r="J23" s="37">
        <v>15685000</v>
      </c>
      <c r="K23" s="37">
        <v>56387000</v>
      </c>
      <c r="L23" s="24">
        <f t="shared" si="2"/>
        <v>0.2781669533757781</v>
      </c>
      <c r="M23" s="37">
        <v>15685000</v>
      </c>
      <c r="N23" s="37">
        <v>22932000</v>
      </c>
      <c r="O23" s="24">
        <f t="shared" si="3"/>
        <v>0.6839787196930054</v>
      </c>
      <c r="P23" s="37">
        <v>0</v>
      </c>
      <c r="Q23" s="37">
        <v>14871000</v>
      </c>
      <c r="R23" s="24">
        <f t="shared" si="4"/>
        <v>0</v>
      </c>
      <c r="S23" s="46">
        <v>0</v>
      </c>
      <c r="T23" s="47">
        <v>14871000</v>
      </c>
      <c r="U23" s="24">
        <f t="shared" si="5"/>
        <v>0</v>
      </c>
      <c r="V23" s="46">
        <v>0</v>
      </c>
      <c r="W23" s="47">
        <v>72933000</v>
      </c>
      <c r="X23" s="24">
        <f t="shared" si="6"/>
        <v>0</v>
      </c>
      <c r="Y23" s="46">
        <v>14871000</v>
      </c>
      <c r="Z23" s="46">
        <v>14871000</v>
      </c>
      <c r="AA23" s="24">
        <f t="shared" si="7"/>
        <v>1</v>
      </c>
      <c r="AB23" s="46">
        <v>2633000</v>
      </c>
      <c r="AC23" s="46">
        <v>0</v>
      </c>
      <c r="AD23" s="24">
        <f t="shared" si="8"/>
        <v>0</v>
      </c>
      <c r="AE23" s="37">
        <v>407000</v>
      </c>
      <c r="AF23" s="46">
        <v>56387000</v>
      </c>
      <c r="AG23" s="64">
        <f t="shared" si="9"/>
        <v>0.007217975774557965</v>
      </c>
    </row>
    <row r="24" spans="1:33" s="10" customFormat="1" ht="12.75" customHeight="1">
      <c r="A24" s="22" t="s">
        <v>612</v>
      </c>
      <c r="B24" s="73" t="s">
        <v>248</v>
      </c>
      <c r="C24" s="102" t="s">
        <v>249</v>
      </c>
      <c r="D24" s="36">
        <v>30015289</v>
      </c>
      <c r="E24" s="37">
        <v>62179289</v>
      </c>
      <c r="F24" s="24">
        <f t="shared" si="0"/>
        <v>0.4827216502909836</v>
      </c>
      <c r="G24" s="43">
        <v>22408422</v>
      </c>
      <c r="H24" s="37">
        <v>45803285</v>
      </c>
      <c r="I24" s="24">
        <f t="shared" si="1"/>
        <v>0.48923176580020405</v>
      </c>
      <c r="J24" s="37">
        <v>22408422</v>
      </c>
      <c r="K24" s="37">
        <v>45803285</v>
      </c>
      <c r="L24" s="24">
        <f t="shared" si="2"/>
        <v>0.48923176580020405</v>
      </c>
      <c r="M24" s="37">
        <v>22408422</v>
      </c>
      <c r="N24" s="37">
        <v>30015289</v>
      </c>
      <c r="O24" s="24">
        <f t="shared" si="3"/>
        <v>0.7465669246096548</v>
      </c>
      <c r="P24" s="37">
        <v>4015000</v>
      </c>
      <c r="Q24" s="37">
        <v>20391000</v>
      </c>
      <c r="R24" s="24">
        <f t="shared" si="4"/>
        <v>0.1969005933990486</v>
      </c>
      <c r="S24" s="46">
        <v>0</v>
      </c>
      <c r="T24" s="47">
        <v>20391000</v>
      </c>
      <c r="U24" s="24">
        <f t="shared" si="5"/>
        <v>0</v>
      </c>
      <c r="V24" s="46">
        <v>0</v>
      </c>
      <c r="W24" s="47">
        <v>26317000</v>
      </c>
      <c r="X24" s="24">
        <f t="shared" si="6"/>
        <v>0</v>
      </c>
      <c r="Y24" s="46">
        <v>16376000</v>
      </c>
      <c r="Z24" s="46">
        <v>20391000</v>
      </c>
      <c r="AA24" s="24">
        <f t="shared" si="7"/>
        <v>0.8030994066009514</v>
      </c>
      <c r="AB24" s="46">
        <v>2998000</v>
      </c>
      <c r="AC24" s="46">
        <v>309390</v>
      </c>
      <c r="AD24" s="24">
        <f t="shared" si="8"/>
        <v>9.69003523061508</v>
      </c>
      <c r="AE24" s="37">
        <v>1236000</v>
      </c>
      <c r="AF24" s="46">
        <v>45803285</v>
      </c>
      <c r="AG24" s="64">
        <f t="shared" si="9"/>
        <v>0.026984964069716833</v>
      </c>
    </row>
    <row r="25" spans="1:33" s="10" customFormat="1" ht="12.75" customHeight="1">
      <c r="A25" s="22" t="s">
        <v>613</v>
      </c>
      <c r="B25" s="73" t="s">
        <v>545</v>
      </c>
      <c r="C25" s="102" t="s">
        <v>546</v>
      </c>
      <c r="D25" s="36">
        <v>246660033</v>
      </c>
      <c r="E25" s="37">
        <v>595142209</v>
      </c>
      <c r="F25" s="24">
        <f t="shared" si="0"/>
        <v>0.4144556196315762</v>
      </c>
      <c r="G25" s="43">
        <v>146167827</v>
      </c>
      <c r="H25" s="37">
        <v>482571017</v>
      </c>
      <c r="I25" s="24">
        <f t="shared" si="1"/>
        <v>0.3028939199637014</v>
      </c>
      <c r="J25" s="37">
        <v>146167827</v>
      </c>
      <c r="K25" s="37">
        <v>429771017</v>
      </c>
      <c r="L25" s="24">
        <f t="shared" si="2"/>
        <v>0.3401062919978152</v>
      </c>
      <c r="M25" s="37">
        <v>146167827</v>
      </c>
      <c r="N25" s="37">
        <v>246660033</v>
      </c>
      <c r="O25" s="24">
        <f t="shared" si="3"/>
        <v>0.5925882082404489</v>
      </c>
      <c r="P25" s="37">
        <v>264105000</v>
      </c>
      <c r="Q25" s="37">
        <v>412000000</v>
      </c>
      <c r="R25" s="24">
        <f t="shared" si="4"/>
        <v>0.6410315533980583</v>
      </c>
      <c r="S25" s="46">
        <v>0</v>
      </c>
      <c r="T25" s="47">
        <v>412000000</v>
      </c>
      <c r="U25" s="24">
        <f t="shared" si="5"/>
        <v>0</v>
      </c>
      <c r="V25" s="46">
        <v>0</v>
      </c>
      <c r="W25" s="47">
        <v>685520000</v>
      </c>
      <c r="X25" s="24">
        <f t="shared" si="6"/>
        <v>0</v>
      </c>
      <c r="Y25" s="46">
        <v>412000000</v>
      </c>
      <c r="Z25" s="46">
        <v>412000000</v>
      </c>
      <c r="AA25" s="24">
        <f t="shared" si="7"/>
        <v>1</v>
      </c>
      <c r="AB25" s="46">
        <v>-35136000</v>
      </c>
      <c r="AC25" s="46">
        <v>93354000</v>
      </c>
      <c r="AD25" s="24">
        <f t="shared" si="8"/>
        <v>-0.37637380294363393</v>
      </c>
      <c r="AE25" s="37">
        <v>295164000</v>
      </c>
      <c r="AF25" s="46">
        <v>482571017</v>
      </c>
      <c r="AG25" s="64">
        <f t="shared" si="9"/>
        <v>0.6116488342688844</v>
      </c>
    </row>
    <row r="26" spans="1:33" s="66" customFormat="1" ht="12.75" customHeight="1">
      <c r="A26" s="74"/>
      <c r="B26" s="75" t="s">
        <v>633</v>
      </c>
      <c r="C26" s="72"/>
      <c r="D26" s="38">
        <f>SUM(D18:D25)</f>
        <v>3445055345</v>
      </c>
      <c r="E26" s="39">
        <f>SUM(E18:E25)</f>
        <v>4403661808</v>
      </c>
      <c r="F26" s="28">
        <f t="shared" si="0"/>
        <v>0.782316057682148</v>
      </c>
      <c r="G26" s="44">
        <f>SUM(G18:G25)</f>
        <v>1043283641</v>
      </c>
      <c r="H26" s="39">
        <f>SUM(H18:H25)</f>
        <v>4004768537</v>
      </c>
      <c r="I26" s="28">
        <f t="shared" si="1"/>
        <v>0.26051034694292996</v>
      </c>
      <c r="J26" s="39">
        <f>SUM(J18:J25)</f>
        <v>1043283641</v>
      </c>
      <c r="K26" s="39">
        <f>SUM(K18:K25)</f>
        <v>2475678864</v>
      </c>
      <c r="L26" s="28">
        <f t="shared" si="2"/>
        <v>0.4214131550625865</v>
      </c>
      <c r="M26" s="39">
        <f>SUM(M18:M25)</f>
        <v>1043283641</v>
      </c>
      <c r="N26" s="39">
        <f>SUM(N18:N25)</f>
        <v>3445055345</v>
      </c>
      <c r="O26" s="28">
        <f t="shared" si="3"/>
        <v>0.30283508870595516</v>
      </c>
      <c r="P26" s="39">
        <f>SUM(P18:P25)</f>
        <v>281586000</v>
      </c>
      <c r="Q26" s="39">
        <f>SUM(Q18:Q25)</f>
        <v>758756000</v>
      </c>
      <c r="R26" s="28">
        <f t="shared" si="4"/>
        <v>0.37111535197085754</v>
      </c>
      <c r="S26" s="59">
        <f>SUM(S18:S25)</f>
        <v>0</v>
      </c>
      <c r="T26" s="60">
        <f>SUM(T18:T25)</f>
        <v>758756000</v>
      </c>
      <c r="U26" s="28">
        <f t="shared" si="5"/>
        <v>0</v>
      </c>
      <c r="V26" s="59">
        <f>SUM(V18:V25)</f>
        <v>0</v>
      </c>
      <c r="W26" s="60">
        <f>SUM(W18:W25)</f>
        <v>8006378917</v>
      </c>
      <c r="X26" s="28">
        <f t="shared" si="6"/>
        <v>0</v>
      </c>
      <c r="Y26" s="59">
        <f>SUM(Y18:Y25)</f>
        <v>691782190</v>
      </c>
      <c r="Z26" s="59">
        <f>SUM(Z18:Z25)</f>
        <v>758756000</v>
      </c>
      <c r="AA26" s="28">
        <f t="shared" si="7"/>
        <v>0.9117320851499032</v>
      </c>
      <c r="AB26" s="59">
        <f>SUM(AB18:AB25)</f>
        <v>829996147</v>
      </c>
      <c r="AC26" s="59">
        <f>SUM(AC18:AC25)</f>
        <v>2090482223</v>
      </c>
      <c r="AD26" s="28">
        <f t="shared" si="8"/>
        <v>0.39703573551986143</v>
      </c>
      <c r="AE26" s="39">
        <f>SUM(AE18:AE25)</f>
        <v>634341490</v>
      </c>
      <c r="AF26" s="59">
        <f>SUM(AF18:AF25)</f>
        <v>4004768537</v>
      </c>
      <c r="AG26" s="76">
        <f t="shared" si="9"/>
        <v>0.15839654255653676</v>
      </c>
    </row>
    <row r="27" spans="1:33" s="10" customFormat="1" ht="12.75" customHeight="1">
      <c r="A27" s="22" t="s">
        <v>612</v>
      </c>
      <c r="B27" s="73" t="s">
        <v>250</v>
      </c>
      <c r="C27" s="102" t="s">
        <v>251</v>
      </c>
      <c r="D27" s="36">
        <v>496554422</v>
      </c>
      <c r="E27" s="37">
        <v>621779422</v>
      </c>
      <c r="F27" s="24">
        <f t="shared" si="0"/>
        <v>0.7986022123453291</v>
      </c>
      <c r="G27" s="43">
        <v>171925460</v>
      </c>
      <c r="H27" s="37">
        <v>640794780</v>
      </c>
      <c r="I27" s="24">
        <f t="shared" si="1"/>
        <v>0.2683003441445013</v>
      </c>
      <c r="J27" s="37">
        <v>171925460</v>
      </c>
      <c r="K27" s="37">
        <v>473041780</v>
      </c>
      <c r="L27" s="24">
        <f t="shared" si="2"/>
        <v>0.363446670609095</v>
      </c>
      <c r="M27" s="37">
        <v>171925460</v>
      </c>
      <c r="N27" s="37">
        <v>496554422</v>
      </c>
      <c r="O27" s="24">
        <f t="shared" si="3"/>
        <v>0.34623689243875067</v>
      </c>
      <c r="P27" s="37">
        <v>32600000</v>
      </c>
      <c r="Q27" s="37">
        <v>89649000</v>
      </c>
      <c r="R27" s="24">
        <f t="shared" si="4"/>
        <v>0.36364041985967493</v>
      </c>
      <c r="S27" s="46">
        <v>0</v>
      </c>
      <c r="T27" s="47">
        <v>89649000</v>
      </c>
      <c r="U27" s="24">
        <f t="shared" si="5"/>
        <v>0</v>
      </c>
      <c r="V27" s="46">
        <v>0</v>
      </c>
      <c r="W27" s="47">
        <v>631241000</v>
      </c>
      <c r="X27" s="24">
        <f t="shared" si="6"/>
        <v>0</v>
      </c>
      <c r="Y27" s="46">
        <v>62349000</v>
      </c>
      <c r="Z27" s="46">
        <v>89649000</v>
      </c>
      <c r="AA27" s="24">
        <f t="shared" si="7"/>
        <v>0.6954790349027875</v>
      </c>
      <c r="AB27" s="46">
        <v>47576000</v>
      </c>
      <c r="AC27" s="46">
        <v>235815614</v>
      </c>
      <c r="AD27" s="24">
        <f t="shared" si="8"/>
        <v>0.20175084759230574</v>
      </c>
      <c r="AE27" s="37">
        <v>110874000</v>
      </c>
      <c r="AF27" s="46">
        <v>640794780</v>
      </c>
      <c r="AG27" s="64">
        <f t="shared" si="9"/>
        <v>0.17302575404874554</v>
      </c>
    </row>
    <row r="28" spans="1:33" s="10" customFormat="1" ht="12.75" customHeight="1">
      <c r="A28" s="22" t="s">
        <v>612</v>
      </c>
      <c r="B28" s="73" t="s">
        <v>252</v>
      </c>
      <c r="C28" s="102" t="s">
        <v>253</v>
      </c>
      <c r="D28" s="36">
        <v>39102389</v>
      </c>
      <c r="E28" s="37">
        <v>101344389</v>
      </c>
      <c r="F28" s="24">
        <f t="shared" si="0"/>
        <v>0.3858367432655793</v>
      </c>
      <c r="G28" s="43">
        <v>11963213</v>
      </c>
      <c r="H28" s="37">
        <v>100666913</v>
      </c>
      <c r="I28" s="24">
        <f t="shared" si="1"/>
        <v>0.11883957343561335</v>
      </c>
      <c r="J28" s="37">
        <v>11963213</v>
      </c>
      <c r="K28" s="37">
        <v>100666913</v>
      </c>
      <c r="L28" s="24">
        <f t="shared" si="2"/>
        <v>0.11883957343561335</v>
      </c>
      <c r="M28" s="37">
        <v>11963213</v>
      </c>
      <c r="N28" s="37">
        <v>39102389</v>
      </c>
      <c r="O28" s="24">
        <f t="shared" si="3"/>
        <v>0.30594583364203143</v>
      </c>
      <c r="P28" s="37">
        <v>0</v>
      </c>
      <c r="Q28" s="37">
        <v>47569000</v>
      </c>
      <c r="R28" s="24">
        <f t="shared" si="4"/>
        <v>0</v>
      </c>
      <c r="S28" s="46">
        <v>0</v>
      </c>
      <c r="T28" s="47">
        <v>47569000</v>
      </c>
      <c r="U28" s="24">
        <f t="shared" si="5"/>
        <v>0</v>
      </c>
      <c r="V28" s="46">
        <v>0</v>
      </c>
      <c r="W28" s="47">
        <v>114240000</v>
      </c>
      <c r="X28" s="24">
        <f t="shared" si="6"/>
        <v>0</v>
      </c>
      <c r="Y28" s="46">
        <v>41830000</v>
      </c>
      <c r="Z28" s="46">
        <v>47569000</v>
      </c>
      <c r="AA28" s="24">
        <f t="shared" si="7"/>
        <v>0.8793542012655301</v>
      </c>
      <c r="AB28" s="46">
        <v>500000</v>
      </c>
      <c r="AC28" s="46">
        <v>206754</v>
      </c>
      <c r="AD28" s="24">
        <f t="shared" si="8"/>
        <v>2.4183328980334116</v>
      </c>
      <c r="AE28" s="37">
        <v>2550000</v>
      </c>
      <c r="AF28" s="46">
        <v>100666913</v>
      </c>
      <c r="AG28" s="64">
        <f t="shared" si="9"/>
        <v>0.025331063842198083</v>
      </c>
    </row>
    <row r="29" spans="1:33" s="10" customFormat="1" ht="12.75" customHeight="1">
      <c r="A29" s="22" t="s">
        <v>612</v>
      </c>
      <c r="B29" s="73" t="s">
        <v>254</v>
      </c>
      <c r="C29" s="102" t="s">
        <v>255</v>
      </c>
      <c r="D29" s="36">
        <v>254569000</v>
      </c>
      <c r="E29" s="37">
        <v>287647000</v>
      </c>
      <c r="F29" s="24">
        <f t="shared" si="0"/>
        <v>0.8850048844590765</v>
      </c>
      <c r="G29" s="43">
        <v>59526000</v>
      </c>
      <c r="H29" s="37">
        <v>302261000</v>
      </c>
      <c r="I29" s="24">
        <f t="shared" si="1"/>
        <v>0.19693576081598355</v>
      </c>
      <c r="J29" s="37">
        <v>59526000</v>
      </c>
      <c r="K29" s="37">
        <v>169946000</v>
      </c>
      <c r="L29" s="24">
        <f t="shared" si="2"/>
        <v>0.35026420156991045</v>
      </c>
      <c r="M29" s="37">
        <v>59526000</v>
      </c>
      <c r="N29" s="37">
        <v>254569000</v>
      </c>
      <c r="O29" s="24">
        <f t="shared" si="3"/>
        <v>0.2338305135346409</v>
      </c>
      <c r="P29" s="37">
        <v>7700000</v>
      </c>
      <c r="Q29" s="37">
        <v>24409000</v>
      </c>
      <c r="R29" s="24">
        <f t="shared" si="4"/>
        <v>0.31545741324921134</v>
      </c>
      <c r="S29" s="46">
        <v>7200000</v>
      </c>
      <c r="T29" s="47">
        <v>24409000</v>
      </c>
      <c r="U29" s="24">
        <f t="shared" si="5"/>
        <v>0.2949731656356262</v>
      </c>
      <c r="V29" s="46">
        <v>7200000</v>
      </c>
      <c r="W29" s="47">
        <v>650069000</v>
      </c>
      <c r="X29" s="24">
        <f t="shared" si="6"/>
        <v>0.01107574734374351</v>
      </c>
      <c r="Y29" s="46">
        <v>20249000</v>
      </c>
      <c r="Z29" s="46">
        <v>24409000</v>
      </c>
      <c r="AA29" s="24">
        <f t="shared" si="7"/>
        <v>0.8295710598549715</v>
      </c>
      <c r="AB29" s="46">
        <v>36123000</v>
      </c>
      <c r="AC29" s="46">
        <v>172328000</v>
      </c>
      <c r="AD29" s="24">
        <f t="shared" si="8"/>
        <v>0.20961770577039135</v>
      </c>
      <c r="AE29" s="37">
        <v>32218000</v>
      </c>
      <c r="AF29" s="46">
        <v>302261000</v>
      </c>
      <c r="AG29" s="64">
        <f t="shared" si="9"/>
        <v>0.10659000003308398</v>
      </c>
    </row>
    <row r="30" spans="1:33" s="10" customFormat="1" ht="12.75" customHeight="1">
      <c r="A30" s="22" t="s">
        <v>612</v>
      </c>
      <c r="B30" s="73" t="s">
        <v>256</v>
      </c>
      <c r="C30" s="102" t="s">
        <v>257</v>
      </c>
      <c r="D30" s="36">
        <v>50389322</v>
      </c>
      <c r="E30" s="37">
        <v>116544922</v>
      </c>
      <c r="F30" s="24">
        <f t="shared" si="0"/>
        <v>0.43235965270112753</v>
      </c>
      <c r="G30" s="43">
        <v>32717420</v>
      </c>
      <c r="H30" s="37">
        <v>93311669</v>
      </c>
      <c r="I30" s="24">
        <f t="shared" si="1"/>
        <v>0.3506251720778888</v>
      </c>
      <c r="J30" s="37">
        <v>32717420</v>
      </c>
      <c r="K30" s="37">
        <v>93311669</v>
      </c>
      <c r="L30" s="24">
        <f t="shared" si="2"/>
        <v>0.3506251720778888</v>
      </c>
      <c r="M30" s="37">
        <v>32717420</v>
      </c>
      <c r="N30" s="37">
        <v>50389322</v>
      </c>
      <c r="O30" s="24">
        <f t="shared" si="3"/>
        <v>0.6492927211840636</v>
      </c>
      <c r="P30" s="37">
        <v>29606617</v>
      </c>
      <c r="Q30" s="37">
        <v>52839617</v>
      </c>
      <c r="R30" s="24">
        <f t="shared" si="4"/>
        <v>0.5603109689458953</v>
      </c>
      <c r="S30" s="46">
        <v>15000000</v>
      </c>
      <c r="T30" s="47">
        <v>52839617</v>
      </c>
      <c r="U30" s="24">
        <f t="shared" si="5"/>
        <v>0.2838779092588805</v>
      </c>
      <c r="V30" s="46">
        <v>15000000</v>
      </c>
      <c r="W30" s="47">
        <v>92879979</v>
      </c>
      <c r="X30" s="24">
        <f t="shared" si="6"/>
        <v>0.16149874452490995</v>
      </c>
      <c r="Y30" s="46">
        <v>14817000</v>
      </c>
      <c r="Z30" s="46">
        <v>52839617</v>
      </c>
      <c r="AA30" s="24">
        <f t="shared" si="7"/>
        <v>0.2804145987659222</v>
      </c>
      <c r="AB30" s="46">
        <v>10861000</v>
      </c>
      <c r="AC30" s="46">
        <v>196435</v>
      </c>
      <c r="AD30" s="24">
        <f t="shared" si="8"/>
        <v>55.29055412731947</v>
      </c>
      <c r="AE30" s="37">
        <v>7037076</v>
      </c>
      <c r="AF30" s="46">
        <v>93311669</v>
      </c>
      <c r="AG30" s="64">
        <f t="shared" si="9"/>
        <v>0.07541474796683789</v>
      </c>
    </row>
    <row r="31" spans="1:33" s="10" customFormat="1" ht="12.75" customHeight="1">
      <c r="A31" s="22" t="s">
        <v>612</v>
      </c>
      <c r="B31" s="73" t="s">
        <v>258</v>
      </c>
      <c r="C31" s="102" t="s">
        <v>259</v>
      </c>
      <c r="D31" s="36">
        <v>7755000</v>
      </c>
      <c r="E31" s="37">
        <v>76956000</v>
      </c>
      <c r="F31" s="24">
        <f t="shared" si="0"/>
        <v>0.10077186963979416</v>
      </c>
      <c r="G31" s="43">
        <v>19832000</v>
      </c>
      <c r="H31" s="37">
        <v>65205000</v>
      </c>
      <c r="I31" s="24">
        <f t="shared" si="1"/>
        <v>0.30414845487309256</v>
      </c>
      <c r="J31" s="37">
        <v>19832000</v>
      </c>
      <c r="K31" s="37">
        <v>65205000</v>
      </c>
      <c r="L31" s="24">
        <f t="shared" si="2"/>
        <v>0.30414845487309256</v>
      </c>
      <c r="M31" s="37">
        <v>19832000</v>
      </c>
      <c r="N31" s="37">
        <v>7755000</v>
      </c>
      <c r="O31" s="24">
        <f t="shared" si="3"/>
        <v>2.557317859445519</v>
      </c>
      <c r="P31" s="37">
        <v>10505000</v>
      </c>
      <c r="Q31" s="37">
        <v>41468000</v>
      </c>
      <c r="R31" s="24">
        <f t="shared" si="4"/>
        <v>0.2533278672711488</v>
      </c>
      <c r="S31" s="46">
        <v>0</v>
      </c>
      <c r="T31" s="47">
        <v>41468000</v>
      </c>
      <c r="U31" s="24">
        <f t="shared" si="5"/>
        <v>0</v>
      </c>
      <c r="V31" s="46">
        <v>0</v>
      </c>
      <c r="W31" s="47">
        <v>85000725</v>
      </c>
      <c r="X31" s="24">
        <f t="shared" si="6"/>
        <v>0</v>
      </c>
      <c r="Y31" s="46">
        <v>16403000</v>
      </c>
      <c r="Z31" s="46">
        <v>41468000</v>
      </c>
      <c r="AA31" s="24">
        <f t="shared" si="7"/>
        <v>0.39555802064242307</v>
      </c>
      <c r="AB31" s="46">
        <v>2184657</v>
      </c>
      <c r="AC31" s="46">
        <v>0</v>
      </c>
      <c r="AD31" s="24">
        <f t="shared" si="8"/>
        <v>0</v>
      </c>
      <c r="AE31" s="37">
        <v>7608767</v>
      </c>
      <c r="AF31" s="46">
        <v>65205000</v>
      </c>
      <c r="AG31" s="64">
        <f t="shared" si="9"/>
        <v>0.11668993175369986</v>
      </c>
    </row>
    <row r="32" spans="1:33" s="10" customFormat="1" ht="12.75" customHeight="1">
      <c r="A32" s="22" t="s">
        <v>613</v>
      </c>
      <c r="B32" s="73" t="s">
        <v>547</v>
      </c>
      <c r="C32" s="102" t="s">
        <v>548</v>
      </c>
      <c r="D32" s="36">
        <v>147441188</v>
      </c>
      <c r="E32" s="37">
        <v>422748808</v>
      </c>
      <c r="F32" s="24">
        <f t="shared" si="0"/>
        <v>0.34876783851274634</v>
      </c>
      <c r="G32" s="43">
        <v>118117198</v>
      </c>
      <c r="H32" s="37">
        <v>407969296</v>
      </c>
      <c r="I32" s="24">
        <f t="shared" si="1"/>
        <v>0.28952472442926197</v>
      </c>
      <c r="J32" s="37">
        <v>118117198</v>
      </c>
      <c r="K32" s="37">
        <v>367956634</v>
      </c>
      <c r="L32" s="24">
        <f t="shared" si="2"/>
        <v>0.32100847514547054</v>
      </c>
      <c r="M32" s="37">
        <v>118117198</v>
      </c>
      <c r="N32" s="37">
        <v>147441188</v>
      </c>
      <c r="O32" s="24">
        <f t="shared" si="3"/>
        <v>0.8011139872258761</v>
      </c>
      <c r="P32" s="37">
        <v>0</v>
      </c>
      <c r="Q32" s="37">
        <v>210208380</v>
      </c>
      <c r="R32" s="24">
        <f t="shared" si="4"/>
        <v>0</v>
      </c>
      <c r="S32" s="46">
        <v>0</v>
      </c>
      <c r="T32" s="47">
        <v>210208380</v>
      </c>
      <c r="U32" s="24">
        <f t="shared" si="5"/>
        <v>0</v>
      </c>
      <c r="V32" s="46">
        <v>0</v>
      </c>
      <c r="W32" s="47">
        <v>1001518000</v>
      </c>
      <c r="X32" s="24">
        <f t="shared" si="6"/>
        <v>0</v>
      </c>
      <c r="Y32" s="46">
        <v>207503380</v>
      </c>
      <c r="Z32" s="46">
        <v>210208380</v>
      </c>
      <c r="AA32" s="24">
        <f t="shared" si="7"/>
        <v>0.9871318165336701</v>
      </c>
      <c r="AB32" s="46">
        <v>180787000</v>
      </c>
      <c r="AC32" s="46">
        <v>129615671</v>
      </c>
      <c r="AD32" s="24">
        <f t="shared" si="8"/>
        <v>1.3947927639089257</v>
      </c>
      <c r="AE32" s="37">
        <v>294276000</v>
      </c>
      <c r="AF32" s="46">
        <v>407969296</v>
      </c>
      <c r="AG32" s="64">
        <f t="shared" si="9"/>
        <v>0.721318988672128</v>
      </c>
    </row>
    <row r="33" spans="1:33" s="66" customFormat="1" ht="12.75" customHeight="1">
      <c r="A33" s="74"/>
      <c r="B33" s="75" t="s">
        <v>634</v>
      </c>
      <c r="C33" s="72"/>
      <c r="D33" s="38">
        <f>SUM(D27:D32)</f>
        <v>995811321</v>
      </c>
      <c r="E33" s="39">
        <f>SUM(E27:E32)</f>
        <v>1627020541</v>
      </c>
      <c r="F33" s="28">
        <f t="shared" si="0"/>
        <v>0.6120459428176328</v>
      </c>
      <c r="G33" s="44">
        <f>SUM(G27:G32)</f>
        <v>414081291</v>
      </c>
      <c r="H33" s="39">
        <f>SUM(H27:H32)</f>
        <v>1610208658</v>
      </c>
      <c r="I33" s="28">
        <f t="shared" si="1"/>
        <v>0.25716002018913503</v>
      </c>
      <c r="J33" s="39">
        <f>SUM(J27:J32)</f>
        <v>414081291</v>
      </c>
      <c r="K33" s="39">
        <f>SUM(K27:K32)</f>
        <v>1270127996</v>
      </c>
      <c r="L33" s="28">
        <f t="shared" si="2"/>
        <v>0.32601540341135826</v>
      </c>
      <c r="M33" s="39">
        <f>SUM(M27:M32)</f>
        <v>414081291</v>
      </c>
      <c r="N33" s="39">
        <f>SUM(N27:N32)</f>
        <v>995811321</v>
      </c>
      <c r="O33" s="28">
        <f t="shared" si="3"/>
        <v>0.4158230402363542</v>
      </c>
      <c r="P33" s="39">
        <f>SUM(P27:P32)</f>
        <v>80411617</v>
      </c>
      <c r="Q33" s="39">
        <f>SUM(Q27:Q32)</f>
        <v>466142997</v>
      </c>
      <c r="R33" s="28">
        <f t="shared" si="4"/>
        <v>0.1725041833032193</v>
      </c>
      <c r="S33" s="59">
        <f>SUM(S27:S32)</f>
        <v>22200000</v>
      </c>
      <c r="T33" s="60">
        <f>SUM(T27:T32)</f>
        <v>466142997</v>
      </c>
      <c r="U33" s="28">
        <f t="shared" si="5"/>
        <v>0.0476248707861635</v>
      </c>
      <c r="V33" s="59">
        <f>SUM(V27:V32)</f>
        <v>22200000</v>
      </c>
      <c r="W33" s="60">
        <f>SUM(W27:W32)</f>
        <v>2574948704</v>
      </c>
      <c r="X33" s="28">
        <f t="shared" si="6"/>
        <v>0.008621530970894246</v>
      </c>
      <c r="Y33" s="59">
        <f>SUM(Y27:Y32)</f>
        <v>363151380</v>
      </c>
      <c r="Z33" s="59">
        <f>SUM(Z27:Z32)</f>
        <v>466142997</v>
      </c>
      <c r="AA33" s="28">
        <f t="shared" si="7"/>
        <v>0.7790557454196829</v>
      </c>
      <c r="AB33" s="59">
        <f>SUM(AB27:AB32)</f>
        <v>278031657</v>
      </c>
      <c r="AC33" s="59">
        <f>SUM(AC27:AC32)</f>
        <v>538162474</v>
      </c>
      <c r="AD33" s="28">
        <f t="shared" si="8"/>
        <v>0.5166314457666924</v>
      </c>
      <c r="AE33" s="39">
        <f>SUM(AE27:AE32)</f>
        <v>454563843</v>
      </c>
      <c r="AF33" s="59">
        <f>SUM(AF27:AF32)</f>
        <v>1610208658</v>
      </c>
      <c r="AG33" s="76">
        <f t="shared" si="9"/>
        <v>0.2823012040964942</v>
      </c>
    </row>
    <row r="34" spans="1:33" s="10" customFormat="1" ht="12.75" customHeight="1">
      <c r="A34" s="22" t="s">
        <v>612</v>
      </c>
      <c r="B34" s="73" t="s">
        <v>260</v>
      </c>
      <c r="C34" s="102" t="s">
        <v>261</v>
      </c>
      <c r="D34" s="36">
        <v>166889918</v>
      </c>
      <c r="E34" s="37">
        <v>210301918</v>
      </c>
      <c r="F34" s="24">
        <f t="shared" si="0"/>
        <v>0.79357297159791</v>
      </c>
      <c r="G34" s="43">
        <v>77303245</v>
      </c>
      <c r="H34" s="37">
        <v>197459267</v>
      </c>
      <c r="I34" s="24">
        <f t="shared" si="1"/>
        <v>0.3914895774428252</v>
      </c>
      <c r="J34" s="37">
        <v>77303245</v>
      </c>
      <c r="K34" s="37">
        <v>133124062</v>
      </c>
      <c r="L34" s="24">
        <f t="shared" si="2"/>
        <v>0.580685744099365</v>
      </c>
      <c r="M34" s="37">
        <v>77303245</v>
      </c>
      <c r="N34" s="37">
        <v>166889918</v>
      </c>
      <c r="O34" s="24">
        <f t="shared" si="3"/>
        <v>0.46319901121888024</v>
      </c>
      <c r="P34" s="37">
        <v>15809000</v>
      </c>
      <c r="Q34" s="37">
        <v>28243000</v>
      </c>
      <c r="R34" s="24">
        <f t="shared" si="4"/>
        <v>0.5597493184151825</v>
      </c>
      <c r="S34" s="46">
        <v>1700000</v>
      </c>
      <c r="T34" s="47">
        <v>28243000</v>
      </c>
      <c r="U34" s="24">
        <f t="shared" si="5"/>
        <v>0.06019190595899869</v>
      </c>
      <c r="V34" s="46">
        <v>1700000</v>
      </c>
      <c r="W34" s="47">
        <v>196817542</v>
      </c>
      <c r="X34" s="24">
        <f t="shared" si="6"/>
        <v>0.008637441473585724</v>
      </c>
      <c r="Y34" s="46">
        <v>22167808</v>
      </c>
      <c r="Z34" s="46">
        <v>28243000</v>
      </c>
      <c r="AA34" s="24">
        <f t="shared" si="7"/>
        <v>0.7848956555606699</v>
      </c>
      <c r="AB34" s="46">
        <v>7024203</v>
      </c>
      <c r="AC34" s="46">
        <v>97837841</v>
      </c>
      <c r="AD34" s="24">
        <f t="shared" si="8"/>
        <v>0.0717943377348239</v>
      </c>
      <c r="AE34" s="37">
        <v>24000000</v>
      </c>
      <c r="AF34" s="46">
        <v>197459267</v>
      </c>
      <c r="AG34" s="64">
        <f t="shared" si="9"/>
        <v>0.12154405495691423</v>
      </c>
    </row>
    <row r="35" spans="1:33" s="10" customFormat="1" ht="12.75" customHeight="1">
      <c r="A35" s="22" t="s">
        <v>612</v>
      </c>
      <c r="B35" s="73" t="s">
        <v>262</v>
      </c>
      <c r="C35" s="102" t="s">
        <v>263</v>
      </c>
      <c r="D35" s="36">
        <v>79969957</v>
      </c>
      <c r="E35" s="37">
        <v>155662957</v>
      </c>
      <c r="F35" s="24">
        <f t="shared" si="0"/>
        <v>0.5137378766356083</v>
      </c>
      <c r="G35" s="43">
        <v>28500378</v>
      </c>
      <c r="H35" s="37">
        <v>118264598</v>
      </c>
      <c r="I35" s="24">
        <f t="shared" si="1"/>
        <v>0.24098824569631563</v>
      </c>
      <c r="J35" s="37">
        <v>28500378</v>
      </c>
      <c r="K35" s="37">
        <v>101764598</v>
      </c>
      <c r="L35" s="24">
        <f t="shared" si="2"/>
        <v>0.28006181481697595</v>
      </c>
      <c r="M35" s="37">
        <v>28500378</v>
      </c>
      <c r="N35" s="37">
        <v>79969957</v>
      </c>
      <c r="O35" s="24">
        <f t="shared" si="3"/>
        <v>0.35638856226970334</v>
      </c>
      <c r="P35" s="37">
        <v>9810000</v>
      </c>
      <c r="Q35" s="37">
        <v>47198000</v>
      </c>
      <c r="R35" s="24">
        <f t="shared" si="4"/>
        <v>0.20784779016060004</v>
      </c>
      <c r="S35" s="46">
        <v>0</v>
      </c>
      <c r="T35" s="47">
        <v>47198000</v>
      </c>
      <c r="U35" s="24">
        <f t="shared" si="5"/>
        <v>0</v>
      </c>
      <c r="V35" s="46">
        <v>0</v>
      </c>
      <c r="W35" s="47">
        <v>75001000</v>
      </c>
      <c r="X35" s="24">
        <f t="shared" si="6"/>
        <v>0</v>
      </c>
      <c r="Y35" s="46">
        <v>44377000</v>
      </c>
      <c r="Z35" s="46">
        <v>47198000</v>
      </c>
      <c r="AA35" s="24">
        <f t="shared" si="7"/>
        <v>0.9402305182422984</v>
      </c>
      <c r="AB35" s="46">
        <v>12225000</v>
      </c>
      <c r="AC35" s="46">
        <v>22625379</v>
      </c>
      <c r="AD35" s="24">
        <f t="shared" si="8"/>
        <v>0.540322440565526</v>
      </c>
      <c r="AE35" s="37">
        <v>9450000</v>
      </c>
      <c r="AF35" s="46">
        <v>118264598</v>
      </c>
      <c r="AG35" s="64">
        <f t="shared" si="9"/>
        <v>0.07990556903596797</v>
      </c>
    </row>
    <row r="36" spans="1:33" s="10" customFormat="1" ht="12.75" customHeight="1">
      <c r="A36" s="22" t="s">
        <v>612</v>
      </c>
      <c r="B36" s="73" t="s">
        <v>264</v>
      </c>
      <c r="C36" s="102" t="s">
        <v>265</v>
      </c>
      <c r="D36" s="36">
        <v>4344500</v>
      </c>
      <c r="E36" s="37">
        <v>77135500</v>
      </c>
      <c r="F36" s="24">
        <f t="shared" si="0"/>
        <v>0.056322964134542464</v>
      </c>
      <c r="G36" s="43">
        <v>14165855</v>
      </c>
      <c r="H36" s="37">
        <v>72735672</v>
      </c>
      <c r="I36" s="24">
        <f t="shared" si="1"/>
        <v>0.1947580136470039</v>
      </c>
      <c r="J36" s="37">
        <v>14165855</v>
      </c>
      <c r="K36" s="37">
        <v>72735672</v>
      </c>
      <c r="L36" s="24">
        <f t="shared" si="2"/>
        <v>0.1947580136470039</v>
      </c>
      <c r="M36" s="37">
        <v>14165855</v>
      </c>
      <c r="N36" s="37">
        <v>4344500</v>
      </c>
      <c r="O36" s="24">
        <f t="shared" si="3"/>
        <v>3.2606410403959027</v>
      </c>
      <c r="P36" s="37">
        <v>4400000</v>
      </c>
      <c r="Q36" s="37">
        <v>31065000</v>
      </c>
      <c r="R36" s="24">
        <f t="shared" si="4"/>
        <v>0.14163849991952357</v>
      </c>
      <c r="S36" s="46">
        <v>0</v>
      </c>
      <c r="T36" s="47">
        <v>31065000</v>
      </c>
      <c r="U36" s="24">
        <f t="shared" si="5"/>
        <v>0</v>
      </c>
      <c r="V36" s="46">
        <v>0</v>
      </c>
      <c r="W36" s="47">
        <v>109243000</v>
      </c>
      <c r="X36" s="24">
        <f t="shared" si="6"/>
        <v>0</v>
      </c>
      <c r="Y36" s="46">
        <v>26665000</v>
      </c>
      <c r="Z36" s="46">
        <v>31065000</v>
      </c>
      <c r="AA36" s="24">
        <f t="shared" si="7"/>
        <v>0.8583615000804764</v>
      </c>
      <c r="AB36" s="46">
        <v>200000</v>
      </c>
      <c r="AC36" s="46">
        <v>153000</v>
      </c>
      <c r="AD36" s="24">
        <f t="shared" si="8"/>
        <v>1.3071895424836601</v>
      </c>
      <c r="AE36" s="37">
        <v>29500000</v>
      </c>
      <c r="AF36" s="46">
        <v>72735672</v>
      </c>
      <c r="AG36" s="64">
        <f t="shared" si="9"/>
        <v>0.4055781597783272</v>
      </c>
    </row>
    <row r="37" spans="1:33" s="10" customFormat="1" ht="12.75" customHeight="1">
      <c r="A37" s="22" t="s">
        <v>612</v>
      </c>
      <c r="B37" s="73" t="s">
        <v>266</v>
      </c>
      <c r="C37" s="102" t="s">
        <v>267</v>
      </c>
      <c r="D37" s="36">
        <v>129106500</v>
      </c>
      <c r="E37" s="37">
        <v>174072500</v>
      </c>
      <c r="F37" s="24">
        <f t="shared" si="0"/>
        <v>0.7416823449999282</v>
      </c>
      <c r="G37" s="43">
        <v>45842000</v>
      </c>
      <c r="H37" s="37">
        <v>154625000</v>
      </c>
      <c r="I37" s="24">
        <f t="shared" si="1"/>
        <v>0.2964721099434115</v>
      </c>
      <c r="J37" s="37">
        <v>45842000</v>
      </c>
      <c r="K37" s="37">
        <v>114625000</v>
      </c>
      <c r="L37" s="24">
        <f t="shared" si="2"/>
        <v>0.39993020719738276</v>
      </c>
      <c r="M37" s="37">
        <v>45842000</v>
      </c>
      <c r="N37" s="37">
        <v>129106500</v>
      </c>
      <c r="O37" s="24">
        <f t="shared" si="3"/>
        <v>0.35507120090777766</v>
      </c>
      <c r="P37" s="37">
        <v>28980</v>
      </c>
      <c r="Q37" s="37">
        <v>48107980</v>
      </c>
      <c r="R37" s="24">
        <f t="shared" si="4"/>
        <v>0.000602394862557106</v>
      </c>
      <c r="S37" s="46">
        <v>0</v>
      </c>
      <c r="T37" s="47">
        <v>48107980</v>
      </c>
      <c r="U37" s="24">
        <f t="shared" si="5"/>
        <v>0</v>
      </c>
      <c r="V37" s="46">
        <v>0</v>
      </c>
      <c r="W37" s="47">
        <v>168493000</v>
      </c>
      <c r="X37" s="24">
        <f t="shared" si="6"/>
        <v>0</v>
      </c>
      <c r="Y37" s="46">
        <v>34112000</v>
      </c>
      <c r="Z37" s="46">
        <v>48107980</v>
      </c>
      <c r="AA37" s="24">
        <f t="shared" si="7"/>
        <v>0.7090715511231193</v>
      </c>
      <c r="AB37" s="46">
        <v>11694000</v>
      </c>
      <c r="AC37" s="46">
        <v>54170500</v>
      </c>
      <c r="AD37" s="24">
        <f t="shared" si="8"/>
        <v>0.21587395353559594</v>
      </c>
      <c r="AE37" s="37">
        <v>21000000</v>
      </c>
      <c r="AF37" s="46">
        <v>154625000</v>
      </c>
      <c r="AG37" s="64">
        <f t="shared" si="9"/>
        <v>0.13581244947453516</v>
      </c>
    </row>
    <row r="38" spans="1:33" s="10" customFormat="1" ht="12.75" customHeight="1">
      <c r="A38" s="22" t="s">
        <v>613</v>
      </c>
      <c r="B38" s="73" t="s">
        <v>549</v>
      </c>
      <c r="C38" s="102" t="s">
        <v>550</v>
      </c>
      <c r="D38" s="36">
        <v>260705086</v>
      </c>
      <c r="E38" s="37">
        <v>442793086</v>
      </c>
      <c r="F38" s="24">
        <f t="shared" si="0"/>
        <v>0.5887740668109709</v>
      </c>
      <c r="G38" s="43">
        <v>88945000</v>
      </c>
      <c r="H38" s="37">
        <v>207027098</v>
      </c>
      <c r="I38" s="24">
        <f t="shared" si="1"/>
        <v>0.42962974827575473</v>
      </c>
      <c r="J38" s="37">
        <v>88945000</v>
      </c>
      <c r="K38" s="37">
        <v>177191426</v>
      </c>
      <c r="L38" s="24">
        <f t="shared" si="2"/>
        <v>0.5019712409786691</v>
      </c>
      <c r="M38" s="37">
        <v>88945000</v>
      </c>
      <c r="N38" s="37">
        <v>260705086</v>
      </c>
      <c r="O38" s="24">
        <f t="shared" si="3"/>
        <v>0.3411709428637691</v>
      </c>
      <c r="P38" s="37">
        <v>13517202</v>
      </c>
      <c r="Q38" s="37">
        <v>231740202</v>
      </c>
      <c r="R38" s="24">
        <f t="shared" si="4"/>
        <v>0.058329119778708055</v>
      </c>
      <c r="S38" s="46">
        <v>0</v>
      </c>
      <c r="T38" s="47">
        <v>231740202</v>
      </c>
      <c r="U38" s="24">
        <f t="shared" si="5"/>
        <v>0</v>
      </c>
      <c r="V38" s="46">
        <v>0</v>
      </c>
      <c r="W38" s="47">
        <v>373492000</v>
      </c>
      <c r="X38" s="24">
        <f t="shared" si="6"/>
        <v>0</v>
      </c>
      <c r="Y38" s="46">
        <v>218473000</v>
      </c>
      <c r="Z38" s="46">
        <v>231740202</v>
      </c>
      <c r="AA38" s="24">
        <f t="shared" si="7"/>
        <v>0.942749674482462</v>
      </c>
      <c r="AB38" s="46">
        <v>0</v>
      </c>
      <c r="AC38" s="46">
        <v>38096070</v>
      </c>
      <c r="AD38" s="24">
        <f t="shared" si="8"/>
        <v>0</v>
      </c>
      <c r="AE38" s="37">
        <v>35000000</v>
      </c>
      <c r="AF38" s="46">
        <v>207027098</v>
      </c>
      <c r="AG38" s="64">
        <f t="shared" si="9"/>
        <v>0.1690599942622004</v>
      </c>
    </row>
    <row r="39" spans="1:33" s="66" customFormat="1" ht="12.75" customHeight="1">
      <c r="A39" s="74"/>
      <c r="B39" s="75" t="s">
        <v>635</v>
      </c>
      <c r="C39" s="72"/>
      <c r="D39" s="38">
        <f>SUM(D34:D38)</f>
        <v>641015961</v>
      </c>
      <c r="E39" s="39">
        <f>SUM(E34:E38)</f>
        <v>1059965961</v>
      </c>
      <c r="F39" s="28">
        <f t="shared" si="0"/>
        <v>0.6047514586178301</v>
      </c>
      <c r="G39" s="44">
        <f>SUM(G34:G38)</f>
        <v>254756478</v>
      </c>
      <c r="H39" s="39">
        <f>SUM(H34:H38)</f>
        <v>750111635</v>
      </c>
      <c r="I39" s="28">
        <f t="shared" si="1"/>
        <v>0.3396247519877491</v>
      </c>
      <c r="J39" s="39">
        <f>SUM(J34:J38)</f>
        <v>254756478</v>
      </c>
      <c r="K39" s="39">
        <f>SUM(K34:K38)</f>
        <v>599440758</v>
      </c>
      <c r="L39" s="28">
        <f t="shared" si="2"/>
        <v>0.4249902506629354</v>
      </c>
      <c r="M39" s="39">
        <f>SUM(M34:M38)</f>
        <v>254756478</v>
      </c>
      <c r="N39" s="39">
        <f>SUM(N34:N38)</f>
        <v>641015961</v>
      </c>
      <c r="O39" s="28">
        <f t="shared" si="3"/>
        <v>0.3974261071480559</v>
      </c>
      <c r="P39" s="39">
        <f>SUM(P34:P38)</f>
        <v>43565182</v>
      </c>
      <c r="Q39" s="39">
        <f>SUM(Q34:Q38)</f>
        <v>386354182</v>
      </c>
      <c r="R39" s="28">
        <f t="shared" si="4"/>
        <v>0.11275970089020546</v>
      </c>
      <c r="S39" s="59">
        <f>SUM(S34:S38)</f>
        <v>1700000</v>
      </c>
      <c r="T39" s="60">
        <f>SUM(T34:T38)</f>
        <v>386354182</v>
      </c>
      <c r="U39" s="28">
        <f t="shared" si="5"/>
        <v>0.004400107671152373</v>
      </c>
      <c r="V39" s="59">
        <f>SUM(V34:V38)</f>
        <v>1700000</v>
      </c>
      <c r="W39" s="60">
        <f>SUM(W34:W38)</f>
        <v>923046542</v>
      </c>
      <c r="X39" s="28">
        <f t="shared" si="6"/>
        <v>0.0018417272831297818</v>
      </c>
      <c r="Y39" s="59">
        <f>SUM(Y34:Y38)</f>
        <v>345794808</v>
      </c>
      <c r="Z39" s="59">
        <f>SUM(Z34:Z38)</f>
        <v>386354182</v>
      </c>
      <c r="AA39" s="28">
        <f t="shared" si="7"/>
        <v>0.895020227838507</v>
      </c>
      <c r="AB39" s="59">
        <f>SUM(AB34:AB38)</f>
        <v>31143203</v>
      </c>
      <c r="AC39" s="59">
        <f>SUM(AC34:AC38)</f>
        <v>212882790</v>
      </c>
      <c r="AD39" s="28">
        <f t="shared" si="8"/>
        <v>0.14629272286406994</v>
      </c>
      <c r="AE39" s="39">
        <f>SUM(AE34:AE38)</f>
        <v>118950000</v>
      </c>
      <c r="AF39" s="59">
        <f>SUM(AF34:AF38)</f>
        <v>750111635</v>
      </c>
      <c r="AG39" s="76">
        <f t="shared" si="9"/>
        <v>0.1585763964319791</v>
      </c>
    </row>
    <row r="40" spans="1:33" s="10" customFormat="1" ht="12.75" customHeight="1">
      <c r="A40" s="22" t="s">
        <v>612</v>
      </c>
      <c r="B40" s="73" t="s">
        <v>74</v>
      </c>
      <c r="C40" s="102" t="s">
        <v>75</v>
      </c>
      <c r="D40" s="36">
        <v>1086676185</v>
      </c>
      <c r="E40" s="37">
        <v>1438972185</v>
      </c>
      <c r="F40" s="24">
        <f t="shared" si="0"/>
        <v>0.7551752537871328</v>
      </c>
      <c r="G40" s="43">
        <v>260219708</v>
      </c>
      <c r="H40" s="37">
        <v>1414018616</v>
      </c>
      <c r="I40" s="24">
        <f t="shared" si="1"/>
        <v>0.18402848806624197</v>
      </c>
      <c r="J40" s="37">
        <v>260219708</v>
      </c>
      <c r="K40" s="37">
        <v>1008095876</v>
      </c>
      <c r="L40" s="24">
        <f t="shared" si="2"/>
        <v>0.25812992017437836</v>
      </c>
      <c r="M40" s="37">
        <v>260219708</v>
      </c>
      <c r="N40" s="37">
        <v>1086676185</v>
      </c>
      <c r="O40" s="24">
        <f t="shared" si="3"/>
        <v>0.23946389144434962</v>
      </c>
      <c r="P40" s="37">
        <v>229404128</v>
      </c>
      <c r="Q40" s="37">
        <v>305418128</v>
      </c>
      <c r="R40" s="24">
        <f t="shared" si="4"/>
        <v>0.7511149698357132</v>
      </c>
      <c r="S40" s="46">
        <v>96300000</v>
      </c>
      <c r="T40" s="47">
        <v>305418128</v>
      </c>
      <c r="U40" s="24">
        <f t="shared" si="5"/>
        <v>0.3153054490596576</v>
      </c>
      <c r="V40" s="46">
        <v>96300000</v>
      </c>
      <c r="W40" s="47">
        <v>1181420000</v>
      </c>
      <c r="X40" s="24">
        <f t="shared" si="6"/>
        <v>0.08151207868497232</v>
      </c>
      <c r="Y40" s="46">
        <v>199031128</v>
      </c>
      <c r="Z40" s="46">
        <v>305418128</v>
      </c>
      <c r="AA40" s="24">
        <f t="shared" si="7"/>
        <v>0.6516676966862949</v>
      </c>
      <c r="AB40" s="46">
        <v>379334000</v>
      </c>
      <c r="AC40" s="46">
        <v>779670820</v>
      </c>
      <c r="AD40" s="24">
        <f t="shared" si="8"/>
        <v>0.4865309695699526</v>
      </c>
      <c r="AE40" s="37">
        <v>273291000</v>
      </c>
      <c r="AF40" s="46">
        <v>1414018616</v>
      </c>
      <c r="AG40" s="64">
        <f t="shared" si="9"/>
        <v>0.19327256155445127</v>
      </c>
    </row>
    <row r="41" spans="1:33" s="10" customFormat="1" ht="12.75" customHeight="1">
      <c r="A41" s="22" t="s">
        <v>612</v>
      </c>
      <c r="B41" s="73" t="s">
        <v>268</v>
      </c>
      <c r="C41" s="102" t="s">
        <v>269</v>
      </c>
      <c r="D41" s="36">
        <v>34625320</v>
      </c>
      <c r="E41" s="37">
        <v>53451320</v>
      </c>
      <c r="F41" s="24">
        <f t="shared" si="0"/>
        <v>0.6477916728716896</v>
      </c>
      <c r="G41" s="43">
        <v>17117975</v>
      </c>
      <c r="H41" s="37">
        <v>41027893</v>
      </c>
      <c r="I41" s="24">
        <f t="shared" si="1"/>
        <v>0.41722773821214754</v>
      </c>
      <c r="J41" s="37">
        <v>17117975</v>
      </c>
      <c r="K41" s="37">
        <v>32197964</v>
      </c>
      <c r="L41" s="24">
        <f t="shared" si="2"/>
        <v>0.5316477464227242</v>
      </c>
      <c r="M41" s="37">
        <v>17117975</v>
      </c>
      <c r="N41" s="37">
        <v>34625320</v>
      </c>
      <c r="O41" s="24">
        <f t="shared" si="3"/>
        <v>0.494377380483415</v>
      </c>
      <c r="P41" s="37">
        <v>1960000</v>
      </c>
      <c r="Q41" s="37">
        <v>12421000</v>
      </c>
      <c r="R41" s="24">
        <f t="shared" si="4"/>
        <v>0.15779727880202882</v>
      </c>
      <c r="S41" s="46">
        <v>0</v>
      </c>
      <c r="T41" s="47">
        <v>12421000</v>
      </c>
      <c r="U41" s="24">
        <f t="shared" si="5"/>
        <v>0</v>
      </c>
      <c r="V41" s="46">
        <v>0</v>
      </c>
      <c r="W41" s="47">
        <v>61596000</v>
      </c>
      <c r="X41" s="24">
        <f t="shared" si="6"/>
        <v>0</v>
      </c>
      <c r="Y41" s="46">
        <v>11861000</v>
      </c>
      <c r="Z41" s="46">
        <v>12421000</v>
      </c>
      <c r="AA41" s="24">
        <f t="shared" si="7"/>
        <v>0.9549150631994203</v>
      </c>
      <c r="AB41" s="46">
        <v>6000000</v>
      </c>
      <c r="AC41" s="46">
        <v>10117330</v>
      </c>
      <c r="AD41" s="24">
        <f t="shared" si="8"/>
        <v>0.5930418400902214</v>
      </c>
      <c r="AE41" s="37">
        <v>14600000</v>
      </c>
      <c r="AF41" s="46">
        <v>41027893</v>
      </c>
      <c r="AG41" s="64">
        <f t="shared" si="9"/>
        <v>0.35585546642621885</v>
      </c>
    </row>
    <row r="42" spans="1:33" s="10" customFormat="1" ht="12.75" customHeight="1">
      <c r="A42" s="22" t="s">
        <v>612</v>
      </c>
      <c r="B42" s="73" t="s">
        <v>270</v>
      </c>
      <c r="C42" s="102" t="s">
        <v>271</v>
      </c>
      <c r="D42" s="36">
        <v>31539905</v>
      </c>
      <c r="E42" s="37">
        <v>81656905</v>
      </c>
      <c r="F42" s="24">
        <f aca="true" t="shared" si="10" ref="F42:F73">IF($E42=0,0,($N42/$E42))</f>
        <v>0.38624908695718996</v>
      </c>
      <c r="G42" s="43">
        <v>28759991</v>
      </c>
      <c r="H42" s="37">
        <v>62992440</v>
      </c>
      <c r="I42" s="24">
        <f aca="true" t="shared" si="11" ref="I42:I73">IF($AF42=0,0,($M42/$AF42))</f>
        <v>0.4565625811605329</v>
      </c>
      <c r="J42" s="37">
        <v>28759991</v>
      </c>
      <c r="K42" s="37">
        <v>62992440</v>
      </c>
      <c r="L42" s="24">
        <f aca="true" t="shared" si="12" ref="L42:L73">IF($K42=0,0,($M42/$K42))</f>
        <v>0.4565625811605329</v>
      </c>
      <c r="M42" s="37">
        <v>28759991</v>
      </c>
      <c r="N42" s="37">
        <v>31539905</v>
      </c>
      <c r="O42" s="24">
        <f aca="true" t="shared" si="13" ref="O42:O73">IF($N42=0,0,($M42/$N42))</f>
        <v>0.9118604193639771</v>
      </c>
      <c r="P42" s="37">
        <v>7092000</v>
      </c>
      <c r="Q42" s="37">
        <v>37140000</v>
      </c>
      <c r="R42" s="24">
        <f aca="true" t="shared" si="14" ref="R42:R73">IF($T42=0,0,($P42/$T42))</f>
        <v>0.19095315024232634</v>
      </c>
      <c r="S42" s="46">
        <v>0</v>
      </c>
      <c r="T42" s="47">
        <v>37140000</v>
      </c>
      <c r="U42" s="24">
        <f aca="true" t="shared" si="15" ref="U42:U73">IF($T42=0,0,($V42/$T42))</f>
        <v>0</v>
      </c>
      <c r="V42" s="46">
        <v>0</v>
      </c>
      <c r="W42" s="47">
        <v>230000000</v>
      </c>
      <c r="X42" s="24">
        <f aca="true" t="shared" si="16" ref="X42:X73">IF($W42=0,0,($V42/$W42))</f>
        <v>0</v>
      </c>
      <c r="Y42" s="46">
        <v>0</v>
      </c>
      <c r="Z42" s="46">
        <v>37140000</v>
      </c>
      <c r="AA42" s="24">
        <f aca="true" t="shared" si="17" ref="AA42:AA73">IF($Z42=0,0,($Y42/$Z42))</f>
        <v>0</v>
      </c>
      <c r="AB42" s="46">
        <v>8367000</v>
      </c>
      <c r="AC42" s="46">
        <v>775793</v>
      </c>
      <c r="AD42" s="24">
        <f aca="true" t="shared" si="18" ref="AD42:AD73">IF($AC42=0,0,($AB42/$AC42))</f>
        <v>10.785093446318799</v>
      </c>
      <c r="AE42" s="37">
        <v>14500000</v>
      </c>
      <c r="AF42" s="46">
        <v>62992440</v>
      </c>
      <c r="AG42" s="64">
        <f aca="true" t="shared" si="19" ref="AG42:AG73">IF($AF42=0,0,($AE42/$AF42))</f>
        <v>0.23018635252103267</v>
      </c>
    </row>
    <row r="43" spans="1:33" s="10" customFormat="1" ht="12.75" customHeight="1">
      <c r="A43" s="22" t="s">
        <v>613</v>
      </c>
      <c r="B43" s="73" t="s">
        <v>551</v>
      </c>
      <c r="C43" s="102" t="s">
        <v>552</v>
      </c>
      <c r="D43" s="36">
        <v>-48768000</v>
      </c>
      <c r="E43" s="37">
        <v>60861000</v>
      </c>
      <c r="F43" s="24">
        <f t="shared" si="10"/>
        <v>-0.8013013259722975</v>
      </c>
      <c r="G43" s="43">
        <v>49687000</v>
      </c>
      <c r="H43" s="37">
        <v>126353678</v>
      </c>
      <c r="I43" s="24">
        <f t="shared" si="11"/>
        <v>0.3932374647614136</v>
      </c>
      <c r="J43" s="37">
        <v>49687000</v>
      </c>
      <c r="K43" s="37">
        <v>121581678</v>
      </c>
      <c r="L43" s="24">
        <f t="shared" si="12"/>
        <v>0.40867177371906316</v>
      </c>
      <c r="M43" s="37">
        <v>49687000</v>
      </c>
      <c r="N43" s="37">
        <v>-48768000</v>
      </c>
      <c r="O43" s="24">
        <f t="shared" si="13"/>
        <v>-1.0188443241469816</v>
      </c>
      <c r="P43" s="37">
        <v>3500000</v>
      </c>
      <c r="Q43" s="37">
        <v>74318000</v>
      </c>
      <c r="R43" s="24">
        <f t="shared" si="14"/>
        <v>0.047094916440162546</v>
      </c>
      <c r="S43" s="46">
        <v>0</v>
      </c>
      <c r="T43" s="47">
        <v>74318000</v>
      </c>
      <c r="U43" s="24">
        <f t="shared" si="15"/>
        <v>0</v>
      </c>
      <c r="V43" s="46">
        <v>0</v>
      </c>
      <c r="W43" s="47">
        <v>62957591</v>
      </c>
      <c r="X43" s="24">
        <f t="shared" si="16"/>
        <v>0</v>
      </c>
      <c r="Y43" s="46">
        <v>69768000</v>
      </c>
      <c r="Z43" s="46">
        <v>74318000</v>
      </c>
      <c r="AA43" s="24">
        <f t="shared" si="17"/>
        <v>0.9387766086277887</v>
      </c>
      <c r="AB43" s="46">
        <v>0</v>
      </c>
      <c r="AC43" s="46">
        <v>22010000</v>
      </c>
      <c r="AD43" s="24">
        <f t="shared" si="18"/>
        <v>0</v>
      </c>
      <c r="AE43" s="37">
        <v>31854605</v>
      </c>
      <c r="AF43" s="46">
        <v>126353678</v>
      </c>
      <c r="AG43" s="64">
        <f t="shared" si="19"/>
        <v>0.2521066699775847</v>
      </c>
    </row>
    <row r="44" spans="1:33" s="66" customFormat="1" ht="12.75" customHeight="1">
      <c r="A44" s="74"/>
      <c r="B44" s="75" t="s">
        <v>636</v>
      </c>
      <c r="C44" s="72"/>
      <c r="D44" s="38">
        <f>SUM(D40:D43)</f>
        <v>1104073410</v>
      </c>
      <c r="E44" s="39">
        <f>SUM(E40:E43)</f>
        <v>1634941410</v>
      </c>
      <c r="F44" s="28">
        <f t="shared" si="10"/>
        <v>0.6752984561079776</v>
      </c>
      <c r="G44" s="44">
        <f>SUM(G40:G43)</f>
        <v>355784674</v>
      </c>
      <c r="H44" s="39">
        <f>SUM(H40:H43)</f>
        <v>1644392627</v>
      </c>
      <c r="I44" s="28">
        <f t="shared" si="11"/>
        <v>0.2163623627096207</v>
      </c>
      <c r="J44" s="39">
        <f>SUM(J40:J43)</f>
        <v>355784674</v>
      </c>
      <c r="K44" s="39">
        <f>SUM(K40:K43)</f>
        <v>1224867958</v>
      </c>
      <c r="L44" s="28">
        <f t="shared" si="12"/>
        <v>0.29046777791537265</v>
      </c>
      <c r="M44" s="39">
        <f>SUM(M40:M43)</f>
        <v>355784674</v>
      </c>
      <c r="N44" s="39">
        <f>SUM(N40:N43)</f>
        <v>1104073410</v>
      </c>
      <c r="O44" s="28">
        <f t="shared" si="13"/>
        <v>0.32224729875525215</v>
      </c>
      <c r="P44" s="39">
        <f>SUM(P40:P43)</f>
        <v>241956128</v>
      </c>
      <c r="Q44" s="39">
        <f>SUM(Q40:Q43)</f>
        <v>429297128</v>
      </c>
      <c r="R44" s="28">
        <f t="shared" si="14"/>
        <v>0.5636099387089307</v>
      </c>
      <c r="S44" s="59">
        <f>SUM(S40:S43)</f>
        <v>96300000</v>
      </c>
      <c r="T44" s="60">
        <f>SUM(T40:T43)</f>
        <v>429297128</v>
      </c>
      <c r="U44" s="28">
        <f t="shared" si="15"/>
        <v>0.22432015897390303</v>
      </c>
      <c r="V44" s="59">
        <f>SUM(V40:V43)</f>
        <v>96300000</v>
      </c>
      <c r="W44" s="60">
        <f>SUM(W40:W43)</f>
        <v>1535973591</v>
      </c>
      <c r="X44" s="28">
        <f t="shared" si="16"/>
        <v>0.06269639046157272</v>
      </c>
      <c r="Y44" s="59">
        <f>SUM(Y40:Y43)</f>
        <v>280660128</v>
      </c>
      <c r="Z44" s="59">
        <f>SUM(Z40:Z43)</f>
        <v>429297128</v>
      </c>
      <c r="AA44" s="28">
        <f t="shared" si="17"/>
        <v>0.653766609871194</v>
      </c>
      <c r="AB44" s="59">
        <f>SUM(AB40:AB43)</f>
        <v>393701000</v>
      </c>
      <c r="AC44" s="59">
        <f>SUM(AC40:AC43)</f>
        <v>812573943</v>
      </c>
      <c r="AD44" s="28">
        <f t="shared" si="18"/>
        <v>0.48451098314384416</v>
      </c>
      <c r="AE44" s="39">
        <f>SUM(AE40:AE43)</f>
        <v>334245605</v>
      </c>
      <c r="AF44" s="59">
        <f>SUM(AF40:AF43)</f>
        <v>1644392627</v>
      </c>
      <c r="AG44" s="76">
        <f t="shared" si="19"/>
        <v>0.20326386746807032</v>
      </c>
    </row>
    <row r="45" spans="1:33" s="10" customFormat="1" ht="12.75" customHeight="1">
      <c r="A45" s="22" t="s">
        <v>612</v>
      </c>
      <c r="B45" s="73" t="s">
        <v>272</v>
      </c>
      <c r="C45" s="102" t="s">
        <v>273</v>
      </c>
      <c r="D45" s="36">
        <v>49827721</v>
      </c>
      <c r="E45" s="37">
        <v>91326721</v>
      </c>
      <c r="F45" s="24">
        <f t="shared" si="10"/>
        <v>0.5455984891869708</v>
      </c>
      <c r="G45" s="43">
        <v>27347356</v>
      </c>
      <c r="H45" s="37">
        <v>75864990</v>
      </c>
      <c r="I45" s="24">
        <f t="shared" si="11"/>
        <v>0.36047399465814206</v>
      </c>
      <c r="J45" s="37">
        <v>27347356</v>
      </c>
      <c r="K45" s="37">
        <v>66864990</v>
      </c>
      <c r="L45" s="24">
        <f t="shared" si="12"/>
        <v>0.4089936452544149</v>
      </c>
      <c r="M45" s="37">
        <v>27347356</v>
      </c>
      <c r="N45" s="37">
        <v>49827721</v>
      </c>
      <c r="O45" s="24">
        <f t="shared" si="13"/>
        <v>0.5488381858764924</v>
      </c>
      <c r="P45" s="37">
        <v>0</v>
      </c>
      <c r="Q45" s="37">
        <v>15462000</v>
      </c>
      <c r="R45" s="24">
        <f t="shared" si="14"/>
        <v>0</v>
      </c>
      <c r="S45" s="46">
        <v>0</v>
      </c>
      <c r="T45" s="47">
        <v>15462000</v>
      </c>
      <c r="U45" s="24">
        <f t="shared" si="15"/>
        <v>0</v>
      </c>
      <c r="V45" s="46">
        <v>0</v>
      </c>
      <c r="W45" s="47">
        <v>73281000</v>
      </c>
      <c r="X45" s="24">
        <f t="shared" si="16"/>
        <v>0</v>
      </c>
      <c r="Y45" s="46">
        <v>5300000</v>
      </c>
      <c r="Z45" s="46">
        <v>15462000</v>
      </c>
      <c r="AA45" s="24">
        <f t="shared" si="17"/>
        <v>0.34277583753718793</v>
      </c>
      <c r="AB45" s="46">
        <v>4871000</v>
      </c>
      <c r="AC45" s="46">
        <v>17553222</v>
      </c>
      <c r="AD45" s="24">
        <f t="shared" si="18"/>
        <v>0.27749891159583123</v>
      </c>
      <c r="AE45" s="37">
        <v>0</v>
      </c>
      <c r="AF45" s="46">
        <v>75864990</v>
      </c>
      <c r="AG45" s="64">
        <f t="shared" si="19"/>
        <v>0</v>
      </c>
    </row>
    <row r="46" spans="1:33" s="10" customFormat="1" ht="12.75" customHeight="1">
      <c r="A46" s="22" t="s">
        <v>612</v>
      </c>
      <c r="B46" s="73" t="s">
        <v>274</v>
      </c>
      <c r="C46" s="102" t="s">
        <v>275</v>
      </c>
      <c r="D46" s="36">
        <v>45728700</v>
      </c>
      <c r="E46" s="37">
        <v>111126250</v>
      </c>
      <c r="F46" s="24">
        <f t="shared" si="10"/>
        <v>0.4115022328207782</v>
      </c>
      <c r="G46" s="43">
        <v>32608589</v>
      </c>
      <c r="H46" s="37">
        <v>109625668</v>
      </c>
      <c r="I46" s="24">
        <f t="shared" si="11"/>
        <v>0.2974539594139577</v>
      </c>
      <c r="J46" s="37">
        <v>32608589</v>
      </c>
      <c r="K46" s="37">
        <v>90069844</v>
      </c>
      <c r="L46" s="24">
        <f t="shared" si="12"/>
        <v>0.362036698986622</v>
      </c>
      <c r="M46" s="37">
        <v>32608589</v>
      </c>
      <c r="N46" s="37">
        <v>45728700</v>
      </c>
      <c r="O46" s="24">
        <f t="shared" si="13"/>
        <v>0.7130880388027651</v>
      </c>
      <c r="P46" s="37">
        <v>4305000</v>
      </c>
      <c r="Q46" s="37">
        <v>31657450</v>
      </c>
      <c r="R46" s="24">
        <f t="shared" si="14"/>
        <v>0.1359869477800644</v>
      </c>
      <c r="S46" s="46">
        <v>2900000</v>
      </c>
      <c r="T46" s="47">
        <v>31657450</v>
      </c>
      <c r="U46" s="24">
        <f t="shared" si="15"/>
        <v>0.09160560942211075</v>
      </c>
      <c r="V46" s="46">
        <v>2900000</v>
      </c>
      <c r="W46" s="47">
        <v>72909761</v>
      </c>
      <c r="X46" s="24">
        <f t="shared" si="16"/>
        <v>0.03977519553246101</v>
      </c>
      <c r="Y46" s="46">
        <v>26002450</v>
      </c>
      <c r="Z46" s="46">
        <v>31657450</v>
      </c>
      <c r="AA46" s="24">
        <f t="shared" si="17"/>
        <v>0.8213690616268841</v>
      </c>
      <c r="AB46" s="46">
        <v>9254916</v>
      </c>
      <c r="AC46" s="46">
        <v>26723319</v>
      </c>
      <c r="AD46" s="24">
        <f t="shared" si="18"/>
        <v>0.3463235985021172</v>
      </c>
      <c r="AE46" s="37">
        <v>900000</v>
      </c>
      <c r="AF46" s="46">
        <v>109625668</v>
      </c>
      <c r="AG46" s="64">
        <f t="shared" si="19"/>
        <v>0.008209756131200951</v>
      </c>
    </row>
    <row r="47" spans="1:33" s="10" customFormat="1" ht="12.75" customHeight="1">
      <c r="A47" s="22" t="s">
        <v>612</v>
      </c>
      <c r="B47" s="73" t="s">
        <v>276</v>
      </c>
      <c r="C47" s="102" t="s">
        <v>277</v>
      </c>
      <c r="D47" s="36">
        <v>316410337</v>
      </c>
      <c r="E47" s="37">
        <v>401650337</v>
      </c>
      <c r="F47" s="24">
        <f t="shared" si="10"/>
        <v>0.7877756044307763</v>
      </c>
      <c r="G47" s="43">
        <v>115576908</v>
      </c>
      <c r="H47" s="37">
        <v>368146280</v>
      </c>
      <c r="I47" s="24">
        <f t="shared" si="11"/>
        <v>0.3139428924828468</v>
      </c>
      <c r="J47" s="37">
        <v>115576908</v>
      </c>
      <c r="K47" s="37">
        <v>253699800</v>
      </c>
      <c r="L47" s="24">
        <f t="shared" si="12"/>
        <v>0.45556562519954685</v>
      </c>
      <c r="M47" s="37">
        <v>115576908</v>
      </c>
      <c r="N47" s="37">
        <v>316410337</v>
      </c>
      <c r="O47" s="24">
        <f t="shared" si="13"/>
        <v>0.36527538605668247</v>
      </c>
      <c r="P47" s="37">
        <v>3760000</v>
      </c>
      <c r="Q47" s="37">
        <v>37204000</v>
      </c>
      <c r="R47" s="24">
        <f t="shared" si="14"/>
        <v>0.10106440167723901</v>
      </c>
      <c r="S47" s="46">
        <v>0</v>
      </c>
      <c r="T47" s="47">
        <v>37204000</v>
      </c>
      <c r="U47" s="24">
        <f t="shared" si="15"/>
        <v>0</v>
      </c>
      <c r="V47" s="46">
        <v>0</v>
      </c>
      <c r="W47" s="47">
        <v>230000000</v>
      </c>
      <c r="X47" s="24">
        <f t="shared" si="16"/>
        <v>0</v>
      </c>
      <c r="Y47" s="46">
        <v>33444000</v>
      </c>
      <c r="Z47" s="46">
        <v>37204000</v>
      </c>
      <c r="AA47" s="24">
        <f t="shared" si="17"/>
        <v>0.898935598322761</v>
      </c>
      <c r="AB47" s="46">
        <v>41500000</v>
      </c>
      <c r="AC47" s="46">
        <v>198609120</v>
      </c>
      <c r="AD47" s="24">
        <f t="shared" si="18"/>
        <v>0.20895314374284524</v>
      </c>
      <c r="AE47" s="37">
        <v>29300000</v>
      </c>
      <c r="AF47" s="46">
        <v>368146280</v>
      </c>
      <c r="AG47" s="64">
        <f t="shared" si="19"/>
        <v>0.0795879290156076</v>
      </c>
    </row>
    <row r="48" spans="1:33" s="10" customFormat="1" ht="12.75" customHeight="1">
      <c r="A48" s="22" t="s">
        <v>612</v>
      </c>
      <c r="B48" s="73" t="s">
        <v>278</v>
      </c>
      <c r="C48" s="102" t="s">
        <v>279</v>
      </c>
      <c r="D48" s="36">
        <v>59435869</v>
      </c>
      <c r="E48" s="37">
        <v>155282869</v>
      </c>
      <c r="F48" s="24">
        <f t="shared" si="10"/>
        <v>0.38275869954463554</v>
      </c>
      <c r="G48" s="43">
        <v>42042826</v>
      </c>
      <c r="H48" s="37">
        <v>112169791</v>
      </c>
      <c r="I48" s="24">
        <f t="shared" si="11"/>
        <v>0.3748141600798739</v>
      </c>
      <c r="J48" s="37">
        <v>42042826</v>
      </c>
      <c r="K48" s="37">
        <v>112169791</v>
      </c>
      <c r="L48" s="24">
        <f t="shared" si="12"/>
        <v>0.3748141600798739</v>
      </c>
      <c r="M48" s="37">
        <v>42042826</v>
      </c>
      <c r="N48" s="37">
        <v>59435869</v>
      </c>
      <c r="O48" s="24">
        <f t="shared" si="13"/>
        <v>0.7073645377339397</v>
      </c>
      <c r="P48" s="37">
        <v>51501150</v>
      </c>
      <c r="Q48" s="37">
        <v>97369150</v>
      </c>
      <c r="R48" s="24">
        <f t="shared" si="14"/>
        <v>0.5289267699266144</v>
      </c>
      <c r="S48" s="46">
        <v>50072000</v>
      </c>
      <c r="T48" s="47">
        <v>97369150</v>
      </c>
      <c r="U48" s="24">
        <f t="shared" si="15"/>
        <v>0.5142491230538625</v>
      </c>
      <c r="V48" s="46">
        <v>50072000</v>
      </c>
      <c r="W48" s="47">
        <v>247237540</v>
      </c>
      <c r="X48" s="24">
        <f t="shared" si="16"/>
        <v>0.2025258785538798</v>
      </c>
      <c r="Y48" s="46">
        <v>45868000</v>
      </c>
      <c r="Z48" s="46">
        <v>97369150</v>
      </c>
      <c r="AA48" s="24">
        <f t="shared" si="17"/>
        <v>0.47107323007338564</v>
      </c>
      <c r="AB48" s="46">
        <v>6777096</v>
      </c>
      <c r="AC48" s="46">
        <v>1567669</v>
      </c>
      <c r="AD48" s="24">
        <f t="shared" si="18"/>
        <v>4.3230401315583835</v>
      </c>
      <c r="AE48" s="37">
        <v>13420046</v>
      </c>
      <c r="AF48" s="46">
        <v>112169791</v>
      </c>
      <c r="AG48" s="64">
        <f t="shared" si="19"/>
        <v>0.11964046540837363</v>
      </c>
    </row>
    <row r="49" spans="1:33" s="10" customFormat="1" ht="12.75" customHeight="1">
      <c r="A49" s="22" t="s">
        <v>612</v>
      </c>
      <c r="B49" s="73" t="s">
        <v>280</v>
      </c>
      <c r="C49" s="102" t="s">
        <v>281</v>
      </c>
      <c r="D49" s="36">
        <v>126053500</v>
      </c>
      <c r="E49" s="37">
        <v>207935500</v>
      </c>
      <c r="F49" s="24">
        <f t="shared" si="10"/>
        <v>0.6062144270699328</v>
      </c>
      <c r="G49" s="43">
        <v>75984088</v>
      </c>
      <c r="H49" s="37">
        <v>206739229</v>
      </c>
      <c r="I49" s="24">
        <f t="shared" si="11"/>
        <v>0.36753589711800655</v>
      </c>
      <c r="J49" s="37">
        <v>75984088</v>
      </c>
      <c r="K49" s="37">
        <v>160799418</v>
      </c>
      <c r="L49" s="24">
        <f t="shared" si="12"/>
        <v>0.47253957100765126</v>
      </c>
      <c r="M49" s="37">
        <v>75984088</v>
      </c>
      <c r="N49" s="37">
        <v>126053500</v>
      </c>
      <c r="O49" s="24">
        <f t="shared" si="13"/>
        <v>0.6027923699064286</v>
      </c>
      <c r="P49" s="37">
        <v>0</v>
      </c>
      <c r="Q49" s="37">
        <v>34700000</v>
      </c>
      <c r="R49" s="24">
        <f t="shared" si="14"/>
        <v>0</v>
      </c>
      <c r="S49" s="46">
        <v>0</v>
      </c>
      <c r="T49" s="47">
        <v>34700000</v>
      </c>
      <c r="U49" s="24">
        <f t="shared" si="15"/>
        <v>0</v>
      </c>
      <c r="V49" s="46">
        <v>0</v>
      </c>
      <c r="W49" s="47">
        <v>498205000</v>
      </c>
      <c r="X49" s="24">
        <f t="shared" si="16"/>
        <v>0</v>
      </c>
      <c r="Y49" s="46">
        <v>29954713</v>
      </c>
      <c r="Z49" s="46">
        <v>34700000</v>
      </c>
      <c r="AA49" s="24">
        <f t="shared" si="17"/>
        <v>0.8632482132564842</v>
      </c>
      <c r="AB49" s="46">
        <v>72282000</v>
      </c>
      <c r="AC49" s="46">
        <v>59600500</v>
      </c>
      <c r="AD49" s="24">
        <f t="shared" si="18"/>
        <v>1.2127750606119077</v>
      </c>
      <c r="AE49" s="37">
        <v>33809000</v>
      </c>
      <c r="AF49" s="46">
        <v>206739229</v>
      </c>
      <c r="AG49" s="64">
        <f t="shared" si="19"/>
        <v>0.1635345171960567</v>
      </c>
    </row>
    <row r="50" spans="1:33" s="10" customFormat="1" ht="12.75" customHeight="1">
      <c r="A50" s="22" t="s">
        <v>613</v>
      </c>
      <c r="B50" s="73" t="s">
        <v>553</v>
      </c>
      <c r="C50" s="102" t="s">
        <v>554</v>
      </c>
      <c r="D50" s="36">
        <v>503218714</v>
      </c>
      <c r="E50" s="37">
        <v>775851714</v>
      </c>
      <c r="F50" s="24">
        <f t="shared" si="10"/>
        <v>0.6486016656528261</v>
      </c>
      <c r="G50" s="43">
        <v>113260891</v>
      </c>
      <c r="H50" s="37">
        <v>356842598</v>
      </c>
      <c r="I50" s="24">
        <f t="shared" si="11"/>
        <v>0.31739733886815835</v>
      </c>
      <c r="J50" s="37">
        <v>113260891</v>
      </c>
      <c r="K50" s="37">
        <v>285054008</v>
      </c>
      <c r="L50" s="24">
        <f t="shared" si="12"/>
        <v>0.3973313401016975</v>
      </c>
      <c r="M50" s="37">
        <v>113260891</v>
      </c>
      <c r="N50" s="37">
        <v>503218714</v>
      </c>
      <c r="O50" s="24">
        <f t="shared" si="13"/>
        <v>0.22507289146643303</v>
      </c>
      <c r="P50" s="37">
        <v>48572152</v>
      </c>
      <c r="Q50" s="37">
        <v>426935152</v>
      </c>
      <c r="R50" s="24">
        <f t="shared" si="14"/>
        <v>0.11376939043894892</v>
      </c>
      <c r="S50" s="46">
        <v>0</v>
      </c>
      <c r="T50" s="47">
        <v>426935152</v>
      </c>
      <c r="U50" s="24">
        <f t="shared" si="15"/>
        <v>0</v>
      </c>
      <c r="V50" s="46">
        <v>0</v>
      </c>
      <c r="W50" s="47">
        <v>426935152</v>
      </c>
      <c r="X50" s="24">
        <f t="shared" si="16"/>
        <v>0</v>
      </c>
      <c r="Y50" s="46">
        <v>388827600</v>
      </c>
      <c r="Z50" s="46">
        <v>426935152</v>
      </c>
      <c r="AA50" s="24">
        <f t="shared" si="17"/>
        <v>0.9107415919689836</v>
      </c>
      <c r="AB50" s="46">
        <v>6766015</v>
      </c>
      <c r="AC50" s="46">
        <v>32771604</v>
      </c>
      <c r="AD50" s="24">
        <f t="shared" si="18"/>
        <v>0.20645968381651383</v>
      </c>
      <c r="AE50" s="37">
        <v>0</v>
      </c>
      <c r="AF50" s="46">
        <v>356842598</v>
      </c>
      <c r="AG50" s="64">
        <f t="shared" si="19"/>
        <v>0</v>
      </c>
    </row>
    <row r="51" spans="1:33" s="66" customFormat="1" ht="12.75" customHeight="1">
      <c r="A51" s="74"/>
      <c r="B51" s="75" t="s">
        <v>637</v>
      </c>
      <c r="C51" s="72"/>
      <c r="D51" s="38">
        <f>SUM(D45:D50)</f>
        <v>1100674841</v>
      </c>
      <c r="E51" s="39">
        <f>SUM(E45:E50)</f>
        <v>1743173391</v>
      </c>
      <c r="F51" s="28">
        <f t="shared" si="10"/>
        <v>0.6314201712134786</v>
      </c>
      <c r="G51" s="44">
        <f>SUM(G45:G50)</f>
        <v>406820658</v>
      </c>
      <c r="H51" s="39">
        <f>SUM(H45:H50)</f>
        <v>1229388556</v>
      </c>
      <c r="I51" s="28">
        <f t="shared" si="11"/>
        <v>0.33091300225182835</v>
      </c>
      <c r="J51" s="39">
        <f>SUM(J45:J50)</f>
        <v>406820658</v>
      </c>
      <c r="K51" s="39">
        <f>SUM(K45:K50)</f>
        <v>968657851</v>
      </c>
      <c r="L51" s="28">
        <f t="shared" si="12"/>
        <v>0.41998385454680015</v>
      </c>
      <c r="M51" s="39">
        <f>SUM(M45:M50)</f>
        <v>406820658</v>
      </c>
      <c r="N51" s="39">
        <f>SUM(N45:N50)</f>
        <v>1100674841</v>
      </c>
      <c r="O51" s="28">
        <f t="shared" si="13"/>
        <v>0.3696102089790567</v>
      </c>
      <c r="P51" s="39">
        <f>SUM(P45:P50)</f>
        <v>108138302</v>
      </c>
      <c r="Q51" s="39">
        <f>SUM(Q45:Q50)</f>
        <v>643327752</v>
      </c>
      <c r="R51" s="28">
        <f t="shared" si="14"/>
        <v>0.16809208317815583</v>
      </c>
      <c r="S51" s="59">
        <f>SUM(S45:S50)</f>
        <v>52972000</v>
      </c>
      <c r="T51" s="60">
        <f>SUM(T45:T50)</f>
        <v>643327752</v>
      </c>
      <c r="U51" s="28">
        <f t="shared" si="15"/>
        <v>0.0823406107311845</v>
      </c>
      <c r="V51" s="59">
        <f>SUM(V45:V50)</f>
        <v>52972000</v>
      </c>
      <c r="W51" s="60">
        <f>SUM(W45:W50)</f>
        <v>1548568453</v>
      </c>
      <c r="X51" s="28">
        <f t="shared" si="16"/>
        <v>0.03420707679881943</v>
      </c>
      <c r="Y51" s="59">
        <f>SUM(Y45:Y50)</f>
        <v>529396763</v>
      </c>
      <c r="Z51" s="59">
        <f>SUM(Z45:Z50)</f>
        <v>643327752</v>
      </c>
      <c r="AA51" s="28">
        <f t="shared" si="17"/>
        <v>0.8229036620201642</v>
      </c>
      <c r="AB51" s="59">
        <f>SUM(AB45:AB50)</f>
        <v>141451027</v>
      </c>
      <c r="AC51" s="59">
        <f>SUM(AC45:AC50)</f>
        <v>336825434</v>
      </c>
      <c r="AD51" s="28">
        <f t="shared" si="18"/>
        <v>0.41995352108712786</v>
      </c>
      <c r="AE51" s="39">
        <f>SUM(AE45:AE50)</f>
        <v>77429046</v>
      </c>
      <c r="AF51" s="59">
        <f>SUM(AF45:AF50)</f>
        <v>1229388556</v>
      </c>
      <c r="AG51" s="76">
        <f t="shared" si="19"/>
        <v>0.06298175269495514</v>
      </c>
    </row>
    <row r="52" spans="1:33" s="10" customFormat="1" ht="12.75" customHeight="1">
      <c r="A52" s="22" t="s">
        <v>612</v>
      </c>
      <c r="B52" s="73" t="s">
        <v>282</v>
      </c>
      <c r="C52" s="102" t="s">
        <v>283</v>
      </c>
      <c r="D52" s="36">
        <v>49439315</v>
      </c>
      <c r="E52" s="37">
        <v>111205315</v>
      </c>
      <c r="F52" s="24">
        <f t="shared" si="10"/>
        <v>0.4445769071379367</v>
      </c>
      <c r="G52" s="43">
        <v>17219673</v>
      </c>
      <c r="H52" s="37">
        <v>51855471</v>
      </c>
      <c r="I52" s="24">
        <f t="shared" si="11"/>
        <v>0.33207051576100816</v>
      </c>
      <c r="J52" s="37">
        <v>17219673</v>
      </c>
      <c r="K52" s="37">
        <v>51855471</v>
      </c>
      <c r="L52" s="24">
        <f t="shared" si="12"/>
        <v>0.33207051576100816</v>
      </c>
      <c r="M52" s="37">
        <v>17219673</v>
      </c>
      <c r="N52" s="37">
        <v>49439315</v>
      </c>
      <c r="O52" s="24">
        <f t="shared" si="13"/>
        <v>0.3482991825432856</v>
      </c>
      <c r="P52" s="37">
        <v>11000000</v>
      </c>
      <c r="Q52" s="37">
        <v>55979002</v>
      </c>
      <c r="R52" s="24">
        <f t="shared" si="14"/>
        <v>0.1965022527554171</v>
      </c>
      <c r="S52" s="46">
        <v>0</v>
      </c>
      <c r="T52" s="47">
        <v>55979002</v>
      </c>
      <c r="U52" s="24">
        <f t="shared" si="15"/>
        <v>0</v>
      </c>
      <c r="V52" s="46">
        <v>0</v>
      </c>
      <c r="W52" s="47">
        <v>54721964</v>
      </c>
      <c r="X52" s="24">
        <f t="shared" si="16"/>
        <v>0</v>
      </c>
      <c r="Y52" s="46">
        <v>40264002</v>
      </c>
      <c r="Z52" s="46">
        <v>55979002</v>
      </c>
      <c r="AA52" s="24">
        <f t="shared" si="17"/>
        <v>0.7192697361771473</v>
      </c>
      <c r="AB52" s="46">
        <v>0</v>
      </c>
      <c r="AC52" s="46">
        <v>0</v>
      </c>
      <c r="AD52" s="24">
        <f t="shared" si="18"/>
        <v>0</v>
      </c>
      <c r="AE52" s="37">
        <v>0</v>
      </c>
      <c r="AF52" s="46">
        <v>51855471</v>
      </c>
      <c r="AG52" s="64">
        <f t="shared" si="19"/>
        <v>0</v>
      </c>
    </row>
    <row r="53" spans="1:33" s="10" customFormat="1" ht="12.75" customHeight="1">
      <c r="A53" s="22" t="s">
        <v>612</v>
      </c>
      <c r="B53" s="73" t="s">
        <v>284</v>
      </c>
      <c r="C53" s="102" t="s">
        <v>285</v>
      </c>
      <c r="D53" s="36">
        <v>49673316</v>
      </c>
      <c r="E53" s="37">
        <v>126976316</v>
      </c>
      <c r="F53" s="24">
        <f t="shared" si="10"/>
        <v>0.39120142688656995</v>
      </c>
      <c r="G53" s="43">
        <v>28989895</v>
      </c>
      <c r="H53" s="37">
        <v>88654316</v>
      </c>
      <c r="I53" s="24">
        <f t="shared" si="11"/>
        <v>0.3269992517905163</v>
      </c>
      <c r="J53" s="37">
        <v>28989895</v>
      </c>
      <c r="K53" s="37">
        <v>88654316</v>
      </c>
      <c r="L53" s="24">
        <f t="shared" si="12"/>
        <v>0.3269992517905163</v>
      </c>
      <c r="M53" s="37">
        <v>28989895</v>
      </c>
      <c r="N53" s="37">
        <v>49673316</v>
      </c>
      <c r="O53" s="24">
        <f t="shared" si="13"/>
        <v>0.5836110276994594</v>
      </c>
      <c r="P53" s="37">
        <v>5393000</v>
      </c>
      <c r="Q53" s="37">
        <v>43715000</v>
      </c>
      <c r="R53" s="24">
        <f t="shared" si="14"/>
        <v>0.12336726524076404</v>
      </c>
      <c r="S53" s="46">
        <v>0</v>
      </c>
      <c r="T53" s="47">
        <v>43715000</v>
      </c>
      <c r="U53" s="24">
        <f t="shared" si="15"/>
        <v>0</v>
      </c>
      <c r="V53" s="46">
        <v>0</v>
      </c>
      <c r="W53" s="47">
        <v>100000000</v>
      </c>
      <c r="X53" s="24">
        <f t="shared" si="16"/>
        <v>0</v>
      </c>
      <c r="Y53" s="46">
        <v>30000</v>
      </c>
      <c r="Z53" s="46">
        <v>43715000</v>
      </c>
      <c r="AA53" s="24">
        <f t="shared" si="17"/>
        <v>0.0006862632963513668</v>
      </c>
      <c r="AB53" s="46">
        <v>9000000</v>
      </c>
      <c r="AC53" s="46">
        <v>600000</v>
      </c>
      <c r="AD53" s="24">
        <f t="shared" si="18"/>
        <v>15</v>
      </c>
      <c r="AE53" s="37">
        <v>22443896</v>
      </c>
      <c r="AF53" s="46">
        <v>88654316</v>
      </c>
      <c r="AG53" s="64">
        <f t="shared" si="19"/>
        <v>0.25316191035752844</v>
      </c>
    </row>
    <row r="54" spans="1:33" s="10" customFormat="1" ht="12.75" customHeight="1">
      <c r="A54" s="22" t="s">
        <v>612</v>
      </c>
      <c r="B54" s="73" t="s">
        <v>286</v>
      </c>
      <c r="C54" s="102" t="s">
        <v>287</v>
      </c>
      <c r="D54" s="36">
        <v>8520000</v>
      </c>
      <c r="E54" s="37">
        <v>25711000</v>
      </c>
      <c r="F54" s="24">
        <f t="shared" si="10"/>
        <v>0.3313756757807942</v>
      </c>
      <c r="G54" s="43">
        <v>10983000</v>
      </c>
      <c r="H54" s="37">
        <v>25711000</v>
      </c>
      <c r="I54" s="24">
        <f t="shared" si="11"/>
        <v>0.42717124965967873</v>
      </c>
      <c r="J54" s="37">
        <v>10983000</v>
      </c>
      <c r="K54" s="37">
        <v>25711000</v>
      </c>
      <c r="L54" s="24">
        <f t="shared" si="12"/>
        <v>0.42717124965967873</v>
      </c>
      <c r="M54" s="37">
        <v>10983000</v>
      </c>
      <c r="N54" s="37">
        <v>8520000</v>
      </c>
      <c r="O54" s="24">
        <f t="shared" si="13"/>
        <v>1.2890845070422534</v>
      </c>
      <c r="P54" s="37">
        <v>0</v>
      </c>
      <c r="Q54" s="37">
        <v>11202000</v>
      </c>
      <c r="R54" s="24">
        <f t="shared" si="14"/>
        <v>0</v>
      </c>
      <c r="S54" s="46">
        <v>0</v>
      </c>
      <c r="T54" s="47">
        <v>11202000</v>
      </c>
      <c r="U54" s="24">
        <f t="shared" si="15"/>
        <v>0</v>
      </c>
      <c r="V54" s="46">
        <v>0</v>
      </c>
      <c r="W54" s="47">
        <v>51920000</v>
      </c>
      <c r="X54" s="24">
        <f t="shared" si="16"/>
        <v>0</v>
      </c>
      <c r="Y54" s="46">
        <v>11202000</v>
      </c>
      <c r="Z54" s="46">
        <v>11202000</v>
      </c>
      <c r="AA54" s="24">
        <f t="shared" si="17"/>
        <v>1</v>
      </c>
      <c r="AB54" s="46">
        <v>4338737</v>
      </c>
      <c r="AC54" s="46">
        <v>113000</v>
      </c>
      <c r="AD54" s="24">
        <f t="shared" si="18"/>
        <v>38.39590265486726</v>
      </c>
      <c r="AE54" s="37">
        <v>12166473</v>
      </c>
      <c r="AF54" s="46">
        <v>25711000</v>
      </c>
      <c r="AG54" s="64">
        <f t="shared" si="19"/>
        <v>0.47320108124927074</v>
      </c>
    </row>
    <row r="55" spans="1:33" s="10" customFormat="1" ht="12.75" customHeight="1">
      <c r="A55" s="22" t="s">
        <v>612</v>
      </c>
      <c r="B55" s="73" t="s">
        <v>288</v>
      </c>
      <c r="C55" s="102" t="s">
        <v>289</v>
      </c>
      <c r="D55" s="36">
        <v>29911718</v>
      </c>
      <c r="E55" s="37">
        <v>59852718</v>
      </c>
      <c r="F55" s="24">
        <f t="shared" si="10"/>
        <v>0.49975538287166843</v>
      </c>
      <c r="G55" s="43">
        <v>19480478</v>
      </c>
      <c r="H55" s="37">
        <v>35064815</v>
      </c>
      <c r="I55" s="24">
        <f t="shared" si="11"/>
        <v>0.5555562748584301</v>
      </c>
      <c r="J55" s="37">
        <v>19480478</v>
      </c>
      <c r="K55" s="37">
        <v>35064815</v>
      </c>
      <c r="L55" s="24">
        <f t="shared" si="12"/>
        <v>0.5555562748584301</v>
      </c>
      <c r="M55" s="37">
        <v>19480478</v>
      </c>
      <c r="N55" s="37">
        <v>29911718</v>
      </c>
      <c r="O55" s="24">
        <f t="shared" si="13"/>
        <v>0.651265768151465</v>
      </c>
      <c r="P55" s="37">
        <v>150000</v>
      </c>
      <c r="Q55" s="37">
        <v>150000</v>
      </c>
      <c r="R55" s="24">
        <f t="shared" si="14"/>
        <v>1</v>
      </c>
      <c r="S55" s="46">
        <v>0</v>
      </c>
      <c r="T55" s="47">
        <v>150000</v>
      </c>
      <c r="U55" s="24">
        <f t="shared" si="15"/>
        <v>0</v>
      </c>
      <c r="V55" s="46">
        <v>0</v>
      </c>
      <c r="W55" s="47">
        <v>71458000</v>
      </c>
      <c r="X55" s="24">
        <f t="shared" si="16"/>
        <v>0</v>
      </c>
      <c r="Y55" s="46">
        <v>0</v>
      </c>
      <c r="Z55" s="46">
        <v>150000</v>
      </c>
      <c r="AA55" s="24">
        <f t="shared" si="17"/>
        <v>0</v>
      </c>
      <c r="AB55" s="46">
        <v>2238000</v>
      </c>
      <c r="AC55" s="46">
        <v>183242</v>
      </c>
      <c r="AD55" s="24">
        <f t="shared" si="18"/>
        <v>12.213357199768613</v>
      </c>
      <c r="AE55" s="37">
        <v>12762000</v>
      </c>
      <c r="AF55" s="46">
        <v>35064815</v>
      </c>
      <c r="AG55" s="64">
        <f t="shared" si="19"/>
        <v>0.36395457954077326</v>
      </c>
    </row>
    <row r="56" spans="1:33" s="10" customFormat="1" ht="12.75" customHeight="1">
      <c r="A56" s="22" t="s">
        <v>612</v>
      </c>
      <c r="B56" s="73" t="s">
        <v>290</v>
      </c>
      <c r="C56" s="102" t="s">
        <v>291</v>
      </c>
      <c r="D56" s="36">
        <v>58710000</v>
      </c>
      <c r="E56" s="37">
        <v>114016000</v>
      </c>
      <c r="F56" s="24">
        <f t="shared" si="10"/>
        <v>0.5149277294414819</v>
      </c>
      <c r="G56" s="43">
        <v>40058912</v>
      </c>
      <c r="H56" s="37">
        <v>82967585</v>
      </c>
      <c r="I56" s="24">
        <f t="shared" si="11"/>
        <v>0.48282605791165306</v>
      </c>
      <c r="J56" s="37">
        <v>40058912</v>
      </c>
      <c r="K56" s="37">
        <v>82967585</v>
      </c>
      <c r="L56" s="24">
        <f t="shared" si="12"/>
        <v>0.48282605791165306</v>
      </c>
      <c r="M56" s="37">
        <v>40058912</v>
      </c>
      <c r="N56" s="37">
        <v>58710000</v>
      </c>
      <c r="O56" s="24">
        <f t="shared" si="13"/>
        <v>0.682318378470448</v>
      </c>
      <c r="P56" s="37">
        <v>0</v>
      </c>
      <c r="Q56" s="37">
        <v>30858000</v>
      </c>
      <c r="R56" s="24">
        <f t="shared" si="14"/>
        <v>0</v>
      </c>
      <c r="S56" s="46">
        <v>0</v>
      </c>
      <c r="T56" s="47">
        <v>30858000</v>
      </c>
      <c r="U56" s="24">
        <f t="shared" si="15"/>
        <v>0</v>
      </c>
      <c r="V56" s="46">
        <v>0</v>
      </c>
      <c r="W56" s="47">
        <v>123380000</v>
      </c>
      <c r="X56" s="24">
        <f t="shared" si="16"/>
        <v>0</v>
      </c>
      <c r="Y56" s="46">
        <v>10000000</v>
      </c>
      <c r="Z56" s="46">
        <v>30858000</v>
      </c>
      <c r="AA56" s="24">
        <f t="shared" si="17"/>
        <v>0.3240650722665111</v>
      </c>
      <c r="AB56" s="46">
        <v>13376000</v>
      </c>
      <c r="AC56" s="46">
        <v>5637000</v>
      </c>
      <c r="AD56" s="24">
        <f t="shared" si="18"/>
        <v>2.3728933830051444</v>
      </c>
      <c r="AE56" s="37">
        <v>500000</v>
      </c>
      <c r="AF56" s="46">
        <v>82967585</v>
      </c>
      <c r="AG56" s="64">
        <f t="shared" si="19"/>
        <v>0.00602644996838223</v>
      </c>
    </row>
    <row r="57" spans="1:33" s="10" customFormat="1" ht="12.75" customHeight="1">
      <c r="A57" s="22" t="s">
        <v>613</v>
      </c>
      <c r="B57" s="73" t="s">
        <v>555</v>
      </c>
      <c r="C57" s="102" t="s">
        <v>556</v>
      </c>
      <c r="D57" s="36">
        <v>271441830</v>
      </c>
      <c r="E57" s="37">
        <v>466801825</v>
      </c>
      <c r="F57" s="24">
        <f t="shared" si="10"/>
        <v>0.5814926494771094</v>
      </c>
      <c r="G57" s="43">
        <v>72427047</v>
      </c>
      <c r="H57" s="37">
        <v>251311715</v>
      </c>
      <c r="I57" s="24">
        <f t="shared" si="11"/>
        <v>0.2881960636017306</v>
      </c>
      <c r="J57" s="37">
        <v>72427047</v>
      </c>
      <c r="K57" s="37">
        <v>197674641</v>
      </c>
      <c r="L57" s="24">
        <f t="shared" si="12"/>
        <v>0.3663952373132171</v>
      </c>
      <c r="M57" s="37">
        <v>72427047</v>
      </c>
      <c r="N57" s="37">
        <v>271441830</v>
      </c>
      <c r="O57" s="24">
        <f t="shared" si="13"/>
        <v>0.26682345532374285</v>
      </c>
      <c r="P57" s="37">
        <v>0</v>
      </c>
      <c r="Q57" s="37">
        <v>215490111</v>
      </c>
      <c r="R57" s="24">
        <f t="shared" si="14"/>
        <v>0</v>
      </c>
      <c r="S57" s="46">
        <v>0</v>
      </c>
      <c r="T57" s="47">
        <v>215490111</v>
      </c>
      <c r="U57" s="24">
        <f t="shared" si="15"/>
        <v>0</v>
      </c>
      <c r="V57" s="46">
        <v>0</v>
      </c>
      <c r="W57" s="47">
        <v>1122021248</v>
      </c>
      <c r="X57" s="24">
        <f t="shared" si="16"/>
        <v>0</v>
      </c>
      <c r="Y57" s="46">
        <v>175285865</v>
      </c>
      <c r="Z57" s="46">
        <v>215490111</v>
      </c>
      <c r="AA57" s="24">
        <f t="shared" si="17"/>
        <v>0.8134288120534682</v>
      </c>
      <c r="AB57" s="46">
        <v>15211400</v>
      </c>
      <c r="AC57" s="46">
        <v>48226075</v>
      </c>
      <c r="AD57" s="24">
        <f t="shared" si="18"/>
        <v>0.31541857802029294</v>
      </c>
      <c r="AE57" s="37">
        <v>16201000</v>
      </c>
      <c r="AF57" s="46">
        <v>251311715</v>
      </c>
      <c r="AG57" s="64">
        <f t="shared" si="19"/>
        <v>0.06446575719719234</v>
      </c>
    </row>
    <row r="58" spans="1:33" s="66" customFormat="1" ht="12.75" customHeight="1">
      <c r="A58" s="74"/>
      <c r="B58" s="75" t="s">
        <v>638</v>
      </c>
      <c r="C58" s="72"/>
      <c r="D58" s="38">
        <f>SUM(D52:D57)</f>
        <v>467696179</v>
      </c>
      <c r="E58" s="39">
        <f>SUM(E52:E57)</f>
        <v>904563174</v>
      </c>
      <c r="F58" s="28">
        <f t="shared" si="10"/>
        <v>0.5170409236668748</v>
      </c>
      <c r="G58" s="44">
        <f>SUM(G52:G57)</f>
        <v>189159005</v>
      </c>
      <c r="H58" s="39">
        <f>SUM(H52:H57)</f>
        <v>535564902</v>
      </c>
      <c r="I58" s="28">
        <f t="shared" si="11"/>
        <v>0.3531952977008191</v>
      </c>
      <c r="J58" s="39">
        <f>SUM(J52:J57)</f>
        <v>189159005</v>
      </c>
      <c r="K58" s="39">
        <f>SUM(K52:K57)</f>
        <v>481927828</v>
      </c>
      <c r="L58" s="28">
        <f t="shared" si="12"/>
        <v>0.3925048399570734</v>
      </c>
      <c r="M58" s="39">
        <f>SUM(M52:M57)</f>
        <v>189159005</v>
      </c>
      <c r="N58" s="39">
        <f>SUM(N52:N57)</f>
        <v>467696179</v>
      </c>
      <c r="O58" s="28">
        <f t="shared" si="13"/>
        <v>0.40444847209239226</v>
      </c>
      <c r="P58" s="39">
        <f>SUM(P52:P57)</f>
        <v>16543000</v>
      </c>
      <c r="Q58" s="39">
        <f>SUM(Q52:Q57)</f>
        <v>357394113</v>
      </c>
      <c r="R58" s="28">
        <f t="shared" si="14"/>
        <v>0.04628783574843047</v>
      </c>
      <c r="S58" s="59">
        <f>SUM(S52:S57)</f>
        <v>0</v>
      </c>
      <c r="T58" s="60">
        <f>SUM(T52:T57)</f>
        <v>357394113</v>
      </c>
      <c r="U58" s="28">
        <f t="shared" si="15"/>
        <v>0</v>
      </c>
      <c r="V58" s="59">
        <f>SUM(V52:V57)</f>
        <v>0</v>
      </c>
      <c r="W58" s="60">
        <f>SUM(W52:W57)</f>
        <v>1523501212</v>
      </c>
      <c r="X58" s="28">
        <f t="shared" si="16"/>
        <v>0</v>
      </c>
      <c r="Y58" s="59">
        <f>SUM(Y52:Y57)</f>
        <v>236781867</v>
      </c>
      <c r="Z58" s="59">
        <f>SUM(Z52:Z57)</f>
        <v>357394113</v>
      </c>
      <c r="AA58" s="28">
        <f t="shared" si="17"/>
        <v>0.6625231317114616</v>
      </c>
      <c r="AB58" s="59">
        <f>SUM(AB52:AB57)</f>
        <v>44164137</v>
      </c>
      <c r="AC58" s="59">
        <f>SUM(AC52:AC57)</f>
        <v>54759317</v>
      </c>
      <c r="AD58" s="28">
        <f t="shared" si="18"/>
        <v>0.8065136568449165</v>
      </c>
      <c r="AE58" s="39">
        <f>SUM(AE52:AE57)</f>
        <v>64073369</v>
      </c>
      <c r="AF58" s="59">
        <f>SUM(AF52:AF57)</f>
        <v>535564902</v>
      </c>
      <c r="AG58" s="76">
        <f t="shared" si="19"/>
        <v>0.11963698285814854</v>
      </c>
    </row>
    <row r="59" spans="1:33" s="10" customFormat="1" ht="12.75" customHeight="1">
      <c r="A59" s="22" t="s">
        <v>612</v>
      </c>
      <c r="B59" s="73" t="s">
        <v>292</v>
      </c>
      <c r="C59" s="102" t="s">
        <v>293</v>
      </c>
      <c r="D59" s="36">
        <v>24301349</v>
      </c>
      <c r="E59" s="37">
        <v>73417349</v>
      </c>
      <c r="F59" s="24">
        <f t="shared" si="10"/>
        <v>0.33100281242789087</v>
      </c>
      <c r="G59" s="43">
        <v>18681816</v>
      </c>
      <c r="H59" s="37">
        <v>50370896</v>
      </c>
      <c r="I59" s="24">
        <f t="shared" si="11"/>
        <v>0.3708851238222961</v>
      </c>
      <c r="J59" s="37">
        <v>18681816</v>
      </c>
      <c r="K59" s="37">
        <v>50370896</v>
      </c>
      <c r="L59" s="24">
        <f t="shared" si="12"/>
        <v>0.3708851238222961</v>
      </c>
      <c r="M59" s="37">
        <v>18681816</v>
      </c>
      <c r="N59" s="37">
        <v>24301349</v>
      </c>
      <c r="O59" s="24">
        <f t="shared" si="13"/>
        <v>0.7687563352964479</v>
      </c>
      <c r="P59" s="37">
        <v>3400000</v>
      </c>
      <c r="Q59" s="37">
        <v>20958000</v>
      </c>
      <c r="R59" s="24">
        <f t="shared" si="14"/>
        <v>0.1622292203454528</v>
      </c>
      <c r="S59" s="46">
        <v>0</v>
      </c>
      <c r="T59" s="47">
        <v>20958000</v>
      </c>
      <c r="U59" s="24">
        <f t="shared" si="15"/>
        <v>0</v>
      </c>
      <c r="V59" s="46">
        <v>0</v>
      </c>
      <c r="W59" s="47">
        <v>57102000</v>
      </c>
      <c r="X59" s="24">
        <f t="shared" si="16"/>
        <v>0</v>
      </c>
      <c r="Y59" s="46">
        <v>5051760</v>
      </c>
      <c r="Z59" s="46">
        <v>20958000</v>
      </c>
      <c r="AA59" s="24">
        <f t="shared" si="17"/>
        <v>0.24104208416833667</v>
      </c>
      <c r="AB59" s="46">
        <v>2559000</v>
      </c>
      <c r="AC59" s="46">
        <v>247429</v>
      </c>
      <c r="AD59" s="24">
        <f t="shared" si="18"/>
        <v>10.342360838866908</v>
      </c>
      <c r="AE59" s="37">
        <v>29473000</v>
      </c>
      <c r="AF59" s="46">
        <v>50370896</v>
      </c>
      <c r="AG59" s="64">
        <f t="shared" si="19"/>
        <v>0.5851196293986909</v>
      </c>
    </row>
    <row r="60" spans="1:33" s="10" customFormat="1" ht="12.75" customHeight="1">
      <c r="A60" s="22" t="s">
        <v>612</v>
      </c>
      <c r="B60" s="73" t="s">
        <v>76</v>
      </c>
      <c r="C60" s="102" t="s">
        <v>77</v>
      </c>
      <c r="D60" s="36">
        <v>1734720300</v>
      </c>
      <c r="E60" s="37">
        <v>1939611100</v>
      </c>
      <c r="F60" s="24">
        <f t="shared" si="10"/>
        <v>0.8943650095629995</v>
      </c>
      <c r="G60" s="43">
        <v>451428001</v>
      </c>
      <c r="H60" s="37">
        <v>1812293800</v>
      </c>
      <c r="I60" s="24">
        <f t="shared" si="11"/>
        <v>0.24909206277701773</v>
      </c>
      <c r="J60" s="37">
        <v>451428001</v>
      </c>
      <c r="K60" s="37">
        <v>919408100</v>
      </c>
      <c r="L60" s="24">
        <f t="shared" si="12"/>
        <v>0.4909985032761839</v>
      </c>
      <c r="M60" s="37">
        <v>451428001</v>
      </c>
      <c r="N60" s="37">
        <v>1734720300</v>
      </c>
      <c r="O60" s="24">
        <f t="shared" si="13"/>
        <v>0.26023100150496886</v>
      </c>
      <c r="P60" s="37">
        <v>104939600</v>
      </c>
      <c r="Q60" s="37">
        <v>206483100</v>
      </c>
      <c r="R60" s="24">
        <f t="shared" si="14"/>
        <v>0.5082236754484992</v>
      </c>
      <c r="S60" s="46">
        <v>58372100</v>
      </c>
      <c r="T60" s="47">
        <v>206483100</v>
      </c>
      <c r="U60" s="24">
        <f t="shared" si="15"/>
        <v>0.28269674370444847</v>
      </c>
      <c r="V60" s="46">
        <v>58372100</v>
      </c>
      <c r="W60" s="47">
        <v>4257777000</v>
      </c>
      <c r="X60" s="24">
        <f t="shared" si="16"/>
        <v>0.013709524946938273</v>
      </c>
      <c r="Y60" s="46">
        <v>168157800</v>
      </c>
      <c r="Z60" s="46">
        <v>206483100</v>
      </c>
      <c r="AA60" s="24">
        <f t="shared" si="17"/>
        <v>0.8143901365293333</v>
      </c>
      <c r="AB60" s="46">
        <v>170556000</v>
      </c>
      <c r="AC60" s="46">
        <v>1371129200</v>
      </c>
      <c r="AD60" s="24">
        <f t="shared" si="18"/>
        <v>0.12439090349764267</v>
      </c>
      <c r="AE60" s="37">
        <v>161695000</v>
      </c>
      <c r="AF60" s="46">
        <v>1812293800</v>
      </c>
      <c r="AG60" s="64">
        <f t="shared" si="19"/>
        <v>0.08922118477699366</v>
      </c>
    </row>
    <row r="61" spans="1:33" s="10" customFormat="1" ht="12.75" customHeight="1">
      <c r="A61" s="22" t="s">
        <v>612</v>
      </c>
      <c r="B61" s="73" t="s">
        <v>294</v>
      </c>
      <c r="C61" s="102" t="s">
        <v>295</v>
      </c>
      <c r="D61" s="36">
        <v>20517000</v>
      </c>
      <c r="E61" s="37">
        <v>71685000</v>
      </c>
      <c r="F61" s="24">
        <f t="shared" si="10"/>
        <v>0.2862105042896003</v>
      </c>
      <c r="G61" s="43">
        <v>9112998</v>
      </c>
      <c r="H61" s="37">
        <v>50401998</v>
      </c>
      <c r="I61" s="24">
        <f t="shared" si="11"/>
        <v>0.18080628470323737</v>
      </c>
      <c r="J61" s="37">
        <v>9112998</v>
      </c>
      <c r="K61" s="37">
        <v>50401998</v>
      </c>
      <c r="L61" s="24">
        <f t="shared" si="12"/>
        <v>0.18080628470323737</v>
      </c>
      <c r="M61" s="37">
        <v>9112998</v>
      </c>
      <c r="N61" s="37">
        <v>20517000</v>
      </c>
      <c r="O61" s="24">
        <f t="shared" si="13"/>
        <v>0.4441681532387776</v>
      </c>
      <c r="P61" s="37">
        <v>7352000</v>
      </c>
      <c r="Q61" s="37">
        <v>18548000</v>
      </c>
      <c r="R61" s="24">
        <f t="shared" si="14"/>
        <v>0.3963769678671555</v>
      </c>
      <c r="S61" s="46">
        <v>0</v>
      </c>
      <c r="T61" s="47">
        <v>18548000</v>
      </c>
      <c r="U61" s="24">
        <f t="shared" si="15"/>
        <v>0</v>
      </c>
      <c r="V61" s="46">
        <v>0</v>
      </c>
      <c r="W61" s="47">
        <v>28789000</v>
      </c>
      <c r="X61" s="24">
        <f t="shared" si="16"/>
        <v>0</v>
      </c>
      <c r="Y61" s="46">
        <v>10846000</v>
      </c>
      <c r="Z61" s="46">
        <v>18548000</v>
      </c>
      <c r="AA61" s="24">
        <f t="shared" si="17"/>
        <v>0.5847530731076127</v>
      </c>
      <c r="AB61" s="46">
        <v>450000</v>
      </c>
      <c r="AC61" s="46">
        <v>0</v>
      </c>
      <c r="AD61" s="24">
        <f t="shared" si="18"/>
        <v>0</v>
      </c>
      <c r="AE61" s="37">
        <v>350000</v>
      </c>
      <c r="AF61" s="46">
        <v>50401998</v>
      </c>
      <c r="AG61" s="64">
        <f t="shared" si="19"/>
        <v>0.006944169157738548</v>
      </c>
    </row>
    <row r="62" spans="1:33" s="10" customFormat="1" ht="12.75" customHeight="1">
      <c r="A62" s="22" t="s">
        <v>612</v>
      </c>
      <c r="B62" s="73" t="s">
        <v>296</v>
      </c>
      <c r="C62" s="102" t="s">
        <v>297</v>
      </c>
      <c r="D62" s="36">
        <v>101942230</v>
      </c>
      <c r="E62" s="37">
        <v>194897250</v>
      </c>
      <c r="F62" s="24">
        <f t="shared" si="10"/>
        <v>0.5230562770895947</v>
      </c>
      <c r="G62" s="43">
        <v>58777340</v>
      </c>
      <c r="H62" s="37">
        <v>194852899</v>
      </c>
      <c r="I62" s="24">
        <f t="shared" si="11"/>
        <v>0.30164981019861553</v>
      </c>
      <c r="J62" s="37">
        <v>58777340</v>
      </c>
      <c r="K62" s="37">
        <v>160930889</v>
      </c>
      <c r="L62" s="24">
        <f t="shared" si="12"/>
        <v>0.3652334263809355</v>
      </c>
      <c r="M62" s="37">
        <v>58777340</v>
      </c>
      <c r="N62" s="37">
        <v>101942230</v>
      </c>
      <c r="O62" s="24">
        <f t="shared" si="13"/>
        <v>0.5765749876179872</v>
      </c>
      <c r="P62" s="37">
        <v>3820000</v>
      </c>
      <c r="Q62" s="37">
        <v>51414400</v>
      </c>
      <c r="R62" s="24">
        <f t="shared" si="14"/>
        <v>0.07429825107362918</v>
      </c>
      <c r="S62" s="46">
        <v>0</v>
      </c>
      <c r="T62" s="47">
        <v>51414400</v>
      </c>
      <c r="U62" s="24">
        <f t="shared" si="15"/>
        <v>0</v>
      </c>
      <c r="V62" s="46">
        <v>0</v>
      </c>
      <c r="W62" s="47">
        <v>400199000</v>
      </c>
      <c r="X62" s="24">
        <f t="shared" si="16"/>
        <v>0</v>
      </c>
      <c r="Y62" s="46">
        <v>28694856</v>
      </c>
      <c r="Z62" s="46">
        <v>51414400</v>
      </c>
      <c r="AA62" s="24">
        <f t="shared" si="17"/>
        <v>0.5581093234580196</v>
      </c>
      <c r="AB62" s="46">
        <v>20077000</v>
      </c>
      <c r="AC62" s="46">
        <v>57435580</v>
      </c>
      <c r="AD62" s="24">
        <f t="shared" si="18"/>
        <v>0.34955684264004994</v>
      </c>
      <c r="AE62" s="37">
        <v>15760000</v>
      </c>
      <c r="AF62" s="46">
        <v>194852899</v>
      </c>
      <c r="AG62" s="64">
        <f t="shared" si="19"/>
        <v>0.08088152694099768</v>
      </c>
    </row>
    <row r="63" spans="1:33" s="10" customFormat="1" ht="12.75" customHeight="1">
      <c r="A63" s="22" t="s">
        <v>612</v>
      </c>
      <c r="B63" s="73" t="s">
        <v>298</v>
      </c>
      <c r="C63" s="102" t="s">
        <v>299</v>
      </c>
      <c r="D63" s="36">
        <v>70532000</v>
      </c>
      <c r="E63" s="37">
        <v>99309000</v>
      </c>
      <c r="F63" s="24">
        <f t="shared" si="10"/>
        <v>0.7102276732219638</v>
      </c>
      <c r="G63" s="43">
        <v>17319000</v>
      </c>
      <c r="H63" s="37">
        <v>60987000</v>
      </c>
      <c r="I63" s="24">
        <f t="shared" si="11"/>
        <v>0.28397855280633577</v>
      </c>
      <c r="J63" s="37">
        <v>17319000</v>
      </c>
      <c r="K63" s="37">
        <v>45987000</v>
      </c>
      <c r="L63" s="24">
        <f t="shared" si="12"/>
        <v>0.3766064322525931</v>
      </c>
      <c r="M63" s="37">
        <v>17319000</v>
      </c>
      <c r="N63" s="37">
        <v>70532000</v>
      </c>
      <c r="O63" s="24">
        <f t="shared" si="13"/>
        <v>0.24554812000226847</v>
      </c>
      <c r="P63" s="37">
        <v>22980000</v>
      </c>
      <c r="Q63" s="37">
        <v>61835000</v>
      </c>
      <c r="R63" s="24">
        <f t="shared" si="14"/>
        <v>0.3716341877577424</v>
      </c>
      <c r="S63" s="46">
        <v>15000000</v>
      </c>
      <c r="T63" s="47">
        <v>61835000</v>
      </c>
      <c r="U63" s="24">
        <f t="shared" si="15"/>
        <v>0.24258106250505376</v>
      </c>
      <c r="V63" s="46">
        <v>15000000</v>
      </c>
      <c r="W63" s="47">
        <v>168553000</v>
      </c>
      <c r="X63" s="24">
        <f t="shared" si="16"/>
        <v>0.08899277971913878</v>
      </c>
      <c r="Y63" s="46">
        <v>27055000</v>
      </c>
      <c r="Z63" s="46">
        <v>61835000</v>
      </c>
      <c r="AA63" s="24">
        <f t="shared" si="17"/>
        <v>0.43753537640494866</v>
      </c>
      <c r="AB63" s="46">
        <v>3586000</v>
      </c>
      <c r="AC63" s="46">
        <v>17496000</v>
      </c>
      <c r="AD63" s="24">
        <f t="shared" si="18"/>
        <v>0.20496113397347965</v>
      </c>
      <c r="AE63" s="37">
        <v>21000000</v>
      </c>
      <c r="AF63" s="46">
        <v>60987000</v>
      </c>
      <c r="AG63" s="64">
        <f t="shared" si="19"/>
        <v>0.3443356780953318</v>
      </c>
    </row>
    <row r="64" spans="1:33" s="10" customFormat="1" ht="12.75" customHeight="1">
      <c r="A64" s="22" t="s">
        <v>612</v>
      </c>
      <c r="B64" s="73" t="s">
        <v>300</v>
      </c>
      <c r="C64" s="102" t="s">
        <v>301</v>
      </c>
      <c r="D64" s="36">
        <v>38354000</v>
      </c>
      <c r="E64" s="37">
        <v>116278000</v>
      </c>
      <c r="F64" s="24">
        <f t="shared" si="10"/>
        <v>0.3298474345963983</v>
      </c>
      <c r="G64" s="43">
        <v>19294000</v>
      </c>
      <c r="H64" s="37">
        <v>53271000</v>
      </c>
      <c r="I64" s="24">
        <f t="shared" si="11"/>
        <v>0.3621858046591954</v>
      </c>
      <c r="J64" s="37">
        <v>19294000</v>
      </c>
      <c r="K64" s="37">
        <v>53271000</v>
      </c>
      <c r="L64" s="24">
        <f t="shared" si="12"/>
        <v>0.3621858046591954</v>
      </c>
      <c r="M64" s="37">
        <v>19294000</v>
      </c>
      <c r="N64" s="37">
        <v>38354000</v>
      </c>
      <c r="O64" s="24">
        <f t="shared" si="13"/>
        <v>0.5030505292798665</v>
      </c>
      <c r="P64" s="37">
        <v>0</v>
      </c>
      <c r="Q64" s="37">
        <v>19997000</v>
      </c>
      <c r="R64" s="24">
        <f t="shared" si="14"/>
        <v>0</v>
      </c>
      <c r="S64" s="46">
        <v>0</v>
      </c>
      <c r="T64" s="47">
        <v>19997000</v>
      </c>
      <c r="U64" s="24">
        <f t="shared" si="15"/>
        <v>0</v>
      </c>
      <c r="V64" s="46">
        <v>0</v>
      </c>
      <c r="W64" s="47">
        <v>74772000</v>
      </c>
      <c r="X64" s="24">
        <f t="shared" si="16"/>
        <v>0</v>
      </c>
      <c r="Y64" s="46">
        <v>10982000</v>
      </c>
      <c r="Z64" s="46">
        <v>19997000</v>
      </c>
      <c r="AA64" s="24">
        <f t="shared" si="17"/>
        <v>0.5491823773566035</v>
      </c>
      <c r="AB64" s="46">
        <v>2802000</v>
      </c>
      <c r="AC64" s="46">
        <v>9088000</v>
      </c>
      <c r="AD64" s="24">
        <f t="shared" si="18"/>
        <v>0.308318661971831</v>
      </c>
      <c r="AE64" s="37">
        <v>2421000</v>
      </c>
      <c r="AF64" s="46">
        <v>53271000</v>
      </c>
      <c r="AG64" s="64">
        <f t="shared" si="19"/>
        <v>0.04544686602466633</v>
      </c>
    </row>
    <row r="65" spans="1:33" s="10" customFormat="1" ht="12.75" customHeight="1">
      <c r="A65" s="22" t="s">
        <v>613</v>
      </c>
      <c r="B65" s="73" t="s">
        <v>557</v>
      </c>
      <c r="C65" s="102" t="s">
        <v>558</v>
      </c>
      <c r="D65" s="36">
        <v>318958592</v>
      </c>
      <c r="E65" s="37">
        <v>691415564</v>
      </c>
      <c r="F65" s="24">
        <f t="shared" si="10"/>
        <v>0.46131242715271015</v>
      </c>
      <c r="G65" s="43">
        <v>127085342</v>
      </c>
      <c r="H65" s="37">
        <v>496489540</v>
      </c>
      <c r="I65" s="24">
        <f t="shared" si="11"/>
        <v>0.25596781354144943</v>
      </c>
      <c r="J65" s="37">
        <v>127085342</v>
      </c>
      <c r="K65" s="37">
        <v>472715039</v>
      </c>
      <c r="L65" s="24">
        <f t="shared" si="12"/>
        <v>0.2688413346629321</v>
      </c>
      <c r="M65" s="37">
        <v>127085342</v>
      </c>
      <c r="N65" s="37">
        <v>318958592</v>
      </c>
      <c r="O65" s="24">
        <f t="shared" si="13"/>
        <v>0.3984383715864911</v>
      </c>
      <c r="P65" s="37">
        <v>34140000</v>
      </c>
      <c r="Q65" s="37">
        <v>236926028</v>
      </c>
      <c r="R65" s="24">
        <f t="shared" si="14"/>
        <v>0.14409560776496874</v>
      </c>
      <c r="S65" s="46">
        <v>0</v>
      </c>
      <c r="T65" s="47">
        <v>236926028</v>
      </c>
      <c r="U65" s="24">
        <f t="shared" si="15"/>
        <v>0</v>
      </c>
      <c r="V65" s="46">
        <v>0</v>
      </c>
      <c r="W65" s="47">
        <v>1237932000</v>
      </c>
      <c r="X65" s="24">
        <f t="shared" si="16"/>
        <v>0</v>
      </c>
      <c r="Y65" s="46">
        <v>233796028</v>
      </c>
      <c r="Z65" s="46">
        <v>236926028</v>
      </c>
      <c r="AA65" s="24">
        <f t="shared" si="17"/>
        <v>0.9867891255915539</v>
      </c>
      <c r="AB65" s="46">
        <v>11870000</v>
      </c>
      <c r="AC65" s="46">
        <v>41518829</v>
      </c>
      <c r="AD65" s="24">
        <f t="shared" si="18"/>
        <v>0.28589438300391373</v>
      </c>
      <c r="AE65" s="37">
        <v>131317000</v>
      </c>
      <c r="AF65" s="46">
        <v>496489540</v>
      </c>
      <c r="AG65" s="64">
        <f t="shared" si="19"/>
        <v>0.2644909699406759</v>
      </c>
    </row>
    <row r="66" spans="1:33" s="66" customFormat="1" ht="12.75" customHeight="1">
      <c r="A66" s="74"/>
      <c r="B66" s="75" t="s">
        <v>639</v>
      </c>
      <c r="C66" s="72"/>
      <c r="D66" s="38">
        <f>SUM(D59:D65)</f>
        <v>2309325471</v>
      </c>
      <c r="E66" s="39">
        <f>SUM(E59:E65)</f>
        <v>3186613263</v>
      </c>
      <c r="F66" s="28">
        <f t="shared" si="10"/>
        <v>0.7246958700052332</v>
      </c>
      <c r="G66" s="44">
        <f>SUM(G59:G65)</f>
        <v>701698497</v>
      </c>
      <c r="H66" s="39">
        <f>SUM(H59:H65)</f>
        <v>2718667133</v>
      </c>
      <c r="I66" s="28">
        <f t="shared" si="11"/>
        <v>0.2581038658549156</v>
      </c>
      <c r="J66" s="39">
        <f>SUM(J59:J65)</f>
        <v>701698497</v>
      </c>
      <c r="K66" s="39">
        <f>SUM(K59:K65)</f>
        <v>1753084922</v>
      </c>
      <c r="L66" s="28">
        <f t="shared" si="12"/>
        <v>0.40026497757990526</v>
      </c>
      <c r="M66" s="39">
        <f>SUM(M59:M65)</f>
        <v>701698497</v>
      </c>
      <c r="N66" s="39">
        <f>SUM(N59:N65)</f>
        <v>2309325471</v>
      </c>
      <c r="O66" s="28">
        <f t="shared" si="13"/>
        <v>0.30385430975918076</v>
      </c>
      <c r="P66" s="39">
        <f>SUM(P59:P65)</f>
        <v>176631600</v>
      </c>
      <c r="Q66" s="39">
        <f>SUM(Q59:Q65)</f>
        <v>616161528</v>
      </c>
      <c r="R66" s="28">
        <f t="shared" si="14"/>
        <v>0.2866644410165122</v>
      </c>
      <c r="S66" s="59">
        <f>SUM(S59:S65)</f>
        <v>73372100</v>
      </c>
      <c r="T66" s="60">
        <f>SUM(T59:T65)</f>
        <v>616161528</v>
      </c>
      <c r="U66" s="28">
        <f t="shared" si="15"/>
        <v>0.11907932687416992</v>
      </c>
      <c r="V66" s="59">
        <f>SUM(V59:V65)</f>
        <v>73372100</v>
      </c>
      <c r="W66" s="60">
        <f>SUM(W59:W65)</f>
        <v>6225124000</v>
      </c>
      <c r="X66" s="28">
        <f t="shared" si="16"/>
        <v>0.011786447948667367</v>
      </c>
      <c r="Y66" s="59">
        <f>SUM(Y59:Y65)</f>
        <v>484583444</v>
      </c>
      <c r="Z66" s="59">
        <f>SUM(Z59:Z65)</f>
        <v>616161528</v>
      </c>
      <c r="AA66" s="28">
        <f t="shared" si="17"/>
        <v>0.7864552101669029</v>
      </c>
      <c r="AB66" s="59">
        <f>SUM(AB59:AB65)</f>
        <v>211900000</v>
      </c>
      <c r="AC66" s="59">
        <f>SUM(AC59:AC65)</f>
        <v>1496915038</v>
      </c>
      <c r="AD66" s="28">
        <f t="shared" si="18"/>
        <v>0.14155780028979842</v>
      </c>
      <c r="AE66" s="39">
        <f>SUM(AE59:AE65)</f>
        <v>362016000</v>
      </c>
      <c r="AF66" s="59">
        <f>SUM(AF59:AF65)</f>
        <v>2718667133</v>
      </c>
      <c r="AG66" s="76">
        <f t="shared" si="19"/>
        <v>0.13315936901790618</v>
      </c>
    </row>
    <row r="67" spans="1:33" s="10" customFormat="1" ht="12.75" customHeight="1">
      <c r="A67" s="22" t="s">
        <v>612</v>
      </c>
      <c r="B67" s="73" t="s">
        <v>302</v>
      </c>
      <c r="C67" s="102" t="s">
        <v>303</v>
      </c>
      <c r="D67" s="36">
        <v>90229360</v>
      </c>
      <c r="E67" s="37">
        <v>159075360</v>
      </c>
      <c r="F67" s="24">
        <f t="shared" si="10"/>
        <v>0.5672114147659323</v>
      </c>
      <c r="G67" s="43">
        <v>41398456</v>
      </c>
      <c r="H67" s="37">
        <v>115617259</v>
      </c>
      <c r="I67" s="24">
        <f t="shared" si="11"/>
        <v>0.35806467268005376</v>
      </c>
      <c r="J67" s="37">
        <v>41398456</v>
      </c>
      <c r="K67" s="37">
        <v>106317259</v>
      </c>
      <c r="L67" s="24">
        <f t="shared" si="12"/>
        <v>0.38938603562004925</v>
      </c>
      <c r="M67" s="37">
        <v>41398456</v>
      </c>
      <c r="N67" s="37">
        <v>90229360</v>
      </c>
      <c r="O67" s="24">
        <f t="shared" si="13"/>
        <v>0.4588135835164962</v>
      </c>
      <c r="P67" s="37">
        <v>16082900</v>
      </c>
      <c r="Q67" s="37">
        <v>43458100</v>
      </c>
      <c r="R67" s="24">
        <f t="shared" si="14"/>
        <v>0.37007830531017233</v>
      </c>
      <c r="S67" s="46">
        <v>0</v>
      </c>
      <c r="T67" s="47">
        <v>43458100</v>
      </c>
      <c r="U67" s="24">
        <f t="shared" si="15"/>
        <v>0</v>
      </c>
      <c r="V67" s="46">
        <v>0</v>
      </c>
      <c r="W67" s="47">
        <v>243000000</v>
      </c>
      <c r="X67" s="24">
        <f t="shared" si="16"/>
        <v>0</v>
      </c>
      <c r="Y67" s="46">
        <v>34489000</v>
      </c>
      <c r="Z67" s="46">
        <v>43458100</v>
      </c>
      <c r="AA67" s="24">
        <f t="shared" si="17"/>
        <v>0.7936149992751639</v>
      </c>
      <c r="AB67" s="46">
        <v>9000000</v>
      </c>
      <c r="AC67" s="46">
        <v>18471600</v>
      </c>
      <c r="AD67" s="24">
        <f t="shared" si="18"/>
        <v>0.48723445722081465</v>
      </c>
      <c r="AE67" s="37">
        <v>8000000</v>
      </c>
      <c r="AF67" s="46">
        <v>115617259</v>
      </c>
      <c r="AG67" s="64">
        <f t="shared" si="19"/>
        <v>0.0691938216594462</v>
      </c>
    </row>
    <row r="68" spans="1:33" s="10" customFormat="1" ht="12.75" customHeight="1">
      <c r="A68" s="22" t="s">
        <v>612</v>
      </c>
      <c r="B68" s="73" t="s">
        <v>304</v>
      </c>
      <c r="C68" s="102" t="s">
        <v>305</v>
      </c>
      <c r="D68" s="36">
        <v>926790295</v>
      </c>
      <c r="E68" s="37">
        <v>1024260295</v>
      </c>
      <c r="F68" s="24">
        <f t="shared" si="10"/>
        <v>0.9048386426030505</v>
      </c>
      <c r="G68" s="43">
        <v>220344109</v>
      </c>
      <c r="H68" s="37">
        <v>932346446</v>
      </c>
      <c r="I68" s="24">
        <f t="shared" si="11"/>
        <v>0.23633286740710116</v>
      </c>
      <c r="J68" s="37">
        <v>220344109</v>
      </c>
      <c r="K68" s="37">
        <v>569633958</v>
      </c>
      <c r="L68" s="24">
        <f t="shared" si="12"/>
        <v>0.386817018026162</v>
      </c>
      <c r="M68" s="37">
        <v>220344109</v>
      </c>
      <c r="N68" s="37">
        <v>926790295</v>
      </c>
      <c r="O68" s="24">
        <f t="shared" si="13"/>
        <v>0.2377496939585454</v>
      </c>
      <c r="P68" s="37">
        <v>352542249</v>
      </c>
      <c r="Q68" s="37">
        <v>444416251</v>
      </c>
      <c r="R68" s="24">
        <f t="shared" si="14"/>
        <v>0.7932703815549715</v>
      </c>
      <c r="S68" s="46">
        <v>193566427</v>
      </c>
      <c r="T68" s="47">
        <v>444416251</v>
      </c>
      <c r="U68" s="24">
        <f t="shared" si="15"/>
        <v>0.4355520901057239</v>
      </c>
      <c r="V68" s="46">
        <v>193566427</v>
      </c>
      <c r="W68" s="47">
        <v>1105013152</v>
      </c>
      <c r="X68" s="24">
        <f t="shared" si="16"/>
        <v>0.17517115217104673</v>
      </c>
      <c r="Y68" s="46">
        <v>333732815</v>
      </c>
      <c r="Z68" s="46">
        <v>444416251</v>
      </c>
      <c r="AA68" s="24">
        <f t="shared" si="17"/>
        <v>0.7509464702270755</v>
      </c>
      <c r="AB68" s="46">
        <v>26324207</v>
      </c>
      <c r="AC68" s="46">
        <v>528853273</v>
      </c>
      <c r="AD68" s="24">
        <f t="shared" si="18"/>
        <v>0.04977601225888603</v>
      </c>
      <c r="AE68" s="37">
        <v>137043300</v>
      </c>
      <c r="AF68" s="46">
        <v>932346446</v>
      </c>
      <c r="AG68" s="64">
        <f t="shared" si="19"/>
        <v>0.14698752871097445</v>
      </c>
    </row>
    <row r="69" spans="1:33" s="10" customFormat="1" ht="12.75" customHeight="1">
      <c r="A69" s="22" t="s">
        <v>612</v>
      </c>
      <c r="B69" s="73" t="s">
        <v>306</v>
      </c>
      <c r="C69" s="102" t="s">
        <v>307</v>
      </c>
      <c r="D69" s="36">
        <v>45493000</v>
      </c>
      <c r="E69" s="37">
        <v>108478000</v>
      </c>
      <c r="F69" s="24">
        <f t="shared" si="10"/>
        <v>0.4193753572152879</v>
      </c>
      <c r="G69" s="43">
        <v>20340309</v>
      </c>
      <c r="H69" s="37">
        <v>74517000</v>
      </c>
      <c r="I69" s="24">
        <f t="shared" si="11"/>
        <v>0.2729619952494062</v>
      </c>
      <c r="J69" s="37">
        <v>20340309</v>
      </c>
      <c r="K69" s="37">
        <v>74517000</v>
      </c>
      <c r="L69" s="24">
        <f t="shared" si="12"/>
        <v>0.2729619952494062</v>
      </c>
      <c r="M69" s="37">
        <v>20340309</v>
      </c>
      <c r="N69" s="37">
        <v>45493000</v>
      </c>
      <c r="O69" s="24">
        <f t="shared" si="13"/>
        <v>0.4471085441716308</v>
      </c>
      <c r="P69" s="37">
        <v>0</v>
      </c>
      <c r="Q69" s="37">
        <v>33961234</v>
      </c>
      <c r="R69" s="24">
        <f t="shared" si="14"/>
        <v>0</v>
      </c>
      <c r="S69" s="46">
        <v>0</v>
      </c>
      <c r="T69" s="47">
        <v>33961234</v>
      </c>
      <c r="U69" s="24">
        <f t="shared" si="15"/>
        <v>0</v>
      </c>
      <c r="V69" s="46">
        <v>0</v>
      </c>
      <c r="W69" s="47">
        <v>137410000</v>
      </c>
      <c r="X69" s="24">
        <f t="shared" si="16"/>
        <v>0</v>
      </c>
      <c r="Y69" s="46">
        <v>32928482</v>
      </c>
      <c r="Z69" s="46">
        <v>33961234</v>
      </c>
      <c r="AA69" s="24">
        <f t="shared" si="17"/>
        <v>0.9695902687163841</v>
      </c>
      <c r="AB69" s="46">
        <v>1614000</v>
      </c>
      <c r="AC69" s="46">
        <v>0</v>
      </c>
      <c r="AD69" s="24">
        <f t="shared" si="18"/>
        <v>0</v>
      </c>
      <c r="AE69" s="37">
        <v>5361000</v>
      </c>
      <c r="AF69" s="46">
        <v>74517000</v>
      </c>
      <c r="AG69" s="64">
        <f t="shared" si="19"/>
        <v>0.07194331494826683</v>
      </c>
    </row>
    <row r="70" spans="1:33" s="10" customFormat="1" ht="12.75" customHeight="1">
      <c r="A70" s="22" t="s">
        <v>612</v>
      </c>
      <c r="B70" s="73" t="s">
        <v>308</v>
      </c>
      <c r="C70" s="102" t="s">
        <v>309</v>
      </c>
      <c r="D70" s="36">
        <v>40431571</v>
      </c>
      <c r="E70" s="37">
        <v>91761571</v>
      </c>
      <c r="F70" s="24">
        <f t="shared" si="10"/>
        <v>0.44061550559111506</v>
      </c>
      <c r="G70" s="43">
        <v>18931907</v>
      </c>
      <c r="H70" s="37">
        <v>64271996</v>
      </c>
      <c r="I70" s="24">
        <f t="shared" si="11"/>
        <v>0.29455918873283476</v>
      </c>
      <c r="J70" s="37">
        <v>18931907</v>
      </c>
      <c r="K70" s="37">
        <v>64271996</v>
      </c>
      <c r="L70" s="24">
        <f t="shared" si="12"/>
        <v>0.29455918873283476</v>
      </c>
      <c r="M70" s="37">
        <v>18931907</v>
      </c>
      <c r="N70" s="37">
        <v>40431571</v>
      </c>
      <c r="O70" s="24">
        <f t="shared" si="13"/>
        <v>0.46824564397955254</v>
      </c>
      <c r="P70" s="37">
        <v>12882520</v>
      </c>
      <c r="Q70" s="37">
        <v>39359520</v>
      </c>
      <c r="R70" s="24">
        <f t="shared" si="14"/>
        <v>0.3273037882575804</v>
      </c>
      <c r="S70" s="46">
        <v>0</v>
      </c>
      <c r="T70" s="47">
        <v>39359520</v>
      </c>
      <c r="U70" s="24">
        <f t="shared" si="15"/>
        <v>0</v>
      </c>
      <c r="V70" s="46">
        <v>0</v>
      </c>
      <c r="W70" s="47">
        <v>71684118</v>
      </c>
      <c r="X70" s="24">
        <f t="shared" si="16"/>
        <v>0</v>
      </c>
      <c r="Y70" s="46">
        <v>20364520</v>
      </c>
      <c r="Z70" s="46">
        <v>39359520</v>
      </c>
      <c r="AA70" s="24">
        <f t="shared" si="17"/>
        <v>0.5173975698890637</v>
      </c>
      <c r="AB70" s="46">
        <v>7700374</v>
      </c>
      <c r="AC70" s="46">
        <v>0</v>
      </c>
      <c r="AD70" s="24">
        <f t="shared" si="18"/>
        <v>0</v>
      </c>
      <c r="AE70" s="37">
        <v>6987473</v>
      </c>
      <c r="AF70" s="46">
        <v>64271996</v>
      </c>
      <c r="AG70" s="64">
        <f t="shared" si="19"/>
        <v>0.10871722421690466</v>
      </c>
    </row>
    <row r="71" spans="1:33" s="10" customFormat="1" ht="12.75" customHeight="1">
      <c r="A71" s="22" t="s">
        <v>613</v>
      </c>
      <c r="B71" s="73" t="s">
        <v>559</v>
      </c>
      <c r="C71" s="102" t="s">
        <v>560</v>
      </c>
      <c r="D71" s="36">
        <v>315583750</v>
      </c>
      <c r="E71" s="37">
        <v>593935750</v>
      </c>
      <c r="F71" s="24">
        <f t="shared" si="10"/>
        <v>0.5313432471441566</v>
      </c>
      <c r="G71" s="43">
        <v>108909091</v>
      </c>
      <c r="H71" s="37">
        <v>428483876</v>
      </c>
      <c r="I71" s="24">
        <f t="shared" si="11"/>
        <v>0.25417313719408197</v>
      </c>
      <c r="J71" s="37">
        <v>108909091</v>
      </c>
      <c r="K71" s="37">
        <v>373535777</v>
      </c>
      <c r="L71" s="24">
        <f t="shared" si="12"/>
        <v>0.29156267673926184</v>
      </c>
      <c r="M71" s="37">
        <v>108909091</v>
      </c>
      <c r="N71" s="37">
        <v>315583750</v>
      </c>
      <c r="O71" s="24">
        <f t="shared" si="13"/>
        <v>0.34510360878847535</v>
      </c>
      <c r="P71" s="37">
        <v>97559789</v>
      </c>
      <c r="Q71" s="37">
        <v>262932789</v>
      </c>
      <c r="R71" s="24">
        <f t="shared" si="14"/>
        <v>0.3710445904105174</v>
      </c>
      <c r="S71" s="46">
        <v>0</v>
      </c>
      <c r="T71" s="47">
        <v>262932789</v>
      </c>
      <c r="U71" s="24">
        <f t="shared" si="15"/>
        <v>0</v>
      </c>
      <c r="V71" s="46">
        <v>0</v>
      </c>
      <c r="W71" s="47">
        <v>849557000</v>
      </c>
      <c r="X71" s="24">
        <f t="shared" si="16"/>
        <v>0</v>
      </c>
      <c r="Y71" s="46">
        <v>244049000</v>
      </c>
      <c r="Z71" s="46">
        <v>262932789</v>
      </c>
      <c r="AA71" s="24">
        <f t="shared" si="17"/>
        <v>0.9281801669855637</v>
      </c>
      <c r="AB71" s="46">
        <v>43404142</v>
      </c>
      <c r="AC71" s="46">
        <v>108624697</v>
      </c>
      <c r="AD71" s="24">
        <f t="shared" si="18"/>
        <v>0.3995789465815495</v>
      </c>
      <c r="AE71" s="37">
        <v>81289890</v>
      </c>
      <c r="AF71" s="46">
        <v>428483876</v>
      </c>
      <c r="AG71" s="64">
        <f t="shared" si="19"/>
        <v>0.1897151667849457</v>
      </c>
    </row>
    <row r="72" spans="1:33" s="66" customFormat="1" ht="12.75" customHeight="1">
      <c r="A72" s="74"/>
      <c r="B72" s="75" t="s">
        <v>640</v>
      </c>
      <c r="C72" s="72"/>
      <c r="D72" s="38">
        <f>SUM(D67:D71)</f>
        <v>1418527976</v>
      </c>
      <c r="E72" s="39">
        <f>SUM(E67:E71)</f>
        <v>1977510976</v>
      </c>
      <c r="F72" s="28">
        <f t="shared" si="10"/>
        <v>0.7173300139498189</v>
      </c>
      <c r="G72" s="44">
        <f>SUM(G67:G71)</f>
        <v>409923872</v>
      </c>
      <c r="H72" s="39">
        <f>SUM(H67:H71)</f>
        <v>1615236577</v>
      </c>
      <c r="I72" s="28">
        <f t="shared" si="11"/>
        <v>0.25378565458278374</v>
      </c>
      <c r="J72" s="39">
        <f>SUM(J67:J71)</f>
        <v>409923872</v>
      </c>
      <c r="K72" s="39">
        <f>SUM(K67:K71)</f>
        <v>1188275990</v>
      </c>
      <c r="L72" s="28">
        <f t="shared" si="12"/>
        <v>0.34497362182669367</v>
      </c>
      <c r="M72" s="39">
        <f>SUM(M67:M71)</f>
        <v>409923872</v>
      </c>
      <c r="N72" s="39">
        <f>SUM(N67:N71)</f>
        <v>1418527976</v>
      </c>
      <c r="O72" s="28">
        <f t="shared" si="13"/>
        <v>0.2889783486370945</v>
      </c>
      <c r="P72" s="39">
        <f>SUM(P67:P71)</f>
        <v>479067458</v>
      </c>
      <c r="Q72" s="39">
        <f>SUM(Q67:Q71)</f>
        <v>824127894</v>
      </c>
      <c r="R72" s="28">
        <f t="shared" si="14"/>
        <v>0.5813023215059385</v>
      </c>
      <c r="S72" s="59">
        <f>SUM(S67:S71)</f>
        <v>193566427</v>
      </c>
      <c r="T72" s="60">
        <f>SUM(T67:T71)</f>
        <v>824127894</v>
      </c>
      <c r="U72" s="28">
        <f t="shared" si="15"/>
        <v>0.23487425727152975</v>
      </c>
      <c r="V72" s="59">
        <f>SUM(V67:V71)</f>
        <v>193566427</v>
      </c>
      <c r="W72" s="60">
        <f>SUM(W67:W71)</f>
        <v>2406664270</v>
      </c>
      <c r="X72" s="28">
        <f t="shared" si="16"/>
        <v>0.08042934339154834</v>
      </c>
      <c r="Y72" s="59">
        <f>SUM(Y67:Y71)</f>
        <v>665563817</v>
      </c>
      <c r="Z72" s="59">
        <f>SUM(Z67:Z71)</f>
        <v>824127894</v>
      </c>
      <c r="AA72" s="28">
        <f t="shared" si="17"/>
        <v>0.8075977306988228</v>
      </c>
      <c r="AB72" s="59">
        <f>SUM(AB67:AB71)</f>
        <v>88042723</v>
      </c>
      <c r="AC72" s="59">
        <f>SUM(AC67:AC71)</f>
        <v>655949570</v>
      </c>
      <c r="AD72" s="28">
        <f t="shared" si="18"/>
        <v>0.13422178628762574</v>
      </c>
      <c r="AE72" s="39">
        <f>SUM(AE67:AE71)</f>
        <v>238681663</v>
      </c>
      <c r="AF72" s="59">
        <f>SUM(AF67:AF71)</f>
        <v>1615236577</v>
      </c>
      <c r="AG72" s="76">
        <f t="shared" si="19"/>
        <v>0.14776885714370497</v>
      </c>
    </row>
    <row r="73" spans="1:33" s="10" customFormat="1" ht="12.75" customHeight="1">
      <c r="A73" s="22" t="s">
        <v>612</v>
      </c>
      <c r="B73" s="73" t="s">
        <v>310</v>
      </c>
      <c r="C73" s="102" t="s">
        <v>311</v>
      </c>
      <c r="D73" s="36">
        <v>55386723</v>
      </c>
      <c r="E73" s="37">
        <v>110252723</v>
      </c>
      <c r="F73" s="24">
        <f t="shared" si="10"/>
        <v>0.5023614972303224</v>
      </c>
      <c r="G73" s="43">
        <v>20707000</v>
      </c>
      <c r="H73" s="37">
        <v>57457000</v>
      </c>
      <c r="I73" s="24">
        <f t="shared" si="11"/>
        <v>0.3603912491080286</v>
      </c>
      <c r="J73" s="37">
        <v>20707000</v>
      </c>
      <c r="K73" s="37">
        <v>57457000</v>
      </c>
      <c r="L73" s="24">
        <f t="shared" si="12"/>
        <v>0.3603912491080286</v>
      </c>
      <c r="M73" s="37">
        <v>20707000</v>
      </c>
      <c r="N73" s="37">
        <v>55386723</v>
      </c>
      <c r="O73" s="24">
        <f t="shared" si="13"/>
        <v>0.3738621618758705</v>
      </c>
      <c r="P73" s="37">
        <v>11417000</v>
      </c>
      <c r="Q73" s="37">
        <v>60055000</v>
      </c>
      <c r="R73" s="24">
        <f t="shared" si="14"/>
        <v>0.19010906668886854</v>
      </c>
      <c r="S73" s="46">
        <v>0</v>
      </c>
      <c r="T73" s="47">
        <v>60055000</v>
      </c>
      <c r="U73" s="24">
        <f t="shared" si="15"/>
        <v>0</v>
      </c>
      <c r="V73" s="46">
        <v>0</v>
      </c>
      <c r="W73" s="47">
        <v>238313000</v>
      </c>
      <c r="X73" s="24">
        <f t="shared" si="16"/>
        <v>0</v>
      </c>
      <c r="Y73" s="46">
        <v>20520000</v>
      </c>
      <c r="Z73" s="46">
        <v>60055000</v>
      </c>
      <c r="AA73" s="24">
        <f t="shared" si="17"/>
        <v>0.34168678711181416</v>
      </c>
      <c r="AB73" s="46">
        <v>1847000</v>
      </c>
      <c r="AC73" s="46">
        <v>156271</v>
      </c>
      <c r="AD73" s="24">
        <f t="shared" si="18"/>
        <v>11.819211497974672</v>
      </c>
      <c r="AE73" s="37">
        <v>22047000</v>
      </c>
      <c r="AF73" s="46">
        <v>57457000</v>
      </c>
      <c r="AG73" s="64">
        <f t="shared" si="19"/>
        <v>0.38371303757592634</v>
      </c>
    </row>
    <row r="74" spans="1:33" s="10" customFormat="1" ht="12.75" customHeight="1">
      <c r="A74" s="22" t="s">
        <v>612</v>
      </c>
      <c r="B74" s="73" t="s">
        <v>312</v>
      </c>
      <c r="C74" s="102" t="s">
        <v>313</v>
      </c>
      <c r="D74" s="36">
        <v>28264013</v>
      </c>
      <c r="E74" s="37">
        <v>44507013</v>
      </c>
      <c r="F74" s="24">
        <f aca="true" t="shared" si="20" ref="F74:F80">IF($E74=0,0,($N74/$E74))</f>
        <v>0.6350462791111144</v>
      </c>
      <c r="G74" s="43">
        <v>13445243</v>
      </c>
      <c r="H74" s="37">
        <v>34891248</v>
      </c>
      <c r="I74" s="24">
        <f aca="true" t="shared" si="21" ref="I74:I80">IF($AF74=0,0,($M74/$AF74))</f>
        <v>0.3853471506665511</v>
      </c>
      <c r="J74" s="37">
        <v>13445243</v>
      </c>
      <c r="K74" s="37">
        <v>34891248</v>
      </c>
      <c r="L74" s="24">
        <f aca="true" t="shared" si="22" ref="L74:L80">IF($K74=0,0,($M74/$K74))</f>
        <v>0.3853471506665511</v>
      </c>
      <c r="M74" s="37">
        <v>13445243</v>
      </c>
      <c r="N74" s="37">
        <v>28264013</v>
      </c>
      <c r="O74" s="24">
        <f aca="true" t="shared" si="23" ref="O74:O80">IF($N74=0,0,($M74/$N74))</f>
        <v>0.4757018403579138</v>
      </c>
      <c r="P74" s="37">
        <v>1010000</v>
      </c>
      <c r="Q74" s="37">
        <v>10577000</v>
      </c>
      <c r="R74" s="24">
        <f aca="true" t="shared" si="24" ref="R74:R80">IF($T74=0,0,($P74/$T74))</f>
        <v>0.09549021461662097</v>
      </c>
      <c r="S74" s="46">
        <v>365000</v>
      </c>
      <c r="T74" s="47">
        <v>10577000</v>
      </c>
      <c r="U74" s="24">
        <f aca="true" t="shared" si="25" ref="U74:U80">IF($T74=0,0,($V74/$T74))</f>
        <v>0.03450883993570956</v>
      </c>
      <c r="V74" s="46">
        <v>365000</v>
      </c>
      <c r="W74" s="47">
        <v>53570000</v>
      </c>
      <c r="X74" s="24">
        <f aca="true" t="shared" si="26" ref="X74:X80">IF($W74=0,0,($V74/$W74))</f>
        <v>0.006813515027067388</v>
      </c>
      <c r="Y74" s="46">
        <v>4714500</v>
      </c>
      <c r="Z74" s="46">
        <v>10577000</v>
      </c>
      <c r="AA74" s="24">
        <f aca="true" t="shared" si="27" ref="AA74:AA80">IF($Z74=0,0,($Y74/$Z74))</f>
        <v>0.4457313037723362</v>
      </c>
      <c r="AB74" s="46">
        <v>5119000</v>
      </c>
      <c r="AC74" s="46">
        <v>2495642</v>
      </c>
      <c r="AD74" s="24">
        <f aca="true" t="shared" si="28" ref="AD74:AD80">IF($AC74=0,0,($AB74/$AC74))</f>
        <v>2.0511756093221702</v>
      </c>
      <c r="AE74" s="37">
        <v>-108000</v>
      </c>
      <c r="AF74" s="46">
        <v>34891248</v>
      </c>
      <c r="AG74" s="64">
        <f aca="true" t="shared" si="29" ref="AG74:AG80">IF($AF74=0,0,($AE74/$AF74))</f>
        <v>-0.003095332101620441</v>
      </c>
    </row>
    <row r="75" spans="1:33" s="10" customFormat="1" ht="12.75" customHeight="1">
      <c r="A75" s="22" t="s">
        <v>612</v>
      </c>
      <c r="B75" s="73" t="s">
        <v>314</v>
      </c>
      <c r="C75" s="102" t="s">
        <v>315</v>
      </c>
      <c r="D75" s="36">
        <v>191590927</v>
      </c>
      <c r="E75" s="37">
        <v>249720927</v>
      </c>
      <c r="F75" s="24">
        <f t="shared" si="20"/>
        <v>0.7672201497153661</v>
      </c>
      <c r="G75" s="43">
        <v>84131120</v>
      </c>
      <c r="H75" s="37">
        <v>227865574</v>
      </c>
      <c r="I75" s="24">
        <f t="shared" si="21"/>
        <v>0.36921382428747224</v>
      </c>
      <c r="J75" s="37">
        <v>84131120</v>
      </c>
      <c r="K75" s="37">
        <v>172807637</v>
      </c>
      <c r="L75" s="24">
        <f t="shared" si="22"/>
        <v>0.4868483908497632</v>
      </c>
      <c r="M75" s="37">
        <v>84131120</v>
      </c>
      <c r="N75" s="37">
        <v>191590927</v>
      </c>
      <c r="O75" s="24">
        <f t="shared" si="23"/>
        <v>0.4391184975058866</v>
      </c>
      <c r="P75" s="37">
        <v>53156187</v>
      </c>
      <c r="Q75" s="37">
        <v>86876187</v>
      </c>
      <c r="R75" s="24">
        <f t="shared" si="24"/>
        <v>0.6118614183654262</v>
      </c>
      <c r="S75" s="46">
        <v>0</v>
      </c>
      <c r="T75" s="47">
        <v>86876187</v>
      </c>
      <c r="U75" s="24">
        <f t="shared" si="25"/>
        <v>0</v>
      </c>
      <c r="V75" s="46">
        <v>0</v>
      </c>
      <c r="W75" s="47">
        <v>163909000</v>
      </c>
      <c r="X75" s="24">
        <f t="shared" si="26"/>
        <v>0</v>
      </c>
      <c r="Y75" s="46">
        <v>59076187</v>
      </c>
      <c r="Z75" s="46">
        <v>86876187</v>
      </c>
      <c r="AA75" s="24">
        <f t="shared" si="27"/>
        <v>0.6800043721992541</v>
      </c>
      <c r="AB75" s="46">
        <v>29219000</v>
      </c>
      <c r="AC75" s="46">
        <v>68983716</v>
      </c>
      <c r="AD75" s="24">
        <f t="shared" si="28"/>
        <v>0.42356372915602286</v>
      </c>
      <c r="AE75" s="37">
        <v>40394000</v>
      </c>
      <c r="AF75" s="46">
        <v>227865574</v>
      </c>
      <c r="AG75" s="64">
        <f t="shared" si="29"/>
        <v>0.1772711835794906</v>
      </c>
    </row>
    <row r="76" spans="1:33" s="10" customFormat="1" ht="12.75" customHeight="1">
      <c r="A76" s="22" t="s">
        <v>612</v>
      </c>
      <c r="B76" s="73" t="s">
        <v>316</v>
      </c>
      <c r="C76" s="102" t="s">
        <v>317</v>
      </c>
      <c r="D76" s="36">
        <v>47163963</v>
      </c>
      <c r="E76" s="37">
        <v>101125023</v>
      </c>
      <c r="F76" s="24">
        <f t="shared" si="20"/>
        <v>0.4663926059131774</v>
      </c>
      <c r="G76" s="43">
        <v>29161173</v>
      </c>
      <c r="H76" s="37">
        <v>73633105</v>
      </c>
      <c r="I76" s="24">
        <f t="shared" si="21"/>
        <v>0.39603345533235357</v>
      </c>
      <c r="J76" s="37">
        <v>29161173</v>
      </c>
      <c r="K76" s="37">
        <v>73633105</v>
      </c>
      <c r="L76" s="24">
        <f t="shared" si="22"/>
        <v>0.39603345533235357</v>
      </c>
      <c r="M76" s="37">
        <v>29161173</v>
      </c>
      <c r="N76" s="37">
        <v>47163963</v>
      </c>
      <c r="O76" s="24">
        <f t="shared" si="23"/>
        <v>0.6182935263518886</v>
      </c>
      <c r="P76" s="37">
        <v>10862000</v>
      </c>
      <c r="Q76" s="37">
        <v>39047330</v>
      </c>
      <c r="R76" s="24">
        <f t="shared" si="24"/>
        <v>0.2781752299068848</v>
      </c>
      <c r="S76" s="46">
        <v>0</v>
      </c>
      <c r="T76" s="47">
        <v>39047330</v>
      </c>
      <c r="U76" s="24">
        <f t="shared" si="25"/>
        <v>0</v>
      </c>
      <c r="V76" s="46">
        <v>0</v>
      </c>
      <c r="W76" s="47">
        <v>117850000</v>
      </c>
      <c r="X76" s="24">
        <f t="shared" si="26"/>
        <v>0</v>
      </c>
      <c r="Y76" s="46">
        <v>17290330</v>
      </c>
      <c r="Z76" s="46">
        <v>39047330</v>
      </c>
      <c r="AA76" s="24">
        <f t="shared" si="27"/>
        <v>0.4428044119790009</v>
      </c>
      <c r="AB76" s="46">
        <v>3200000</v>
      </c>
      <c r="AC76" s="46">
        <v>2068911</v>
      </c>
      <c r="AD76" s="24">
        <f t="shared" si="28"/>
        <v>1.546707422407247</v>
      </c>
      <c r="AE76" s="37">
        <v>6150000</v>
      </c>
      <c r="AF76" s="46">
        <v>73633105</v>
      </c>
      <c r="AG76" s="64">
        <f t="shared" si="29"/>
        <v>0.08352221463430069</v>
      </c>
    </row>
    <row r="77" spans="1:33" s="10" customFormat="1" ht="12.75" customHeight="1">
      <c r="A77" s="22" t="s">
        <v>612</v>
      </c>
      <c r="B77" s="73" t="s">
        <v>318</v>
      </c>
      <c r="C77" s="102" t="s">
        <v>319</v>
      </c>
      <c r="D77" s="36">
        <v>80498240</v>
      </c>
      <c r="E77" s="37">
        <v>171814997</v>
      </c>
      <c r="F77" s="24">
        <f t="shared" si="20"/>
        <v>0.4685169595527217</v>
      </c>
      <c r="G77" s="43">
        <v>30883815</v>
      </c>
      <c r="H77" s="37">
        <v>115596757</v>
      </c>
      <c r="I77" s="24">
        <f t="shared" si="21"/>
        <v>0.2671685244595573</v>
      </c>
      <c r="J77" s="37">
        <v>30883815</v>
      </c>
      <c r="K77" s="37">
        <v>115596757</v>
      </c>
      <c r="L77" s="24">
        <f t="shared" si="22"/>
        <v>0.2671685244595573</v>
      </c>
      <c r="M77" s="37">
        <v>30883815</v>
      </c>
      <c r="N77" s="37">
        <v>80498240</v>
      </c>
      <c r="O77" s="24">
        <f t="shared" si="23"/>
        <v>0.383658263832849</v>
      </c>
      <c r="P77" s="37">
        <v>0</v>
      </c>
      <c r="Q77" s="37">
        <v>56218240</v>
      </c>
      <c r="R77" s="24">
        <f t="shared" si="24"/>
        <v>0</v>
      </c>
      <c r="S77" s="46">
        <v>0</v>
      </c>
      <c r="T77" s="47">
        <v>56218240</v>
      </c>
      <c r="U77" s="24">
        <f t="shared" si="25"/>
        <v>0</v>
      </c>
      <c r="V77" s="46">
        <v>0</v>
      </c>
      <c r="W77" s="47">
        <v>210795872</v>
      </c>
      <c r="X77" s="24">
        <f t="shared" si="26"/>
        <v>0</v>
      </c>
      <c r="Y77" s="46">
        <v>56218240</v>
      </c>
      <c r="Z77" s="46">
        <v>56218240</v>
      </c>
      <c r="AA77" s="24">
        <f t="shared" si="27"/>
        <v>1</v>
      </c>
      <c r="AB77" s="46">
        <v>7945757</v>
      </c>
      <c r="AC77" s="46">
        <v>300000</v>
      </c>
      <c r="AD77" s="24">
        <f t="shared" si="28"/>
        <v>26.485856666666667</v>
      </c>
      <c r="AE77" s="37">
        <v>11315608</v>
      </c>
      <c r="AF77" s="46">
        <v>115596757</v>
      </c>
      <c r="AG77" s="64">
        <f t="shared" si="29"/>
        <v>0.09788862848462089</v>
      </c>
    </row>
    <row r="78" spans="1:33" s="10" customFormat="1" ht="12.75" customHeight="1">
      <c r="A78" s="22" t="s">
        <v>613</v>
      </c>
      <c r="B78" s="73" t="s">
        <v>589</v>
      </c>
      <c r="C78" s="102" t="s">
        <v>590</v>
      </c>
      <c r="D78" s="36">
        <v>242824490</v>
      </c>
      <c r="E78" s="37">
        <v>460424490</v>
      </c>
      <c r="F78" s="24">
        <f t="shared" si="20"/>
        <v>0.5273926458603451</v>
      </c>
      <c r="G78" s="43">
        <v>81083075</v>
      </c>
      <c r="H78" s="37">
        <v>230123413</v>
      </c>
      <c r="I78" s="24">
        <f t="shared" si="21"/>
        <v>0.35234604746627846</v>
      </c>
      <c r="J78" s="37">
        <v>81083075</v>
      </c>
      <c r="K78" s="37">
        <v>222623413</v>
      </c>
      <c r="L78" s="24">
        <f t="shared" si="22"/>
        <v>0.36421629651325127</v>
      </c>
      <c r="M78" s="37">
        <v>81083075</v>
      </c>
      <c r="N78" s="37">
        <v>242824490</v>
      </c>
      <c r="O78" s="24">
        <f t="shared" si="23"/>
        <v>0.33391638133369494</v>
      </c>
      <c r="P78" s="37">
        <v>0</v>
      </c>
      <c r="Q78" s="37">
        <v>209374553</v>
      </c>
      <c r="R78" s="24">
        <f t="shared" si="24"/>
        <v>0</v>
      </c>
      <c r="S78" s="46">
        <v>0</v>
      </c>
      <c r="T78" s="47">
        <v>209374553</v>
      </c>
      <c r="U78" s="24">
        <f t="shared" si="25"/>
        <v>0</v>
      </c>
      <c r="V78" s="46">
        <v>0</v>
      </c>
      <c r="W78" s="47">
        <v>1319592577</v>
      </c>
      <c r="X78" s="24">
        <f t="shared" si="26"/>
        <v>0</v>
      </c>
      <c r="Y78" s="46">
        <v>202283236</v>
      </c>
      <c r="Z78" s="46">
        <v>209374553</v>
      </c>
      <c r="AA78" s="24">
        <f t="shared" si="27"/>
        <v>0.96613095097569</v>
      </c>
      <c r="AB78" s="46">
        <v>10241830</v>
      </c>
      <c r="AC78" s="46">
        <v>35780014</v>
      </c>
      <c r="AD78" s="24">
        <f t="shared" si="28"/>
        <v>0.2862444380262121</v>
      </c>
      <c r="AE78" s="37">
        <v>20554875</v>
      </c>
      <c r="AF78" s="46">
        <v>230123413</v>
      </c>
      <c r="AG78" s="64">
        <f t="shared" si="29"/>
        <v>0.08932109398186268</v>
      </c>
    </row>
    <row r="79" spans="1:33" s="66" customFormat="1" ht="12.75" customHeight="1">
      <c r="A79" s="74"/>
      <c r="B79" s="75" t="s">
        <v>641</v>
      </c>
      <c r="C79" s="72"/>
      <c r="D79" s="38">
        <f>SUM(D73:D78)</f>
        <v>645728356</v>
      </c>
      <c r="E79" s="39">
        <f>SUM(E73:E78)</f>
        <v>1137845173</v>
      </c>
      <c r="F79" s="28">
        <f t="shared" si="20"/>
        <v>0.5675010724855446</v>
      </c>
      <c r="G79" s="44">
        <f>SUM(G73:G78)</f>
        <v>259411426</v>
      </c>
      <c r="H79" s="39">
        <f>SUM(H73:H78)</f>
        <v>739567097</v>
      </c>
      <c r="I79" s="28">
        <f t="shared" si="21"/>
        <v>0.35076117779209426</v>
      </c>
      <c r="J79" s="39">
        <f>SUM(J73:J78)</f>
        <v>259411426</v>
      </c>
      <c r="K79" s="39">
        <f>SUM(K73:K78)</f>
        <v>677009160</v>
      </c>
      <c r="L79" s="28">
        <f t="shared" si="22"/>
        <v>0.3831726973974769</v>
      </c>
      <c r="M79" s="39">
        <f>SUM(M73:M78)</f>
        <v>259411426</v>
      </c>
      <c r="N79" s="39">
        <f>SUM(N73:N78)</f>
        <v>645728356</v>
      </c>
      <c r="O79" s="28">
        <f t="shared" si="23"/>
        <v>0.40173460494586055</v>
      </c>
      <c r="P79" s="39">
        <f>SUM(P73:P78)</f>
        <v>76445187</v>
      </c>
      <c r="Q79" s="39">
        <f>SUM(Q73:Q78)</f>
        <v>462148310</v>
      </c>
      <c r="R79" s="28">
        <f t="shared" si="24"/>
        <v>0.16541267239514518</v>
      </c>
      <c r="S79" s="59">
        <f>SUM(S73:S78)</f>
        <v>365000</v>
      </c>
      <c r="T79" s="60">
        <f>SUM(T73:T78)</f>
        <v>462148310</v>
      </c>
      <c r="U79" s="28">
        <f t="shared" si="25"/>
        <v>0.0007897897538562891</v>
      </c>
      <c r="V79" s="59">
        <f>SUM(V73:V78)</f>
        <v>365000</v>
      </c>
      <c r="W79" s="60">
        <f>SUM(W73:W78)</f>
        <v>2104030449</v>
      </c>
      <c r="X79" s="28">
        <f t="shared" si="26"/>
        <v>0.00017347657690670615</v>
      </c>
      <c r="Y79" s="59">
        <f>SUM(Y73:Y78)</f>
        <v>360102493</v>
      </c>
      <c r="Z79" s="59">
        <f>SUM(Z73:Z78)</f>
        <v>462148310</v>
      </c>
      <c r="AA79" s="28">
        <f t="shared" si="27"/>
        <v>0.7791924912589208</v>
      </c>
      <c r="AB79" s="59">
        <f>SUM(AB73:AB78)</f>
        <v>57572587</v>
      </c>
      <c r="AC79" s="59">
        <f>SUM(AC73:AC78)</f>
        <v>109784554</v>
      </c>
      <c r="AD79" s="28">
        <f t="shared" si="28"/>
        <v>0.5244142723392582</v>
      </c>
      <c r="AE79" s="39">
        <f>SUM(AE73:AE78)</f>
        <v>100353483</v>
      </c>
      <c r="AF79" s="59">
        <f>SUM(AF73:AF78)</f>
        <v>739567097</v>
      </c>
      <c r="AG79" s="76">
        <f t="shared" si="29"/>
        <v>0.13569219534924767</v>
      </c>
    </row>
    <row r="80" spans="1:33" s="66" customFormat="1" ht="12.75" customHeight="1">
      <c r="A80" s="74"/>
      <c r="B80" s="75" t="s">
        <v>642</v>
      </c>
      <c r="C80" s="72"/>
      <c r="D80" s="38">
        <f>SUM(D8,D10:D16,D18:D25,D27:D32,D34:D38,D40:D43,D45:D50,D52:D57,D59:D65,D67:D71,D73:D78)</f>
        <v>37844208728</v>
      </c>
      <c r="E80" s="39">
        <f>SUM(E8,E10:E16,E18:E25,E27:E32,E34:E38,E40:E43,E45:E50,E52:E57,E59:E65,E67:E71,E73:E78)</f>
        <v>46179600307</v>
      </c>
      <c r="F80" s="28">
        <f t="shared" si="20"/>
        <v>0.8195005690047841</v>
      </c>
      <c r="G80" s="44">
        <f>SUM(G8,G10:G16,G18:G25,G27:G32,G34:G38,G40:G43,G45:G50,G52:G57,G59:G65,G67:G71,G73:G78)</f>
        <v>11037126694</v>
      </c>
      <c r="H80" s="39">
        <f>SUM(H8,H10:H16,H18:H25,H27:H32,H34:H38,H40:H43,H45:H50,H52:H57,H59:H65,H67:H71,H73:H78)</f>
        <v>40190012007</v>
      </c>
      <c r="I80" s="28">
        <f t="shared" si="21"/>
        <v>0.2746236227069958</v>
      </c>
      <c r="J80" s="39">
        <f>SUM(J8,J10:J16,J18:J25,J27:J32,J34:J38,J40:J43,J45:J50,J52:J57,J59:J65,J67:J71,J73:J78)</f>
        <v>11037126694</v>
      </c>
      <c r="K80" s="39">
        <f>SUM(K8,K10:K16,K18:K25,K27:K32,K34:K38,K40:K43,K45:K50,K52:K57,K59:K65,K67:K71,K73:K78)</f>
        <v>28016462305</v>
      </c>
      <c r="L80" s="28">
        <f t="shared" si="22"/>
        <v>0.39395147659418234</v>
      </c>
      <c r="M80" s="39">
        <f>SUM(M8,M10:M16,M18:M25,M27:M32,M34:M38,M40:M43,M45:M50,M52:M57,M59:M65,M67:M71,M73:M78)</f>
        <v>11037126694</v>
      </c>
      <c r="N80" s="39">
        <f>SUM(N8,N10:N16,N18:N25,N27:N32,N34:N38,N40:N43,N45:N50,N52:N57,N59:N65,N67:N71,N73:N78)</f>
        <v>37844208728</v>
      </c>
      <c r="O80" s="28">
        <f t="shared" si="23"/>
        <v>0.2916463856683546</v>
      </c>
      <c r="P80" s="39">
        <f>SUM(P8,P10:P16,P18:P25,P27:P32,P34:P38,P40:P43,P45:P50,P52:P57,P59:P65,P67:P71,P73:P78)</f>
        <v>4052694535</v>
      </c>
      <c r="Q80" s="39">
        <f>SUM(Q8,Q10:Q16,Q18:Q25,Q27:Q32,Q34:Q38,Q40:Q43,Q45:Q50,Q52:Q57,Q59:Q65,Q67:Q71,Q73:Q78)</f>
        <v>10848900785</v>
      </c>
      <c r="R80" s="28">
        <f t="shared" si="24"/>
        <v>0.3735580788611664</v>
      </c>
      <c r="S80" s="59">
        <f>SUM(S8,S10:S16,S18:S25,S27:S32,S34:S38,S40:S43,S45:S50,S52:S57,S59:S65,S67:S71,S73:S78)</f>
        <v>1954975527</v>
      </c>
      <c r="T80" s="60">
        <f>SUM(T8,T10:T16,T18:T25,T27:T32,T34:T38,T40:T43,T45:T50,T52:T57,T59:T65,T67:T71,T73:T78)</f>
        <v>10848900785</v>
      </c>
      <c r="U80" s="28">
        <f t="shared" si="25"/>
        <v>0.18020033234178018</v>
      </c>
      <c r="V80" s="59">
        <f>SUM(V8,V10:V16,V18:V25,V27:V32,V34:V38,V40:V43,V45:V50,V52:V57,V59:V65,V67:V71,V73:V78)</f>
        <v>1954975527</v>
      </c>
      <c r="W80" s="60">
        <f>SUM(W8,W10:W16,W18:W25,W27:W32,W34:W38,W40:W43,W45:W50,W52:W57,W59:W65,W67:W71,W73:W78)</f>
        <v>67900975394</v>
      </c>
      <c r="X80" s="28">
        <f t="shared" si="26"/>
        <v>0.028791567656519253</v>
      </c>
      <c r="Y80" s="59">
        <f>SUM(Y8,Y10:Y16,Y18:Y25,Y27:Y32,Y34:Y38,Y40:Y43,Y45:Y50,Y52:Y57,Y59:Y65,Y67:Y71,Y73:Y78)</f>
        <v>8549319795</v>
      </c>
      <c r="Z80" s="59">
        <f>SUM(Z8,Z10:Z16,Z18:Z25,Z27:Z32,Z34:Z38,Z40:Z43,Z45:Z50,Z52:Z57,Z59:Z65,Z67:Z71,Z73:Z78)</f>
        <v>10848900785</v>
      </c>
      <c r="AA80" s="28">
        <f t="shared" si="27"/>
        <v>0.7880355774679527</v>
      </c>
      <c r="AB80" s="59">
        <f>SUM(AB8,AB10:AB16,AB18:AB25,AB27:AB32,AB34:AB38,AB40:AB43,AB45:AB50,AB52:AB57,AB59:AB65,AB67:AB71,AB73:AB78)</f>
        <v>4829172442</v>
      </c>
      <c r="AC80" s="59">
        <f>SUM(AC8,AC10:AC16,AC18:AC25,AC27:AC32,AC34:AC38,AC40:AC43,AC45:AC50,AC52:AC57,AC59:AC65,AC67:AC71,AC73:AC78)</f>
        <v>20314930782</v>
      </c>
      <c r="AD80" s="28">
        <f t="shared" si="28"/>
        <v>0.2377154268366436</v>
      </c>
      <c r="AE80" s="39">
        <f>SUM(AE8,AE10:AE16,AE18:AE25,AE27:AE32,AE34:AE38,AE40:AE43,AE45:AE50,AE52:AE57,AE59:AE65,AE67:AE71,AE73:AE78)</f>
        <v>7152424162</v>
      </c>
      <c r="AF80" s="59">
        <f>SUM(AF8,AF10:AF16,AF18:AF25,AF27:AF32,AF34:AF38,AF40:AF43,AF45:AF50,AF52:AF57,AF59:AF65,AF67:AF71,AF73:AF78)</f>
        <v>40190012007</v>
      </c>
      <c r="AG80" s="76">
        <f t="shared" si="29"/>
        <v>0.1779652158539849</v>
      </c>
    </row>
    <row r="81" spans="1:33" s="10" customFormat="1" ht="12.75" customHeight="1">
      <c r="A81" s="77"/>
      <c r="B81" s="78"/>
      <c r="C81" s="79"/>
      <c r="D81" s="80"/>
      <c r="E81" s="81"/>
      <c r="F81" s="82"/>
      <c r="G81" s="83"/>
      <c r="H81" s="81"/>
      <c r="I81" s="82"/>
      <c r="J81" s="81"/>
      <c r="K81" s="81"/>
      <c r="L81" s="82"/>
      <c r="M81" s="81"/>
      <c r="N81" s="81"/>
      <c r="O81" s="82"/>
      <c r="P81" s="81"/>
      <c r="Q81" s="81"/>
      <c r="R81" s="82"/>
      <c r="S81" s="81"/>
      <c r="T81" s="83"/>
      <c r="U81" s="82"/>
      <c r="V81" s="81"/>
      <c r="W81" s="83"/>
      <c r="X81" s="82"/>
      <c r="Y81" s="81"/>
      <c r="Z81" s="81"/>
      <c r="AA81" s="82"/>
      <c r="AB81" s="81"/>
      <c r="AC81" s="81"/>
      <c r="AD81" s="82"/>
      <c r="AE81" s="81"/>
      <c r="AF81" s="81"/>
      <c r="AG81" s="82"/>
    </row>
    <row r="82" spans="1:33" s="10" customFormat="1" ht="12.75" customHeight="1">
      <c r="A82" s="33"/>
      <c r="B82" s="112" t="s">
        <v>47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</row>
    <row r="83" s="10" customFormat="1" ht="12.75" customHeight="1"/>
  </sheetData>
  <sheetProtection password="F954" sheet="1" objects="1" scenarios="1"/>
  <mergeCells count="3">
    <mergeCell ref="B2:AG2"/>
    <mergeCell ref="B82:AG82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5" width="10.7109375" style="3" hidden="1" customWidth="1"/>
    <col min="6" max="6" width="10.7109375" style="3" customWidth="1"/>
    <col min="7" max="8" width="10.7109375" style="3" hidden="1" customWidth="1"/>
    <col min="9" max="9" width="10.7109375" style="3" customWidth="1"/>
    <col min="10" max="11" width="10.7109375" style="3" hidden="1" customWidth="1"/>
    <col min="12" max="12" width="10.7109375" style="3" customWidth="1"/>
    <col min="13" max="14" width="10.7109375" style="3" hidden="1" customWidth="1"/>
    <col min="15" max="15" width="10.7109375" style="3" customWidth="1"/>
    <col min="16" max="16" width="10.7109375" style="3" hidden="1" customWidth="1"/>
    <col min="17" max="17" width="11.7109375" style="3" hidden="1" customWidth="1"/>
    <col min="18" max="18" width="10.7109375" style="3" customWidth="1"/>
    <col min="19" max="20" width="10.7109375" style="3" hidden="1" customWidth="1"/>
    <col min="21" max="21" width="10.7109375" style="3" customWidth="1"/>
    <col min="22" max="23" width="10.7109375" style="3" hidden="1" customWidth="1"/>
    <col min="24" max="24" width="10.7109375" style="3" customWidth="1"/>
    <col min="25" max="26" width="10.7109375" style="3" hidden="1" customWidth="1"/>
    <col min="27" max="27" width="10.7109375" style="3" customWidth="1"/>
    <col min="28" max="29" width="10.7109375" style="3" hidden="1" customWidth="1"/>
    <col min="30" max="30" width="10.7109375" style="3" customWidth="1"/>
    <col min="31" max="32" width="10.7109375" style="3" hidden="1" customWidth="1"/>
    <col min="33" max="33" width="10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>
      <c r="A3" s="5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10" customFormat="1" ht="81.75" customHeight="1">
      <c r="A4" s="7"/>
      <c r="B4" s="8" t="s">
        <v>1</v>
      </c>
      <c r="C4" s="9" t="s">
        <v>2</v>
      </c>
      <c r="D4" s="51" t="s">
        <v>3</v>
      </c>
      <c r="E4" s="52" t="s">
        <v>4</v>
      </c>
      <c r="F4" s="53" t="s">
        <v>5</v>
      </c>
      <c r="G4" s="52" t="s">
        <v>6</v>
      </c>
      <c r="H4" s="52" t="s">
        <v>7</v>
      </c>
      <c r="I4" s="53" t="s">
        <v>8</v>
      </c>
      <c r="J4" s="52" t="s">
        <v>9</v>
      </c>
      <c r="K4" s="52" t="s">
        <v>10</v>
      </c>
      <c r="L4" s="53" t="s">
        <v>11</v>
      </c>
      <c r="M4" s="52" t="s">
        <v>9</v>
      </c>
      <c r="N4" s="52" t="s">
        <v>3</v>
      </c>
      <c r="O4" s="53" t="s">
        <v>12</v>
      </c>
      <c r="P4" s="52" t="s">
        <v>13</v>
      </c>
      <c r="Q4" s="52" t="s">
        <v>14</v>
      </c>
      <c r="R4" s="53" t="s">
        <v>15</v>
      </c>
      <c r="S4" s="52" t="s">
        <v>16</v>
      </c>
      <c r="T4" s="52" t="s">
        <v>14</v>
      </c>
      <c r="U4" s="53" t="s">
        <v>17</v>
      </c>
      <c r="V4" s="52" t="s">
        <v>16</v>
      </c>
      <c r="W4" s="52" t="s">
        <v>18</v>
      </c>
      <c r="X4" s="53" t="s">
        <v>19</v>
      </c>
      <c r="Y4" s="52" t="s">
        <v>20</v>
      </c>
      <c r="Z4" s="52" t="s">
        <v>21</v>
      </c>
      <c r="AA4" s="53" t="s">
        <v>22</v>
      </c>
      <c r="AB4" s="52" t="s">
        <v>23</v>
      </c>
      <c r="AC4" s="52" t="s">
        <v>24</v>
      </c>
      <c r="AD4" s="53" t="s">
        <v>25</v>
      </c>
      <c r="AE4" s="52" t="s">
        <v>26</v>
      </c>
      <c r="AF4" s="52" t="s">
        <v>7</v>
      </c>
      <c r="AG4" s="53" t="s">
        <v>27</v>
      </c>
    </row>
    <row r="5" spans="1:33" s="10" customFormat="1" ht="12.75">
      <c r="A5" s="11"/>
      <c r="B5" s="68"/>
      <c r="C5" s="13"/>
      <c r="D5" s="14"/>
      <c r="E5" s="15"/>
      <c r="F5" s="16"/>
      <c r="G5" s="17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  <c r="S5" s="15"/>
      <c r="T5" s="17"/>
      <c r="U5" s="16"/>
      <c r="V5" s="15"/>
      <c r="W5" s="17"/>
      <c r="X5" s="16"/>
      <c r="Y5" s="15"/>
      <c r="Z5" s="15"/>
      <c r="AA5" s="16"/>
      <c r="AB5" s="15"/>
      <c r="AC5" s="15"/>
      <c r="AD5" s="16"/>
      <c r="AE5" s="15"/>
      <c r="AF5" s="15"/>
      <c r="AG5" s="16"/>
    </row>
    <row r="6" spans="1:33" s="10" customFormat="1" ht="12.75">
      <c r="A6" s="18"/>
      <c r="B6" s="72" t="s">
        <v>643</v>
      </c>
      <c r="C6" s="13"/>
      <c r="D6" s="34"/>
      <c r="E6" s="35"/>
      <c r="F6" s="20"/>
      <c r="G6" s="42"/>
      <c r="H6" s="35"/>
      <c r="I6" s="20"/>
      <c r="J6" s="35"/>
      <c r="K6" s="35"/>
      <c r="L6" s="20"/>
      <c r="M6" s="35"/>
      <c r="N6" s="35"/>
      <c r="O6" s="20"/>
      <c r="P6" s="35"/>
      <c r="Q6" s="35"/>
      <c r="R6" s="20"/>
      <c r="S6" s="35"/>
      <c r="T6" s="42"/>
      <c r="U6" s="20"/>
      <c r="V6" s="35"/>
      <c r="W6" s="42"/>
      <c r="X6" s="20"/>
      <c r="Y6" s="35"/>
      <c r="Z6" s="35"/>
      <c r="AA6" s="20"/>
      <c r="AB6" s="35"/>
      <c r="AC6" s="35"/>
      <c r="AD6" s="20"/>
      <c r="AE6" s="35"/>
      <c r="AF6" s="35"/>
      <c r="AG6" s="20"/>
    </row>
    <row r="7" spans="1:33" s="10" customFormat="1" ht="12.75">
      <c r="A7" s="18"/>
      <c r="B7" s="13"/>
      <c r="C7" s="13"/>
      <c r="D7" s="34"/>
      <c r="E7" s="35"/>
      <c r="F7" s="20"/>
      <c r="G7" s="42"/>
      <c r="H7" s="35"/>
      <c r="I7" s="20"/>
      <c r="J7" s="35"/>
      <c r="K7" s="35"/>
      <c r="L7" s="20"/>
      <c r="M7" s="35"/>
      <c r="N7" s="35"/>
      <c r="O7" s="20"/>
      <c r="P7" s="35"/>
      <c r="Q7" s="35"/>
      <c r="R7" s="20"/>
      <c r="S7" s="35"/>
      <c r="T7" s="42"/>
      <c r="U7" s="20"/>
      <c r="V7" s="35"/>
      <c r="W7" s="42"/>
      <c r="X7" s="20"/>
      <c r="Y7" s="35"/>
      <c r="Z7" s="35"/>
      <c r="AA7" s="20"/>
      <c r="AB7" s="35"/>
      <c r="AC7" s="35"/>
      <c r="AD7" s="20"/>
      <c r="AE7" s="35"/>
      <c r="AF7" s="35"/>
      <c r="AG7" s="20"/>
    </row>
    <row r="8" spans="1:33" s="10" customFormat="1" ht="12.75">
      <c r="A8" s="22" t="s">
        <v>612</v>
      </c>
      <c r="B8" s="73" t="s">
        <v>320</v>
      </c>
      <c r="C8" s="102" t="s">
        <v>321</v>
      </c>
      <c r="D8" s="36">
        <v>83008555</v>
      </c>
      <c r="E8" s="37">
        <v>219316931</v>
      </c>
      <c r="F8" s="24">
        <f>IF($E8=0,0,($N8/$E8))</f>
        <v>0.3784867616992142</v>
      </c>
      <c r="G8" s="43">
        <v>73736465</v>
      </c>
      <c r="H8" s="37">
        <v>162332528</v>
      </c>
      <c r="I8" s="24">
        <f>IF($AF8=0,0,($M8/$AF8))</f>
        <v>0.4542309905997398</v>
      </c>
      <c r="J8" s="37">
        <v>73736465</v>
      </c>
      <c r="K8" s="37">
        <v>162332528</v>
      </c>
      <c r="L8" s="24">
        <f>IF($K8=0,0,($M8/$K8))</f>
        <v>0.4542309905997398</v>
      </c>
      <c r="M8" s="37">
        <v>73736465</v>
      </c>
      <c r="N8" s="37">
        <v>83008555</v>
      </c>
      <c r="O8" s="24">
        <f>IF($N8=0,0,($M8/$N8))</f>
        <v>0.8882995855065782</v>
      </c>
      <c r="P8" s="37">
        <v>37224000</v>
      </c>
      <c r="Q8" s="37">
        <v>73555000</v>
      </c>
      <c r="R8" s="24">
        <f>IF($T8=0,0,($P8/$T8))</f>
        <v>0.5060702875399361</v>
      </c>
      <c r="S8" s="46">
        <v>0</v>
      </c>
      <c r="T8" s="47">
        <v>73555000</v>
      </c>
      <c r="U8" s="24">
        <f>IF($T8=0,0,($V8/$T8))</f>
        <v>0</v>
      </c>
      <c r="V8" s="46">
        <v>0</v>
      </c>
      <c r="W8" s="47">
        <v>363860000</v>
      </c>
      <c r="X8" s="24">
        <f>IF($W8=0,0,($V8/$W8))</f>
        <v>0</v>
      </c>
      <c r="Y8" s="46">
        <v>32698000</v>
      </c>
      <c r="Z8" s="46">
        <v>73555000</v>
      </c>
      <c r="AA8" s="24">
        <f>IF($Z8=0,0,($Y8/$Z8))</f>
        <v>0.44453810074094213</v>
      </c>
      <c r="AB8" s="46">
        <v>33111000</v>
      </c>
      <c r="AC8" s="46">
        <v>4500000</v>
      </c>
      <c r="AD8" s="24">
        <f>IF($AC8=0,0,($AB8/$AC8))</f>
        <v>7.358</v>
      </c>
      <c r="AE8" s="37">
        <v>952000</v>
      </c>
      <c r="AF8" s="46">
        <v>162332528</v>
      </c>
      <c r="AG8" s="64">
        <f>IF($AF8=0,0,($AE8/$AF8))</f>
        <v>0.005864505479764351</v>
      </c>
    </row>
    <row r="9" spans="1:33" s="10" customFormat="1" ht="12.75">
      <c r="A9" s="22" t="s">
        <v>612</v>
      </c>
      <c r="B9" s="73" t="s">
        <v>322</v>
      </c>
      <c r="C9" s="102" t="s">
        <v>323</v>
      </c>
      <c r="D9" s="36">
        <v>102284587</v>
      </c>
      <c r="E9" s="37">
        <v>238892587</v>
      </c>
      <c r="F9" s="24">
        <f>IF($E9=0,0,($N9/$E9))</f>
        <v>0.4281614104668723</v>
      </c>
      <c r="G9" s="43">
        <v>55154687</v>
      </c>
      <c r="H9" s="37">
        <v>138900189</v>
      </c>
      <c r="I9" s="24">
        <f>IF($AF9=0,0,($M9/$AF9))</f>
        <v>0.39708143953641417</v>
      </c>
      <c r="J9" s="37">
        <v>55154687</v>
      </c>
      <c r="K9" s="37">
        <v>127346408</v>
      </c>
      <c r="L9" s="24">
        <f>IF($K9=0,0,($M9/$K9))</f>
        <v>0.43310752039429334</v>
      </c>
      <c r="M9" s="37">
        <v>55154687</v>
      </c>
      <c r="N9" s="37">
        <v>102284587</v>
      </c>
      <c r="O9" s="24">
        <f>IF($N9=0,0,($M9/$N9))</f>
        <v>0.539227743081174</v>
      </c>
      <c r="P9" s="37">
        <v>59965200</v>
      </c>
      <c r="Q9" s="37">
        <v>99992200</v>
      </c>
      <c r="R9" s="24">
        <f>IF($T9=0,0,($P9/$T9))</f>
        <v>0.5996987765045674</v>
      </c>
      <c r="S9" s="46">
        <v>0</v>
      </c>
      <c r="T9" s="47">
        <v>99992200</v>
      </c>
      <c r="U9" s="24">
        <f>IF($T9=0,0,($V9/$T9))</f>
        <v>0</v>
      </c>
      <c r="V9" s="46">
        <v>0</v>
      </c>
      <c r="W9" s="47">
        <v>340076500</v>
      </c>
      <c r="X9" s="24">
        <f>IF($W9=0,0,($V9/$W9))</f>
        <v>0</v>
      </c>
      <c r="Y9" s="46">
        <v>47234000</v>
      </c>
      <c r="Z9" s="46">
        <v>99992200</v>
      </c>
      <c r="AA9" s="24">
        <f>IF($Z9=0,0,($Y9/$Z9))</f>
        <v>0.4723768453939407</v>
      </c>
      <c r="AB9" s="46">
        <v>9734000</v>
      </c>
      <c r="AC9" s="46">
        <v>13627124</v>
      </c>
      <c r="AD9" s="24">
        <f>IF($AC9=0,0,($AB9/$AC9))</f>
        <v>0.7143106645246642</v>
      </c>
      <c r="AE9" s="37">
        <v>37659000</v>
      </c>
      <c r="AF9" s="46">
        <v>138900189</v>
      </c>
      <c r="AG9" s="64">
        <f>IF($AF9=0,0,($AE9/$AF9))</f>
        <v>0.2711227412368748</v>
      </c>
    </row>
    <row r="10" spans="1:33" s="10" customFormat="1" ht="12.75">
      <c r="A10" s="22" t="s">
        <v>612</v>
      </c>
      <c r="B10" s="73" t="s">
        <v>324</v>
      </c>
      <c r="C10" s="102" t="s">
        <v>325</v>
      </c>
      <c r="D10" s="36">
        <v>543154469</v>
      </c>
      <c r="E10" s="37">
        <v>757212389</v>
      </c>
      <c r="F10" s="24">
        <f aca="true" t="shared" si="0" ref="F10:F43">IF($E10=0,0,($N10/$E10))</f>
        <v>0.7173079533435895</v>
      </c>
      <c r="G10" s="43">
        <v>172326628</v>
      </c>
      <c r="H10" s="37">
        <v>741953130</v>
      </c>
      <c r="I10" s="24">
        <f aca="true" t="shared" si="1" ref="I10:I43">IF($AF10=0,0,($M10/$AF10))</f>
        <v>0.2322608006249667</v>
      </c>
      <c r="J10" s="37">
        <v>172326628</v>
      </c>
      <c r="K10" s="37">
        <v>510108083</v>
      </c>
      <c r="L10" s="24">
        <f aca="true" t="shared" si="2" ref="L10:L43">IF($K10=0,0,($M10/$K10))</f>
        <v>0.3378237548923529</v>
      </c>
      <c r="M10" s="37">
        <v>172326628</v>
      </c>
      <c r="N10" s="37">
        <v>543154469</v>
      </c>
      <c r="O10" s="24">
        <f aca="true" t="shared" si="3" ref="O10:O43">IF($N10=0,0,($M10/$N10))</f>
        <v>0.3172700177120332</v>
      </c>
      <c r="P10" s="37">
        <v>59128748</v>
      </c>
      <c r="Q10" s="37">
        <v>118654828</v>
      </c>
      <c r="R10" s="24">
        <f aca="true" t="shared" si="4" ref="R10:R43">IF($T10=0,0,($P10/$T10))</f>
        <v>0.49832568127779847</v>
      </c>
      <c r="S10" s="46">
        <v>30000000</v>
      </c>
      <c r="T10" s="47">
        <v>118654828</v>
      </c>
      <c r="U10" s="24">
        <f aca="true" t="shared" si="5" ref="U10:U43">IF($T10=0,0,($V10/$T10))</f>
        <v>0.25283421252778693</v>
      </c>
      <c r="V10" s="46">
        <v>30000000</v>
      </c>
      <c r="W10" s="47">
        <v>1504646899</v>
      </c>
      <c r="X10" s="24">
        <f aca="true" t="shared" si="6" ref="X10:X43">IF($W10=0,0,($V10/$W10))</f>
        <v>0.01993823269761047</v>
      </c>
      <c r="Y10" s="46">
        <v>109829828</v>
      </c>
      <c r="Z10" s="46">
        <v>118654828</v>
      </c>
      <c r="AA10" s="24">
        <f aca="true" t="shared" si="7" ref="AA10:AA43">IF($Z10=0,0,($Y10/$Z10))</f>
        <v>0.9256246024814093</v>
      </c>
      <c r="AB10" s="46">
        <v>42493693</v>
      </c>
      <c r="AC10" s="46">
        <v>363641700</v>
      </c>
      <c r="AD10" s="24">
        <f aca="true" t="shared" si="8" ref="AD10:AD43">IF($AC10=0,0,($AB10/$AC10))</f>
        <v>0.11685594088906745</v>
      </c>
      <c r="AE10" s="37">
        <v>102947784</v>
      </c>
      <c r="AF10" s="46">
        <v>741953130</v>
      </c>
      <c r="AG10" s="64">
        <f aca="true" t="shared" si="9" ref="AG10:AG43">IF($AF10=0,0,($AE10/$AF10))</f>
        <v>0.1387524087943399</v>
      </c>
    </row>
    <row r="11" spans="1:33" s="10" customFormat="1" ht="12.75">
      <c r="A11" s="22" t="s">
        <v>612</v>
      </c>
      <c r="B11" s="73" t="s">
        <v>326</v>
      </c>
      <c r="C11" s="102" t="s">
        <v>327</v>
      </c>
      <c r="D11" s="36">
        <v>282639787</v>
      </c>
      <c r="E11" s="37">
        <v>347400787</v>
      </c>
      <c r="F11" s="24">
        <f t="shared" si="0"/>
        <v>0.8135841874186658</v>
      </c>
      <c r="G11" s="43">
        <v>88619793</v>
      </c>
      <c r="H11" s="37">
        <v>347400786</v>
      </c>
      <c r="I11" s="24">
        <f t="shared" si="1"/>
        <v>0.2550938183542279</v>
      </c>
      <c r="J11" s="37">
        <v>88619793</v>
      </c>
      <c r="K11" s="37">
        <v>267400786</v>
      </c>
      <c r="L11" s="24">
        <f t="shared" si="2"/>
        <v>0.33141186428674146</v>
      </c>
      <c r="M11" s="37">
        <v>88619793</v>
      </c>
      <c r="N11" s="37">
        <v>282639787</v>
      </c>
      <c r="O11" s="24">
        <f t="shared" si="3"/>
        <v>0.31354323444915416</v>
      </c>
      <c r="P11" s="37">
        <v>23339400</v>
      </c>
      <c r="Q11" s="37">
        <v>54117400</v>
      </c>
      <c r="R11" s="24">
        <f t="shared" si="4"/>
        <v>0.4312734905963701</v>
      </c>
      <c r="S11" s="46">
        <v>0</v>
      </c>
      <c r="T11" s="47">
        <v>54117400</v>
      </c>
      <c r="U11" s="24">
        <f t="shared" si="5"/>
        <v>0</v>
      </c>
      <c r="V11" s="46">
        <v>0</v>
      </c>
      <c r="W11" s="47">
        <v>1163615860</v>
      </c>
      <c r="X11" s="24">
        <f t="shared" si="6"/>
        <v>0</v>
      </c>
      <c r="Y11" s="46">
        <v>49778000</v>
      </c>
      <c r="Z11" s="46">
        <v>54117400</v>
      </c>
      <c r="AA11" s="24">
        <f t="shared" si="7"/>
        <v>0.9198150687209659</v>
      </c>
      <c r="AB11" s="46">
        <v>375000000</v>
      </c>
      <c r="AC11" s="46">
        <v>99500000</v>
      </c>
      <c r="AD11" s="24">
        <f t="shared" si="8"/>
        <v>3.7688442211055277</v>
      </c>
      <c r="AE11" s="37">
        <v>0</v>
      </c>
      <c r="AF11" s="46">
        <v>347400786</v>
      </c>
      <c r="AG11" s="64">
        <f t="shared" si="9"/>
        <v>0</v>
      </c>
    </row>
    <row r="12" spans="1:33" s="10" customFormat="1" ht="12.75">
      <c r="A12" s="22" t="s">
        <v>612</v>
      </c>
      <c r="B12" s="73" t="s">
        <v>328</v>
      </c>
      <c r="C12" s="102" t="s">
        <v>329</v>
      </c>
      <c r="D12" s="36">
        <v>75299155</v>
      </c>
      <c r="E12" s="37">
        <v>137112155</v>
      </c>
      <c r="F12" s="24">
        <f t="shared" si="0"/>
        <v>0.5491792831933828</v>
      </c>
      <c r="G12" s="43">
        <v>39515451</v>
      </c>
      <c r="H12" s="37">
        <v>87380987</v>
      </c>
      <c r="I12" s="24">
        <f t="shared" si="1"/>
        <v>0.4522202410004822</v>
      </c>
      <c r="J12" s="37">
        <v>39515451</v>
      </c>
      <c r="K12" s="37">
        <v>86780987</v>
      </c>
      <c r="L12" s="24">
        <f t="shared" si="2"/>
        <v>0.4553468722359657</v>
      </c>
      <c r="M12" s="37">
        <v>39515451</v>
      </c>
      <c r="N12" s="37">
        <v>75299155</v>
      </c>
      <c r="O12" s="24">
        <f t="shared" si="3"/>
        <v>0.5247794746169462</v>
      </c>
      <c r="P12" s="37">
        <v>12716162</v>
      </c>
      <c r="Q12" s="37">
        <v>47890161</v>
      </c>
      <c r="R12" s="24">
        <f t="shared" si="4"/>
        <v>0.2655276519116317</v>
      </c>
      <c r="S12" s="46">
        <v>0</v>
      </c>
      <c r="T12" s="47">
        <v>47890161</v>
      </c>
      <c r="U12" s="24">
        <f t="shared" si="5"/>
        <v>0</v>
      </c>
      <c r="V12" s="46">
        <v>0</v>
      </c>
      <c r="W12" s="47">
        <v>131930000</v>
      </c>
      <c r="X12" s="24">
        <f t="shared" si="6"/>
        <v>0</v>
      </c>
      <c r="Y12" s="46">
        <v>28374975</v>
      </c>
      <c r="Z12" s="46">
        <v>47890161</v>
      </c>
      <c r="AA12" s="24">
        <f t="shared" si="7"/>
        <v>0.5925011402655339</v>
      </c>
      <c r="AB12" s="46">
        <v>4945000</v>
      </c>
      <c r="AC12" s="46">
        <v>2207723</v>
      </c>
      <c r="AD12" s="24">
        <f t="shared" si="8"/>
        <v>2.239864330805993</v>
      </c>
      <c r="AE12" s="37">
        <v>3500000</v>
      </c>
      <c r="AF12" s="46">
        <v>87380987</v>
      </c>
      <c r="AG12" s="64">
        <f t="shared" si="9"/>
        <v>0.0400544800438109</v>
      </c>
    </row>
    <row r="13" spans="1:33" s="10" customFormat="1" ht="12.75">
      <c r="A13" s="22" t="s">
        <v>613</v>
      </c>
      <c r="B13" s="73" t="s">
        <v>569</v>
      </c>
      <c r="C13" s="102" t="s">
        <v>570</v>
      </c>
      <c r="D13" s="36">
        <v>455781649</v>
      </c>
      <c r="E13" s="37">
        <v>969382649</v>
      </c>
      <c r="F13" s="24">
        <f t="shared" si="0"/>
        <v>0.4701772302920598</v>
      </c>
      <c r="G13" s="43">
        <v>250217385</v>
      </c>
      <c r="H13" s="37">
        <v>801599219</v>
      </c>
      <c r="I13" s="24">
        <f t="shared" si="1"/>
        <v>0.3121477405032252</v>
      </c>
      <c r="J13" s="37">
        <v>250217385</v>
      </c>
      <c r="K13" s="37">
        <v>734826488</v>
      </c>
      <c r="L13" s="24">
        <f t="shared" si="2"/>
        <v>0.3405122012966958</v>
      </c>
      <c r="M13" s="37">
        <v>250217385</v>
      </c>
      <c r="N13" s="37">
        <v>455781649</v>
      </c>
      <c r="O13" s="24">
        <f t="shared" si="3"/>
        <v>0.5489852115568611</v>
      </c>
      <c r="P13" s="37">
        <v>66960000</v>
      </c>
      <c r="Q13" s="37">
        <v>294860000</v>
      </c>
      <c r="R13" s="24">
        <f t="shared" si="4"/>
        <v>0.22709082276334533</v>
      </c>
      <c r="S13" s="46">
        <v>0</v>
      </c>
      <c r="T13" s="47">
        <v>294860000</v>
      </c>
      <c r="U13" s="24">
        <f t="shared" si="5"/>
        <v>0</v>
      </c>
      <c r="V13" s="46">
        <v>0</v>
      </c>
      <c r="W13" s="47">
        <v>4071670064</v>
      </c>
      <c r="X13" s="24">
        <f t="shared" si="6"/>
        <v>0</v>
      </c>
      <c r="Y13" s="46">
        <v>227900000</v>
      </c>
      <c r="Z13" s="46">
        <v>294860000</v>
      </c>
      <c r="AA13" s="24">
        <f t="shared" si="7"/>
        <v>0.7729091772366546</v>
      </c>
      <c r="AB13" s="46">
        <v>-24725314</v>
      </c>
      <c r="AC13" s="46">
        <v>106301338</v>
      </c>
      <c r="AD13" s="24">
        <f t="shared" si="8"/>
        <v>-0.2325964514200188</v>
      </c>
      <c r="AE13" s="37">
        <v>30354849</v>
      </c>
      <c r="AF13" s="46">
        <v>801599219</v>
      </c>
      <c r="AG13" s="64">
        <f t="shared" si="9"/>
        <v>0.03786786249351373</v>
      </c>
    </row>
    <row r="14" spans="1:33" s="66" customFormat="1" ht="12.75">
      <c r="A14" s="74"/>
      <c r="B14" s="75" t="s">
        <v>644</v>
      </c>
      <c r="C14" s="72"/>
      <c r="D14" s="38">
        <f>SUM(D8:D13)</f>
        <v>1542168202</v>
      </c>
      <c r="E14" s="39">
        <f>SUM(E8:E13)</f>
        <v>2669317498</v>
      </c>
      <c r="F14" s="28">
        <f t="shared" si="0"/>
        <v>0.5777387677394981</v>
      </c>
      <c r="G14" s="44">
        <f>SUM(G8:G13)</f>
        <v>679570409</v>
      </c>
      <c r="H14" s="39">
        <f>SUM(H8:H13)</f>
        <v>2279566839</v>
      </c>
      <c r="I14" s="28">
        <f t="shared" si="1"/>
        <v>0.29811383345886616</v>
      </c>
      <c r="J14" s="39">
        <f>SUM(J8:J13)</f>
        <v>679570409</v>
      </c>
      <c r="K14" s="39">
        <f>SUM(K8:K13)</f>
        <v>1888795280</v>
      </c>
      <c r="L14" s="28">
        <f t="shared" si="2"/>
        <v>0.35979039983623845</v>
      </c>
      <c r="M14" s="39">
        <f>SUM(M8:M13)</f>
        <v>679570409</v>
      </c>
      <c r="N14" s="39">
        <f>SUM(N8:N13)</f>
        <v>1542168202</v>
      </c>
      <c r="O14" s="28">
        <f t="shared" si="3"/>
        <v>0.4406590721548284</v>
      </c>
      <c r="P14" s="39">
        <f>SUM(P8:P13)</f>
        <v>259333510</v>
      </c>
      <c r="Q14" s="39">
        <f>SUM(Q8:Q13)</f>
        <v>689069589</v>
      </c>
      <c r="R14" s="28">
        <f t="shared" si="4"/>
        <v>0.37635314943495496</v>
      </c>
      <c r="S14" s="59">
        <f>SUM(S8:S13)</f>
        <v>30000000</v>
      </c>
      <c r="T14" s="60">
        <f>SUM(T8:T13)</f>
        <v>689069589</v>
      </c>
      <c r="U14" s="28">
        <f t="shared" si="5"/>
        <v>0.04353696706240798</v>
      </c>
      <c r="V14" s="59">
        <f>SUM(V8:V13)</f>
        <v>30000000</v>
      </c>
      <c r="W14" s="60">
        <f>SUM(W8:W13)</f>
        <v>7575799323</v>
      </c>
      <c r="X14" s="28">
        <f t="shared" si="6"/>
        <v>0.003959978178001693</v>
      </c>
      <c r="Y14" s="59">
        <f>SUM(Y8:Y13)</f>
        <v>495814803</v>
      </c>
      <c r="Z14" s="59">
        <f>SUM(Z8:Z13)</f>
        <v>689069589</v>
      </c>
      <c r="AA14" s="28">
        <f t="shared" si="7"/>
        <v>0.7195424249088432</v>
      </c>
      <c r="AB14" s="59">
        <f>SUM(AB8:AB13)</f>
        <v>440558379</v>
      </c>
      <c r="AC14" s="59">
        <f>SUM(AC8:AC13)</f>
        <v>589777885</v>
      </c>
      <c r="AD14" s="28">
        <f t="shared" si="8"/>
        <v>0.7469903334880046</v>
      </c>
      <c r="AE14" s="39">
        <f>SUM(AE8:AE13)</f>
        <v>175413633</v>
      </c>
      <c r="AF14" s="59">
        <f>SUM(AF8:AF13)</f>
        <v>2279566839</v>
      </c>
      <c r="AG14" s="76">
        <f t="shared" si="9"/>
        <v>0.07695042321152137</v>
      </c>
    </row>
    <row r="15" spans="1:33" s="10" customFormat="1" ht="12.75">
      <c r="A15" s="22" t="s">
        <v>612</v>
      </c>
      <c r="B15" s="73" t="s">
        <v>330</v>
      </c>
      <c r="C15" s="102" t="s">
        <v>331</v>
      </c>
      <c r="D15" s="36">
        <v>137757000</v>
      </c>
      <c r="E15" s="37">
        <v>171254000</v>
      </c>
      <c r="F15" s="24">
        <f t="shared" si="0"/>
        <v>0.8044016490125778</v>
      </c>
      <c r="G15" s="43">
        <v>56043311</v>
      </c>
      <c r="H15" s="37">
        <v>181671165</v>
      </c>
      <c r="I15" s="24">
        <f t="shared" si="1"/>
        <v>0.3084876513011848</v>
      </c>
      <c r="J15" s="37">
        <v>56043311</v>
      </c>
      <c r="K15" s="37">
        <v>181671165</v>
      </c>
      <c r="L15" s="24">
        <f t="shared" si="2"/>
        <v>0.3084876513011848</v>
      </c>
      <c r="M15" s="37">
        <v>56043311</v>
      </c>
      <c r="N15" s="37">
        <v>137757000</v>
      </c>
      <c r="O15" s="24">
        <f t="shared" si="3"/>
        <v>0.40682731911989956</v>
      </c>
      <c r="P15" s="37">
        <v>0</v>
      </c>
      <c r="Q15" s="37">
        <v>14604000</v>
      </c>
      <c r="R15" s="24">
        <f t="shared" si="4"/>
        <v>0</v>
      </c>
      <c r="S15" s="46">
        <v>0</v>
      </c>
      <c r="T15" s="47">
        <v>14604000</v>
      </c>
      <c r="U15" s="24">
        <f t="shared" si="5"/>
        <v>0</v>
      </c>
      <c r="V15" s="46">
        <v>0</v>
      </c>
      <c r="W15" s="47">
        <v>67468000</v>
      </c>
      <c r="X15" s="24">
        <f t="shared" si="6"/>
        <v>0</v>
      </c>
      <c r="Y15" s="46">
        <v>0</v>
      </c>
      <c r="Z15" s="46">
        <v>14604000</v>
      </c>
      <c r="AA15" s="24">
        <f t="shared" si="7"/>
        <v>0</v>
      </c>
      <c r="AB15" s="46">
        <v>23239000</v>
      </c>
      <c r="AC15" s="46">
        <v>101224803</v>
      </c>
      <c r="AD15" s="24">
        <f t="shared" si="8"/>
        <v>0.2295781202952798</v>
      </c>
      <c r="AE15" s="37">
        <v>44045000</v>
      </c>
      <c r="AF15" s="46">
        <v>181671165</v>
      </c>
      <c r="AG15" s="64">
        <f t="shared" si="9"/>
        <v>0.24244353802652172</v>
      </c>
    </row>
    <row r="16" spans="1:33" s="10" customFormat="1" ht="12.75">
      <c r="A16" s="22" t="s">
        <v>612</v>
      </c>
      <c r="B16" s="73" t="s">
        <v>332</v>
      </c>
      <c r="C16" s="102" t="s">
        <v>333</v>
      </c>
      <c r="D16" s="36">
        <v>44130995</v>
      </c>
      <c r="E16" s="37">
        <v>100162098</v>
      </c>
      <c r="F16" s="24">
        <f t="shared" si="0"/>
        <v>0.44059575309614624</v>
      </c>
      <c r="G16" s="43">
        <v>30303245</v>
      </c>
      <c r="H16" s="37">
        <v>63641949</v>
      </c>
      <c r="I16" s="24">
        <f t="shared" si="1"/>
        <v>0.4761520581338576</v>
      </c>
      <c r="J16" s="37">
        <v>30303245</v>
      </c>
      <c r="K16" s="37">
        <v>63641949</v>
      </c>
      <c r="L16" s="24">
        <f t="shared" si="2"/>
        <v>0.4761520581338576</v>
      </c>
      <c r="M16" s="37">
        <v>30303245</v>
      </c>
      <c r="N16" s="37">
        <v>44130995</v>
      </c>
      <c r="O16" s="24">
        <f t="shared" si="3"/>
        <v>0.6866658003065645</v>
      </c>
      <c r="P16" s="37">
        <v>2415000</v>
      </c>
      <c r="Q16" s="37">
        <v>18543150</v>
      </c>
      <c r="R16" s="24">
        <f t="shared" si="4"/>
        <v>0.1302367720694704</v>
      </c>
      <c r="S16" s="46">
        <v>0</v>
      </c>
      <c r="T16" s="47">
        <v>18543150</v>
      </c>
      <c r="U16" s="24">
        <f t="shared" si="5"/>
        <v>0</v>
      </c>
      <c r="V16" s="46">
        <v>0</v>
      </c>
      <c r="W16" s="47">
        <v>111658703</v>
      </c>
      <c r="X16" s="24">
        <f t="shared" si="6"/>
        <v>0</v>
      </c>
      <c r="Y16" s="46">
        <v>16128150</v>
      </c>
      <c r="Z16" s="46">
        <v>18543150</v>
      </c>
      <c r="AA16" s="24">
        <f t="shared" si="7"/>
        <v>0.8697632279305296</v>
      </c>
      <c r="AB16" s="46">
        <v>6086178</v>
      </c>
      <c r="AC16" s="46">
        <v>713149</v>
      </c>
      <c r="AD16" s="24">
        <f t="shared" si="8"/>
        <v>8.534230574536316</v>
      </c>
      <c r="AE16" s="37">
        <v>8500000</v>
      </c>
      <c r="AF16" s="46">
        <v>63641949</v>
      </c>
      <c r="AG16" s="64">
        <f t="shared" si="9"/>
        <v>0.1335597060360298</v>
      </c>
    </row>
    <row r="17" spans="1:33" s="10" customFormat="1" ht="12.75">
      <c r="A17" s="22" t="s">
        <v>612</v>
      </c>
      <c r="B17" s="73" t="s">
        <v>334</v>
      </c>
      <c r="C17" s="102" t="s">
        <v>335</v>
      </c>
      <c r="D17" s="36">
        <v>418576000</v>
      </c>
      <c r="E17" s="37">
        <v>732120046</v>
      </c>
      <c r="F17" s="24">
        <f t="shared" si="0"/>
        <v>0.571731374228756</v>
      </c>
      <c r="G17" s="43">
        <v>167444126</v>
      </c>
      <c r="H17" s="37">
        <v>525337048</v>
      </c>
      <c r="I17" s="24">
        <f t="shared" si="1"/>
        <v>0.3187365647206363</v>
      </c>
      <c r="J17" s="37">
        <v>167444126</v>
      </c>
      <c r="K17" s="37">
        <v>525337048</v>
      </c>
      <c r="L17" s="24">
        <f t="shared" si="2"/>
        <v>0.3187365647206363</v>
      </c>
      <c r="M17" s="37">
        <v>167444126</v>
      </c>
      <c r="N17" s="37">
        <v>418576000</v>
      </c>
      <c r="O17" s="24">
        <f t="shared" si="3"/>
        <v>0.40003279213332826</v>
      </c>
      <c r="P17" s="37">
        <v>98083000</v>
      </c>
      <c r="Q17" s="37">
        <v>206783000</v>
      </c>
      <c r="R17" s="24">
        <f t="shared" si="4"/>
        <v>0.4743281604387208</v>
      </c>
      <c r="S17" s="46">
        <v>0</v>
      </c>
      <c r="T17" s="47">
        <v>206783000</v>
      </c>
      <c r="U17" s="24">
        <f t="shared" si="5"/>
        <v>0</v>
      </c>
      <c r="V17" s="46">
        <v>0</v>
      </c>
      <c r="W17" s="47">
        <v>1137024000</v>
      </c>
      <c r="X17" s="24">
        <f t="shared" si="6"/>
        <v>0</v>
      </c>
      <c r="Y17" s="46">
        <v>160500000</v>
      </c>
      <c r="Z17" s="46">
        <v>206783000</v>
      </c>
      <c r="AA17" s="24">
        <f t="shared" si="7"/>
        <v>0.7761759912565346</v>
      </c>
      <c r="AB17" s="46">
        <v>18400000</v>
      </c>
      <c r="AC17" s="46">
        <v>61050000</v>
      </c>
      <c r="AD17" s="24">
        <f t="shared" si="8"/>
        <v>0.3013923013923014</v>
      </c>
      <c r="AE17" s="37">
        <v>59338000</v>
      </c>
      <c r="AF17" s="46">
        <v>525337048</v>
      </c>
      <c r="AG17" s="64">
        <f t="shared" si="9"/>
        <v>0.112952246992487</v>
      </c>
    </row>
    <row r="18" spans="1:33" s="10" customFormat="1" ht="12.75">
      <c r="A18" s="22" t="s">
        <v>612</v>
      </c>
      <c r="B18" s="73" t="s">
        <v>336</v>
      </c>
      <c r="C18" s="102" t="s">
        <v>337</v>
      </c>
      <c r="D18" s="36">
        <v>419551384</v>
      </c>
      <c r="E18" s="37">
        <v>657285484</v>
      </c>
      <c r="F18" s="24">
        <f t="shared" si="0"/>
        <v>0.6383092190729105</v>
      </c>
      <c r="G18" s="43">
        <v>184577000</v>
      </c>
      <c r="H18" s="37">
        <v>657285000</v>
      </c>
      <c r="I18" s="24">
        <f t="shared" si="1"/>
        <v>0.28081730147500705</v>
      </c>
      <c r="J18" s="37">
        <v>184577000</v>
      </c>
      <c r="K18" s="37">
        <v>507498000</v>
      </c>
      <c r="L18" s="24">
        <f t="shared" si="2"/>
        <v>0.3636999554678048</v>
      </c>
      <c r="M18" s="37">
        <v>184577000</v>
      </c>
      <c r="N18" s="37">
        <v>419551384</v>
      </c>
      <c r="O18" s="24">
        <f t="shared" si="3"/>
        <v>0.4399389610880178</v>
      </c>
      <c r="P18" s="37">
        <v>48633337</v>
      </c>
      <c r="Q18" s="37">
        <v>123193337</v>
      </c>
      <c r="R18" s="24">
        <f t="shared" si="4"/>
        <v>0.3947724624100409</v>
      </c>
      <c r="S18" s="46">
        <v>0</v>
      </c>
      <c r="T18" s="47">
        <v>123193337</v>
      </c>
      <c r="U18" s="24">
        <f t="shared" si="5"/>
        <v>0</v>
      </c>
      <c r="V18" s="46">
        <v>0</v>
      </c>
      <c r="W18" s="47">
        <v>123193000</v>
      </c>
      <c r="X18" s="24">
        <f t="shared" si="6"/>
        <v>0</v>
      </c>
      <c r="Y18" s="46">
        <v>82210000</v>
      </c>
      <c r="Z18" s="46">
        <v>123193337</v>
      </c>
      <c r="AA18" s="24">
        <f t="shared" si="7"/>
        <v>0.6673250518410748</v>
      </c>
      <c r="AB18" s="46">
        <v>0</v>
      </c>
      <c r="AC18" s="46">
        <v>267753285</v>
      </c>
      <c r="AD18" s="24">
        <f t="shared" si="8"/>
        <v>0</v>
      </c>
      <c r="AE18" s="37">
        <v>0</v>
      </c>
      <c r="AF18" s="46">
        <v>657285000</v>
      </c>
      <c r="AG18" s="64">
        <f t="shared" si="9"/>
        <v>0</v>
      </c>
    </row>
    <row r="19" spans="1:33" s="10" customFormat="1" ht="12.75">
      <c r="A19" s="22" t="s">
        <v>613</v>
      </c>
      <c r="B19" s="73" t="s">
        <v>571</v>
      </c>
      <c r="C19" s="102" t="s">
        <v>572</v>
      </c>
      <c r="D19" s="36">
        <v>144323552</v>
      </c>
      <c r="E19" s="37">
        <v>730649552</v>
      </c>
      <c r="F19" s="24">
        <f t="shared" si="0"/>
        <v>0.19752773625186593</v>
      </c>
      <c r="G19" s="43">
        <v>330556388</v>
      </c>
      <c r="H19" s="37">
        <v>1004078388</v>
      </c>
      <c r="I19" s="24">
        <f t="shared" si="1"/>
        <v>0.3292137266876418</v>
      </c>
      <c r="J19" s="37">
        <v>330556388</v>
      </c>
      <c r="K19" s="37">
        <v>990443388</v>
      </c>
      <c r="L19" s="24">
        <f t="shared" si="2"/>
        <v>0.3337458677648318</v>
      </c>
      <c r="M19" s="37">
        <v>330556388</v>
      </c>
      <c r="N19" s="37">
        <v>144323552</v>
      </c>
      <c r="O19" s="24">
        <f t="shared" si="3"/>
        <v>2.290384233337051</v>
      </c>
      <c r="P19" s="37">
        <v>7710764</v>
      </c>
      <c r="Q19" s="37">
        <v>567808838</v>
      </c>
      <c r="R19" s="24">
        <f t="shared" si="4"/>
        <v>0.013579859072218245</v>
      </c>
      <c r="S19" s="46">
        <v>0</v>
      </c>
      <c r="T19" s="47">
        <v>567808838</v>
      </c>
      <c r="U19" s="24">
        <f t="shared" si="5"/>
        <v>0</v>
      </c>
      <c r="V19" s="46">
        <v>0</v>
      </c>
      <c r="W19" s="47">
        <v>2448701000</v>
      </c>
      <c r="X19" s="24">
        <f t="shared" si="6"/>
        <v>0</v>
      </c>
      <c r="Y19" s="46">
        <v>546134230</v>
      </c>
      <c r="Z19" s="46">
        <v>567808838</v>
      </c>
      <c r="AA19" s="24">
        <f t="shared" si="7"/>
        <v>0.9618276318552125</v>
      </c>
      <c r="AB19" s="46">
        <v>80238000</v>
      </c>
      <c r="AC19" s="46">
        <v>41392000</v>
      </c>
      <c r="AD19" s="24">
        <f t="shared" si="8"/>
        <v>1.9384905295709316</v>
      </c>
      <c r="AE19" s="37">
        <v>649752000</v>
      </c>
      <c r="AF19" s="46">
        <v>1004078388</v>
      </c>
      <c r="AG19" s="64">
        <f t="shared" si="9"/>
        <v>0.6471128228287292</v>
      </c>
    </row>
    <row r="20" spans="1:33" s="66" customFormat="1" ht="12.75">
      <c r="A20" s="74"/>
      <c r="B20" s="75" t="s">
        <v>645</v>
      </c>
      <c r="C20" s="72"/>
      <c r="D20" s="38">
        <f>SUM(D15:D19)</f>
        <v>1164338931</v>
      </c>
      <c r="E20" s="39">
        <f>SUM(E15:E19)</f>
        <v>2391471180</v>
      </c>
      <c r="F20" s="28">
        <f t="shared" si="0"/>
        <v>0.4868714039865619</v>
      </c>
      <c r="G20" s="44">
        <f>SUM(G15:G19)</f>
        <v>768924070</v>
      </c>
      <c r="H20" s="39">
        <f>SUM(H15:H19)</f>
        <v>2432013550</v>
      </c>
      <c r="I20" s="28">
        <f t="shared" si="1"/>
        <v>0.3161676751348692</v>
      </c>
      <c r="J20" s="39">
        <f>SUM(J15:J19)</f>
        <v>768924070</v>
      </c>
      <c r="K20" s="39">
        <f>SUM(K15:K19)</f>
        <v>2268591550</v>
      </c>
      <c r="L20" s="28">
        <f t="shared" si="2"/>
        <v>0.3389433721552917</v>
      </c>
      <c r="M20" s="39">
        <f>SUM(M15:M19)</f>
        <v>768924070</v>
      </c>
      <c r="N20" s="39">
        <f>SUM(N15:N19)</f>
        <v>1164338931</v>
      </c>
      <c r="O20" s="28">
        <f t="shared" si="3"/>
        <v>0.6603953965016051</v>
      </c>
      <c r="P20" s="39">
        <f>SUM(P15:P19)</f>
        <v>156842101</v>
      </c>
      <c r="Q20" s="39">
        <f>SUM(Q15:Q19)</f>
        <v>930932325</v>
      </c>
      <c r="R20" s="28">
        <f t="shared" si="4"/>
        <v>0.16847852071309266</v>
      </c>
      <c r="S20" s="59">
        <f>SUM(S15:S19)</f>
        <v>0</v>
      </c>
      <c r="T20" s="60">
        <f>SUM(T15:T19)</f>
        <v>930932325</v>
      </c>
      <c r="U20" s="28">
        <f t="shared" si="5"/>
        <v>0</v>
      </c>
      <c r="V20" s="59">
        <f>SUM(V15:V19)</f>
        <v>0</v>
      </c>
      <c r="W20" s="60">
        <f>SUM(W15:W19)</f>
        <v>3888044703</v>
      </c>
      <c r="X20" s="28">
        <f t="shared" si="6"/>
        <v>0</v>
      </c>
      <c r="Y20" s="59">
        <f>SUM(Y15:Y19)</f>
        <v>804972380</v>
      </c>
      <c r="Z20" s="59">
        <f>SUM(Z15:Z19)</f>
        <v>930932325</v>
      </c>
      <c r="AA20" s="28">
        <f t="shared" si="7"/>
        <v>0.86469484234528</v>
      </c>
      <c r="AB20" s="59">
        <f>SUM(AB15:AB19)</f>
        <v>127963178</v>
      </c>
      <c r="AC20" s="59">
        <f>SUM(AC15:AC19)</f>
        <v>472133237</v>
      </c>
      <c r="AD20" s="28">
        <f t="shared" si="8"/>
        <v>0.2710319205932117</v>
      </c>
      <c r="AE20" s="39">
        <f>SUM(AE15:AE19)</f>
        <v>761635000</v>
      </c>
      <c r="AF20" s="59">
        <f>SUM(AF15:AF19)</f>
        <v>2432013550</v>
      </c>
      <c r="AG20" s="76">
        <f t="shared" si="9"/>
        <v>0.3131705413401171</v>
      </c>
    </row>
    <row r="21" spans="1:33" s="10" customFormat="1" ht="12.75">
      <c r="A21" s="22" t="s">
        <v>612</v>
      </c>
      <c r="B21" s="73" t="s">
        <v>338</v>
      </c>
      <c r="C21" s="102" t="s">
        <v>339</v>
      </c>
      <c r="D21" s="36">
        <v>68849110</v>
      </c>
      <c r="E21" s="37">
        <v>165480110</v>
      </c>
      <c r="F21" s="24">
        <f t="shared" si="0"/>
        <v>0.4160567091718757</v>
      </c>
      <c r="G21" s="43">
        <v>58886547</v>
      </c>
      <c r="H21" s="37">
        <v>124540105</v>
      </c>
      <c r="I21" s="24">
        <f t="shared" si="1"/>
        <v>0.4728320005832659</v>
      </c>
      <c r="J21" s="37">
        <v>58886547</v>
      </c>
      <c r="K21" s="37">
        <v>111540105</v>
      </c>
      <c r="L21" s="24">
        <f t="shared" si="2"/>
        <v>0.5279405734825156</v>
      </c>
      <c r="M21" s="37">
        <v>58886547</v>
      </c>
      <c r="N21" s="37">
        <v>68849110</v>
      </c>
      <c r="O21" s="24">
        <f t="shared" si="3"/>
        <v>0.8552985942737676</v>
      </c>
      <c r="P21" s="37">
        <v>7050000</v>
      </c>
      <c r="Q21" s="37">
        <v>40950000</v>
      </c>
      <c r="R21" s="24">
        <f t="shared" si="4"/>
        <v>0.17216117216117216</v>
      </c>
      <c r="S21" s="46">
        <v>0</v>
      </c>
      <c r="T21" s="47">
        <v>40950000</v>
      </c>
      <c r="U21" s="24">
        <f t="shared" si="5"/>
        <v>0</v>
      </c>
      <c r="V21" s="46">
        <v>0</v>
      </c>
      <c r="W21" s="47">
        <v>40950000</v>
      </c>
      <c r="X21" s="24">
        <f t="shared" si="6"/>
        <v>0</v>
      </c>
      <c r="Y21" s="46">
        <v>12200000</v>
      </c>
      <c r="Z21" s="46">
        <v>40950000</v>
      </c>
      <c r="AA21" s="24">
        <f t="shared" si="7"/>
        <v>0.2979242979242979</v>
      </c>
      <c r="AB21" s="46">
        <v>5250000</v>
      </c>
      <c r="AC21" s="46">
        <v>12873063</v>
      </c>
      <c r="AD21" s="24">
        <f t="shared" si="8"/>
        <v>0.4078283466801957</v>
      </c>
      <c r="AE21" s="37">
        <v>10000000</v>
      </c>
      <c r="AF21" s="46">
        <v>124540105</v>
      </c>
      <c r="AG21" s="64">
        <f t="shared" si="9"/>
        <v>0.08029541969632994</v>
      </c>
    </row>
    <row r="22" spans="1:33" s="10" customFormat="1" ht="12.75">
      <c r="A22" s="22" t="s">
        <v>612</v>
      </c>
      <c r="B22" s="73" t="s">
        <v>340</v>
      </c>
      <c r="C22" s="102" t="s">
        <v>341</v>
      </c>
      <c r="D22" s="36">
        <v>8344078</v>
      </c>
      <c r="E22" s="37">
        <v>75867377</v>
      </c>
      <c r="F22" s="24">
        <f t="shared" si="0"/>
        <v>0.10998242367071687</v>
      </c>
      <c r="G22" s="43">
        <v>40037201</v>
      </c>
      <c r="H22" s="37">
        <v>81367377</v>
      </c>
      <c r="I22" s="24">
        <f t="shared" si="1"/>
        <v>0.49205470885463104</v>
      </c>
      <c r="J22" s="37">
        <v>40037201</v>
      </c>
      <c r="K22" s="37">
        <v>81367377</v>
      </c>
      <c r="L22" s="24">
        <f t="shared" si="2"/>
        <v>0.49205470885463104</v>
      </c>
      <c r="M22" s="37">
        <v>40037201</v>
      </c>
      <c r="N22" s="37">
        <v>8344078</v>
      </c>
      <c r="O22" s="24">
        <f t="shared" si="3"/>
        <v>4.79827741303473</v>
      </c>
      <c r="P22" s="37">
        <v>0</v>
      </c>
      <c r="Q22" s="37">
        <v>41743700</v>
      </c>
      <c r="R22" s="24">
        <f t="shared" si="4"/>
        <v>0</v>
      </c>
      <c r="S22" s="46">
        <v>0</v>
      </c>
      <c r="T22" s="47">
        <v>41743700</v>
      </c>
      <c r="U22" s="24">
        <f t="shared" si="5"/>
        <v>0</v>
      </c>
      <c r="V22" s="46">
        <v>0</v>
      </c>
      <c r="W22" s="47">
        <v>0</v>
      </c>
      <c r="X22" s="24">
        <f t="shared" si="6"/>
        <v>0</v>
      </c>
      <c r="Y22" s="46">
        <v>26000000</v>
      </c>
      <c r="Z22" s="46">
        <v>41743700</v>
      </c>
      <c r="AA22" s="24">
        <f t="shared" si="7"/>
        <v>0.6228484777343647</v>
      </c>
      <c r="AB22" s="46">
        <v>9918380</v>
      </c>
      <c r="AC22" s="46">
        <v>0</v>
      </c>
      <c r="AD22" s="24">
        <f t="shared" si="8"/>
        <v>0</v>
      </c>
      <c r="AE22" s="37">
        <v>0</v>
      </c>
      <c r="AF22" s="46">
        <v>81367377</v>
      </c>
      <c r="AG22" s="64">
        <f t="shared" si="9"/>
        <v>0</v>
      </c>
    </row>
    <row r="23" spans="1:33" s="10" customFormat="1" ht="12.75">
      <c r="A23" s="22" t="s">
        <v>612</v>
      </c>
      <c r="B23" s="73" t="s">
        <v>342</v>
      </c>
      <c r="C23" s="102" t="s">
        <v>343</v>
      </c>
      <c r="D23" s="36">
        <v>74619763</v>
      </c>
      <c r="E23" s="37">
        <v>157467763</v>
      </c>
      <c r="F23" s="24">
        <f t="shared" si="0"/>
        <v>0.47387326509490074</v>
      </c>
      <c r="G23" s="43">
        <v>50941398</v>
      </c>
      <c r="H23" s="37">
        <v>104155055</v>
      </c>
      <c r="I23" s="24">
        <f t="shared" si="1"/>
        <v>0.4890919408568312</v>
      </c>
      <c r="J23" s="37">
        <v>50941398</v>
      </c>
      <c r="K23" s="37">
        <v>98155055</v>
      </c>
      <c r="L23" s="24">
        <f t="shared" si="2"/>
        <v>0.5189890423880869</v>
      </c>
      <c r="M23" s="37">
        <v>50941398</v>
      </c>
      <c r="N23" s="37">
        <v>74619763</v>
      </c>
      <c r="O23" s="24">
        <f t="shared" si="3"/>
        <v>0.6826797077873324</v>
      </c>
      <c r="P23" s="37">
        <v>16307000</v>
      </c>
      <c r="Q23" s="37">
        <v>53011396</v>
      </c>
      <c r="R23" s="24">
        <f t="shared" si="4"/>
        <v>0.30761310266192576</v>
      </c>
      <c r="S23" s="46">
        <v>0</v>
      </c>
      <c r="T23" s="47">
        <v>53011396</v>
      </c>
      <c r="U23" s="24">
        <f t="shared" si="5"/>
        <v>0</v>
      </c>
      <c r="V23" s="46">
        <v>0</v>
      </c>
      <c r="W23" s="47">
        <v>44684000</v>
      </c>
      <c r="X23" s="24">
        <f t="shared" si="6"/>
        <v>0</v>
      </c>
      <c r="Y23" s="46">
        <v>37653396</v>
      </c>
      <c r="Z23" s="46">
        <v>53011396</v>
      </c>
      <c r="AA23" s="24">
        <f t="shared" si="7"/>
        <v>0.7102887084882654</v>
      </c>
      <c r="AB23" s="46">
        <v>33899000</v>
      </c>
      <c r="AC23" s="46">
        <v>11113112</v>
      </c>
      <c r="AD23" s="24">
        <f t="shared" si="8"/>
        <v>3.0503606910467562</v>
      </c>
      <c r="AE23" s="37">
        <v>21193000</v>
      </c>
      <c r="AF23" s="46">
        <v>104155055</v>
      </c>
      <c r="AG23" s="64">
        <f t="shared" si="9"/>
        <v>0.20347548181890932</v>
      </c>
    </row>
    <row r="24" spans="1:33" s="10" customFormat="1" ht="12.75">
      <c r="A24" s="22" t="s">
        <v>612</v>
      </c>
      <c r="B24" s="73" t="s">
        <v>78</v>
      </c>
      <c r="C24" s="102" t="s">
        <v>79</v>
      </c>
      <c r="D24" s="36">
        <v>1752798000</v>
      </c>
      <c r="E24" s="37">
        <v>2155703000</v>
      </c>
      <c r="F24" s="24">
        <f t="shared" si="0"/>
        <v>0.8130980937541025</v>
      </c>
      <c r="G24" s="43">
        <v>432560205</v>
      </c>
      <c r="H24" s="37">
        <v>1670108000</v>
      </c>
      <c r="I24" s="24">
        <f t="shared" si="1"/>
        <v>0.2590013370392813</v>
      </c>
      <c r="J24" s="37">
        <v>432560205</v>
      </c>
      <c r="K24" s="37">
        <v>1089826000</v>
      </c>
      <c r="L24" s="24">
        <f t="shared" si="2"/>
        <v>0.39690758432997564</v>
      </c>
      <c r="M24" s="37">
        <v>432560205</v>
      </c>
      <c r="N24" s="37">
        <v>1752798000</v>
      </c>
      <c r="O24" s="24">
        <f t="shared" si="3"/>
        <v>0.24678268973378564</v>
      </c>
      <c r="P24" s="37">
        <v>97000000</v>
      </c>
      <c r="Q24" s="37">
        <v>485070000</v>
      </c>
      <c r="R24" s="24">
        <f t="shared" si="4"/>
        <v>0.19997113818624115</v>
      </c>
      <c r="S24" s="46">
        <v>0</v>
      </c>
      <c r="T24" s="47">
        <v>485070000</v>
      </c>
      <c r="U24" s="24">
        <f t="shared" si="5"/>
        <v>0</v>
      </c>
      <c r="V24" s="46">
        <v>0</v>
      </c>
      <c r="W24" s="47">
        <v>6356849000</v>
      </c>
      <c r="X24" s="24">
        <f t="shared" si="6"/>
        <v>0</v>
      </c>
      <c r="Y24" s="46">
        <v>369667000</v>
      </c>
      <c r="Z24" s="46">
        <v>485070000</v>
      </c>
      <c r="AA24" s="24">
        <f t="shared" si="7"/>
        <v>0.762090007627765</v>
      </c>
      <c r="AB24" s="46">
        <v>194143000</v>
      </c>
      <c r="AC24" s="46">
        <v>969296590</v>
      </c>
      <c r="AD24" s="24">
        <f t="shared" si="8"/>
        <v>0.2002926679026076</v>
      </c>
      <c r="AE24" s="37">
        <v>300000000</v>
      </c>
      <c r="AF24" s="46">
        <v>1670108000</v>
      </c>
      <c r="AG24" s="64">
        <f t="shared" si="9"/>
        <v>0.1796291018305403</v>
      </c>
    </row>
    <row r="25" spans="1:33" s="10" customFormat="1" ht="12.75">
      <c r="A25" s="22" t="s">
        <v>612</v>
      </c>
      <c r="B25" s="73" t="s">
        <v>344</v>
      </c>
      <c r="C25" s="102" t="s">
        <v>345</v>
      </c>
      <c r="D25" s="36">
        <v>114249852</v>
      </c>
      <c r="E25" s="37">
        <v>245368063</v>
      </c>
      <c r="F25" s="24">
        <f t="shared" si="0"/>
        <v>0.4656264169147392</v>
      </c>
      <c r="G25" s="43">
        <v>62272835</v>
      </c>
      <c r="H25" s="37">
        <v>212356056</v>
      </c>
      <c r="I25" s="24">
        <f t="shared" si="1"/>
        <v>0.2932472761690394</v>
      </c>
      <c r="J25" s="37">
        <v>62272835</v>
      </c>
      <c r="K25" s="37">
        <v>212356056</v>
      </c>
      <c r="L25" s="24">
        <f t="shared" si="2"/>
        <v>0.2932472761690394</v>
      </c>
      <c r="M25" s="37">
        <v>62272835</v>
      </c>
      <c r="N25" s="37">
        <v>114249852</v>
      </c>
      <c r="O25" s="24">
        <f t="shared" si="3"/>
        <v>0.5450583428326892</v>
      </c>
      <c r="P25" s="37">
        <v>83010000</v>
      </c>
      <c r="Q25" s="37">
        <v>120104200</v>
      </c>
      <c r="R25" s="24">
        <f t="shared" si="4"/>
        <v>0.6911498515455746</v>
      </c>
      <c r="S25" s="46">
        <v>0</v>
      </c>
      <c r="T25" s="47">
        <v>120104200</v>
      </c>
      <c r="U25" s="24">
        <f t="shared" si="5"/>
        <v>0</v>
      </c>
      <c r="V25" s="46">
        <v>0</v>
      </c>
      <c r="W25" s="47">
        <v>125577164</v>
      </c>
      <c r="X25" s="24">
        <f t="shared" si="6"/>
        <v>0</v>
      </c>
      <c r="Y25" s="46">
        <v>69464200</v>
      </c>
      <c r="Z25" s="46">
        <v>120104200</v>
      </c>
      <c r="AA25" s="24">
        <f t="shared" si="7"/>
        <v>0.578366118753549</v>
      </c>
      <c r="AB25" s="46">
        <v>56155882</v>
      </c>
      <c r="AC25" s="46">
        <v>14485963</v>
      </c>
      <c r="AD25" s="24">
        <f t="shared" si="8"/>
        <v>3.8765722375516214</v>
      </c>
      <c r="AE25" s="37">
        <v>23613991</v>
      </c>
      <c r="AF25" s="46">
        <v>212356056</v>
      </c>
      <c r="AG25" s="64">
        <f t="shared" si="9"/>
        <v>0.11119998857013995</v>
      </c>
    </row>
    <row r="26" spans="1:33" s="10" customFormat="1" ht="12.75">
      <c r="A26" s="22" t="s">
        <v>613</v>
      </c>
      <c r="B26" s="73" t="s">
        <v>573</v>
      </c>
      <c r="C26" s="102" t="s">
        <v>574</v>
      </c>
      <c r="D26" s="36">
        <v>343330536</v>
      </c>
      <c r="E26" s="37">
        <v>732543817</v>
      </c>
      <c r="F26" s="24">
        <f t="shared" si="0"/>
        <v>0.46868259349460867</v>
      </c>
      <c r="G26" s="43">
        <v>184820562</v>
      </c>
      <c r="H26" s="37">
        <v>550604993</v>
      </c>
      <c r="I26" s="24">
        <f t="shared" si="1"/>
        <v>0.3356681547564535</v>
      </c>
      <c r="J26" s="37">
        <v>184820562</v>
      </c>
      <c r="K26" s="37">
        <v>490604993</v>
      </c>
      <c r="L26" s="24">
        <f t="shared" si="2"/>
        <v>0.376719692292247</v>
      </c>
      <c r="M26" s="37">
        <v>184820562</v>
      </c>
      <c r="N26" s="37">
        <v>343330536</v>
      </c>
      <c r="O26" s="24">
        <f t="shared" si="3"/>
        <v>0.5383167024793857</v>
      </c>
      <c r="P26" s="37">
        <v>0</v>
      </c>
      <c r="Q26" s="37">
        <v>276463716</v>
      </c>
      <c r="R26" s="24">
        <f t="shared" si="4"/>
        <v>0</v>
      </c>
      <c r="S26" s="46">
        <v>0</v>
      </c>
      <c r="T26" s="47">
        <v>276463716</v>
      </c>
      <c r="U26" s="24">
        <f t="shared" si="5"/>
        <v>0</v>
      </c>
      <c r="V26" s="46">
        <v>0</v>
      </c>
      <c r="W26" s="47">
        <v>1456658117</v>
      </c>
      <c r="X26" s="24">
        <f t="shared" si="6"/>
        <v>0</v>
      </c>
      <c r="Y26" s="46">
        <v>244453716</v>
      </c>
      <c r="Z26" s="46">
        <v>276463716</v>
      </c>
      <c r="AA26" s="24">
        <f t="shared" si="7"/>
        <v>0.8842162708975524</v>
      </c>
      <c r="AB26" s="46">
        <v>101544910</v>
      </c>
      <c r="AC26" s="46">
        <v>39445600</v>
      </c>
      <c r="AD26" s="24">
        <f t="shared" si="8"/>
        <v>2.574302583811629</v>
      </c>
      <c r="AE26" s="37">
        <v>66666046</v>
      </c>
      <c r="AF26" s="46">
        <v>550604993</v>
      </c>
      <c r="AG26" s="64">
        <f t="shared" si="9"/>
        <v>0.12107780867871643</v>
      </c>
    </row>
    <row r="27" spans="1:33" s="66" customFormat="1" ht="12.75">
      <c r="A27" s="74"/>
      <c r="B27" s="75" t="s">
        <v>646</v>
      </c>
      <c r="C27" s="72"/>
      <c r="D27" s="38">
        <f>SUM(D21:D26)</f>
        <v>2362191339</v>
      </c>
      <c r="E27" s="39">
        <f>SUM(E21:E26)</f>
        <v>3532430130</v>
      </c>
      <c r="F27" s="28">
        <f t="shared" si="0"/>
        <v>0.6687156580787063</v>
      </c>
      <c r="G27" s="44">
        <f>SUM(G21:G26)</f>
        <v>829518748</v>
      </c>
      <c r="H27" s="39">
        <f>SUM(H21:H26)</f>
        <v>2743131586</v>
      </c>
      <c r="I27" s="28">
        <f t="shared" si="1"/>
        <v>0.30239845300662144</v>
      </c>
      <c r="J27" s="39">
        <f>SUM(J21:J26)</f>
        <v>829518748</v>
      </c>
      <c r="K27" s="39">
        <f>SUM(K21:K26)</f>
        <v>2083849586</v>
      </c>
      <c r="L27" s="28">
        <f t="shared" si="2"/>
        <v>0.39807035669608065</v>
      </c>
      <c r="M27" s="39">
        <f>SUM(M21:M26)</f>
        <v>829518748</v>
      </c>
      <c r="N27" s="39">
        <f>SUM(N21:N26)</f>
        <v>2362191339</v>
      </c>
      <c r="O27" s="28">
        <f t="shared" si="3"/>
        <v>0.35116492652587783</v>
      </c>
      <c r="P27" s="39">
        <f>SUM(P21:P26)</f>
        <v>203367000</v>
      </c>
      <c r="Q27" s="39">
        <f>SUM(Q21:Q26)</f>
        <v>1017343012</v>
      </c>
      <c r="R27" s="28">
        <f t="shared" si="4"/>
        <v>0.19990012965263285</v>
      </c>
      <c r="S27" s="59">
        <f>SUM(S21:S26)</f>
        <v>0</v>
      </c>
      <c r="T27" s="60">
        <f>SUM(T21:T26)</f>
        <v>1017343012</v>
      </c>
      <c r="U27" s="28">
        <f t="shared" si="5"/>
        <v>0</v>
      </c>
      <c r="V27" s="59">
        <f>SUM(V21:V26)</f>
        <v>0</v>
      </c>
      <c r="W27" s="60">
        <f>SUM(W21:W26)</f>
        <v>8024718281</v>
      </c>
      <c r="X27" s="28">
        <f t="shared" si="6"/>
        <v>0</v>
      </c>
      <c r="Y27" s="59">
        <f>SUM(Y21:Y26)</f>
        <v>759438312</v>
      </c>
      <c r="Z27" s="59">
        <f>SUM(Z21:Z26)</f>
        <v>1017343012</v>
      </c>
      <c r="AA27" s="28">
        <f t="shared" si="7"/>
        <v>0.7464918941223336</v>
      </c>
      <c r="AB27" s="59">
        <f>SUM(AB21:AB26)</f>
        <v>400911172</v>
      </c>
      <c r="AC27" s="59">
        <f>SUM(AC21:AC26)</f>
        <v>1047214328</v>
      </c>
      <c r="AD27" s="28">
        <f t="shared" si="8"/>
        <v>0.382835835301902</v>
      </c>
      <c r="AE27" s="39">
        <f>SUM(AE21:AE26)</f>
        <v>421473037</v>
      </c>
      <c r="AF27" s="59">
        <f>SUM(AF21:AF26)</f>
        <v>2743131586</v>
      </c>
      <c r="AG27" s="76">
        <f t="shared" si="9"/>
        <v>0.15364667125377923</v>
      </c>
    </row>
    <row r="28" spans="1:33" s="10" customFormat="1" ht="12.75">
      <c r="A28" s="22" t="s">
        <v>612</v>
      </c>
      <c r="B28" s="73" t="s">
        <v>346</v>
      </c>
      <c r="C28" s="102" t="s">
        <v>347</v>
      </c>
      <c r="D28" s="36">
        <v>211312493</v>
      </c>
      <c r="E28" s="37">
        <v>277633135</v>
      </c>
      <c r="F28" s="24">
        <f t="shared" si="0"/>
        <v>0.7611213013172942</v>
      </c>
      <c r="G28" s="43">
        <v>80313619</v>
      </c>
      <c r="H28" s="37">
        <v>189652757</v>
      </c>
      <c r="I28" s="24">
        <f t="shared" si="1"/>
        <v>0.4234772026013838</v>
      </c>
      <c r="J28" s="37">
        <v>80313619</v>
      </c>
      <c r="K28" s="37">
        <v>144195108</v>
      </c>
      <c r="L28" s="24">
        <f t="shared" si="2"/>
        <v>0.5569788054113458</v>
      </c>
      <c r="M28" s="37">
        <v>80313619</v>
      </c>
      <c r="N28" s="37">
        <v>211312493</v>
      </c>
      <c r="O28" s="24">
        <f t="shared" si="3"/>
        <v>0.38007037757109796</v>
      </c>
      <c r="P28" s="37">
        <v>81344580</v>
      </c>
      <c r="Q28" s="37">
        <v>166855022</v>
      </c>
      <c r="R28" s="24">
        <f t="shared" si="4"/>
        <v>0.48751652197798395</v>
      </c>
      <c r="S28" s="46">
        <v>1440000</v>
      </c>
      <c r="T28" s="47">
        <v>166855022</v>
      </c>
      <c r="U28" s="24">
        <f t="shared" si="5"/>
        <v>0.008630246682056714</v>
      </c>
      <c r="V28" s="46">
        <v>1440000</v>
      </c>
      <c r="W28" s="47">
        <v>200084956</v>
      </c>
      <c r="X28" s="24">
        <f t="shared" si="6"/>
        <v>0.0071969428826023285</v>
      </c>
      <c r="Y28" s="46">
        <v>144178250</v>
      </c>
      <c r="Z28" s="46">
        <v>166855022</v>
      </c>
      <c r="AA28" s="24">
        <f t="shared" si="7"/>
        <v>0.8640929608939191</v>
      </c>
      <c r="AB28" s="46">
        <v>27914200</v>
      </c>
      <c r="AC28" s="46">
        <v>123633759</v>
      </c>
      <c r="AD28" s="24">
        <f t="shared" si="8"/>
        <v>0.22578137416334643</v>
      </c>
      <c r="AE28" s="37">
        <v>35549071</v>
      </c>
      <c r="AF28" s="46">
        <v>189652757</v>
      </c>
      <c r="AG28" s="64">
        <f t="shared" si="9"/>
        <v>0.18744294342106504</v>
      </c>
    </row>
    <row r="29" spans="1:33" s="10" customFormat="1" ht="12.75">
      <c r="A29" s="22" t="s">
        <v>612</v>
      </c>
      <c r="B29" s="73" t="s">
        <v>348</v>
      </c>
      <c r="C29" s="102" t="s">
        <v>349</v>
      </c>
      <c r="D29" s="36">
        <v>270359792</v>
      </c>
      <c r="E29" s="37">
        <v>356743792</v>
      </c>
      <c r="F29" s="24">
        <f t="shared" si="0"/>
        <v>0.7578542305790146</v>
      </c>
      <c r="G29" s="43">
        <v>103787307</v>
      </c>
      <c r="H29" s="37">
        <v>359532321</v>
      </c>
      <c r="I29" s="24">
        <f t="shared" si="1"/>
        <v>0.28867309262023205</v>
      </c>
      <c r="J29" s="37">
        <v>103787307</v>
      </c>
      <c r="K29" s="37">
        <v>276784894</v>
      </c>
      <c r="L29" s="24">
        <f t="shared" si="2"/>
        <v>0.3749746075376498</v>
      </c>
      <c r="M29" s="37">
        <v>103787307</v>
      </c>
      <c r="N29" s="37">
        <v>270359792</v>
      </c>
      <c r="O29" s="24">
        <f t="shared" si="3"/>
        <v>0.38388588122600714</v>
      </c>
      <c r="P29" s="37">
        <v>14145000</v>
      </c>
      <c r="Q29" s="37">
        <v>76873808</v>
      </c>
      <c r="R29" s="24">
        <f t="shared" si="4"/>
        <v>0.18400285309139364</v>
      </c>
      <c r="S29" s="46">
        <v>0</v>
      </c>
      <c r="T29" s="47">
        <v>76873808</v>
      </c>
      <c r="U29" s="24">
        <f t="shared" si="5"/>
        <v>0</v>
      </c>
      <c r="V29" s="46">
        <v>0</v>
      </c>
      <c r="W29" s="47">
        <v>910391000</v>
      </c>
      <c r="X29" s="24">
        <f t="shared" si="6"/>
        <v>0</v>
      </c>
      <c r="Y29" s="46">
        <v>69078808</v>
      </c>
      <c r="Z29" s="46">
        <v>76873808</v>
      </c>
      <c r="AA29" s="24">
        <f t="shared" si="7"/>
        <v>0.8986000537400203</v>
      </c>
      <c r="AB29" s="46">
        <v>23354000</v>
      </c>
      <c r="AC29" s="46">
        <v>132447420</v>
      </c>
      <c r="AD29" s="24">
        <f t="shared" si="8"/>
        <v>0.17632657548180253</v>
      </c>
      <c r="AE29" s="37">
        <v>5354000</v>
      </c>
      <c r="AF29" s="46">
        <v>359532321</v>
      </c>
      <c r="AG29" s="64">
        <f t="shared" si="9"/>
        <v>0.014891567982284408</v>
      </c>
    </row>
    <row r="30" spans="1:33" s="10" customFormat="1" ht="12.75">
      <c r="A30" s="22" t="s">
        <v>612</v>
      </c>
      <c r="B30" s="73" t="s">
        <v>350</v>
      </c>
      <c r="C30" s="102" t="s">
        <v>351</v>
      </c>
      <c r="D30" s="36">
        <v>103925960</v>
      </c>
      <c r="E30" s="37">
        <v>133864960</v>
      </c>
      <c r="F30" s="24">
        <f t="shared" si="0"/>
        <v>0.7763492403090398</v>
      </c>
      <c r="G30" s="43">
        <v>37075016</v>
      </c>
      <c r="H30" s="37">
        <v>121591163</v>
      </c>
      <c r="I30" s="24">
        <f t="shared" si="1"/>
        <v>0.304915382707541</v>
      </c>
      <c r="J30" s="37">
        <v>37075016</v>
      </c>
      <c r="K30" s="37">
        <v>89455824</v>
      </c>
      <c r="L30" s="24">
        <f t="shared" si="2"/>
        <v>0.41445055606441006</v>
      </c>
      <c r="M30" s="37">
        <v>37075016</v>
      </c>
      <c r="N30" s="37">
        <v>103925960</v>
      </c>
      <c r="O30" s="24">
        <f t="shared" si="3"/>
        <v>0.35674451311298927</v>
      </c>
      <c r="P30" s="37">
        <v>1660000</v>
      </c>
      <c r="Q30" s="37">
        <v>26790784</v>
      </c>
      <c r="R30" s="24">
        <f t="shared" si="4"/>
        <v>0.06196160590149209</v>
      </c>
      <c r="S30" s="46">
        <v>0</v>
      </c>
      <c r="T30" s="47">
        <v>26790784</v>
      </c>
      <c r="U30" s="24">
        <f t="shared" si="5"/>
        <v>0</v>
      </c>
      <c r="V30" s="46">
        <v>0</v>
      </c>
      <c r="W30" s="47">
        <v>129168000</v>
      </c>
      <c r="X30" s="24">
        <f t="shared" si="6"/>
        <v>0</v>
      </c>
      <c r="Y30" s="46">
        <v>21646784</v>
      </c>
      <c r="Z30" s="46">
        <v>26790784</v>
      </c>
      <c r="AA30" s="24">
        <f t="shared" si="7"/>
        <v>0.8079936742426053</v>
      </c>
      <c r="AB30" s="46">
        <v>10205000</v>
      </c>
      <c r="AC30" s="46">
        <v>57799680</v>
      </c>
      <c r="AD30" s="24">
        <f t="shared" si="8"/>
        <v>0.17655807090973513</v>
      </c>
      <c r="AE30" s="37">
        <v>9000000</v>
      </c>
      <c r="AF30" s="46">
        <v>121591163</v>
      </c>
      <c r="AG30" s="64">
        <f t="shared" si="9"/>
        <v>0.07401853702147745</v>
      </c>
    </row>
    <row r="31" spans="1:33" s="10" customFormat="1" ht="12.75">
      <c r="A31" s="22" t="s">
        <v>612</v>
      </c>
      <c r="B31" s="73" t="s">
        <v>352</v>
      </c>
      <c r="C31" s="102" t="s">
        <v>353</v>
      </c>
      <c r="D31" s="36">
        <v>132689394</v>
      </c>
      <c r="E31" s="37">
        <v>194982017</v>
      </c>
      <c r="F31" s="24">
        <f t="shared" si="0"/>
        <v>0.6805211887822455</v>
      </c>
      <c r="G31" s="43">
        <v>72247205</v>
      </c>
      <c r="H31" s="37">
        <v>240238018</v>
      </c>
      <c r="I31" s="24">
        <f t="shared" si="1"/>
        <v>0.30073177260395145</v>
      </c>
      <c r="J31" s="37">
        <v>72247205</v>
      </c>
      <c r="K31" s="37">
        <v>177738018</v>
      </c>
      <c r="L31" s="24">
        <f t="shared" si="2"/>
        <v>0.4064814371903258</v>
      </c>
      <c r="M31" s="37">
        <v>72247205</v>
      </c>
      <c r="N31" s="37">
        <v>132689394</v>
      </c>
      <c r="O31" s="24">
        <f t="shared" si="3"/>
        <v>0.5444836457690054</v>
      </c>
      <c r="P31" s="37">
        <v>15000000</v>
      </c>
      <c r="Q31" s="37">
        <v>65430378</v>
      </c>
      <c r="R31" s="24">
        <f t="shared" si="4"/>
        <v>0.22925131198233334</v>
      </c>
      <c r="S31" s="46">
        <v>15000000</v>
      </c>
      <c r="T31" s="47">
        <v>65430378</v>
      </c>
      <c r="U31" s="24">
        <f t="shared" si="5"/>
        <v>0.22925131198233334</v>
      </c>
      <c r="V31" s="46">
        <v>15000000</v>
      </c>
      <c r="W31" s="47">
        <v>842213619</v>
      </c>
      <c r="X31" s="24">
        <f t="shared" si="6"/>
        <v>0.017810208314857467</v>
      </c>
      <c r="Y31" s="46">
        <v>60744298</v>
      </c>
      <c r="Z31" s="46">
        <v>65430378</v>
      </c>
      <c r="AA31" s="24">
        <f t="shared" si="7"/>
        <v>0.9283806674630551</v>
      </c>
      <c r="AB31" s="46">
        <v>22990798</v>
      </c>
      <c r="AC31" s="46">
        <v>104216800</v>
      </c>
      <c r="AD31" s="24">
        <f t="shared" si="8"/>
        <v>0.22060548779083602</v>
      </c>
      <c r="AE31" s="37">
        <v>25000000</v>
      </c>
      <c r="AF31" s="46">
        <v>240238018</v>
      </c>
      <c r="AG31" s="64">
        <f t="shared" si="9"/>
        <v>0.10406346259483376</v>
      </c>
    </row>
    <row r="32" spans="1:33" s="10" customFormat="1" ht="12.75">
      <c r="A32" s="22" t="s">
        <v>612</v>
      </c>
      <c r="B32" s="73" t="s">
        <v>354</v>
      </c>
      <c r="C32" s="102" t="s">
        <v>355</v>
      </c>
      <c r="D32" s="36">
        <v>183867241</v>
      </c>
      <c r="E32" s="37">
        <v>231375241</v>
      </c>
      <c r="F32" s="24">
        <f t="shared" si="0"/>
        <v>0.7946712025250792</v>
      </c>
      <c r="G32" s="43">
        <v>76917758</v>
      </c>
      <c r="H32" s="37">
        <v>205381241</v>
      </c>
      <c r="I32" s="24">
        <f t="shared" si="1"/>
        <v>0.3745120909070756</v>
      </c>
      <c r="J32" s="37">
        <v>76917758</v>
      </c>
      <c r="K32" s="37">
        <v>151258390</v>
      </c>
      <c r="L32" s="24">
        <f t="shared" si="2"/>
        <v>0.5085189522379552</v>
      </c>
      <c r="M32" s="37">
        <v>76917758</v>
      </c>
      <c r="N32" s="37">
        <v>183867241</v>
      </c>
      <c r="O32" s="24">
        <f t="shared" si="3"/>
        <v>0.4183331276505095</v>
      </c>
      <c r="P32" s="37">
        <v>7068000</v>
      </c>
      <c r="Q32" s="37">
        <v>25892000</v>
      </c>
      <c r="R32" s="24">
        <f t="shared" si="4"/>
        <v>0.27298007106442146</v>
      </c>
      <c r="S32" s="46">
        <v>0</v>
      </c>
      <c r="T32" s="47">
        <v>25892000</v>
      </c>
      <c r="U32" s="24">
        <f t="shared" si="5"/>
        <v>0</v>
      </c>
      <c r="V32" s="46">
        <v>0</v>
      </c>
      <c r="W32" s="47">
        <v>0</v>
      </c>
      <c r="X32" s="24">
        <f t="shared" si="6"/>
        <v>0</v>
      </c>
      <c r="Y32" s="46">
        <v>16432000</v>
      </c>
      <c r="Z32" s="46">
        <v>25892000</v>
      </c>
      <c r="AA32" s="24">
        <f t="shared" si="7"/>
        <v>0.6346361810597868</v>
      </c>
      <c r="AB32" s="46">
        <v>0</v>
      </c>
      <c r="AC32" s="46">
        <v>94159065</v>
      </c>
      <c r="AD32" s="24">
        <f t="shared" si="8"/>
        <v>0</v>
      </c>
      <c r="AE32" s="37">
        <v>0</v>
      </c>
      <c r="AF32" s="46">
        <v>205381241</v>
      </c>
      <c r="AG32" s="64">
        <f t="shared" si="9"/>
        <v>0</v>
      </c>
    </row>
    <row r="33" spans="1:33" s="10" customFormat="1" ht="12.75">
      <c r="A33" s="22" t="s">
        <v>612</v>
      </c>
      <c r="B33" s="73" t="s">
        <v>356</v>
      </c>
      <c r="C33" s="102" t="s">
        <v>357</v>
      </c>
      <c r="D33" s="36">
        <v>551794318</v>
      </c>
      <c r="E33" s="37">
        <v>805101232</v>
      </c>
      <c r="F33" s="24">
        <f t="shared" si="0"/>
        <v>0.6853725917537784</v>
      </c>
      <c r="G33" s="43">
        <v>186733613</v>
      </c>
      <c r="H33" s="37">
        <v>637217564</v>
      </c>
      <c r="I33" s="24">
        <f t="shared" si="1"/>
        <v>0.2930453012434541</v>
      </c>
      <c r="J33" s="37">
        <v>186733613</v>
      </c>
      <c r="K33" s="37">
        <v>485803986</v>
      </c>
      <c r="L33" s="24">
        <f t="shared" si="2"/>
        <v>0.3843805699033519</v>
      </c>
      <c r="M33" s="37">
        <v>186733613</v>
      </c>
      <c r="N33" s="37">
        <v>551794318</v>
      </c>
      <c r="O33" s="24">
        <f t="shared" si="3"/>
        <v>0.33841162713821205</v>
      </c>
      <c r="P33" s="37">
        <v>19988770</v>
      </c>
      <c r="Q33" s="37">
        <v>255483921</v>
      </c>
      <c r="R33" s="24">
        <f t="shared" si="4"/>
        <v>0.07823885715297128</v>
      </c>
      <c r="S33" s="46">
        <v>0</v>
      </c>
      <c r="T33" s="47">
        <v>255483921</v>
      </c>
      <c r="U33" s="24">
        <f t="shared" si="5"/>
        <v>0</v>
      </c>
      <c r="V33" s="46">
        <v>0</v>
      </c>
      <c r="W33" s="47">
        <v>928493768</v>
      </c>
      <c r="X33" s="24">
        <f t="shared" si="6"/>
        <v>0</v>
      </c>
      <c r="Y33" s="46">
        <v>229705151</v>
      </c>
      <c r="Z33" s="46">
        <v>255483921</v>
      </c>
      <c r="AA33" s="24">
        <f t="shared" si="7"/>
        <v>0.8990982684972961</v>
      </c>
      <c r="AB33" s="46">
        <v>39272455</v>
      </c>
      <c r="AC33" s="46">
        <v>235663432</v>
      </c>
      <c r="AD33" s="24">
        <f t="shared" si="8"/>
        <v>0.16664636794392437</v>
      </c>
      <c r="AE33" s="37">
        <v>168583913</v>
      </c>
      <c r="AF33" s="46">
        <v>637217564</v>
      </c>
      <c r="AG33" s="64">
        <f t="shared" si="9"/>
        <v>0.26456256469415207</v>
      </c>
    </row>
    <row r="34" spans="1:33" s="10" customFormat="1" ht="12.75">
      <c r="A34" s="22" t="s">
        <v>613</v>
      </c>
      <c r="B34" s="73" t="s">
        <v>575</v>
      </c>
      <c r="C34" s="102" t="s">
        <v>576</v>
      </c>
      <c r="D34" s="36">
        <v>7117950</v>
      </c>
      <c r="E34" s="37">
        <v>109869950</v>
      </c>
      <c r="F34" s="24">
        <f t="shared" si="0"/>
        <v>0.06478523017440165</v>
      </c>
      <c r="G34" s="43">
        <v>54474744</v>
      </c>
      <c r="H34" s="37">
        <v>131905369</v>
      </c>
      <c r="I34" s="24">
        <f t="shared" si="1"/>
        <v>0.41298352305886804</v>
      </c>
      <c r="J34" s="37">
        <v>54474744</v>
      </c>
      <c r="K34" s="37">
        <v>131905369</v>
      </c>
      <c r="L34" s="24">
        <f t="shared" si="2"/>
        <v>0.41298352305886804</v>
      </c>
      <c r="M34" s="37">
        <v>54474744</v>
      </c>
      <c r="N34" s="37">
        <v>7117950</v>
      </c>
      <c r="O34" s="24">
        <f t="shared" si="3"/>
        <v>7.653150696478621</v>
      </c>
      <c r="P34" s="37">
        <v>6812000</v>
      </c>
      <c r="Q34" s="37">
        <v>6812000</v>
      </c>
      <c r="R34" s="24">
        <f t="shared" si="4"/>
        <v>1</v>
      </c>
      <c r="S34" s="46">
        <v>0</v>
      </c>
      <c r="T34" s="47">
        <v>6812000</v>
      </c>
      <c r="U34" s="24">
        <f t="shared" si="5"/>
        <v>0</v>
      </c>
      <c r="V34" s="46">
        <v>0</v>
      </c>
      <c r="W34" s="47">
        <v>64846924</v>
      </c>
      <c r="X34" s="24">
        <f t="shared" si="6"/>
        <v>0</v>
      </c>
      <c r="Y34" s="46">
        <v>0</v>
      </c>
      <c r="Z34" s="46">
        <v>6812000</v>
      </c>
      <c r="AA34" s="24">
        <f t="shared" si="7"/>
        <v>0</v>
      </c>
      <c r="AB34" s="46">
        <v>124167</v>
      </c>
      <c r="AC34" s="46">
        <v>735000</v>
      </c>
      <c r="AD34" s="24">
        <f t="shared" si="8"/>
        <v>0.16893469387755103</v>
      </c>
      <c r="AE34" s="37">
        <v>9311441</v>
      </c>
      <c r="AF34" s="46">
        <v>131905369</v>
      </c>
      <c r="AG34" s="64">
        <f t="shared" si="9"/>
        <v>0.07059182708476408</v>
      </c>
    </row>
    <row r="35" spans="1:33" s="66" customFormat="1" ht="12.75">
      <c r="A35" s="74"/>
      <c r="B35" s="75" t="s">
        <v>647</v>
      </c>
      <c r="C35" s="72"/>
      <c r="D35" s="38">
        <f>SUM(D28:D34)</f>
        <v>1461067148</v>
      </c>
      <c r="E35" s="39">
        <f>SUM(E28:E34)</f>
        <v>2109570327</v>
      </c>
      <c r="F35" s="28">
        <f t="shared" si="0"/>
        <v>0.6925899218907624</v>
      </c>
      <c r="G35" s="44">
        <f>SUM(G28:G34)</f>
        <v>611549262</v>
      </c>
      <c r="H35" s="39">
        <f>SUM(H28:H34)</f>
        <v>1885518433</v>
      </c>
      <c r="I35" s="28">
        <f t="shared" si="1"/>
        <v>0.3243401132000495</v>
      </c>
      <c r="J35" s="39">
        <f>SUM(J28:J34)</f>
        <v>611549262</v>
      </c>
      <c r="K35" s="39">
        <f>SUM(K28:K34)</f>
        <v>1457141589</v>
      </c>
      <c r="L35" s="28">
        <f t="shared" si="2"/>
        <v>0.4196910352546392</v>
      </c>
      <c r="M35" s="39">
        <f>SUM(M28:M34)</f>
        <v>611549262</v>
      </c>
      <c r="N35" s="39">
        <f>SUM(N28:N34)</f>
        <v>1461067148</v>
      </c>
      <c r="O35" s="28">
        <f t="shared" si="3"/>
        <v>0.4185634197833596</v>
      </c>
      <c r="P35" s="39">
        <f>SUM(P28:P34)</f>
        <v>146018350</v>
      </c>
      <c r="Q35" s="39">
        <f>SUM(Q28:Q34)</f>
        <v>624137913</v>
      </c>
      <c r="R35" s="28">
        <f t="shared" si="4"/>
        <v>0.23395205924623905</v>
      </c>
      <c r="S35" s="59">
        <f>SUM(S28:S34)</f>
        <v>16440000</v>
      </c>
      <c r="T35" s="60">
        <f>SUM(T28:T34)</f>
        <v>624137913</v>
      </c>
      <c r="U35" s="28">
        <f t="shared" si="5"/>
        <v>0.026340332252817334</v>
      </c>
      <c r="V35" s="59">
        <f>SUM(V28:V34)</f>
        <v>16440000</v>
      </c>
      <c r="W35" s="60">
        <f>SUM(W28:W34)</f>
        <v>3075198267</v>
      </c>
      <c r="X35" s="28">
        <f t="shared" si="6"/>
        <v>0.0053459967691897765</v>
      </c>
      <c r="Y35" s="59">
        <f>SUM(Y28:Y34)</f>
        <v>541785291</v>
      </c>
      <c r="Z35" s="59">
        <f>SUM(Z28:Z34)</f>
        <v>624137913</v>
      </c>
      <c r="AA35" s="28">
        <f t="shared" si="7"/>
        <v>0.8680538062426597</v>
      </c>
      <c r="AB35" s="59">
        <f>SUM(AB28:AB34)</f>
        <v>123860620</v>
      </c>
      <c r="AC35" s="59">
        <f>SUM(AC28:AC34)</f>
        <v>748655156</v>
      </c>
      <c r="AD35" s="28">
        <f t="shared" si="8"/>
        <v>0.1654441554397042</v>
      </c>
      <c r="AE35" s="39">
        <f>SUM(AE28:AE34)</f>
        <v>252798425</v>
      </c>
      <c r="AF35" s="59">
        <f>SUM(AF28:AF34)</f>
        <v>1885518433</v>
      </c>
      <c r="AG35" s="76">
        <f t="shared" si="9"/>
        <v>0.13407369590006019</v>
      </c>
    </row>
    <row r="36" spans="1:33" s="10" customFormat="1" ht="12.75">
      <c r="A36" s="22" t="s">
        <v>612</v>
      </c>
      <c r="B36" s="73" t="s">
        <v>358</v>
      </c>
      <c r="C36" s="102" t="s">
        <v>359</v>
      </c>
      <c r="D36" s="36">
        <v>104811324</v>
      </c>
      <c r="E36" s="37">
        <v>181141324</v>
      </c>
      <c r="F36" s="24">
        <f t="shared" si="0"/>
        <v>0.5786163073424372</v>
      </c>
      <c r="G36" s="43">
        <v>44453082</v>
      </c>
      <c r="H36" s="37">
        <v>134346325</v>
      </c>
      <c r="I36" s="24">
        <f t="shared" si="1"/>
        <v>0.3308842426467564</v>
      </c>
      <c r="J36" s="37">
        <v>44453082</v>
      </c>
      <c r="K36" s="37">
        <v>112243325</v>
      </c>
      <c r="L36" s="24">
        <f t="shared" si="2"/>
        <v>0.39604209871722884</v>
      </c>
      <c r="M36" s="37">
        <v>44453082</v>
      </c>
      <c r="N36" s="37">
        <v>104811324</v>
      </c>
      <c r="O36" s="24">
        <f t="shared" si="3"/>
        <v>0.4241248016292591</v>
      </c>
      <c r="P36" s="37">
        <v>15075000</v>
      </c>
      <c r="Q36" s="37">
        <v>46795000</v>
      </c>
      <c r="R36" s="24">
        <f t="shared" si="4"/>
        <v>0.3221498023293087</v>
      </c>
      <c r="S36" s="46">
        <v>0</v>
      </c>
      <c r="T36" s="47">
        <v>46795000</v>
      </c>
      <c r="U36" s="24">
        <f t="shared" si="5"/>
        <v>0</v>
      </c>
      <c r="V36" s="46">
        <v>0</v>
      </c>
      <c r="W36" s="47">
        <v>820000000</v>
      </c>
      <c r="X36" s="24">
        <f t="shared" si="6"/>
        <v>0</v>
      </c>
      <c r="Y36" s="46">
        <v>34120000</v>
      </c>
      <c r="Z36" s="46">
        <v>46795000</v>
      </c>
      <c r="AA36" s="24">
        <f t="shared" si="7"/>
        <v>0.7291377283897852</v>
      </c>
      <c r="AB36" s="46">
        <v>6000000</v>
      </c>
      <c r="AC36" s="46">
        <v>51226128</v>
      </c>
      <c r="AD36" s="24">
        <f t="shared" si="8"/>
        <v>0.11712772825617428</v>
      </c>
      <c r="AE36" s="37">
        <v>1300000</v>
      </c>
      <c r="AF36" s="46">
        <v>134346325</v>
      </c>
      <c r="AG36" s="64">
        <f t="shared" si="9"/>
        <v>0.009676483521227693</v>
      </c>
    </row>
    <row r="37" spans="1:33" s="10" customFormat="1" ht="12.75">
      <c r="A37" s="22" t="s">
        <v>612</v>
      </c>
      <c r="B37" s="73" t="s">
        <v>360</v>
      </c>
      <c r="C37" s="102" t="s">
        <v>361</v>
      </c>
      <c r="D37" s="36">
        <v>146075993</v>
      </c>
      <c r="E37" s="37">
        <v>278931993</v>
      </c>
      <c r="F37" s="24">
        <f t="shared" si="0"/>
        <v>0.5236975200618167</v>
      </c>
      <c r="G37" s="43">
        <v>82656000</v>
      </c>
      <c r="H37" s="37">
        <v>221480000</v>
      </c>
      <c r="I37" s="24">
        <f t="shared" si="1"/>
        <v>0.37319848293299623</v>
      </c>
      <c r="J37" s="37">
        <v>82656000</v>
      </c>
      <c r="K37" s="37">
        <v>167090000</v>
      </c>
      <c r="L37" s="24">
        <f t="shared" si="2"/>
        <v>0.49467951403435273</v>
      </c>
      <c r="M37" s="37">
        <v>82656000</v>
      </c>
      <c r="N37" s="37">
        <v>146075993</v>
      </c>
      <c r="O37" s="24">
        <f t="shared" si="3"/>
        <v>0.5658424652981822</v>
      </c>
      <c r="P37" s="37">
        <v>22001000</v>
      </c>
      <c r="Q37" s="37">
        <v>57412000</v>
      </c>
      <c r="R37" s="24">
        <f t="shared" si="4"/>
        <v>0.38321256880094756</v>
      </c>
      <c r="S37" s="46">
        <v>0</v>
      </c>
      <c r="T37" s="47">
        <v>57412000</v>
      </c>
      <c r="U37" s="24">
        <f t="shared" si="5"/>
        <v>0</v>
      </c>
      <c r="V37" s="46">
        <v>0</v>
      </c>
      <c r="W37" s="47">
        <v>709003</v>
      </c>
      <c r="X37" s="24">
        <f t="shared" si="6"/>
        <v>0</v>
      </c>
      <c r="Y37" s="46">
        <v>56912000</v>
      </c>
      <c r="Z37" s="46">
        <v>57412000</v>
      </c>
      <c r="AA37" s="24">
        <f t="shared" si="7"/>
        <v>0.9912910192991012</v>
      </c>
      <c r="AB37" s="46">
        <v>25642</v>
      </c>
      <c r="AC37" s="46">
        <v>71996000</v>
      </c>
      <c r="AD37" s="24">
        <f t="shared" si="8"/>
        <v>0.0003561586754819712</v>
      </c>
      <c r="AE37" s="37">
        <v>9653</v>
      </c>
      <c r="AF37" s="46">
        <v>221480000</v>
      </c>
      <c r="AG37" s="64">
        <f t="shared" si="9"/>
        <v>4.3584070796460174E-05</v>
      </c>
    </row>
    <row r="38" spans="1:33" s="10" customFormat="1" ht="12.75">
      <c r="A38" s="22" t="s">
        <v>612</v>
      </c>
      <c r="B38" s="73" t="s">
        <v>362</v>
      </c>
      <c r="C38" s="102" t="s">
        <v>363</v>
      </c>
      <c r="D38" s="36">
        <v>113236309</v>
      </c>
      <c r="E38" s="37">
        <v>259715309</v>
      </c>
      <c r="F38" s="24">
        <f t="shared" si="0"/>
        <v>0.4360016721232247</v>
      </c>
      <c r="G38" s="43">
        <v>45038335</v>
      </c>
      <c r="H38" s="37">
        <v>154015138</v>
      </c>
      <c r="I38" s="24">
        <f t="shared" si="1"/>
        <v>0.2924279754890068</v>
      </c>
      <c r="J38" s="37">
        <v>45038335</v>
      </c>
      <c r="K38" s="37">
        <v>154015138</v>
      </c>
      <c r="L38" s="24">
        <f t="shared" si="2"/>
        <v>0.2924279754890068</v>
      </c>
      <c r="M38" s="37">
        <v>45038335</v>
      </c>
      <c r="N38" s="37">
        <v>113236309</v>
      </c>
      <c r="O38" s="24">
        <f t="shared" si="3"/>
        <v>0.39773757549797917</v>
      </c>
      <c r="P38" s="37">
        <v>0</v>
      </c>
      <c r="Q38" s="37">
        <v>105313546</v>
      </c>
      <c r="R38" s="24">
        <f t="shared" si="4"/>
        <v>0</v>
      </c>
      <c r="S38" s="46">
        <v>0</v>
      </c>
      <c r="T38" s="47">
        <v>105313546</v>
      </c>
      <c r="U38" s="24">
        <f t="shared" si="5"/>
        <v>0</v>
      </c>
      <c r="V38" s="46">
        <v>0</v>
      </c>
      <c r="W38" s="47">
        <v>428386572</v>
      </c>
      <c r="X38" s="24">
        <f t="shared" si="6"/>
        <v>0</v>
      </c>
      <c r="Y38" s="46">
        <v>82899546</v>
      </c>
      <c r="Z38" s="46">
        <v>105313546</v>
      </c>
      <c r="AA38" s="24">
        <f t="shared" si="7"/>
        <v>0.7871688794905833</v>
      </c>
      <c r="AB38" s="46">
        <v>74391172</v>
      </c>
      <c r="AC38" s="46">
        <v>0</v>
      </c>
      <c r="AD38" s="24">
        <f t="shared" si="8"/>
        <v>0</v>
      </c>
      <c r="AE38" s="37">
        <v>29000000</v>
      </c>
      <c r="AF38" s="46">
        <v>154015138</v>
      </c>
      <c r="AG38" s="64">
        <f t="shared" si="9"/>
        <v>0.18829317933669612</v>
      </c>
    </row>
    <row r="39" spans="1:33" s="10" customFormat="1" ht="12.75">
      <c r="A39" s="22" t="s">
        <v>612</v>
      </c>
      <c r="B39" s="73" t="s">
        <v>364</v>
      </c>
      <c r="C39" s="102" t="s">
        <v>365</v>
      </c>
      <c r="D39" s="36">
        <v>10845574</v>
      </c>
      <c r="E39" s="37">
        <v>61167322</v>
      </c>
      <c r="F39" s="24">
        <f t="shared" si="0"/>
        <v>0.17730993683195742</v>
      </c>
      <c r="G39" s="43">
        <v>26657642</v>
      </c>
      <c r="H39" s="37">
        <v>58272557</v>
      </c>
      <c r="I39" s="24">
        <f t="shared" si="1"/>
        <v>0.45746477196804664</v>
      </c>
      <c r="J39" s="37">
        <v>26657642</v>
      </c>
      <c r="K39" s="37">
        <v>56972557</v>
      </c>
      <c r="L39" s="24">
        <f t="shared" si="2"/>
        <v>0.4679032046955519</v>
      </c>
      <c r="M39" s="37">
        <v>26657642</v>
      </c>
      <c r="N39" s="37">
        <v>10845574</v>
      </c>
      <c r="O39" s="24">
        <f t="shared" si="3"/>
        <v>2.457928183423026</v>
      </c>
      <c r="P39" s="37">
        <v>4222489</v>
      </c>
      <c r="Q39" s="37">
        <v>22132741</v>
      </c>
      <c r="R39" s="24">
        <f t="shared" si="4"/>
        <v>0.1907802110908902</v>
      </c>
      <c r="S39" s="46">
        <v>0</v>
      </c>
      <c r="T39" s="47">
        <v>22132741</v>
      </c>
      <c r="U39" s="24">
        <f t="shared" si="5"/>
        <v>0</v>
      </c>
      <c r="V39" s="46">
        <v>0</v>
      </c>
      <c r="W39" s="47">
        <v>80062152</v>
      </c>
      <c r="X39" s="24">
        <f t="shared" si="6"/>
        <v>0</v>
      </c>
      <c r="Y39" s="46">
        <v>6050787</v>
      </c>
      <c r="Z39" s="46">
        <v>22132741</v>
      </c>
      <c r="AA39" s="24">
        <f t="shared" si="7"/>
        <v>0.27338624709881165</v>
      </c>
      <c r="AB39" s="46">
        <v>3812000</v>
      </c>
      <c r="AC39" s="46">
        <v>2506220</v>
      </c>
      <c r="AD39" s="24">
        <f t="shared" si="8"/>
        <v>1.5210157129062891</v>
      </c>
      <c r="AE39" s="37">
        <v>4480850</v>
      </c>
      <c r="AF39" s="46">
        <v>58272557</v>
      </c>
      <c r="AG39" s="64">
        <f t="shared" si="9"/>
        <v>0.07689468646450506</v>
      </c>
    </row>
    <row r="40" spans="1:33" s="10" customFormat="1" ht="12.75">
      <c r="A40" s="22" t="s">
        <v>612</v>
      </c>
      <c r="B40" s="73" t="s">
        <v>366</v>
      </c>
      <c r="C40" s="102" t="s">
        <v>367</v>
      </c>
      <c r="D40" s="36">
        <v>0</v>
      </c>
      <c r="E40" s="37">
        <v>0</v>
      </c>
      <c r="F40" s="24">
        <f t="shared" si="0"/>
        <v>0</v>
      </c>
      <c r="G40" s="43">
        <v>0</v>
      </c>
      <c r="H40" s="37">
        <v>0</v>
      </c>
      <c r="I40" s="24">
        <f t="shared" si="1"/>
        <v>0</v>
      </c>
      <c r="J40" s="37">
        <v>0</v>
      </c>
      <c r="K40" s="37">
        <v>0</v>
      </c>
      <c r="L40" s="24">
        <f t="shared" si="2"/>
        <v>0</v>
      </c>
      <c r="M40" s="37">
        <v>0</v>
      </c>
      <c r="N40" s="37">
        <v>0</v>
      </c>
      <c r="O40" s="24">
        <f t="shared" si="3"/>
        <v>0</v>
      </c>
      <c r="P40" s="37">
        <v>51200000</v>
      </c>
      <c r="Q40" s="37">
        <v>51200000</v>
      </c>
      <c r="R40" s="24">
        <f t="shared" si="4"/>
        <v>1</v>
      </c>
      <c r="S40" s="46">
        <v>0</v>
      </c>
      <c r="T40" s="47">
        <v>51200000</v>
      </c>
      <c r="U40" s="24">
        <f t="shared" si="5"/>
        <v>0</v>
      </c>
      <c r="V40" s="46">
        <v>0</v>
      </c>
      <c r="W40" s="47">
        <v>0</v>
      </c>
      <c r="X40" s="24">
        <f t="shared" si="6"/>
        <v>0</v>
      </c>
      <c r="Y40" s="46">
        <v>51200000</v>
      </c>
      <c r="Z40" s="46">
        <v>51200000</v>
      </c>
      <c r="AA40" s="24">
        <f t="shared" si="7"/>
        <v>1</v>
      </c>
      <c r="AB40" s="46">
        <v>0</v>
      </c>
      <c r="AC40" s="46">
        <v>0</v>
      </c>
      <c r="AD40" s="24">
        <f t="shared" si="8"/>
        <v>0</v>
      </c>
      <c r="AE40" s="37">
        <v>0</v>
      </c>
      <c r="AF40" s="46">
        <v>0</v>
      </c>
      <c r="AG40" s="64">
        <f t="shared" si="9"/>
        <v>0</v>
      </c>
    </row>
    <row r="41" spans="1:33" s="10" customFormat="1" ht="12.75">
      <c r="A41" s="22" t="s">
        <v>613</v>
      </c>
      <c r="B41" s="73" t="s">
        <v>595</v>
      </c>
      <c r="C41" s="102" t="s">
        <v>596</v>
      </c>
      <c r="D41" s="36">
        <v>889647000</v>
      </c>
      <c r="E41" s="37">
        <v>1268842000</v>
      </c>
      <c r="F41" s="24">
        <f t="shared" si="0"/>
        <v>0.7011487639911037</v>
      </c>
      <c r="G41" s="43">
        <v>198817882</v>
      </c>
      <c r="H41" s="37">
        <v>454559599</v>
      </c>
      <c r="I41" s="24">
        <f t="shared" si="1"/>
        <v>0.4373857299183335</v>
      </c>
      <c r="J41" s="37">
        <v>198817882</v>
      </c>
      <c r="K41" s="37">
        <v>407429599</v>
      </c>
      <c r="L41" s="24">
        <f t="shared" si="2"/>
        <v>0.4879809480901264</v>
      </c>
      <c r="M41" s="37">
        <v>198817882</v>
      </c>
      <c r="N41" s="37">
        <v>889647000</v>
      </c>
      <c r="O41" s="24">
        <f t="shared" si="3"/>
        <v>0.2234795171568049</v>
      </c>
      <c r="P41" s="37">
        <v>4800000</v>
      </c>
      <c r="Q41" s="37">
        <v>819082000</v>
      </c>
      <c r="R41" s="24">
        <f t="shared" si="4"/>
        <v>0.005860219123360055</v>
      </c>
      <c r="S41" s="46">
        <v>0</v>
      </c>
      <c r="T41" s="47">
        <v>819082000</v>
      </c>
      <c r="U41" s="24">
        <f t="shared" si="5"/>
        <v>0</v>
      </c>
      <c r="V41" s="46">
        <v>0</v>
      </c>
      <c r="W41" s="47">
        <v>4125178000</v>
      </c>
      <c r="X41" s="24">
        <f t="shared" si="6"/>
        <v>0</v>
      </c>
      <c r="Y41" s="46">
        <v>814282000</v>
      </c>
      <c r="Z41" s="46">
        <v>819082000</v>
      </c>
      <c r="AA41" s="24">
        <f t="shared" si="7"/>
        <v>0.9941397808766399</v>
      </c>
      <c r="AB41" s="46">
        <v>29000000</v>
      </c>
      <c r="AC41" s="46">
        <v>28055000</v>
      </c>
      <c r="AD41" s="24">
        <f t="shared" si="8"/>
        <v>1.0336838353234719</v>
      </c>
      <c r="AE41" s="37">
        <v>11075000</v>
      </c>
      <c r="AF41" s="46">
        <v>454559599</v>
      </c>
      <c r="AG41" s="64">
        <f t="shared" si="9"/>
        <v>0.02436424183839532</v>
      </c>
    </row>
    <row r="42" spans="1:33" s="66" customFormat="1" ht="12.75">
      <c r="A42" s="74"/>
      <c r="B42" s="75" t="s">
        <v>648</v>
      </c>
      <c r="C42" s="72"/>
      <c r="D42" s="38">
        <f>SUM(D36:D41)</f>
        <v>1264616200</v>
      </c>
      <c r="E42" s="39">
        <f>SUM(E36:E41)</f>
        <v>2049797948</v>
      </c>
      <c r="F42" s="28">
        <f t="shared" si="0"/>
        <v>0.6169467586958478</v>
      </c>
      <c r="G42" s="44">
        <f>SUM(G36:G41)</f>
        <v>397622941</v>
      </c>
      <c r="H42" s="39">
        <f>SUM(H36:H41)</f>
        <v>1022673619</v>
      </c>
      <c r="I42" s="28">
        <f t="shared" si="1"/>
        <v>0.3888072730269578</v>
      </c>
      <c r="J42" s="39">
        <f>SUM(J36:J41)</f>
        <v>397622941</v>
      </c>
      <c r="K42" s="39">
        <f>SUM(K36:K41)</f>
        <v>897750619</v>
      </c>
      <c r="L42" s="28">
        <f t="shared" si="2"/>
        <v>0.44291023875083513</v>
      </c>
      <c r="M42" s="39">
        <f>SUM(M36:M41)</f>
        <v>397622941</v>
      </c>
      <c r="N42" s="39">
        <f>SUM(N36:N41)</f>
        <v>1264616200</v>
      </c>
      <c r="O42" s="28">
        <f t="shared" si="3"/>
        <v>0.31442183090806525</v>
      </c>
      <c r="P42" s="39">
        <f>SUM(P36:P41)</f>
        <v>97298489</v>
      </c>
      <c r="Q42" s="39">
        <f>SUM(Q36:Q41)</f>
        <v>1101935287</v>
      </c>
      <c r="R42" s="28">
        <f t="shared" si="4"/>
        <v>0.08829782487943867</v>
      </c>
      <c r="S42" s="59">
        <f>SUM(S36:S41)</f>
        <v>0</v>
      </c>
      <c r="T42" s="60">
        <f>SUM(T36:T41)</f>
        <v>1101935287</v>
      </c>
      <c r="U42" s="28">
        <f t="shared" si="5"/>
        <v>0</v>
      </c>
      <c r="V42" s="59">
        <f>SUM(V36:V41)</f>
        <v>0</v>
      </c>
      <c r="W42" s="60">
        <f>SUM(W36:W41)</f>
        <v>5454335727</v>
      </c>
      <c r="X42" s="28">
        <f t="shared" si="6"/>
        <v>0</v>
      </c>
      <c r="Y42" s="59">
        <f>SUM(Y36:Y41)</f>
        <v>1045464333</v>
      </c>
      <c r="Z42" s="59">
        <f>SUM(Z36:Z41)</f>
        <v>1101935287</v>
      </c>
      <c r="AA42" s="28">
        <f t="shared" si="7"/>
        <v>0.9487529307154314</v>
      </c>
      <c r="AB42" s="59">
        <f>SUM(AB36:AB41)</f>
        <v>113228814</v>
      </c>
      <c r="AC42" s="59">
        <f>SUM(AC36:AC41)</f>
        <v>153783348</v>
      </c>
      <c r="AD42" s="28">
        <f t="shared" si="8"/>
        <v>0.7362878716881622</v>
      </c>
      <c r="AE42" s="39">
        <f>SUM(AE36:AE41)</f>
        <v>45865503</v>
      </c>
      <c r="AF42" s="59">
        <f>SUM(AF36:AF41)</f>
        <v>1022673619</v>
      </c>
      <c r="AG42" s="76">
        <f t="shared" si="9"/>
        <v>0.04484862242251699</v>
      </c>
    </row>
    <row r="43" spans="1:33" s="66" customFormat="1" ht="12.75">
      <c r="A43" s="74"/>
      <c r="B43" s="75" t="s">
        <v>649</v>
      </c>
      <c r="C43" s="72"/>
      <c r="D43" s="38">
        <f>SUM(D8:D13,D15:D19,D21:D26,D28:D34,D36:D41)</f>
        <v>7794381820</v>
      </c>
      <c r="E43" s="39">
        <f>SUM(E8:E13,E15:E19,E21:E26,E28:E34,E36:E41)</f>
        <v>12752587083</v>
      </c>
      <c r="F43" s="28">
        <f t="shared" si="0"/>
        <v>0.6112000466470369</v>
      </c>
      <c r="G43" s="44">
        <f>SUM(G8:G13,G15:G19,G21:G26,G28:G34,G36:G41)</f>
        <v>3287185430</v>
      </c>
      <c r="H43" s="39">
        <f>SUM(H8:H13,H15:H19,H21:H26,H28:H34,H36:H41)</f>
        <v>10362904027</v>
      </c>
      <c r="I43" s="28">
        <f t="shared" si="1"/>
        <v>0.31720697416818794</v>
      </c>
      <c r="J43" s="39">
        <f>SUM(J8:J13,J15:J19,J21:J26,J28:J34,J36:J41)</f>
        <v>3287185430</v>
      </c>
      <c r="K43" s="39">
        <f>SUM(K8:K13,K15:K19,K21:K26,K28:K34,K36:K41)</f>
        <v>8596128624</v>
      </c>
      <c r="L43" s="28">
        <f t="shared" si="2"/>
        <v>0.3824030064908903</v>
      </c>
      <c r="M43" s="39">
        <f>SUM(M8:M13,M15:M19,M21:M26,M28:M34,M36:M41)</f>
        <v>3287185430</v>
      </c>
      <c r="N43" s="39">
        <f>SUM(N8:N13,N15:N19,N21:N26,N28:N34,N36:N41)</f>
        <v>7794381820</v>
      </c>
      <c r="O43" s="28">
        <f t="shared" si="3"/>
        <v>0.42173779857245947</v>
      </c>
      <c r="P43" s="39">
        <f>SUM(P8:P13,P15:P19,P21:P26,P28:P34,P36:P41)</f>
        <v>862859450</v>
      </c>
      <c r="Q43" s="39">
        <f>SUM(Q8:Q13,Q15:Q19,Q21:Q26,Q28:Q34,Q36:Q41)</f>
        <v>4363418126</v>
      </c>
      <c r="R43" s="28">
        <f t="shared" si="4"/>
        <v>0.19774851391356207</v>
      </c>
      <c r="S43" s="59">
        <f>SUM(S8:S13,S15:S19,S21:S26,S28:S34,S36:S41)</f>
        <v>46440000</v>
      </c>
      <c r="T43" s="60">
        <f>SUM(T8:T13,T15:T19,T21:T26,T28:T34,T36:T41)</f>
        <v>4363418126</v>
      </c>
      <c r="U43" s="28">
        <f t="shared" si="5"/>
        <v>0.01064303228775651</v>
      </c>
      <c r="V43" s="59">
        <f>SUM(V8:V13,V15:V19,V21:V26,V28:V34,V36:V41)</f>
        <v>46440000</v>
      </c>
      <c r="W43" s="60">
        <f>SUM(W8:W13,W15:W19,W21:W26,W28:W34,W36:W41)</f>
        <v>28018096301</v>
      </c>
      <c r="X43" s="28">
        <f t="shared" si="6"/>
        <v>0.0016575001920577487</v>
      </c>
      <c r="Y43" s="59">
        <f>SUM(Y8:Y13,Y15:Y19,Y21:Y26,Y28:Y34,Y36:Y41)</f>
        <v>3647475119</v>
      </c>
      <c r="Z43" s="59">
        <f>SUM(Z8:Z13,Z15:Z19,Z21:Z26,Z28:Z34,Z36:Z41)</f>
        <v>4363418126</v>
      </c>
      <c r="AA43" s="28">
        <f t="shared" si="7"/>
        <v>0.8359215215397398</v>
      </c>
      <c r="AB43" s="59">
        <f>SUM(AB8:AB13,AB15:AB19,AB21:AB26,AB28:AB34,AB36:AB41)</f>
        <v>1206522163</v>
      </c>
      <c r="AC43" s="59">
        <f>SUM(AC8:AC13,AC15:AC19,AC21:AC26,AC28:AC34,AC36:AC41)</f>
        <v>3011563954</v>
      </c>
      <c r="AD43" s="28">
        <f t="shared" si="8"/>
        <v>0.4006297662706053</v>
      </c>
      <c r="AE43" s="39">
        <f>SUM(AE8:AE13,AE15:AE19,AE21:AE26,AE28:AE34,AE36:AE41)</f>
        <v>1657185598</v>
      </c>
      <c r="AF43" s="59">
        <f>SUM(AF8:AF13,AF15:AF19,AF21:AF26,AF28:AF34,AF36:AF41)</f>
        <v>10362904027</v>
      </c>
      <c r="AG43" s="76">
        <f t="shared" si="9"/>
        <v>0.15991517374688508</v>
      </c>
    </row>
    <row r="44" spans="1:33" s="10" customFormat="1" ht="12.75">
      <c r="A44" s="77"/>
      <c r="B44" s="78"/>
      <c r="C44" s="79"/>
      <c r="D44" s="80"/>
      <c r="E44" s="81"/>
      <c r="F44" s="82"/>
      <c r="G44" s="83"/>
      <c r="H44" s="81"/>
      <c r="I44" s="82"/>
      <c r="J44" s="81"/>
      <c r="K44" s="81"/>
      <c r="L44" s="82"/>
      <c r="M44" s="81"/>
      <c r="N44" s="81"/>
      <c r="O44" s="82"/>
      <c r="P44" s="81"/>
      <c r="Q44" s="81"/>
      <c r="R44" s="82"/>
      <c r="S44" s="81"/>
      <c r="T44" s="83"/>
      <c r="U44" s="82"/>
      <c r="V44" s="81"/>
      <c r="W44" s="83"/>
      <c r="X44" s="82"/>
      <c r="Y44" s="81"/>
      <c r="Z44" s="81"/>
      <c r="AA44" s="82"/>
      <c r="AB44" s="81"/>
      <c r="AC44" s="81"/>
      <c r="AD44" s="82"/>
      <c r="AE44" s="81"/>
      <c r="AF44" s="81"/>
      <c r="AG44" s="82"/>
    </row>
    <row r="45" spans="1:33" s="88" customFormat="1" ht="12.75">
      <c r="A45" s="90"/>
      <c r="B45" s="112" t="s">
        <v>47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</row>
    <row r="46" spans="1:33" s="89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</row>
    <row r="47" spans="1:33" s="89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</row>
    <row r="48" spans="1:33" s="89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s="89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s="89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s="89" customFormat="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s="89" customFormat="1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s="89" customFormat="1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1:33" s="89" customFormat="1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</row>
    <row r="55" spans="1:33" s="89" customFormat="1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1:33" s="89" customFormat="1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 s="89" customFormat="1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 s="89" customFormat="1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</row>
    <row r="59" spans="1:33" s="89" customFormat="1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</row>
    <row r="60" spans="1:33" s="89" customFormat="1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1:33" s="89" customFormat="1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3" s="89" customFormat="1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s="89" customFormat="1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3" s="89" customFormat="1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s="89" customFormat="1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s="89" customFormat="1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s="89" customFormat="1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3" s="89" customFormat="1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1:33" s="89" customFormat="1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s="89" customFormat="1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s="89" customFormat="1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s="89" customFormat="1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s="89" customFormat="1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1:33" s="89" customFormat="1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1:33" s="89" customFormat="1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1:33" s="89" customFormat="1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1:33" s="89" customFormat="1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1:33" s="89" customFormat="1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1:33" s="89" customFormat="1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1:33" s="89" customFormat="1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1:33" s="89" customFormat="1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1:33" s="89" customFormat="1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</sheetData>
  <sheetProtection password="F954" sheet="1" objects="1" scenarios="1"/>
  <mergeCells count="3">
    <mergeCell ref="B2:AG2"/>
    <mergeCell ref="B45:AG45"/>
    <mergeCell ref="B3:AG3"/>
  </mergeCells>
  <printOptions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2012-11-09T08:24:00Z</cp:lastPrinted>
  <dcterms:created xsi:type="dcterms:W3CDTF">2012-11-09T06:45:16Z</dcterms:created>
  <dcterms:modified xsi:type="dcterms:W3CDTF">2012-11-09T08:28:44Z</dcterms:modified>
  <cp:category/>
  <cp:version/>
  <cp:contentType/>
  <cp:contentStatus/>
</cp:coreProperties>
</file>