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C" sheetId="1" r:id="rId1"/>
    <sheet name="FS" sheetId="2" r:id="rId2"/>
    <sheet name="GT" sheetId="3" r:id="rId3"/>
    <sheet name="KZ" sheetId="4" r:id="rId4"/>
    <sheet name="LP" sheetId="5" r:id="rId5"/>
    <sheet name="MP" sheetId="6" r:id="rId6"/>
    <sheet name="NC" sheetId="7" r:id="rId7"/>
    <sheet name="NW" sheetId="8" r:id="rId8"/>
    <sheet name="WC" sheetId="9" r:id="rId9"/>
  </sheets>
  <definedNames>
    <definedName name="_xlnm.Print_Titles" localSheetId="0">'EC'!$A:$A,'EC'!$1:$1</definedName>
    <definedName name="_xlnm.Print_Titles" localSheetId="1">'FS'!$A:$A,'FS'!$1:$1</definedName>
    <definedName name="_xlnm.Print_Titles" localSheetId="2">'GT'!$A:$A,'GT'!$1:$1</definedName>
    <definedName name="_xlnm.Print_Titles" localSheetId="3">'KZ'!$A:$A,'KZ'!$1:$1</definedName>
    <definedName name="_xlnm.Print_Titles" localSheetId="4">'LP'!$A:$A,'LP'!$1:$1</definedName>
    <definedName name="_xlnm.Print_Titles" localSheetId="5">'MP'!$A:$A,'MP'!$1:$1</definedName>
    <definedName name="_xlnm.Print_Titles" localSheetId="6">'NC'!$A:$A,'NC'!$1:$1</definedName>
    <definedName name="_xlnm.Print_Titles" localSheetId="7">'NW'!$A:$A,'NW'!$1:$1</definedName>
    <definedName name="_xlnm.Print_Titles" localSheetId="8">'WC'!$A:$A,'WC'!$1:$1</definedName>
  </definedNames>
  <calcPr fullCalcOnLoad="1"/>
</workbook>
</file>

<file path=xl/sharedStrings.xml><?xml version="1.0" encoding="utf-8"?>
<sst xmlns="http://schemas.openxmlformats.org/spreadsheetml/2006/main" count="2310" uniqueCount="766">
  <si>
    <t xml:space="preserve">Summarised Outcome: Municipal Budget and Benchmarking Engagement - 2012/13 Budget vs Original Budget 2011/12 </t>
  </si>
  <si>
    <t>BUF</t>
  </si>
  <si>
    <t>NMA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</si>
  <si>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</si>
  <si>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</si>
  <si>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</si>
  <si>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</si>
  <si>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</si>
  <si>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</si>
  <si>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</si>
  <si>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</si>
  <si>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</si>
  <si>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DC10</t>
  </si>
  <si>
    <t>EC121</t>
  </si>
  <si>
    <t>EC122</t>
  </si>
  <si>
    <t>EC123</t>
  </si>
  <si>
    <t>EC124</t>
  </si>
  <si>
    <t>EC126</t>
  </si>
  <si>
    <t>EC127</t>
  </si>
  <si>
    <t>EC128</t>
  </si>
  <si>
    <t>DC12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</si>
  <si>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</si>
  <si>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</si>
  <si>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</si>
  <si>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</si>
  <si>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</si>
  <si>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</si>
  <si>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</si>
  <si>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</si>
  <si>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DC13</t>
  </si>
  <si>
    <t>EC141</t>
  </si>
  <si>
    <t>EC142</t>
  </si>
  <si>
    <t>EC143</t>
  </si>
  <si>
    <t>EC144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</si>
  <si>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</si>
  <si>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</si>
  <si>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</si>
  <si>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</si>
  <si>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</si>
  <si>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</si>
  <si>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</si>
  <si>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</si>
  <si>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</si>
  <si>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</si>
  <si>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</si>
  <si>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DC44</t>
  </si>
  <si>
    <t>Buffalo</t>
  </si>
  <si>
    <t>Nelson Mandela</t>
  </si>
  <si>
    <t>Camdeboo</t>
  </si>
  <si>
    <t>Blue Crane</t>
  </si>
  <si>
    <t>Ikwezi</t>
  </si>
  <si>
    <t>Makana</t>
  </si>
  <si>
    <t>Ndlambe</t>
  </si>
  <si>
    <t>Sundays River</t>
  </si>
  <si>
    <t>Baviaans</t>
  </si>
  <si>
    <t>Kouga</t>
  </si>
  <si>
    <t>Kou-Kamma</t>
  </si>
  <si>
    <t>Cacadu</t>
  </si>
  <si>
    <t>Mbhashe</t>
  </si>
  <si>
    <t>Mnquma</t>
  </si>
  <si>
    <t>Great</t>
  </si>
  <si>
    <t>Amahlathi</t>
  </si>
  <si>
    <t>Ngqushwa</t>
  </si>
  <si>
    <t>Nkonkobe</t>
  </si>
  <si>
    <t>Nxuba</t>
  </si>
  <si>
    <t>Amathole</t>
  </si>
  <si>
    <t>Inxuba</t>
  </si>
  <si>
    <t>Tsolwana</t>
  </si>
  <si>
    <t>Inkwanca</t>
  </si>
  <si>
    <t>Lukhanji</t>
  </si>
  <si>
    <t>Intsika</t>
  </si>
  <si>
    <t>Emalahleni</t>
  </si>
  <si>
    <t>Engcobo</t>
  </si>
  <si>
    <t>Sakhisizwe</t>
  </si>
  <si>
    <t>Chris</t>
  </si>
  <si>
    <t>Elundini</t>
  </si>
  <si>
    <t>Senqu</t>
  </si>
  <si>
    <t>Maletswai</t>
  </si>
  <si>
    <t>Gariep</t>
  </si>
  <si>
    <t>Joe</t>
  </si>
  <si>
    <t>Ngquza</t>
  </si>
  <si>
    <t>Port St</t>
  </si>
  <si>
    <t>Nyandeni</t>
  </si>
  <si>
    <t>Mhlontlo</t>
  </si>
  <si>
    <t>King Sabata</t>
  </si>
  <si>
    <t>O .R.</t>
  </si>
  <si>
    <t>Matatiele</t>
  </si>
  <si>
    <t>Umzimvubu</t>
  </si>
  <si>
    <t>Mbizana</t>
  </si>
  <si>
    <t>Ntabankulu</t>
  </si>
  <si>
    <t>Alfred</t>
  </si>
  <si>
    <t>City (H)</t>
  </si>
  <si>
    <t>Bay (H)</t>
  </si>
  <si>
    <t>(L)</t>
  </si>
  <si>
    <t>Route (L)</t>
  </si>
  <si>
    <t>(M)</t>
  </si>
  <si>
    <t>Valley (M)</t>
  </si>
  <si>
    <t>Kei (L)</t>
  </si>
  <si>
    <t>(H)</t>
  </si>
  <si>
    <t>Yethemba (L)</t>
  </si>
  <si>
    <t>Yethu (L)</t>
  </si>
  <si>
    <t>(Ec) (L)</t>
  </si>
  <si>
    <t>Hani (M)</t>
  </si>
  <si>
    <t>Gqabi (H)</t>
  </si>
  <si>
    <t>Hills (L)</t>
  </si>
  <si>
    <t>Johns (M)</t>
  </si>
  <si>
    <t>Dalindyebo (H)</t>
  </si>
  <si>
    <t>Tambo (H)</t>
  </si>
  <si>
    <t>Nzo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</si>
  <si>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</si>
  <si>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</si>
  <si>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</si>
  <si>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</si>
  <si>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</si>
  <si>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</si>
  <si>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</si>
  <si>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</si>
  <si>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</si>
  <si>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</si>
  <si>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</si>
  <si>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</si>
  <si>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</si>
  <si>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</si>
  <si>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</si>
  <si>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</si>
  <si>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</si>
  <si>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</si>
  <si>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</si>
  <si>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</si>
  <si>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</si>
  <si>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</si>
  <si>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</si>
  <si>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</si>
  <si>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</si>
  <si>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</si>
  <si>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</si>
  <si>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</si>
  <si>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</si>
  <si>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</si>
  <si>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</si>
  <si>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</si>
  <si>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</si>
  <si>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</si>
  <si>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</si>
  <si>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</si>
  <si>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</si>
  <si>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</si>
  <si>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</si>
  <si>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</si>
  <si>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</si>
  <si>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</si>
  <si>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</si>
  <si>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</si>
  <si>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</si>
  <si>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</si>
  <si>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</si>
  <si>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</si>
  <si>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</si>
  <si>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</si>
  <si>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</si>
  <si>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</si>
  <si>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</si>
  <si>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</si>
  <si>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</si>
  <si>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</si>
  <si>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</si>
  <si>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</si>
  <si>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</si>
  <si>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</si>
  <si>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</si>
  <si>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</si>
  <si>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</si>
  <si>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</si>
  <si>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</si>
  <si>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</si>
  <si>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</si>
  <si>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</si>
  <si>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</si>
  <si>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</si>
  <si>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</si>
  <si>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</si>
  <si>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</si>
  <si>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</si>
  <si>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</si>
  <si>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</si>
  <si>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</si>
  <si>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</si>
  <si>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</si>
  <si>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</si>
  <si>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</si>
  <si>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</si>
  <si>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</si>
  <si>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</si>
  <si>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</si>
  <si>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</si>
  <si>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</si>
  <si>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</si>
  <si>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</si>
  <si>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</si>
  <si>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</si>
  <si>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</si>
  <si>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</si>
  <si>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</si>
  <si>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</si>
  <si>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</si>
  <si>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</si>
  <si>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</si>
  <si>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</si>
  <si>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</si>
  <si>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</si>
  <si>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</si>
  <si>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</si>
  <si>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</si>
  <si>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</si>
  <si>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</si>
  <si>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</si>
  <si>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</si>
  <si>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</si>
  <si>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</si>
  <si>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</si>
  <si>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</si>
  <si>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</si>
  <si>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</si>
  <si>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</si>
  <si>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2011/12</t>
  </si>
  <si>
    <t>Property Rates Revenue</t>
  </si>
  <si>
    <t>Property Rates Revenue 2011/12</t>
  </si>
  <si>
    <t>Electricity Revenue</t>
  </si>
  <si>
    <t>Electricity Revenue 2011/12</t>
  </si>
  <si>
    <t>Water Revenue</t>
  </si>
  <si>
    <t>Water Revenue 2011/12</t>
  </si>
  <si>
    <t>Property Rates &amp; Service Charges</t>
  </si>
  <si>
    <t>Property Rates &amp; Service Charges 2011/12</t>
  </si>
  <si>
    <t>Operating Grant Revenue</t>
  </si>
  <si>
    <t>Operating Grant Revenue 2011/12</t>
  </si>
  <si>
    <t>Capital Grant Revenue</t>
  </si>
  <si>
    <t>Capital Grant Revenue 2011/12</t>
  </si>
  <si>
    <t>Total Operating Expenditure 2011/12</t>
  </si>
  <si>
    <t>Employee Costs</t>
  </si>
  <si>
    <t>Employee Costs 2011/12</t>
  </si>
  <si>
    <t>Overtime Costs</t>
  </si>
  <si>
    <t>Electricity Bulk Purchases</t>
  </si>
  <si>
    <t>Electricity Bulk Purchases 2011/12</t>
  </si>
  <si>
    <t>Water Bulk Purchases</t>
  </si>
  <si>
    <t>Water Bulk Purchases 2011/12</t>
  </si>
  <si>
    <t>Remuneration</t>
  </si>
  <si>
    <t>Depreciation</t>
  </si>
  <si>
    <t>Contracted Services</t>
  </si>
  <si>
    <t>MAN</t>
  </si>
  <si>
    <t>FS161</t>
  </si>
  <si>
    <t>FS162</t>
  </si>
  <si>
    <t>FS163</t>
  </si>
  <si>
    <t>FS164</t>
  </si>
  <si>
    <t>DC16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</si>
  <si>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</si>
  <si>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</si>
  <si>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</si>
  <si>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</si>
  <si>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</si>
  <si>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</si>
  <si>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</si>
  <si>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</si>
  <si>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</si>
  <si>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</si>
  <si>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</si>
  <si>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FS196</t>
  </si>
  <si>
    <t>DC19</t>
  </si>
  <si>
    <t>FS201</t>
  </si>
  <si>
    <t>FS203</t>
  </si>
  <si>
    <t>FS204</t>
  </si>
  <si>
    <t>FS205</t>
  </si>
  <si>
    <t>DC20</t>
  </si>
  <si>
    <t>Mangaung</t>
  </si>
  <si>
    <t>Letsemeng</t>
  </si>
  <si>
    <t>Kopanong</t>
  </si>
  <si>
    <t>Mohokare</t>
  </si>
  <si>
    <t>Naledi</t>
  </si>
  <si>
    <t>Xhariep</t>
  </si>
  <si>
    <t>Masilonyana</t>
  </si>
  <si>
    <t>Tokologo</t>
  </si>
  <si>
    <t>Tswelopele</t>
  </si>
  <si>
    <t>Matjhabeng</t>
  </si>
  <si>
    <t>Nala</t>
  </si>
  <si>
    <t>Lejweleputswa</t>
  </si>
  <si>
    <t>Setsoto</t>
  </si>
  <si>
    <t>Dihlabeng</t>
  </si>
  <si>
    <t>Nketoana</t>
  </si>
  <si>
    <t>Maluti-a-Phofung</t>
  </si>
  <si>
    <t>Phumelela</t>
  </si>
  <si>
    <t>Mantsopa</t>
  </si>
  <si>
    <t>Thabo</t>
  </si>
  <si>
    <t>Moqhaka</t>
  </si>
  <si>
    <t>Ngwathe</t>
  </si>
  <si>
    <t>Metsimaholo</t>
  </si>
  <si>
    <t>Mafube</t>
  </si>
  <si>
    <t>Fezile</t>
  </si>
  <si>
    <t>(Fs) (L)</t>
  </si>
  <si>
    <t>Mofutsanyana (L)</t>
  </si>
  <si>
    <t>Dabi (L)</t>
  </si>
  <si>
    <t>EKU</t>
  </si>
  <si>
    <t>JHB</t>
  </si>
  <si>
    <t>TSH</t>
  </si>
  <si>
    <t>GT421</t>
  </si>
  <si>
    <t>GT422</t>
  </si>
  <si>
    <t>GT423</t>
  </si>
  <si>
    <t>DC42</t>
  </si>
  <si>
    <t>GT481</t>
  </si>
  <si>
    <t>GT482</t>
  </si>
  <si>
    <t>GT483</t>
  </si>
  <si>
    <t>GT484</t>
  </si>
  <si>
    <t>DC48</t>
  </si>
  <si>
    <t>Ekurhuleni</t>
  </si>
  <si>
    <t>City Of</t>
  </si>
  <si>
    <t>Emfuleni</t>
  </si>
  <si>
    <t>Midvaal</t>
  </si>
  <si>
    <t>Lesedi</t>
  </si>
  <si>
    <t>Sedibeng</t>
  </si>
  <si>
    <t>Mogale</t>
  </si>
  <si>
    <t>Randfontein</t>
  </si>
  <si>
    <t>Westonaria</t>
  </si>
  <si>
    <t>Merafong</t>
  </si>
  <si>
    <t>West</t>
  </si>
  <si>
    <t>Metro (H)</t>
  </si>
  <si>
    <t>Johannesburg (H)</t>
  </si>
  <si>
    <t>Tshwane (H)</t>
  </si>
  <si>
    <t>Rand (M)</t>
  </si>
  <si>
    <t>ETH</t>
  </si>
  <si>
    <t>KZN211</t>
  </si>
  <si>
    <t>KZN212</t>
  </si>
  <si>
    <t>KZN213</t>
  </si>
  <si>
    <t>KZN214</t>
  </si>
  <si>
    <t>KZN215</t>
  </si>
  <si>
    <t>KZN216</t>
  </si>
  <si>
    <t>DC21</t>
  </si>
  <si>
    <t>KZN221</t>
  </si>
  <si>
    <t>KZN222</t>
  </si>
  <si>
    <t>KZN223</t>
  </si>
  <si>
    <t>KZN224</t>
  </si>
  <si>
    <t>KZN225</t>
  </si>
  <si>
    <t>KZN226</t>
  </si>
  <si>
    <t>KZN227</t>
  </si>
  <si>
    <t>DC22</t>
  </si>
  <si>
    <t>KZN232</t>
  </si>
  <si>
    <t>KZN233</t>
  </si>
  <si>
    <t>KZN234</t>
  </si>
  <si>
    <t>KZN235</t>
  </si>
  <si>
    <t>KZN236</t>
  </si>
  <si>
    <t>DC23</t>
  </si>
  <si>
    <t>KZN241</t>
  </si>
  <si>
    <t>KZN242</t>
  </si>
  <si>
    <t>KZN244</t>
  </si>
  <si>
    <t>KZN245</t>
  </si>
  <si>
    <t>DC24</t>
  </si>
  <si>
    <t>KZN252</t>
  </si>
  <si>
    <t>KZN253</t>
  </si>
  <si>
    <t>KZN254</t>
  </si>
  <si>
    <t>DC25</t>
  </si>
  <si>
    <t>KZN261</t>
  </si>
  <si>
    <t>KZN262</t>
  </si>
  <si>
    <t>KZN263</t>
  </si>
  <si>
    <t>KZN265</t>
  </si>
  <si>
    <t>KZN266</t>
  </si>
  <si>
    <t>DC26</t>
  </si>
  <si>
    <t>KZN271</t>
  </si>
  <si>
    <t>KZN272</t>
  </si>
  <si>
    <t>KZN273</t>
  </si>
  <si>
    <t>KZN274</t>
  </si>
  <si>
    <t>KZN275</t>
  </si>
  <si>
    <t>DC27</t>
  </si>
  <si>
    <t>KZN281</t>
  </si>
  <si>
    <t>KZN282</t>
  </si>
  <si>
    <t>KZN283</t>
  </si>
  <si>
    <t>KZN284</t>
  </si>
  <si>
    <t>KZN285</t>
  </si>
  <si>
    <t>KZN286</t>
  </si>
  <si>
    <t>DC28</t>
  </si>
  <si>
    <t>KZN291</t>
  </si>
  <si>
    <t>KZN292</t>
  </si>
  <si>
    <t>KZN293</t>
  </si>
  <si>
    <t>KZN294</t>
  </si>
  <si>
    <t>DC29</t>
  </si>
  <si>
    <t>KZN431</t>
  </si>
  <si>
    <t>KZN432</t>
  </si>
  <si>
    <t>KZN433</t>
  </si>
  <si>
    <t>KZN434</t>
  </si>
  <si>
    <t>KZN435</t>
  </si>
  <si>
    <t>DC43</t>
  </si>
  <si>
    <t>eThekwini</t>
  </si>
  <si>
    <t>Vulamehlo</t>
  </si>
  <si>
    <t>Umdoni</t>
  </si>
  <si>
    <t>Umzumbe</t>
  </si>
  <si>
    <t>uMuziwabantu</t>
  </si>
  <si>
    <t>Ezinqoleni</t>
  </si>
  <si>
    <t>Hibiscus</t>
  </si>
  <si>
    <t>Ugu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</si>
  <si>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</si>
  <si>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</si>
  <si>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</si>
  <si>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</si>
  <si>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</si>
  <si>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</si>
  <si>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</si>
  <si>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</t>
  </si>
  <si>
    <t>Emnambithi/Ladysmith</t>
  </si>
  <si>
    <t>Indaka</t>
  </si>
  <si>
    <t>Umtshezi</t>
  </si>
  <si>
    <t>Okhahlamba</t>
  </si>
  <si>
    <t>Imbabazane</t>
  </si>
  <si>
    <t>Uthukela</t>
  </si>
  <si>
    <t>Endumeni</t>
  </si>
  <si>
    <t>Nquthu</t>
  </si>
  <si>
    <t>Msinga</t>
  </si>
  <si>
    <t>Umvoti</t>
  </si>
  <si>
    <t>Umzinyathi</t>
  </si>
  <si>
    <t>Newcastle</t>
  </si>
  <si>
    <t>eMadlangeni</t>
  </si>
  <si>
    <t>Dannhauser</t>
  </si>
  <si>
    <t>Amajuba</t>
  </si>
  <si>
    <t>eDumbe</t>
  </si>
  <si>
    <t>uPhongolo</t>
  </si>
  <si>
    <t>Abaqulusi</t>
  </si>
  <si>
    <t>Nongoma</t>
  </si>
  <si>
    <t>Ulundi</t>
  </si>
  <si>
    <t>Zululand</t>
  </si>
  <si>
    <t>Umhlabuyalingana</t>
  </si>
  <si>
    <t>Jozini</t>
  </si>
  <si>
    <t>The Big</t>
  </si>
  <si>
    <t>Hlabisa</t>
  </si>
  <si>
    <t>Mtubatuba</t>
  </si>
  <si>
    <t>Umkhanyakude</t>
  </si>
  <si>
    <t>Mfolozi</t>
  </si>
  <si>
    <t>uMhlathuze</t>
  </si>
  <si>
    <t>Ntambanana</t>
  </si>
  <si>
    <t>uMlalazi</t>
  </si>
  <si>
    <t>Mthonjaneni</t>
  </si>
  <si>
    <t>Nkandla</t>
  </si>
  <si>
    <t>uThungulu</t>
  </si>
  <si>
    <t>Mandeni</t>
  </si>
  <si>
    <t>KwaDukuza</t>
  </si>
  <si>
    <t>Ndwedwe</t>
  </si>
  <si>
    <t>Maphumulo</t>
  </si>
  <si>
    <t>iLembe</t>
  </si>
  <si>
    <t>Ingwe</t>
  </si>
  <si>
    <t>Kwa</t>
  </si>
  <si>
    <t>Greater</t>
  </si>
  <si>
    <t>Ubuhlebezwe</t>
  </si>
  <si>
    <t>Umzimkhulu</t>
  </si>
  <si>
    <t>Sisonke</t>
  </si>
  <si>
    <t>Coast (H)</t>
  </si>
  <si>
    <t>5 False Bay (L)</t>
  </si>
  <si>
    <t>Sani (L)</t>
  </si>
  <si>
    <t>Kokstad (L)</t>
  </si>
  <si>
    <t>LIM331</t>
  </si>
  <si>
    <t>LIM332</t>
  </si>
  <si>
    <t>LIM333</t>
  </si>
  <si>
    <t>LIM334</t>
  </si>
  <si>
    <t>LIM335</t>
  </si>
  <si>
    <t>DC33</t>
  </si>
  <si>
    <t>LIM341</t>
  </si>
  <si>
    <t>LIM342</t>
  </si>
  <si>
    <t>LIM343</t>
  </si>
  <si>
    <t>LIM344</t>
  </si>
  <si>
    <t>DC34</t>
  </si>
  <si>
    <t>LIM351</t>
  </si>
  <si>
    <t>LIM352</t>
  </si>
  <si>
    <t>LIM353</t>
  </si>
  <si>
    <t>LIM354</t>
  </si>
  <si>
    <t>LIM355</t>
  </si>
  <si>
    <t>DC35</t>
  </si>
  <si>
    <t>LIM361</t>
  </si>
  <si>
    <t>LIM362</t>
  </si>
  <si>
    <t>LIM364</t>
  </si>
  <si>
    <t>LIM365</t>
  </si>
  <si>
    <t>LIM366</t>
  </si>
  <si>
    <t>LIM367</t>
  </si>
  <si>
    <t>DC36</t>
  </si>
  <si>
    <t>LIM471</t>
  </si>
  <si>
    <t>LIM472</t>
  </si>
  <si>
    <t>LIM473</t>
  </si>
  <si>
    <t>LIM474</t>
  </si>
  <si>
    <t>LIM475</t>
  </si>
  <si>
    <t>DC47</t>
  </si>
  <si>
    <t>Ba-Phalaborwa</t>
  </si>
  <si>
    <t>Maruleng</t>
  </si>
  <si>
    <t>Mopani</t>
  </si>
  <si>
    <t>Musina</t>
  </si>
  <si>
    <t>Mutale</t>
  </si>
  <si>
    <t>Thulamela</t>
  </si>
  <si>
    <t>Makhado</t>
  </si>
  <si>
    <t>Vhembe</t>
  </si>
  <si>
    <t>Blouberg</t>
  </si>
  <si>
    <t>Aganang</t>
  </si>
  <si>
    <t>Molemole</t>
  </si>
  <si>
    <t>Polokwane</t>
  </si>
  <si>
    <t>Lepelle-Nkumpi</t>
  </si>
  <si>
    <t>Capricorn</t>
  </si>
  <si>
    <t>Thabazimbi</t>
  </si>
  <si>
    <t>Lephalale</t>
  </si>
  <si>
    <t>Mookgopong</t>
  </si>
  <si>
    <t>Modimolle</t>
  </si>
  <si>
    <t>Bela</t>
  </si>
  <si>
    <t>Mogalakwena</t>
  </si>
  <si>
    <t>Waterberg</t>
  </si>
  <si>
    <t>Ephraim</t>
  </si>
  <si>
    <t>Elias</t>
  </si>
  <si>
    <t>Makhuduthamaga</t>
  </si>
  <si>
    <t>Fetakgomo</t>
  </si>
  <si>
    <t>Sekhukhune</t>
  </si>
  <si>
    <t>Giyani (L)</t>
  </si>
  <si>
    <t>Letaba (L)</t>
  </si>
  <si>
    <t>Tzaneen (H)</t>
  </si>
  <si>
    <t>Bela (M)</t>
  </si>
  <si>
    <t>Mogale (L)</t>
  </si>
  <si>
    <t>Motsoaledi (M)</t>
  </si>
  <si>
    <t>Tubatse (L)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</si>
  <si>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</si>
  <si>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</si>
  <si>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</si>
  <si>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</si>
  <si>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</si>
  <si>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</si>
  <si>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</si>
  <si>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</si>
  <si>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</si>
  <si>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</si>
  <si>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</si>
  <si>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</si>
  <si>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</si>
  <si>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</si>
  <si>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</si>
  <si>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</si>
  <si>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MP322</t>
  </si>
  <si>
    <t>MP323</t>
  </si>
  <si>
    <t>MP324</t>
  </si>
  <si>
    <t>MP325</t>
  </si>
  <si>
    <t>DC32</t>
  </si>
  <si>
    <t>Albert</t>
  </si>
  <si>
    <t>Msukaligwa</t>
  </si>
  <si>
    <t>Mkhondo</t>
  </si>
  <si>
    <t>Pixley Ka</t>
  </si>
  <si>
    <t>Lekwa</t>
  </si>
  <si>
    <t>Dipaleseng</t>
  </si>
  <si>
    <t>Govan</t>
  </si>
  <si>
    <t>Gert</t>
  </si>
  <si>
    <t>Victor</t>
  </si>
  <si>
    <t>Steve</t>
  </si>
  <si>
    <t>Emakhazeni</t>
  </si>
  <si>
    <t>Thembisile</t>
  </si>
  <si>
    <t>Dr J.S.</t>
  </si>
  <si>
    <t>Nkangala</t>
  </si>
  <si>
    <t>Thaba</t>
  </si>
  <si>
    <t>Mbombela</t>
  </si>
  <si>
    <t>Umjindi</t>
  </si>
  <si>
    <t>Nkomazi</t>
  </si>
  <si>
    <t>Bushbuckridge</t>
  </si>
  <si>
    <t>Ehlanzeni</t>
  </si>
  <si>
    <t>Luthuli (M)</t>
  </si>
  <si>
    <t>Seme (MP) (M)</t>
  </si>
  <si>
    <t>Mbeki (H)</t>
  </si>
  <si>
    <t>Sibande (M)</t>
  </si>
  <si>
    <t>Khanye (M)</t>
  </si>
  <si>
    <t>(Mp) (H)</t>
  </si>
  <si>
    <t>Tshwete (H)</t>
  </si>
  <si>
    <t>Hani (L)</t>
  </si>
  <si>
    <t>Moroka (L)</t>
  </si>
  <si>
    <t>Chweu (L)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</si>
  <si>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</si>
  <si>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</si>
  <si>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</si>
  <si>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</si>
  <si>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</si>
  <si>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</si>
  <si>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</si>
  <si>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</si>
  <si>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</si>
  <si>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</si>
  <si>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</si>
  <si>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</si>
  <si>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</si>
  <si>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</si>
  <si>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</si>
  <si>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</si>
  <si>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</si>
  <si>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</si>
  <si>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</si>
  <si>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</si>
  <si>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NC081</t>
  </si>
  <si>
    <t>NC082</t>
  </si>
  <si>
    <t>NC083</t>
  </si>
  <si>
    <t>NC084</t>
  </si>
  <si>
    <t>NC085</t>
  </si>
  <si>
    <t>NC086</t>
  </si>
  <si>
    <t>DC8</t>
  </si>
  <si>
    <t>NC091</t>
  </si>
  <si>
    <t>NC092</t>
  </si>
  <si>
    <t>NC093</t>
  </si>
  <si>
    <t>NC094</t>
  </si>
  <si>
    <t>DC9</t>
  </si>
  <si>
    <t>Ga-Segonyana</t>
  </si>
  <si>
    <t>Gamagara</t>
  </si>
  <si>
    <t>John Taolo</t>
  </si>
  <si>
    <t>Richtersveld</t>
  </si>
  <si>
    <t>Nama</t>
  </si>
  <si>
    <t>Kamiesberg</t>
  </si>
  <si>
    <t>Hantam</t>
  </si>
  <si>
    <t>Karoo</t>
  </si>
  <si>
    <t>Khai-Ma</t>
  </si>
  <si>
    <t>Namakwa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</si>
  <si>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</si>
  <si>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</si>
  <si>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</si>
  <si>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</si>
  <si>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</si>
  <si>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</si>
  <si>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</si>
  <si>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</si>
  <si>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Mier</t>
  </si>
  <si>
    <t>!Kai!</t>
  </si>
  <si>
    <t>//Khara</t>
  </si>
  <si>
    <t>!Kheis</t>
  </si>
  <si>
    <t>Tsantsabane</t>
  </si>
  <si>
    <t>Kgatelopele</t>
  </si>
  <si>
    <t>Siyanda</t>
  </si>
  <si>
    <t>Sol</t>
  </si>
  <si>
    <t>Dikgatlong</t>
  </si>
  <si>
    <t>Magareng</t>
  </si>
  <si>
    <t>Phokwane</t>
  </si>
  <si>
    <t>Frances</t>
  </si>
  <si>
    <t>Morolong (L)</t>
  </si>
  <si>
    <t>Gaetsewe (M)</t>
  </si>
  <si>
    <t>Khoi (M)</t>
  </si>
  <si>
    <t>Hoogland (M)</t>
  </si>
  <si>
    <t>Seme (Nc) (M)</t>
  </si>
  <si>
    <t>Garib (L)</t>
  </si>
  <si>
    <t>Hais (M)</t>
  </si>
  <si>
    <t>Plaatje (H)</t>
  </si>
  <si>
    <t>Baard (M)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</si>
  <si>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</si>
  <si>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</si>
  <si>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</si>
  <si>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</si>
  <si>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</si>
  <si>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</si>
  <si>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</si>
  <si>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</si>
  <si>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</si>
  <si>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</si>
  <si>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</si>
  <si>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</si>
  <si>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</si>
  <si>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</si>
  <si>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</si>
  <si>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</si>
  <si>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</si>
  <si>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</si>
  <si>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NW401</t>
  </si>
  <si>
    <t>NW402</t>
  </si>
  <si>
    <t>NW403</t>
  </si>
  <si>
    <t>NW404</t>
  </si>
  <si>
    <t>DC40</t>
  </si>
  <si>
    <t>Moretele</t>
  </si>
  <si>
    <t>Madibeng</t>
  </si>
  <si>
    <t>Rustenburg</t>
  </si>
  <si>
    <t>Kgetlengrivier</t>
  </si>
  <si>
    <t>Moses</t>
  </si>
  <si>
    <t>Bojanala</t>
  </si>
  <si>
    <t>Ratlou</t>
  </si>
  <si>
    <t>Tswaing</t>
  </si>
  <si>
    <t>Mafikeng</t>
  </si>
  <si>
    <t>Ditsobotla</t>
  </si>
  <si>
    <t>Ramotshere</t>
  </si>
  <si>
    <t>Ngaka Modiri</t>
  </si>
  <si>
    <t>Mamusa</t>
  </si>
  <si>
    <t>Lekwa-Teemane</t>
  </si>
  <si>
    <t>Molopo-Kagisano</t>
  </si>
  <si>
    <t>Dr Ruth</t>
  </si>
  <si>
    <t>Ventersdorp</t>
  </si>
  <si>
    <t>Tlokwe</t>
  </si>
  <si>
    <t>Maquassi</t>
  </si>
  <si>
    <t>Dr Kenneth</t>
  </si>
  <si>
    <t>Kotane (M)</t>
  </si>
  <si>
    <t>Platinum (H)</t>
  </si>
  <si>
    <t>Moiloa (L)</t>
  </si>
  <si>
    <t>Molema (L)</t>
  </si>
  <si>
    <t>(Nw) (L)</t>
  </si>
  <si>
    <t>Taung (M)</t>
  </si>
  <si>
    <t>Segomotsi Mompati (M)</t>
  </si>
  <si>
    <t>Matlosana (H)</t>
  </si>
  <si>
    <t>Hills (M)</t>
  </si>
  <si>
    <t>Kaunda (M)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</si>
  <si>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</si>
  <si>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</si>
  <si>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</si>
  <si>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</si>
  <si>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</si>
  <si>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</si>
  <si>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</si>
  <si>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</si>
  <si>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</si>
  <si>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</si>
  <si>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</si>
  <si>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</si>
  <si>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</si>
  <si>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</si>
  <si>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</si>
  <si>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</si>
  <si>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</si>
  <si>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</si>
  <si>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</si>
  <si>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</si>
  <si>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</si>
  <si>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</si>
  <si>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</si>
  <si>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</si>
  <si>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</si>
  <si>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</si>
  <si>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</si>
  <si>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</si>
  <si>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</si>
  <si>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</si>
  <si>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Cape</t>
  </si>
  <si>
    <t>Matzikama</t>
  </si>
  <si>
    <t>Cederberg</t>
  </si>
  <si>
    <t>Bergrivier</t>
  </si>
  <si>
    <t>Saldanha</t>
  </si>
  <si>
    <t>Swartland</t>
  </si>
  <si>
    <t>Witzenberg</t>
  </si>
  <si>
    <t>Drakenstein</t>
  </si>
  <si>
    <t>Stellenbosch</t>
  </si>
  <si>
    <t>Breede</t>
  </si>
  <si>
    <t>Langeberg</t>
  </si>
  <si>
    <t>Cape Winelands</t>
  </si>
  <si>
    <t>Theewaterskloof</t>
  </si>
  <si>
    <t>Overstrand</t>
  </si>
  <si>
    <t>Swellendam</t>
  </si>
  <si>
    <t>Overberg</t>
  </si>
  <si>
    <t>Kannaland</t>
  </si>
  <si>
    <t>Hessequa</t>
  </si>
  <si>
    <t>Mossel</t>
  </si>
  <si>
    <t>George</t>
  </si>
  <si>
    <t>Oudtshoorn</t>
  </si>
  <si>
    <t>Bitou</t>
  </si>
  <si>
    <t>Knysna</t>
  </si>
  <si>
    <t>Eden</t>
  </si>
  <si>
    <t>Laingsburg</t>
  </si>
  <si>
    <t>Prince</t>
  </si>
  <si>
    <t>Beaufort</t>
  </si>
  <si>
    <t>Central</t>
  </si>
  <si>
    <t>Town (H)</t>
  </si>
  <si>
    <t>Coast (M)</t>
  </si>
  <si>
    <t>Valley (H)</t>
  </si>
  <si>
    <t>DM (M)</t>
  </si>
  <si>
    <t>Agulhas (L)</t>
  </si>
  <si>
    <t>Albert (M)</t>
  </si>
  <si>
    <t>West (M)</t>
  </si>
  <si>
    <t>Karoo (M)</t>
  </si>
  <si>
    <t>Source: National Treasury Local Government Database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</si>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</sst>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_);\(#,###.0\);.0_)"/>
    <numFmt numFmtId="170" formatCode="#,###.0\%_);\(#,###.0\%\);.0\%_)"/>
    <numFmt numFmtId="171" formatCode="#,###.00_);\(#,###.00\);.00_)"/>
    <numFmt numFmtId="172" formatCode="_(* #,##0,_);_(* \(#,##0,\);_(* &quot;&quot;\-\ &quot;&quot;?_);_(@_)"/>
    <numFmt numFmtId="173" formatCode="_(* #,##0,_);_(* \(#,##0,\);_(* &quot;- 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  <font>
      <b/>
      <sz val="10"/>
      <color rgb="FF000000"/>
      <name val="ARIAL NARROW"/>
      <family val="0"/>
    </font>
    <font>
      <b/>
      <sz val="11"/>
      <color rgb="FF000000"/>
      <name val="ARIAL NARROW"/>
      <family val="0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 wrapText="1"/>
    </xf>
    <xf numFmtId="173" fontId="52" fillId="0" borderId="11" xfId="0" applyNumberFormat="1" applyFont="1" applyBorder="1" applyAlignment="1">
      <alignment horizontal="right" wrapText="1"/>
    </xf>
    <xf numFmtId="173" fontId="5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0" fontId="3" fillId="0" borderId="11" xfId="0" applyNumberFormat="1" applyFont="1" applyBorder="1" applyAlignment="1">
      <alignment horizontal="right" wrapText="1"/>
    </xf>
    <xf numFmtId="170" fontId="3" fillId="0" borderId="10" xfId="0" applyNumberFormat="1" applyFont="1" applyBorder="1" applyAlignment="1">
      <alignment horizontal="right" wrapText="1"/>
    </xf>
    <xf numFmtId="173" fontId="53" fillId="0" borderId="11" xfId="0" applyNumberFormat="1" applyFont="1" applyBorder="1" applyAlignment="1">
      <alignment horizontal="right" wrapText="1"/>
    </xf>
    <xf numFmtId="173" fontId="53" fillId="0" borderId="10" xfId="0" applyNumberFormat="1" applyFont="1" applyBorder="1" applyAlignment="1">
      <alignment horizontal="right" wrapText="1"/>
    </xf>
    <xf numFmtId="170" fontId="2" fillId="0" borderId="11" xfId="0" applyNumberFormat="1" applyFont="1" applyBorder="1" applyAlignment="1">
      <alignment horizontal="right" wrapText="1"/>
    </xf>
    <xf numFmtId="170" fontId="2" fillId="0" borderId="10" xfId="0" applyNumberFormat="1" applyFont="1" applyBorder="1" applyAlignment="1">
      <alignment horizontal="right" wrapText="1"/>
    </xf>
    <xf numFmtId="170" fontId="53" fillId="0" borderId="11" xfId="0" applyNumberFormat="1" applyFont="1" applyBorder="1" applyAlignment="1">
      <alignment horizontal="right" wrapText="1"/>
    </xf>
    <xf numFmtId="170" fontId="53" fillId="0" borderId="10" xfId="0" applyNumberFormat="1" applyFont="1" applyBorder="1" applyAlignment="1">
      <alignment horizontal="right" wrapText="1"/>
    </xf>
    <xf numFmtId="171" fontId="53" fillId="0" borderId="11" xfId="0" applyNumberFormat="1" applyFont="1" applyBorder="1" applyAlignment="1">
      <alignment horizontal="right" wrapText="1"/>
    </xf>
    <xf numFmtId="171" fontId="53" fillId="0" borderId="10" xfId="0" applyNumberFormat="1" applyFont="1" applyBorder="1" applyAlignment="1">
      <alignment horizontal="right" wrapText="1"/>
    </xf>
    <xf numFmtId="168" fontId="53" fillId="0" borderId="10" xfId="0" applyNumberFormat="1" applyFont="1" applyBorder="1" applyAlignment="1">
      <alignment horizontal="right" wrapText="1"/>
    </xf>
    <xf numFmtId="168" fontId="53" fillId="0" borderId="11" xfId="0" applyNumberFormat="1" applyFont="1" applyBorder="1" applyAlignment="1">
      <alignment horizontal="right" wrapText="1"/>
    </xf>
    <xf numFmtId="172" fontId="52" fillId="0" borderId="10" xfId="0" applyNumberFormat="1" applyFont="1" applyBorder="1" applyAlignment="1">
      <alignment horizontal="right" wrapText="1"/>
    </xf>
    <xf numFmtId="171" fontId="2" fillId="0" borderId="10" xfId="0" applyNumberFormat="1" applyFont="1" applyBorder="1" applyAlignment="1">
      <alignment horizontal="right" wrapText="1"/>
    </xf>
    <xf numFmtId="171" fontId="3" fillId="0" borderId="11" xfId="0" applyNumberFormat="1" applyFont="1" applyBorder="1" applyAlignment="1">
      <alignment horizontal="right" wrapText="1"/>
    </xf>
    <xf numFmtId="171" fontId="3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172" fontId="52" fillId="0" borderId="11" xfId="0" applyNumberFormat="1" applyFont="1" applyBorder="1" applyAlignment="1">
      <alignment horizontal="right" wrapText="1"/>
    </xf>
    <xf numFmtId="0" fontId="28" fillId="0" borderId="0" xfId="0" applyFont="1" applyAlignment="1">
      <alignment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50" fillId="0" borderId="15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horizontal="right" wrapText="1"/>
    </xf>
    <xf numFmtId="0" fontId="50" fillId="0" borderId="16" xfId="0" applyFont="1" applyBorder="1" applyAlignment="1">
      <alignment wrapText="1"/>
    </xf>
    <xf numFmtId="173" fontId="52" fillId="0" borderId="17" xfId="0" applyNumberFormat="1" applyFont="1" applyBorder="1" applyAlignment="1">
      <alignment horizontal="right" wrapText="1"/>
    </xf>
    <xf numFmtId="0" fontId="50" fillId="0" borderId="14" xfId="0" applyFont="1" applyBorder="1" applyAlignment="1">
      <alignment wrapText="1"/>
    </xf>
    <xf numFmtId="173" fontId="52" fillId="0" borderId="15" xfId="0" applyNumberFormat="1" applyFont="1" applyBorder="1" applyAlignment="1">
      <alignment horizontal="right" wrapText="1"/>
    </xf>
    <xf numFmtId="169" fontId="2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49" fillId="0" borderId="16" xfId="0" applyFont="1" applyBorder="1" applyAlignment="1">
      <alignment wrapText="1"/>
    </xf>
    <xf numFmtId="170" fontId="3" fillId="0" borderId="17" xfId="0" applyNumberFormat="1" applyFont="1" applyBorder="1" applyAlignment="1">
      <alignment horizontal="right" wrapText="1"/>
    </xf>
    <xf numFmtId="0" fontId="49" fillId="0" borderId="14" xfId="0" applyFont="1" applyBorder="1" applyAlignment="1">
      <alignment wrapText="1"/>
    </xf>
    <xf numFmtId="170" fontId="3" fillId="0" borderId="15" xfId="0" applyNumberFormat="1" applyFont="1" applyBorder="1" applyAlignment="1">
      <alignment horizontal="right" wrapText="1"/>
    </xf>
    <xf numFmtId="173" fontId="53" fillId="0" borderId="17" xfId="0" applyNumberFormat="1" applyFont="1" applyBorder="1" applyAlignment="1">
      <alignment horizontal="right" wrapText="1"/>
    </xf>
    <xf numFmtId="173" fontId="53" fillId="0" borderId="15" xfId="0" applyNumberFormat="1" applyFont="1" applyBorder="1" applyAlignment="1">
      <alignment horizontal="right" wrapText="1"/>
    </xf>
    <xf numFmtId="170" fontId="2" fillId="0" borderId="17" xfId="0" applyNumberFormat="1" applyFont="1" applyBorder="1" applyAlignment="1">
      <alignment horizontal="right" wrapText="1"/>
    </xf>
    <xf numFmtId="170" fontId="2" fillId="0" borderId="15" xfId="0" applyNumberFormat="1" applyFont="1" applyBorder="1" applyAlignment="1">
      <alignment horizontal="right" wrapText="1"/>
    </xf>
    <xf numFmtId="170" fontId="53" fillId="0" borderId="17" xfId="0" applyNumberFormat="1" applyFont="1" applyBorder="1" applyAlignment="1">
      <alignment horizontal="right" wrapText="1"/>
    </xf>
    <xf numFmtId="170" fontId="53" fillId="0" borderId="15" xfId="0" applyNumberFormat="1" applyFont="1" applyBorder="1" applyAlignment="1">
      <alignment horizontal="right" wrapText="1"/>
    </xf>
    <xf numFmtId="171" fontId="53" fillId="0" borderId="17" xfId="0" applyNumberFormat="1" applyFont="1" applyBorder="1" applyAlignment="1">
      <alignment horizontal="right" wrapText="1"/>
    </xf>
    <xf numFmtId="171" fontId="53" fillId="0" borderId="15" xfId="0" applyNumberFormat="1" applyFont="1" applyBorder="1" applyAlignment="1">
      <alignment horizontal="right" wrapText="1"/>
    </xf>
    <xf numFmtId="168" fontId="53" fillId="0" borderId="15" xfId="0" applyNumberFormat="1" applyFont="1" applyBorder="1" applyAlignment="1">
      <alignment horizontal="right" wrapText="1"/>
    </xf>
    <xf numFmtId="168" fontId="53" fillId="0" borderId="17" xfId="0" applyNumberFormat="1" applyFont="1" applyBorder="1" applyAlignment="1">
      <alignment horizontal="right" wrapText="1"/>
    </xf>
    <xf numFmtId="172" fontId="52" fillId="0" borderId="15" xfId="0" applyNumberFormat="1" applyFont="1" applyBorder="1" applyAlignment="1">
      <alignment horizontal="right" wrapText="1"/>
    </xf>
    <xf numFmtId="171" fontId="2" fillId="0" borderId="15" xfId="0" applyNumberFormat="1" applyFont="1" applyBorder="1" applyAlignment="1">
      <alignment horizontal="right" wrapText="1"/>
    </xf>
    <xf numFmtId="171" fontId="3" fillId="0" borderId="17" xfId="0" applyNumberFormat="1" applyFont="1" applyBorder="1" applyAlignment="1">
      <alignment horizontal="right" wrapText="1"/>
    </xf>
    <xf numFmtId="171" fontId="3" fillId="0" borderId="15" xfId="0" applyNumberFormat="1" applyFont="1" applyBorder="1" applyAlignment="1">
      <alignment horizontal="right" wrapText="1"/>
    </xf>
    <xf numFmtId="168" fontId="2" fillId="0" borderId="15" xfId="0" applyNumberFormat="1" applyFont="1" applyBorder="1" applyAlignment="1">
      <alignment horizontal="right" wrapText="1"/>
    </xf>
    <xf numFmtId="172" fontId="52" fillId="0" borderId="17" xfId="0" applyNumberFormat="1" applyFont="1" applyBorder="1" applyAlignment="1">
      <alignment horizontal="right" wrapText="1"/>
    </xf>
    <xf numFmtId="0" fontId="50" fillId="0" borderId="18" xfId="0" applyFont="1" applyBorder="1" applyAlignment="1">
      <alignment wrapText="1"/>
    </xf>
    <xf numFmtId="168" fontId="52" fillId="0" borderId="19" xfId="0" applyNumberFormat="1" applyFont="1" applyBorder="1" applyAlignment="1">
      <alignment horizontal="right" wrapText="1"/>
    </xf>
    <xf numFmtId="168" fontId="52" fillId="0" borderId="20" xfId="0" applyNumberFormat="1" applyFont="1" applyBorder="1" applyAlignment="1">
      <alignment horizontal="right" wrapText="1"/>
    </xf>
    <xf numFmtId="0" fontId="54" fillId="0" borderId="21" xfId="0" applyFont="1" applyBorder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29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6"/>
  <sheetViews>
    <sheetView showGridLines="0" tabSelected="1" zoomScalePageLayoutView="8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2" width="12.140625" style="0" bestFit="1" customWidth="1"/>
    <col min="3" max="3" width="13.140625" style="0" bestFit="1" customWidth="1"/>
    <col min="4" max="4" width="11.28125" style="0" bestFit="1" customWidth="1"/>
    <col min="5" max="5" width="10.00390625" style="0" bestFit="1" customWidth="1"/>
    <col min="6" max="6" width="9.8515625" style="0" bestFit="1" customWidth="1"/>
    <col min="7" max="7" width="11.28125" style="0" bestFit="1" customWidth="1"/>
    <col min="8" max="8" width="10.00390625" style="0" bestFit="1" customWidth="1"/>
    <col min="9" max="9" width="12.00390625" style="0" bestFit="1" customWidth="1"/>
    <col min="11" max="11" width="10.00390625" style="0" bestFit="1" customWidth="1"/>
    <col min="12" max="12" width="10.140625" style="0" bestFit="1" customWidth="1"/>
    <col min="13" max="13" width="10.00390625" style="0" bestFit="1" customWidth="1"/>
    <col min="14" max="14" width="10.421875" style="0" bestFit="1" customWidth="1"/>
    <col min="15" max="15" width="10.00390625" style="0" bestFit="1" customWidth="1"/>
    <col min="17" max="19" width="10.00390625" style="0" bestFit="1" customWidth="1"/>
    <col min="21" max="21" width="11.28125" style="0" bestFit="1" customWidth="1"/>
    <col min="22" max="22" width="11.00390625" style="0" bestFit="1" customWidth="1"/>
    <col min="25" max="28" width="10.00390625" style="0" bestFit="1" customWidth="1"/>
    <col min="29" max="29" width="9.28125" style="0" bestFit="1" customWidth="1"/>
    <col min="30" max="33" width="10.00390625" style="0" bestFit="1" customWidth="1"/>
    <col min="34" max="34" width="11.140625" style="0" bestFit="1" customWidth="1"/>
    <col min="35" max="35" width="11.28125" style="0" bestFit="1" customWidth="1"/>
    <col min="36" max="36" width="10.00390625" style="0" bestFit="1" customWidth="1"/>
    <col min="37" max="37" width="9.8515625" style="0" bestFit="1" customWidth="1"/>
    <col min="38" max="39" width="10.00390625" style="0" bestFit="1" customWidth="1"/>
    <col min="40" max="40" width="12.28125" style="0" bestFit="1" customWidth="1"/>
    <col min="41" max="41" width="11.28125" style="0" bestFit="1" customWidth="1"/>
    <col min="42" max="43" width="10.00390625" style="0" bestFit="1" customWidth="1"/>
    <col min="44" max="44" width="10.421875" style="0" bestFit="1" customWidth="1"/>
    <col min="45" max="45" width="9.7109375" style="0" bestFit="1" customWidth="1"/>
    <col min="46" max="46" width="10.7109375" style="0" bestFit="1" customWidth="1"/>
  </cols>
  <sheetData>
    <row r="1" spans="1:46" ht="15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>
      <c r="A2" s="67" t="s">
        <v>757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8" t="s">
        <v>21</v>
      </c>
      <c r="W2" s="28" t="s">
        <v>22</v>
      </c>
      <c r="X2" s="28" t="s">
        <v>23</v>
      </c>
      <c r="Y2" s="28" t="s">
        <v>24</v>
      </c>
      <c r="Z2" s="28" t="s">
        <v>25</v>
      </c>
      <c r="AA2" s="28" t="s">
        <v>26</v>
      </c>
      <c r="AB2" s="28" t="s">
        <v>27</v>
      </c>
      <c r="AC2" s="28" t="s">
        <v>28</v>
      </c>
      <c r="AD2" s="28" t="s">
        <v>29</v>
      </c>
      <c r="AE2" s="28" t="s">
        <v>30</v>
      </c>
      <c r="AF2" s="28" t="s">
        <v>31</v>
      </c>
      <c r="AG2" s="28" t="s">
        <v>32</v>
      </c>
      <c r="AH2" s="28" t="s">
        <v>33</v>
      </c>
      <c r="AI2" s="28" t="s">
        <v>34</v>
      </c>
      <c r="AJ2" s="28" t="s">
        <v>35</v>
      </c>
      <c r="AK2" s="28" t="s">
        <v>36</v>
      </c>
      <c r="AL2" s="28" t="s">
        <v>37</v>
      </c>
      <c r="AM2" s="28" t="s">
        <v>38</v>
      </c>
      <c r="AN2" s="28" t="s">
        <v>39</v>
      </c>
      <c r="AO2" s="28" t="s">
        <v>40</v>
      </c>
      <c r="AP2" s="28" t="s">
        <v>41</v>
      </c>
      <c r="AQ2" s="28" t="s">
        <v>42</v>
      </c>
      <c r="AR2" s="28" t="s">
        <v>43</v>
      </c>
      <c r="AS2" s="28" t="s">
        <v>44</v>
      </c>
      <c r="AT2" s="29" t="s">
        <v>45</v>
      </c>
    </row>
    <row r="3" spans="1:46" ht="12.75">
      <c r="A3" s="30"/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  <c r="I3" s="2" t="s">
        <v>53</v>
      </c>
      <c r="J3" s="2" t="s">
        <v>54</v>
      </c>
      <c r="K3" s="2" t="s">
        <v>55</v>
      </c>
      <c r="L3" s="2" t="s">
        <v>56</v>
      </c>
      <c r="M3" s="2" t="s">
        <v>57</v>
      </c>
      <c r="N3" s="2" t="s">
        <v>58</v>
      </c>
      <c r="O3" s="2" t="s">
        <v>59</v>
      </c>
      <c r="P3" s="2" t="s">
        <v>60</v>
      </c>
      <c r="Q3" s="2" t="s">
        <v>61</v>
      </c>
      <c r="R3" s="2" t="s">
        <v>62</v>
      </c>
      <c r="S3" s="2" t="s">
        <v>63</v>
      </c>
      <c r="T3" s="2" t="s">
        <v>64</v>
      </c>
      <c r="U3" s="2" t="s">
        <v>65</v>
      </c>
      <c r="V3" s="2" t="s">
        <v>66</v>
      </c>
      <c r="W3" s="2" t="s">
        <v>67</v>
      </c>
      <c r="X3" s="2" t="s">
        <v>68</v>
      </c>
      <c r="Y3" s="2" t="s">
        <v>69</v>
      </c>
      <c r="Z3" s="2" t="s">
        <v>70</v>
      </c>
      <c r="AA3" s="2" t="s">
        <v>71</v>
      </c>
      <c r="AB3" s="2" t="s">
        <v>72</v>
      </c>
      <c r="AC3" s="2" t="s">
        <v>73</v>
      </c>
      <c r="AD3" s="2" t="s">
        <v>74</v>
      </c>
      <c r="AE3" s="2" t="s">
        <v>75</v>
      </c>
      <c r="AF3" s="2" t="s">
        <v>76</v>
      </c>
      <c r="AG3" s="2" t="s">
        <v>77</v>
      </c>
      <c r="AH3" s="2" t="s">
        <v>78</v>
      </c>
      <c r="AI3" s="2" t="s">
        <v>79</v>
      </c>
      <c r="AJ3" s="2" t="s">
        <v>80</v>
      </c>
      <c r="AK3" s="2" t="s">
        <v>81</v>
      </c>
      <c r="AL3" s="2" t="s">
        <v>82</v>
      </c>
      <c r="AM3" s="2" t="s">
        <v>83</v>
      </c>
      <c r="AN3" s="2" t="s">
        <v>84</v>
      </c>
      <c r="AO3" s="2" t="s">
        <v>85</v>
      </c>
      <c r="AP3" s="2" t="s">
        <v>86</v>
      </c>
      <c r="AQ3" s="2" t="s">
        <v>87</v>
      </c>
      <c r="AR3" s="2" t="s">
        <v>88</v>
      </c>
      <c r="AS3" s="2" t="s">
        <v>89</v>
      </c>
      <c r="AT3" s="31" t="s">
        <v>90</v>
      </c>
    </row>
    <row r="4" spans="1:46" ht="12.75">
      <c r="A4" s="30"/>
      <c r="B4" s="2" t="s">
        <v>91</v>
      </c>
      <c r="C4" s="2" t="s">
        <v>92</v>
      </c>
      <c r="D4" s="2" t="s">
        <v>93</v>
      </c>
      <c r="E4" s="2" t="s">
        <v>94</v>
      </c>
      <c r="F4" s="2" t="s">
        <v>93</v>
      </c>
      <c r="G4" s="2" t="s">
        <v>95</v>
      </c>
      <c r="H4" s="2" t="s">
        <v>93</v>
      </c>
      <c r="I4" s="2" t="s">
        <v>96</v>
      </c>
      <c r="J4" s="2" t="s">
        <v>93</v>
      </c>
      <c r="K4" s="2" t="s">
        <v>95</v>
      </c>
      <c r="L4" s="2" t="s">
        <v>95</v>
      </c>
      <c r="M4" s="2" t="s">
        <v>95</v>
      </c>
      <c r="N4" s="2" t="s">
        <v>93</v>
      </c>
      <c r="O4" s="2" t="s">
        <v>95</v>
      </c>
      <c r="P4" s="2" t="s">
        <v>97</v>
      </c>
      <c r="Q4" s="2" t="s">
        <v>93</v>
      </c>
      <c r="R4" s="2" t="s">
        <v>95</v>
      </c>
      <c r="S4" s="2" t="s">
        <v>93</v>
      </c>
      <c r="T4" s="2" t="s">
        <v>93</v>
      </c>
      <c r="U4" s="2" t="s">
        <v>98</v>
      </c>
      <c r="V4" s="2" t="s">
        <v>99</v>
      </c>
      <c r="W4" s="2" t="s">
        <v>93</v>
      </c>
      <c r="X4" s="2" t="s">
        <v>93</v>
      </c>
      <c r="Y4" s="2" t="s">
        <v>95</v>
      </c>
      <c r="Z4" s="2" t="s">
        <v>100</v>
      </c>
      <c r="AA4" s="2" t="s">
        <v>101</v>
      </c>
      <c r="AB4" s="2" t="s">
        <v>95</v>
      </c>
      <c r="AC4" s="2" t="s">
        <v>93</v>
      </c>
      <c r="AD4" s="2" t="s">
        <v>102</v>
      </c>
      <c r="AE4" s="2" t="s">
        <v>93</v>
      </c>
      <c r="AF4" s="2" t="s">
        <v>95</v>
      </c>
      <c r="AG4" s="2" t="s">
        <v>93</v>
      </c>
      <c r="AH4" s="2" t="s">
        <v>93</v>
      </c>
      <c r="AI4" s="2" t="s">
        <v>103</v>
      </c>
      <c r="AJ4" s="2" t="s">
        <v>104</v>
      </c>
      <c r="AK4" s="2" t="s">
        <v>105</v>
      </c>
      <c r="AL4" s="2" t="s">
        <v>93</v>
      </c>
      <c r="AM4" s="2" t="s">
        <v>93</v>
      </c>
      <c r="AN4" s="2" t="s">
        <v>106</v>
      </c>
      <c r="AO4" s="2" t="s">
        <v>107</v>
      </c>
      <c r="AP4" s="2" t="s">
        <v>95</v>
      </c>
      <c r="AQ4" s="2" t="s">
        <v>95</v>
      </c>
      <c r="AR4" s="2" t="s">
        <v>95</v>
      </c>
      <c r="AS4" s="2" t="s">
        <v>93</v>
      </c>
      <c r="AT4" s="31" t="s">
        <v>108</v>
      </c>
    </row>
    <row r="5" spans="1:46" ht="16.5">
      <c r="A5" s="32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3"/>
    </row>
    <row r="6" spans="1:46" ht="12.75">
      <c r="A6" s="34" t="s">
        <v>110</v>
      </c>
      <c r="B6" s="4">
        <v>3966637301</v>
      </c>
      <c r="C6" s="4">
        <v>7246751760</v>
      </c>
      <c r="D6" s="4">
        <v>184426445</v>
      </c>
      <c r="E6" s="4">
        <v>148244750</v>
      </c>
      <c r="F6" s="4">
        <v>43332145</v>
      </c>
      <c r="G6" s="4">
        <v>329015150</v>
      </c>
      <c r="H6" s="4">
        <v>266344520</v>
      </c>
      <c r="I6" s="4">
        <v>107215527</v>
      </c>
      <c r="J6" s="4">
        <v>43585953</v>
      </c>
      <c r="K6" s="4">
        <v>521397722</v>
      </c>
      <c r="L6" s="4">
        <v>79074635</v>
      </c>
      <c r="M6" s="4">
        <v>153299666</v>
      </c>
      <c r="N6" s="4">
        <v>144586445</v>
      </c>
      <c r="O6" s="4">
        <v>187264385</v>
      </c>
      <c r="P6" s="4">
        <v>77924160</v>
      </c>
      <c r="Q6" s="4">
        <v>216066313</v>
      </c>
      <c r="R6" s="4">
        <v>81976053</v>
      </c>
      <c r="S6" s="4">
        <v>171908000</v>
      </c>
      <c r="T6" s="4">
        <v>56343312</v>
      </c>
      <c r="U6" s="4">
        <v>1524741226</v>
      </c>
      <c r="V6" s="4">
        <v>185142281</v>
      </c>
      <c r="W6" s="4">
        <v>47225919</v>
      </c>
      <c r="X6" s="4">
        <v>42133238</v>
      </c>
      <c r="Y6" s="4">
        <v>486670886</v>
      </c>
      <c r="Z6" s="4">
        <v>203790000</v>
      </c>
      <c r="AA6" s="4">
        <v>120508459</v>
      </c>
      <c r="AB6" s="4">
        <v>115429790</v>
      </c>
      <c r="AC6" s="4">
        <v>0</v>
      </c>
      <c r="AD6" s="4">
        <v>425341135</v>
      </c>
      <c r="AE6" s="4">
        <v>176437977</v>
      </c>
      <c r="AF6" s="4">
        <v>148166646</v>
      </c>
      <c r="AG6" s="4">
        <v>128862938</v>
      </c>
      <c r="AH6" s="4">
        <v>100211413</v>
      </c>
      <c r="AI6" s="4">
        <v>282317204</v>
      </c>
      <c r="AJ6" s="4">
        <v>160864367</v>
      </c>
      <c r="AK6" s="4">
        <v>77334194</v>
      </c>
      <c r="AL6" s="4">
        <v>145428000</v>
      </c>
      <c r="AM6" s="4">
        <v>138865284</v>
      </c>
      <c r="AN6" s="4">
        <v>651725709</v>
      </c>
      <c r="AO6" s="4">
        <v>663048301</v>
      </c>
      <c r="AP6" s="4">
        <v>249443572</v>
      </c>
      <c r="AQ6" s="4">
        <v>145147735</v>
      </c>
      <c r="AR6" s="4">
        <v>121380958</v>
      </c>
      <c r="AS6" s="4">
        <v>69803960</v>
      </c>
      <c r="AT6" s="35">
        <v>361461765</v>
      </c>
    </row>
    <row r="7" spans="1:46" ht="12.75">
      <c r="A7" s="36" t="s">
        <v>111</v>
      </c>
      <c r="B7" s="5">
        <v>3992221749</v>
      </c>
      <c r="C7" s="5">
        <v>7316096070</v>
      </c>
      <c r="D7" s="5">
        <v>158861357</v>
      </c>
      <c r="E7" s="5">
        <v>148244750</v>
      </c>
      <c r="F7" s="5">
        <v>44356696</v>
      </c>
      <c r="G7" s="5">
        <v>305092361</v>
      </c>
      <c r="H7" s="5">
        <v>266190305</v>
      </c>
      <c r="I7" s="5">
        <v>110301939</v>
      </c>
      <c r="J7" s="5">
        <v>43232563</v>
      </c>
      <c r="K7" s="5">
        <v>521397720</v>
      </c>
      <c r="L7" s="5">
        <v>81777746</v>
      </c>
      <c r="M7" s="5">
        <v>153299666</v>
      </c>
      <c r="N7" s="5">
        <v>136468074</v>
      </c>
      <c r="O7" s="5">
        <v>187264387</v>
      </c>
      <c r="P7" s="5">
        <v>69259851</v>
      </c>
      <c r="Q7" s="5">
        <v>154220116</v>
      </c>
      <c r="R7" s="5">
        <v>67176280</v>
      </c>
      <c r="S7" s="5">
        <v>151757914</v>
      </c>
      <c r="T7" s="5">
        <v>56343312</v>
      </c>
      <c r="U7" s="5">
        <v>1012900165</v>
      </c>
      <c r="V7" s="5">
        <v>180715475</v>
      </c>
      <c r="W7" s="5">
        <v>55677074</v>
      </c>
      <c r="X7" s="5">
        <v>47990983</v>
      </c>
      <c r="Y7" s="5">
        <v>484927878</v>
      </c>
      <c r="Z7" s="5">
        <v>123556789</v>
      </c>
      <c r="AA7" s="5">
        <v>120504189</v>
      </c>
      <c r="AB7" s="5">
        <v>122024709</v>
      </c>
      <c r="AC7" s="5">
        <v>0</v>
      </c>
      <c r="AD7" s="5">
        <v>425341136</v>
      </c>
      <c r="AE7" s="5">
        <v>165485834</v>
      </c>
      <c r="AF7" s="5">
        <v>144207333</v>
      </c>
      <c r="AG7" s="5">
        <v>126501755</v>
      </c>
      <c r="AH7" s="5">
        <v>132216341</v>
      </c>
      <c r="AI7" s="5">
        <v>326452737</v>
      </c>
      <c r="AJ7" s="5">
        <v>129708867</v>
      </c>
      <c r="AK7" s="5">
        <v>99718566</v>
      </c>
      <c r="AL7" s="5">
        <v>135071000</v>
      </c>
      <c r="AM7" s="5">
        <v>128736197</v>
      </c>
      <c r="AN7" s="5">
        <v>643057504</v>
      </c>
      <c r="AO7" s="5">
        <v>823048300</v>
      </c>
      <c r="AP7" s="5">
        <v>196621342</v>
      </c>
      <c r="AQ7" s="5">
        <v>164790313</v>
      </c>
      <c r="AR7" s="5">
        <v>101552724</v>
      </c>
      <c r="AS7" s="5">
        <v>69785500</v>
      </c>
      <c r="AT7" s="37">
        <v>361461561</v>
      </c>
    </row>
    <row r="8" spans="1:46" ht="12.75">
      <c r="A8" s="36" t="s">
        <v>112</v>
      </c>
      <c r="B8" s="5">
        <f>+B6-B7</f>
        <v>-25584448</v>
      </c>
      <c r="C8" s="5">
        <f aca="true" t="shared" si="0" ref="C8:AT8">+C6-C7</f>
        <v>-69344310</v>
      </c>
      <c r="D8" s="5">
        <f t="shared" si="0"/>
        <v>25565088</v>
      </c>
      <c r="E8" s="5">
        <f t="shared" si="0"/>
        <v>0</v>
      </c>
      <c r="F8" s="5">
        <f t="shared" si="0"/>
        <v>-1024551</v>
      </c>
      <c r="G8" s="5">
        <f t="shared" si="0"/>
        <v>23922789</v>
      </c>
      <c r="H8" s="5">
        <f t="shared" si="0"/>
        <v>154215</v>
      </c>
      <c r="I8" s="5">
        <f t="shared" si="0"/>
        <v>-3086412</v>
      </c>
      <c r="J8" s="5">
        <f t="shared" si="0"/>
        <v>353390</v>
      </c>
      <c r="K8" s="5">
        <f t="shared" si="0"/>
        <v>2</v>
      </c>
      <c r="L8" s="5">
        <f t="shared" si="0"/>
        <v>-2703111</v>
      </c>
      <c r="M8" s="5">
        <f t="shared" si="0"/>
        <v>0</v>
      </c>
      <c r="N8" s="5">
        <f t="shared" si="0"/>
        <v>8118371</v>
      </c>
      <c r="O8" s="5">
        <f t="shared" si="0"/>
        <v>-2</v>
      </c>
      <c r="P8" s="5">
        <f t="shared" si="0"/>
        <v>8664309</v>
      </c>
      <c r="Q8" s="5">
        <f t="shared" si="0"/>
        <v>61846197</v>
      </c>
      <c r="R8" s="5">
        <f t="shared" si="0"/>
        <v>14799773</v>
      </c>
      <c r="S8" s="5">
        <f t="shared" si="0"/>
        <v>20150086</v>
      </c>
      <c r="T8" s="5">
        <f t="shared" si="0"/>
        <v>0</v>
      </c>
      <c r="U8" s="5">
        <f t="shared" si="0"/>
        <v>511841061</v>
      </c>
      <c r="V8" s="5">
        <f t="shared" si="0"/>
        <v>4426806</v>
      </c>
      <c r="W8" s="5">
        <f t="shared" si="0"/>
        <v>-8451155</v>
      </c>
      <c r="X8" s="5">
        <f t="shared" si="0"/>
        <v>-5857745</v>
      </c>
      <c r="Y8" s="5">
        <f t="shared" si="0"/>
        <v>1743008</v>
      </c>
      <c r="Z8" s="5">
        <f t="shared" si="0"/>
        <v>80233211</v>
      </c>
      <c r="AA8" s="5">
        <f t="shared" si="0"/>
        <v>4270</v>
      </c>
      <c r="AB8" s="5">
        <f t="shared" si="0"/>
        <v>-6594919</v>
      </c>
      <c r="AC8" s="5">
        <f t="shared" si="0"/>
        <v>0</v>
      </c>
      <c r="AD8" s="5">
        <f t="shared" si="0"/>
        <v>-1</v>
      </c>
      <c r="AE8" s="5">
        <f t="shared" si="0"/>
        <v>10952143</v>
      </c>
      <c r="AF8" s="5">
        <f t="shared" si="0"/>
        <v>3959313</v>
      </c>
      <c r="AG8" s="5">
        <f t="shared" si="0"/>
        <v>2361183</v>
      </c>
      <c r="AH8" s="5">
        <f t="shared" si="0"/>
        <v>-32004928</v>
      </c>
      <c r="AI8" s="5">
        <f t="shared" si="0"/>
        <v>-44135533</v>
      </c>
      <c r="AJ8" s="5">
        <f t="shared" si="0"/>
        <v>31155500</v>
      </c>
      <c r="AK8" s="5">
        <f t="shared" si="0"/>
        <v>-22384372</v>
      </c>
      <c r="AL8" s="5">
        <f t="shared" si="0"/>
        <v>10357000</v>
      </c>
      <c r="AM8" s="5">
        <f t="shared" si="0"/>
        <v>10129087</v>
      </c>
      <c r="AN8" s="5">
        <f t="shared" si="0"/>
        <v>8668205</v>
      </c>
      <c r="AO8" s="5">
        <f t="shared" si="0"/>
        <v>-159999999</v>
      </c>
      <c r="AP8" s="5">
        <f t="shared" si="0"/>
        <v>52822230</v>
      </c>
      <c r="AQ8" s="5">
        <f t="shared" si="0"/>
        <v>-19642578</v>
      </c>
      <c r="AR8" s="5">
        <f t="shared" si="0"/>
        <v>19828234</v>
      </c>
      <c r="AS8" s="5">
        <f t="shared" si="0"/>
        <v>18460</v>
      </c>
      <c r="AT8" s="37">
        <f t="shared" si="0"/>
        <v>204</v>
      </c>
    </row>
    <row r="9" spans="1:46" ht="12.75">
      <c r="A9" s="36" t="s">
        <v>113</v>
      </c>
      <c r="B9" s="5">
        <v>848527259</v>
      </c>
      <c r="C9" s="5">
        <v>1011895402</v>
      </c>
      <c r="D9" s="5">
        <v>40370996</v>
      </c>
      <c r="E9" s="5">
        <v>16529850</v>
      </c>
      <c r="F9" s="5">
        <v>-17309699</v>
      </c>
      <c r="G9" s="5">
        <v>182919000</v>
      </c>
      <c r="H9" s="5">
        <v>6668660</v>
      </c>
      <c r="I9" s="5">
        <v>12267340</v>
      </c>
      <c r="J9" s="5">
        <v>-142008</v>
      </c>
      <c r="K9" s="5">
        <v>8</v>
      </c>
      <c r="L9" s="5">
        <v>19078312</v>
      </c>
      <c r="M9" s="5">
        <v>291924785</v>
      </c>
      <c r="N9" s="5">
        <v>785456</v>
      </c>
      <c r="O9" s="5">
        <v>3648483</v>
      </c>
      <c r="P9" s="5">
        <v>13886112</v>
      </c>
      <c r="Q9" s="5">
        <v>56303526</v>
      </c>
      <c r="R9" s="5">
        <v>1242696</v>
      </c>
      <c r="S9" s="5">
        <v>48</v>
      </c>
      <c r="T9" s="5">
        <v>979482</v>
      </c>
      <c r="U9" s="5">
        <v>-605713131</v>
      </c>
      <c r="V9" s="5">
        <v>-12184392</v>
      </c>
      <c r="W9" s="5">
        <v>16741400</v>
      </c>
      <c r="X9" s="5">
        <v>1380883</v>
      </c>
      <c r="Y9" s="5">
        <v>161978729</v>
      </c>
      <c r="Z9" s="5">
        <v>72643013</v>
      </c>
      <c r="AA9" s="5">
        <v>18814140</v>
      </c>
      <c r="AB9" s="5">
        <v>35680754</v>
      </c>
      <c r="AC9" s="5">
        <v>13660972</v>
      </c>
      <c r="AD9" s="5">
        <v>386279545</v>
      </c>
      <c r="AE9" s="5">
        <v>24845377</v>
      </c>
      <c r="AF9" s="5">
        <v>95779066</v>
      </c>
      <c r="AG9" s="5">
        <v>-3364155</v>
      </c>
      <c r="AH9" s="5">
        <v>-39582145</v>
      </c>
      <c r="AI9" s="5">
        <v>21211329</v>
      </c>
      <c r="AJ9" s="5">
        <v>34039580</v>
      </c>
      <c r="AK9" s="5">
        <v>2565458</v>
      </c>
      <c r="AL9" s="5">
        <v>-8749481</v>
      </c>
      <c r="AM9" s="5">
        <v>4227897</v>
      </c>
      <c r="AN9" s="5">
        <v>307183630</v>
      </c>
      <c r="AO9" s="5">
        <v>190367000</v>
      </c>
      <c r="AP9" s="5">
        <v>80450216</v>
      </c>
      <c r="AQ9" s="5">
        <v>83194872</v>
      </c>
      <c r="AR9" s="5">
        <v>-56326277</v>
      </c>
      <c r="AS9" s="5">
        <v>-32090</v>
      </c>
      <c r="AT9" s="37">
        <v>35407775</v>
      </c>
    </row>
    <row r="10" spans="1:46" ht="25.5">
      <c r="A10" s="36" t="s">
        <v>114</v>
      </c>
      <c r="B10" s="5">
        <v>152368675</v>
      </c>
      <c r="C10" s="5">
        <v>194830402</v>
      </c>
      <c r="D10" s="5">
        <v>-257004</v>
      </c>
      <c r="E10" s="5">
        <v>-1970150</v>
      </c>
      <c r="F10" s="5">
        <v>-17309699</v>
      </c>
      <c r="G10" s="5">
        <v>125748914</v>
      </c>
      <c r="H10" s="5">
        <v>6668660</v>
      </c>
      <c r="I10" s="5">
        <v>2232208</v>
      </c>
      <c r="J10" s="5">
        <v>-142008</v>
      </c>
      <c r="K10" s="5">
        <v>9</v>
      </c>
      <c r="L10" s="5">
        <v>-24</v>
      </c>
      <c r="M10" s="5">
        <v>-4644814</v>
      </c>
      <c r="N10" s="5">
        <v>785457</v>
      </c>
      <c r="O10" s="5">
        <v>-16351517</v>
      </c>
      <c r="P10" s="5">
        <v>153588</v>
      </c>
      <c r="Q10" s="5">
        <v>-63696474</v>
      </c>
      <c r="R10" s="5">
        <v>-870834</v>
      </c>
      <c r="S10" s="5">
        <v>48</v>
      </c>
      <c r="T10" s="5">
        <v>-1756770</v>
      </c>
      <c r="U10" s="5">
        <v>154792102</v>
      </c>
      <c r="V10" s="5">
        <v>-11104199</v>
      </c>
      <c r="W10" s="5">
        <v>9388024</v>
      </c>
      <c r="X10" s="5">
        <v>1380883</v>
      </c>
      <c r="Y10" s="5">
        <v>-41539473</v>
      </c>
      <c r="Z10" s="5">
        <v>72643014</v>
      </c>
      <c r="AA10" s="5">
        <v>3516852</v>
      </c>
      <c r="AB10" s="5">
        <v>7612274</v>
      </c>
      <c r="AC10" s="5">
        <v>13660971</v>
      </c>
      <c r="AD10" s="5">
        <v>3086492</v>
      </c>
      <c r="AE10" s="5">
        <v>-64623</v>
      </c>
      <c r="AF10" s="5">
        <v>-109313</v>
      </c>
      <c r="AG10" s="5">
        <v>3298581</v>
      </c>
      <c r="AH10" s="5">
        <v>-48552941</v>
      </c>
      <c r="AI10" s="5">
        <v>-479800</v>
      </c>
      <c r="AJ10" s="5">
        <v>34039580</v>
      </c>
      <c r="AK10" s="5">
        <v>1139458</v>
      </c>
      <c r="AL10" s="5">
        <v>-8749481</v>
      </c>
      <c r="AM10" s="5">
        <v>4227897</v>
      </c>
      <c r="AN10" s="5">
        <v>-2586571</v>
      </c>
      <c r="AO10" s="5">
        <v>0</v>
      </c>
      <c r="AP10" s="5">
        <v>10901473</v>
      </c>
      <c r="AQ10" s="5">
        <v>83194872</v>
      </c>
      <c r="AR10" s="5">
        <v>-56326277</v>
      </c>
      <c r="AS10" s="5">
        <v>-32090</v>
      </c>
      <c r="AT10" s="37">
        <v>30807775</v>
      </c>
    </row>
    <row r="11" spans="1:46" ht="25.5">
      <c r="A11" s="36" t="s">
        <v>115</v>
      </c>
      <c r="B11" s="5">
        <f>IF((B130+B131)=0,0,(B132-(B137-(((B134+B135+B136)*(B129/(B130+B131)))-B133))))</f>
        <v>279414841.92669046</v>
      </c>
      <c r="C11" s="5">
        <f aca="true" t="shared" si="1" ref="C11:AT11">IF((C130+C131)=0,0,(C132-(C137-(((C134+C135+C136)*(C129/(C130+C131)))-C133))))</f>
        <v>110611469.64734304</v>
      </c>
      <c r="D11" s="5">
        <f t="shared" si="1"/>
        <v>2933109726.4017158</v>
      </c>
      <c r="E11" s="5">
        <f t="shared" si="1"/>
        <v>14506529.217859112</v>
      </c>
      <c r="F11" s="5">
        <f t="shared" si="1"/>
        <v>-5359270.490186619</v>
      </c>
      <c r="G11" s="5">
        <f t="shared" si="1"/>
        <v>9722432.971967034</v>
      </c>
      <c r="H11" s="5">
        <f t="shared" si="1"/>
        <v>-33801770.20613215</v>
      </c>
      <c r="I11" s="5">
        <f t="shared" si="1"/>
        <v>6321823.034809992</v>
      </c>
      <c r="J11" s="5">
        <f t="shared" si="1"/>
        <v>-7444996.337719172</v>
      </c>
      <c r="K11" s="5">
        <f t="shared" si="1"/>
        <v>-35006900</v>
      </c>
      <c r="L11" s="5">
        <f t="shared" si="1"/>
        <v>-34134277.80528176</v>
      </c>
      <c r="M11" s="5">
        <f t="shared" si="1"/>
        <v>75332122.1693744</v>
      </c>
      <c r="N11" s="5">
        <f t="shared" si="1"/>
        <v>61142046.21042805</v>
      </c>
      <c r="O11" s="5">
        <f t="shared" si="1"/>
        <v>37040730.87995974</v>
      </c>
      <c r="P11" s="5">
        <f t="shared" si="1"/>
        <v>9360598.73054457</v>
      </c>
      <c r="Q11" s="5">
        <f t="shared" si="1"/>
        <v>159816400.94788125</v>
      </c>
      <c r="R11" s="5">
        <f t="shared" si="1"/>
        <v>2729369.981846301</v>
      </c>
      <c r="S11" s="5">
        <f t="shared" si="1"/>
        <v>-4120603.5910856174</v>
      </c>
      <c r="T11" s="5">
        <f t="shared" si="1"/>
        <v>9858253.438686986</v>
      </c>
      <c r="U11" s="5">
        <f t="shared" si="1"/>
        <v>494658771.0449767</v>
      </c>
      <c r="V11" s="5">
        <f t="shared" si="1"/>
        <v>67335061.498593</v>
      </c>
      <c r="W11" s="5">
        <f t="shared" si="1"/>
        <v>2221271.0161347054</v>
      </c>
      <c r="X11" s="5">
        <f t="shared" si="1"/>
        <v>14556054.172052719</v>
      </c>
      <c r="Y11" s="5">
        <f t="shared" si="1"/>
        <v>118584275.65520397</v>
      </c>
      <c r="Z11" s="5">
        <f t="shared" si="1"/>
        <v>-35840488.852401674</v>
      </c>
      <c r="AA11" s="5">
        <f t="shared" si="1"/>
        <v>52369264.36698756</v>
      </c>
      <c r="AB11" s="5">
        <f t="shared" si="1"/>
        <v>21705112.632735975</v>
      </c>
      <c r="AC11" s="5">
        <f t="shared" si="1"/>
        <v>0</v>
      </c>
      <c r="AD11" s="5">
        <f t="shared" si="1"/>
        <v>0</v>
      </c>
      <c r="AE11" s="5">
        <f t="shared" si="1"/>
        <v>38891041.12734389</v>
      </c>
      <c r="AF11" s="5">
        <f t="shared" si="1"/>
        <v>1834130.992011562</v>
      </c>
      <c r="AG11" s="5">
        <f t="shared" si="1"/>
        <v>7082140.628139246</v>
      </c>
      <c r="AH11" s="5">
        <f t="shared" si="1"/>
        <v>-10774145.87777545</v>
      </c>
      <c r="AI11" s="5">
        <f t="shared" si="1"/>
        <v>-44550655</v>
      </c>
      <c r="AJ11" s="5">
        <f t="shared" si="1"/>
        <v>0</v>
      </c>
      <c r="AK11" s="5">
        <f t="shared" si="1"/>
        <v>-36952712.91698974</v>
      </c>
      <c r="AL11" s="5">
        <f t="shared" si="1"/>
        <v>101771437.36370513</v>
      </c>
      <c r="AM11" s="5">
        <f t="shared" si="1"/>
        <v>15614006.213305691</v>
      </c>
      <c r="AN11" s="5">
        <f t="shared" si="1"/>
        <v>135958280.09325528</v>
      </c>
      <c r="AO11" s="5">
        <f t="shared" si="1"/>
        <v>60840661.16597943</v>
      </c>
      <c r="AP11" s="5">
        <f t="shared" si="1"/>
        <v>13862446.723058999</v>
      </c>
      <c r="AQ11" s="5">
        <f t="shared" si="1"/>
        <v>15131045.632303964</v>
      </c>
      <c r="AR11" s="5">
        <f t="shared" si="1"/>
        <v>0</v>
      </c>
      <c r="AS11" s="5">
        <f t="shared" si="1"/>
        <v>0</v>
      </c>
      <c r="AT11" s="37">
        <f t="shared" si="1"/>
        <v>-248968516.56629193</v>
      </c>
    </row>
    <row r="12" spans="1:46" ht="12.75">
      <c r="A12" s="36" t="s">
        <v>116</v>
      </c>
      <c r="B12" s="6">
        <f>IF(((B138+B139+(B140*B141/100))/12)=0,0,B9/((B138+B139+(B140*B141/100))/12))</f>
        <v>3.4620156899581773</v>
      </c>
      <c r="C12" s="6">
        <f aca="true" t="shared" si="2" ref="C12:AT12">IF(((C138+C139+(C140*C141/100))/12)=0,0,C9/((C138+C139+(C140*C141/100))/12))</f>
        <v>2.0931413817363977</v>
      </c>
      <c r="D12" s="6">
        <f t="shared" si="2"/>
        <v>3.892319276865221</v>
      </c>
      <c r="E12" s="6">
        <f t="shared" si="2"/>
        <v>1.6208541066733022</v>
      </c>
      <c r="F12" s="6">
        <f t="shared" si="2"/>
        <v>-6.136768470784477</v>
      </c>
      <c r="G12" s="6">
        <f t="shared" si="2"/>
        <v>9.398700745492093</v>
      </c>
      <c r="H12" s="6">
        <f t="shared" si="2"/>
        <v>0.40830705513937277</v>
      </c>
      <c r="I12" s="6">
        <f t="shared" si="2"/>
        <v>1.7616864341927325</v>
      </c>
      <c r="J12" s="6">
        <f t="shared" si="2"/>
        <v>-0.048958795019550666</v>
      </c>
      <c r="K12" s="6">
        <f t="shared" si="2"/>
        <v>2.149398314630989E-07</v>
      </c>
      <c r="L12" s="6">
        <f t="shared" si="2"/>
        <v>3.5440654488038352</v>
      </c>
      <c r="M12" s="6">
        <f t="shared" si="2"/>
        <v>29.57726431446252</v>
      </c>
      <c r="N12" s="6">
        <f t="shared" si="2"/>
        <v>0.09696587939418153</v>
      </c>
      <c r="O12" s="6">
        <f t="shared" si="2"/>
        <v>0.2646922314856135</v>
      </c>
      <c r="P12" s="6">
        <f t="shared" si="2"/>
        <v>3.1371031214477787</v>
      </c>
      <c r="Q12" s="6">
        <f t="shared" si="2"/>
        <v>6.247904163329829</v>
      </c>
      <c r="R12" s="6">
        <f t="shared" si="2"/>
        <v>0.292424851842226</v>
      </c>
      <c r="S12" s="6">
        <f t="shared" si="2"/>
        <v>4.918011455346488E-06</v>
      </c>
      <c r="T12" s="6">
        <f t="shared" si="2"/>
        <v>0.2534459645990418</v>
      </c>
      <c r="U12" s="6">
        <f t="shared" si="2"/>
        <v>-8.463411714131473</v>
      </c>
      <c r="V12" s="6">
        <f t="shared" si="2"/>
        <v>-1.0018928263577396</v>
      </c>
      <c r="W12" s="6">
        <f t="shared" si="2"/>
        <v>4.698682139699139</v>
      </c>
      <c r="X12" s="6">
        <f t="shared" si="2"/>
        <v>0.41676882836622703</v>
      </c>
      <c r="Y12" s="6">
        <f t="shared" si="2"/>
        <v>4.457294987694345</v>
      </c>
      <c r="Z12" s="6">
        <f t="shared" si="2"/>
        <v>9.69736779202321</v>
      </c>
      <c r="AA12" s="6">
        <f t="shared" si="2"/>
        <v>2.807017002910738</v>
      </c>
      <c r="AB12" s="6">
        <f t="shared" si="2"/>
        <v>6.240309484826875</v>
      </c>
      <c r="AC12" s="6">
        <f t="shared" si="2"/>
        <v>0</v>
      </c>
      <c r="AD12" s="6">
        <f t="shared" si="2"/>
        <v>13.262108833247813</v>
      </c>
      <c r="AE12" s="6">
        <f t="shared" si="2"/>
        <v>2.4220990897889085</v>
      </c>
      <c r="AF12" s="6">
        <f t="shared" si="2"/>
        <v>11.000378970081716</v>
      </c>
      <c r="AG12" s="6">
        <f t="shared" si="2"/>
        <v>-0.37314346387182323</v>
      </c>
      <c r="AH12" s="6">
        <f t="shared" si="2"/>
        <v>-5.375302515207801</v>
      </c>
      <c r="AI12" s="6">
        <f t="shared" si="2"/>
        <v>1.4325203700531302</v>
      </c>
      <c r="AJ12" s="6">
        <f t="shared" si="2"/>
        <v>3.8903762783733895</v>
      </c>
      <c r="AK12" s="6">
        <f t="shared" si="2"/>
        <v>0.5279687672806873</v>
      </c>
      <c r="AL12" s="6">
        <f t="shared" si="2"/>
        <v>-1.019825450192274</v>
      </c>
      <c r="AM12" s="6">
        <f t="shared" si="2"/>
        <v>0.45912379197145115</v>
      </c>
      <c r="AN12" s="6">
        <f t="shared" si="2"/>
        <v>7.0758839497736945</v>
      </c>
      <c r="AO12" s="6">
        <f t="shared" si="2"/>
        <v>4.6898067262547904</v>
      </c>
      <c r="AP12" s="6">
        <f t="shared" si="2"/>
        <v>6.114884693403488</v>
      </c>
      <c r="AQ12" s="6">
        <f t="shared" si="2"/>
        <v>10.878985194529868</v>
      </c>
      <c r="AR12" s="6">
        <f t="shared" si="2"/>
        <v>-8.169613695828922</v>
      </c>
      <c r="AS12" s="6">
        <f t="shared" si="2"/>
        <v>-0.007308852634987332</v>
      </c>
      <c r="AT12" s="38">
        <f t="shared" si="2"/>
        <v>1.7717343423690066</v>
      </c>
    </row>
    <row r="13" spans="1:46" ht="12.75">
      <c r="A13" s="34" t="s">
        <v>117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39"/>
    </row>
    <row r="14" spans="1:46" ht="12.75">
      <c r="A14" s="36" t="s">
        <v>118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40"/>
    </row>
    <row r="15" spans="1:46" ht="12.75">
      <c r="A15" s="41" t="s">
        <v>119</v>
      </c>
      <c r="B15" s="9">
        <f>IF(B142=0,0,(B6-B142)*100/B142)</f>
        <v>8.577150917706918</v>
      </c>
      <c r="C15" s="9">
        <f aca="true" t="shared" si="3" ref="C15:AT15">IF(C142=0,0,(C6-C142)*100/C142)</f>
        <v>13.818195971375403</v>
      </c>
      <c r="D15" s="9">
        <f t="shared" si="3"/>
        <v>10.152928336437073</v>
      </c>
      <c r="E15" s="9">
        <f t="shared" si="3"/>
        <v>5.725211919339782</v>
      </c>
      <c r="F15" s="9">
        <f t="shared" si="3"/>
        <v>34.10937645847947</v>
      </c>
      <c r="G15" s="9">
        <f t="shared" si="3"/>
        <v>11.31717373364529</v>
      </c>
      <c r="H15" s="9">
        <f t="shared" si="3"/>
        <v>42.319028534849664</v>
      </c>
      <c r="I15" s="9">
        <f t="shared" si="3"/>
        <v>15.905125502369739</v>
      </c>
      <c r="J15" s="9">
        <f t="shared" si="3"/>
        <v>-1.9848372947893864</v>
      </c>
      <c r="K15" s="9">
        <f t="shared" si="3"/>
        <v>4.824322062271014</v>
      </c>
      <c r="L15" s="9">
        <f t="shared" si="3"/>
        <v>0</v>
      </c>
      <c r="M15" s="9">
        <f t="shared" si="3"/>
        <v>-20.063970446151536</v>
      </c>
      <c r="N15" s="9">
        <f t="shared" si="3"/>
        <v>14.217633539665583</v>
      </c>
      <c r="O15" s="9">
        <f t="shared" si="3"/>
        <v>23.365685862599076</v>
      </c>
      <c r="P15" s="9">
        <f t="shared" si="3"/>
        <v>61.07295984040407</v>
      </c>
      <c r="Q15" s="9">
        <f t="shared" si="3"/>
        <v>0</v>
      </c>
      <c r="R15" s="9">
        <f t="shared" si="3"/>
        <v>0</v>
      </c>
      <c r="S15" s="9">
        <f t="shared" si="3"/>
        <v>6.572007189847472</v>
      </c>
      <c r="T15" s="9">
        <f t="shared" si="3"/>
        <v>13.746447424158806</v>
      </c>
      <c r="U15" s="9">
        <f t="shared" si="3"/>
        <v>16.85250116104041</v>
      </c>
      <c r="V15" s="9">
        <f t="shared" si="3"/>
        <v>359.156804159214</v>
      </c>
      <c r="W15" s="9">
        <f t="shared" si="3"/>
        <v>9.505131766253607</v>
      </c>
      <c r="X15" s="9">
        <f t="shared" si="3"/>
        <v>10.475146903216865</v>
      </c>
      <c r="Y15" s="9">
        <f t="shared" si="3"/>
        <v>10.683962256480516</v>
      </c>
      <c r="Z15" s="9">
        <f t="shared" si="3"/>
        <v>0</v>
      </c>
      <c r="AA15" s="9">
        <f t="shared" si="3"/>
        <v>4.7790308837338715</v>
      </c>
      <c r="AB15" s="9">
        <f t="shared" si="3"/>
        <v>111.92795413197288</v>
      </c>
      <c r="AC15" s="9">
        <f t="shared" si="3"/>
        <v>-100</v>
      </c>
      <c r="AD15" s="9">
        <f t="shared" si="3"/>
        <v>7.107749660399536</v>
      </c>
      <c r="AE15" s="9">
        <f t="shared" si="3"/>
        <v>18.137096565709736</v>
      </c>
      <c r="AF15" s="9">
        <f t="shared" si="3"/>
        <v>12.667693369859165</v>
      </c>
      <c r="AG15" s="9">
        <f t="shared" si="3"/>
        <v>3.337644824375157</v>
      </c>
      <c r="AH15" s="9">
        <f t="shared" si="3"/>
        <v>1300333.5971969895</v>
      </c>
      <c r="AI15" s="9">
        <f t="shared" si="3"/>
        <v>474.70602768814985</v>
      </c>
      <c r="AJ15" s="9">
        <f t="shared" si="3"/>
        <v>32.93061145173483</v>
      </c>
      <c r="AK15" s="9">
        <f t="shared" si="3"/>
        <v>14.05515589910225</v>
      </c>
      <c r="AL15" s="9">
        <f t="shared" si="3"/>
        <v>61.21059280454342</v>
      </c>
      <c r="AM15" s="9">
        <f t="shared" si="3"/>
        <v>52.89617620509197</v>
      </c>
      <c r="AN15" s="9">
        <f t="shared" si="3"/>
        <v>4.503176436916391</v>
      </c>
      <c r="AO15" s="9">
        <f t="shared" si="3"/>
        <v>-29.106103101699496</v>
      </c>
      <c r="AP15" s="9">
        <f t="shared" si="3"/>
        <v>95194.7631418093</v>
      </c>
      <c r="AQ15" s="9">
        <f t="shared" si="3"/>
        <v>1349.29818524866</v>
      </c>
      <c r="AR15" s="9">
        <f t="shared" si="3"/>
        <v>0</v>
      </c>
      <c r="AS15" s="9">
        <f t="shared" si="3"/>
        <v>13.064498162943813</v>
      </c>
      <c r="AT15" s="42">
        <f t="shared" si="3"/>
        <v>14.834470759622217</v>
      </c>
    </row>
    <row r="16" spans="1:46" ht="12.75">
      <c r="A16" s="43" t="s">
        <v>120</v>
      </c>
      <c r="B16" s="10">
        <f>IF(B144=0,0,(B143-B144)*100/B144)</f>
        <v>11.931483747935353</v>
      </c>
      <c r="C16" s="10">
        <f aca="true" t="shared" si="4" ref="C16:AT16">IF(C144=0,0,(C143-C144)*100/C144)</f>
        <v>11.758265951859729</v>
      </c>
      <c r="D16" s="10">
        <f t="shared" si="4"/>
        <v>19.72397372927542</v>
      </c>
      <c r="E16" s="10">
        <f t="shared" si="4"/>
        <v>19.012569811873732</v>
      </c>
      <c r="F16" s="10">
        <f t="shared" si="4"/>
        <v>-7.353275813027401</v>
      </c>
      <c r="G16" s="10">
        <f t="shared" si="4"/>
        <v>-4.519344853217448</v>
      </c>
      <c r="H16" s="10">
        <f t="shared" si="4"/>
        <v>4.871930714606934</v>
      </c>
      <c r="I16" s="10">
        <f t="shared" si="4"/>
        <v>9.000003197340465</v>
      </c>
      <c r="J16" s="10">
        <f t="shared" si="4"/>
        <v>9.507422402159245</v>
      </c>
      <c r="K16" s="10">
        <f t="shared" si="4"/>
        <v>4.1891810396937945</v>
      </c>
      <c r="L16" s="10">
        <f t="shared" si="4"/>
        <v>0</v>
      </c>
      <c r="M16" s="10">
        <f t="shared" si="4"/>
        <v>0</v>
      </c>
      <c r="N16" s="10">
        <f t="shared" si="4"/>
        <v>38.08288086873203</v>
      </c>
      <c r="O16" s="10">
        <f t="shared" si="4"/>
        <v>0</v>
      </c>
      <c r="P16" s="10">
        <f t="shared" si="4"/>
        <v>193.38587707155864</v>
      </c>
      <c r="Q16" s="10">
        <f t="shared" si="4"/>
        <v>0</v>
      </c>
      <c r="R16" s="10">
        <f t="shared" si="4"/>
        <v>0</v>
      </c>
      <c r="S16" s="10">
        <f t="shared" si="4"/>
        <v>91.37388888888889</v>
      </c>
      <c r="T16" s="10">
        <f t="shared" si="4"/>
        <v>5.400033955857386</v>
      </c>
      <c r="U16" s="10">
        <f t="shared" si="4"/>
        <v>0</v>
      </c>
      <c r="V16" s="10">
        <f t="shared" si="4"/>
        <v>0</v>
      </c>
      <c r="W16" s="10">
        <f t="shared" si="4"/>
        <v>34.45386759751427</v>
      </c>
      <c r="X16" s="10">
        <f t="shared" si="4"/>
        <v>6</v>
      </c>
      <c r="Y16" s="10">
        <f t="shared" si="4"/>
        <v>7.3252884165972265</v>
      </c>
      <c r="Z16" s="10">
        <f t="shared" si="4"/>
        <v>0</v>
      </c>
      <c r="AA16" s="10">
        <f t="shared" si="4"/>
        <v>-47.409733124018835</v>
      </c>
      <c r="AB16" s="10">
        <f t="shared" si="4"/>
        <v>8.620573624602633</v>
      </c>
      <c r="AC16" s="10">
        <f t="shared" si="4"/>
        <v>-100</v>
      </c>
      <c r="AD16" s="10">
        <f t="shared" si="4"/>
        <v>0</v>
      </c>
      <c r="AE16" s="10">
        <f t="shared" si="4"/>
        <v>17.74336867721189</v>
      </c>
      <c r="AF16" s="10">
        <f t="shared" si="4"/>
        <v>19.52563927677615</v>
      </c>
      <c r="AG16" s="10">
        <f t="shared" si="4"/>
        <v>0</v>
      </c>
      <c r="AH16" s="10">
        <f t="shared" si="4"/>
        <v>84986.24448481703</v>
      </c>
      <c r="AI16" s="10">
        <f t="shared" si="4"/>
        <v>0</v>
      </c>
      <c r="AJ16" s="10">
        <f t="shared" si="4"/>
        <v>4.656836773272737</v>
      </c>
      <c r="AK16" s="10">
        <f t="shared" si="4"/>
        <v>4.999991960652216</v>
      </c>
      <c r="AL16" s="10">
        <f t="shared" si="4"/>
        <v>427.27272727272725</v>
      </c>
      <c r="AM16" s="10">
        <f t="shared" si="4"/>
        <v>33.75284291680052</v>
      </c>
      <c r="AN16" s="10">
        <f t="shared" si="4"/>
        <v>6.582887408288451</v>
      </c>
      <c r="AO16" s="10">
        <f t="shared" si="4"/>
        <v>0</v>
      </c>
      <c r="AP16" s="10">
        <f t="shared" si="4"/>
        <v>82025.20046246224</v>
      </c>
      <c r="AQ16" s="10">
        <f t="shared" si="4"/>
        <v>0</v>
      </c>
      <c r="AR16" s="10">
        <f t="shared" si="4"/>
        <v>0</v>
      </c>
      <c r="AS16" s="10">
        <f t="shared" si="4"/>
        <v>19.1865807341875</v>
      </c>
      <c r="AT16" s="44">
        <f t="shared" si="4"/>
        <v>0</v>
      </c>
    </row>
    <row r="17" spans="1:46" ht="12.75">
      <c r="A17" s="43" t="s">
        <v>121</v>
      </c>
      <c r="B17" s="10">
        <f>IF(B146=0,0,(B145-B146)*100/B146)</f>
        <v>11.84932535149358</v>
      </c>
      <c r="C17" s="10">
        <f aca="true" t="shared" si="5" ref="C17:AT17">IF(C146=0,0,(C145-C146)*100/C146)</f>
        <v>9.988484669004139</v>
      </c>
      <c r="D17" s="10">
        <f t="shared" si="5"/>
        <v>3.7789437344197063</v>
      </c>
      <c r="E17" s="10">
        <f t="shared" si="5"/>
        <v>-0.9424458821159142</v>
      </c>
      <c r="F17" s="10">
        <f t="shared" si="5"/>
        <v>-3.20183030742187</v>
      </c>
      <c r="G17" s="10">
        <f t="shared" si="5"/>
        <v>5.969941719403794</v>
      </c>
      <c r="H17" s="10">
        <f t="shared" si="5"/>
        <v>0</v>
      </c>
      <c r="I17" s="10">
        <f t="shared" si="5"/>
        <v>36.56688610006327</v>
      </c>
      <c r="J17" s="10">
        <f t="shared" si="5"/>
        <v>3.259511682089147</v>
      </c>
      <c r="K17" s="10">
        <f t="shared" si="5"/>
        <v>21.51727692374935</v>
      </c>
      <c r="L17" s="10">
        <f t="shared" si="5"/>
        <v>0</v>
      </c>
      <c r="M17" s="10">
        <f t="shared" si="5"/>
        <v>0</v>
      </c>
      <c r="N17" s="10">
        <f t="shared" si="5"/>
        <v>0</v>
      </c>
      <c r="O17" s="10">
        <f t="shared" si="5"/>
        <v>0</v>
      </c>
      <c r="P17" s="10">
        <f t="shared" si="5"/>
        <v>35.057489396446755</v>
      </c>
      <c r="Q17" s="10">
        <f t="shared" si="5"/>
        <v>0</v>
      </c>
      <c r="R17" s="10">
        <f t="shared" si="5"/>
        <v>0</v>
      </c>
      <c r="S17" s="10">
        <f t="shared" si="5"/>
        <v>5.135599038791624</v>
      </c>
      <c r="T17" s="10">
        <f t="shared" si="5"/>
        <v>12.949998536338235</v>
      </c>
      <c r="U17" s="10">
        <f t="shared" si="5"/>
        <v>0</v>
      </c>
      <c r="V17" s="10">
        <f t="shared" si="5"/>
        <v>0</v>
      </c>
      <c r="W17" s="10">
        <f t="shared" si="5"/>
        <v>840.1147272727272</v>
      </c>
      <c r="X17" s="10">
        <f t="shared" si="5"/>
        <v>3.5361441441441444</v>
      </c>
      <c r="Y17" s="10">
        <f t="shared" si="5"/>
        <v>4.390560555884128</v>
      </c>
      <c r="Z17" s="10">
        <f t="shared" si="5"/>
        <v>0</v>
      </c>
      <c r="AA17" s="10">
        <f t="shared" si="5"/>
        <v>22.36589921807124</v>
      </c>
      <c r="AB17" s="10">
        <f t="shared" si="5"/>
        <v>0</v>
      </c>
      <c r="AC17" s="10">
        <f t="shared" si="5"/>
        <v>-100</v>
      </c>
      <c r="AD17" s="10">
        <f t="shared" si="5"/>
        <v>0</v>
      </c>
      <c r="AE17" s="10">
        <f t="shared" si="5"/>
        <v>5.899998009356026</v>
      </c>
      <c r="AF17" s="10">
        <f t="shared" si="5"/>
        <v>20.73990879477185</v>
      </c>
      <c r="AG17" s="10">
        <f t="shared" si="5"/>
        <v>7.225378832574702</v>
      </c>
      <c r="AH17" s="10">
        <f t="shared" si="5"/>
        <v>0</v>
      </c>
      <c r="AI17" s="10">
        <f t="shared" si="5"/>
        <v>0</v>
      </c>
      <c r="AJ17" s="10">
        <f t="shared" si="5"/>
        <v>0</v>
      </c>
      <c r="AK17" s="10">
        <f t="shared" si="5"/>
        <v>0</v>
      </c>
      <c r="AL17" s="10">
        <f t="shared" si="5"/>
        <v>0</v>
      </c>
      <c r="AM17" s="10">
        <f t="shared" si="5"/>
        <v>0</v>
      </c>
      <c r="AN17" s="10">
        <f t="shared" si="5"/>
        <v>-0.6491368390353395</v>
      </c>
      <c r="AO17" s="10">
        <f t="shared" si="5"/>
        <v>0</v>
      </c>
      <c r="AP17" s="10">
        <f t="shared" si="5"/>
        <v>85380.15970090697</v>
      </c>
      <c r="AQ17" s="10">
        <f t="shared" si="5"/>
        <v>0</v>
      </c>
      <c r="AR17" s="10">
        <f t="shared" si="5"/>
        <v>0</v>
      </c>
      <c r="AS17" s="10">
        <f t="shared" si="5"/>
        <v>0</v>
      </c>
      <c r="AT17" s="44">
        <f t="shared" si="5"/>
        <v>0</v>
      </c>
    </row>
    <row r="18" spans="1:46" ht="12.75">
      <c r="A18" s="43" t="s">
        <v>122</v>
      </c>
      <c r="B18" s="10">
        <f>IF(B148=0,0,(B147-B148)*100/B148)</f>
        <v>8.676738529605164</v>
      </c>
      <c r="C18" s="10">
        <f aca="true" t="shared" si="6" ref="C18:AT18">IF(C148=0,0,(C147-C148)*100/C148)</f>
        <v>-2.113478575710759</v>
      </c>
      <c r="D18" s="10">
        <f t="shared" si="6"/>
        <v>18.558227540513577</v>
      </c>
      <c r="E18" s="10">
        <f t="shared" si="6"/>
        <v>6.09992490927956</v>
      </c>
      <c r="F18" s="10">
        <f t="shared" si="6"/>
        <v>4.216985272940024</v>
      </c>
      <c r="G18" s="10">
        <f t="shared" si="6"/>
        <v>15.687089518575384</v>
      </c>
      <c r="H18" s="10">
        <f t="shared" si="6"/>
        <v>0</v>
      </c>
      <c r="I18" s="10">
        <f t="shared" si="6"/>
        <v>9.000003522195113</v>
      </c>
      <c r="J18" s="10">
        <f t="shared" si="6"/>
        <v>-9.988126353661542</v>
      </c>
      <c r="K18" s="10">
        <f t="shared" si="6"/>
        <v>-12.532195762712746</v>
      </c>
      <c r="L18" s="10">
        <f t="shared" si="6"/>
        <v>0</v>
      </c>
      <c r="M18" s="10">
        <f t="shared" si="6"/>
        <v>0</v>
      </c>
      <c r="N18" s="10">
        <f t="shared" si="6"/>
        <v>0</v>
      </c>
      <c r="O18" s="10">
        <f t="shared" si="6"/>
        <v>0</v>
      </c>
      <c r="P18" s="10">
        <f t="shared" si="6"/>
        <v>0</v>
      </c>
      <c r="Q18" s="10">
        <f t="shared" si="6"/>
        <v>0</v>
      </c>
      <c r="R18" s="10">
        <f t="shared" si="6"/>
        <v>0</v>
      </c>
      <c r="S18" s="10">
        <f t="shared" si="6"/>
        <v>0</v>
      </c>
      <c r="T18" s="10">
        <f t="shared" si="6"/>
        <v>0</v>
      </c>
      <c r="U18" s="10">
        <f t="shared" si="6"/>
        <v>35.34640037810025</v>
      </c>
      <c r="V18" s="10">
        <f t="shared" si="6"/>
        <v>0</v>
      </c>
      <c r="W18" s="10">
        <f t="shared" si="6"/>
        <v>0</v>
      </c>
      <c r="X18" s="10">
        <f t="shared" si="6"/>
        <v>0</v>
      </c>
      <c r="Y18" s="10">
        <f t="shared" si="6"/>
        <v>11.252799226767555</v>
      </c>
      <c r="Z18" s="10">
        <f t="shared" si="6"/>
        <v>0</v>
      </c>
      <c r="AA18" s="10">
        <f t="shared" si="6"/>
        <v>5.191489361702128</v>
      </c>
      <c r="AB18" s="10">
        <f t="shared" si="6"/>
        <v>0</v>
      </c>
      <c r="AC18" s="10">
        <f t="shared" si="6"/>
        <v>0</v>
      </c>
      <c r="AD18" s="10">
        <f t="shared" si="6"/>
        <v>0</v>
      </c>
      <c r="AE18" s="10">
        <f t="shared" si="6"/>
        <v>5.8999944185962665</v>
      </c>
      <c r="AF18" s="10">
        <f t="shared" si="6"/>
        <v>-62.25106446211175</v>
      </c>
      <c r="AG18" s="10">
        <f t="shared" si="6"/>
        <v>-20.026507050107373</v>
      </c>
      <c r="AH18" s="10">
        <f t="shared" si="6"/>
        <v>0</v>
      </c>
      <c r="AI18" s="10">
        <f t="shared" si="6"/>
        <v>0</v>
      </c>
      <c r="AJ18" s="10">
        <f t="shared" si="6"/>
        <v>0</v>
      </c>
      <c r="AK18" s="10">
        <f t="shared" si="6"/>
        <v>0</v>
      </c>
      <c r="AL18" s="10">
        <f t="shared" si="6"/>
        <v>0</v>
      </c>
      <c r="AM18" s="10">
        <f t="shared" si="6"/>
        <v>0</v>
      </c>
      <c r="AN18" s="10">
        <f t="shared" si="6"/>
        <v>0</v>
      </c>
      <c r="AO18" s="10">
        <f t="shared" si="6"/>
        <v>14.53146220009054</v>
      </c>
      <c r="AP18" s="10">
        <f t="shared" si="6"/>
        <v>0</v>
      </c>
      <c r="AQ18" s="10">
        <f t="shared" si="6"/>
        <v>0</v>
      </c>
      <c r="AR18" s="10">
        <f t="shared" si="6"/>
        <v>0</v>
      </c>
      <c r="AS18" s="10">
        <f t="shared" si="6"/>
        <v>0</v>
      </c>
      <c r="AT18" s="44">
        <f t="shared" si="6"/>
        <v>0</v>
      </c>
    </row>
    <row r="19" spans="1:46" ht="12.75">
      <c r="A19" s="43" t="s">
        <v>123</v>
      </c>
      <c r="B19" s="10">
        <f>IF(B150=0,0,(B149-B150)*100/B150)</f>
        <v>12.267460501185246</v>
      </c>
      <c r="C19" s="10">
        <f aca="true" t="shared" si="7" ref="C19:AT19">IF(C150=0,0,(C149-C150)*100/C150)</f>
        <v>9.008521988142926</v>
      </c>
      <c r="D19" s="10">
        <f t="shared" si="7"/>
        <v>5.662274483838743</v>
      </c>
      <c r="E19" s="10">
        <f t="shared" si="7"/>
        <v>2.5437719056588515</v>
      </c>
      <c r="F19" s="10">
        <f t="shared" si="7"/>
        <v>-6.057862982728705</v>
      </c>
      <c r="G19" s="10">
        <f t="shared" si="7"/>
        <v>4.979326082107043</v>
      </c>
      <c r="H19" s="10">
        <f t="shared" si="7"/>
        <v>164.71949171305744</v>
      </c>
      <c r="I19" s="10">
        <f t="shared" si="7"/>
        <v>16.174013568467103</v>
      </c>
      <c r="J19" s="10">
        <f t="shared" si="7"/>
        <v>-7.134015890270082</v>
      </c>
      <c r="K19" s="10">
        <f t="shared" si="7"/>
        <v>10.152226968852519</v>
      </c>
      <c r="L19" s="10">
        <f t="shared" si="7"/>
        <v>0</v>
      </c>
      <c r="M19" s="10">
        <f t="shared" si="7"/>
        <v>0</v>
      </c>
      <c r="N19" s="10">
        <f t="shared" si="7"/>
        <v>49.48249361226445</v>
      </c>
      <c r="O19" s="10">
        <f t="shared" si="7"/>
        <v>19.487957519179076</v>
      </c>
      <c r="P19" s="10">
        <f t="shared" si="7"/>
        <v>162.02395846693503</v>
      </c>
      <c r="Q19" s="10">
        <f t="shared" si="7"/>
        <v>0</v>
      </c>
      <c r="R19" s="10">
        <f t="shared" si="7"/>
        <v>0</v>
      </c>
      <c r="S19" s="10">
        <f t="shared" si="7"/>
        <v>24.01577461844031</v>
      </c>
      <c r="T19" s="10">
        <f t="shared" si="7"/>
        <v>3.2493538432531657</v>
      </c>
      <c r="U19" s="10">
        <f t="shared" si="7"/>
        <v>26.4979295705741</v>
      </c>
      <c r="V19" s="10">
        <f t="shared" si="7"/>
        <v>0</v>
      </c>
      <c r="W19" s="10">
        <f t="shared" si="7"/>
        <v>23.173571648598394</v>
      </c>
      <c r="X19" s="10">
        <f t="shared" si="7"/>
        <v>1.5791338199513383</v>
      </c>
      <c r="Y19" s="10">
        <f t="shared" si="7"/>
        <v>5.683681285668468</v>
      </c>
      <c r="Z19" s="10">
        <f t="shared" si="7"/>
        <v>0</v>
      </c>
      <c r="AA19" s="10">
        <f t="shared" si="7"/>
        <v>-20.9050549086695</v>
      </c>
      <c r="AB19" s="10">
        <f t="shared" si="7"/>
        <v>97.77040847951405</v>
      </c>
      <c r="AC19" s="10">
        <f t="shared" si="7"/>
        <v>-100</v>
      </c>
      <c r="AD19" s="10">
        <f t="shared" si="7"/>
        <v>0</v>
      </c>
      <c r="AE19" s="10">
        <f t="shared" si="7"/>
        <v>9.559483991223933</v>
      </c>
      <c r="AF19" s="10">
        <f t="shared" si="7"/>
        <v>15.027815431836078</v>
      </c>
      <c r="AG19" s="10">
        <f t="shared" si="7"/>
        <v>5.228584401542836</v>
      </c>
      <c r="AH19" s="10">
        <f t="shared" si="7"/>
        <v>705915.1310667013</v>
      </c>
      <c r="AI19" s="10">
        <f t="shared" si="7"/>
        <v>0</v>
      </c>
      <c r="AJ19" s="10">
        <f t="shared" si="7"/>
        <v>4.656836773272737</v>
      </c>
      <c r="AK19" s="10">
        <f t="shared" si="7"/>
        <v>4.999993831838651</v>
      </c>
      <c r="AL19" s="10">
        <f t="shared" si="7"/>
        <v>406.0344827586207</v>
      </c>
      <c r="AM19" s="10">
        <f t="shared" si="7"/>
        <v>26.95276266819353</v>
      </c>
      <c r="AN19" s="10">
        <f t="shared" si="7"/>
        <v>2.51577345594548</v>
      </c>
      <c r="AO19" s="10">
        <f t="shared" si="7"/>
        <v>14.53146220009054</v>
      </c>
      <c r="AP19" s="10">
        <f t="shared" si="7"/>
        <v>95823.04117244526</v>
      </c>
      <c r="AQ19" s="10">
        <f t="shared" si="7"/>
        <v>260.68833652007646</v>
      </c>
      <c r="AR19" s="10">
        <f t="shared" si="7"/>
        <v>0</v>
      </c>
      <c r="AS19" s="10">
        <f t="shared" si="7"/>
        <v>18.53475755716743</v>
      </c>
      <c r="AT19" s="44">
        <f t="shared" si="7"/>
        <v>45.044642857142854</v>
      </c>
    </row>
    <row r="20" spans="1:46" ht="12.75">
      <c r="A20" s="43" t="s">
        <v>124</v>
      </c>
      <c r="B20" s="10">
        <f>IF(B152=0,0,(B151-B152)*100/B152)</f>
        <v>-16.729677358616623</v>
      </c>
      <c r="C20" s="10">
        <f aca="true" t="shared" si="8" ref="C20:AT20">IF(C152=0,0,(C151-C152)*100/C152)</f>
        <v>-1.6785004969313795</v>
      </c>
      <c r="D20" s="10">
        <f t="shared" si="8"/>
        <v>20.135387016838003</v>
      </c>
      <c r="E20" s="10">
        <f t="shared" si="8"/>
        <v>14.385168721093864</v>
      </c>
      <c r="F20" s="10">
        <f t="shared" si="8"/>
        <v>40.98356839943939</v>
      </c>
      <c r="G20" s="10">
        <f t="shared" si="8"/>
        <v>30.819613885283953</v>
      </c>
      <c r="H20" s="10">
        <f t="shared" si="8"/>
        <v>1696.1686276291282</v>
      </c>
      <c r="I20" s="10">
        <f t="shared" si="8"/>
        <v>18.539539192723367</v>
      </c>
      <c r="J20" s="10">
        <f t="shared" si="8"/>
        <v>0</v>
      </c>
      <c r="K20" s="10">
        <f t="shared" si="8"/>
        <v>21.873056323427782</v>
      </c>
      <c r="L20" s="10">
        <f t="shared" si="8"/>
        <v>0</v>
      </c>
      <c r="M20" s="10">
        <f t="shared" si="8"/>
        <v>-15.600494477010807</v>
      </c>
      <c r="N20" s="10">
        <f t="shared" si="8"/>
        <v>16.178683205399192</v>
      </c>
      <c r="O20" s="10">
        <f t="shared" si="8"/>
        <v>19.979243459353693</v>
      </c>
      <c r="P20" s="10">
        <f t="shared" si="8"/>
        <v>50.010381628669904</v>
      </c>
      <c r="Q20" s="10">
        <f t="shared" si="8"/>
        <v>0</v>
      </c>
      <c r="R20" s="10">
        <f t="shared" si="8"/>
        <v>0</v>
      </c>
      <c r="S20" s="10">
        <f t="shared" si="8"/>
        <v>18.967244922707717</v>
      </c>
      <c r="T20" s="10">
        <f t="shared" si="8"/>
        <v>21.77379191909555</v>
      </c>
      <c r="U20" s="10">
        <f t="shared" si="8"/>
        <v>11.103606583431146</v>
      </c>
      <c r="V20" s="10">
        <f t="shared" si="8"/>
        <v>9.047413025220777</v>
      </c>
      <c r="W20" s="10">
        <f t="shared" si="8"/>
        <v>1.5153518285140466</v>
      </c>
      <c r="X20" s="10">
        <f t="shared" si="8"/>
        <v>12.591925475898412</v>
      </c>
      <c r="Y20" s="10">
        <f t="shared" si="8"/>
        <v>16.465047440120244</v>
      </c>
      <c r="Z20" s="10">
        <f t="shared" si="8"/>
        <v>0</v>
      </c>
      <c r="AA20" s="10">
        <f t="shared" si="8"/>
        <v>15.454232832536032</v>
      </c>
      <c r="AB20" s="10">
        <f t="shared" si="8"/>
        <v>119.15636540741995</v>
      </c>
      <c r="AC20" s="10">
        <f t="shared" si="8"/>
        <v>-100</v>
      </c>
      <c r="AD20" s="10">
        <f t="shared" si="8"/>
        <v>10.422463185054118</v>
      </c>
      <c r="AE20" s="10">
        <f t="shared" si="8"/>
        <v>13.724037806287221</v>
      </c>
      <c r="AF20" s="10">
        <f t="shared" si="8"/>
        <v>11.085416610683986</v>
      </c>
      <c r="AG20" s="10">
        <f t="shared" si="8"/>
        <v>20.928499452091568</v>
      </c>
      <c r="AH20" s="10">
        <f t="shared" si="8"/>
        <v>0</v>
      </c>
      <c r="AI20" s="10">
        <f t="shared" si="8"/>
        <v>610.9398212178128</v>
      </c>
      <c r="AJ20" s="10">
        <f t="shared" si="8"/>
        <v>15.606490343659488</v>
      </c>
      <c r="AK20" s="10">
        <f t="shared" si="8"/>
        <v>14.689182858151362</v>
      </c>
      <c r="AL20" s="10">
        <f t="shared" si="8"/>
        <v>51.839442190068695</v>
      </c>
      <c r="AM20" s="10">
        <f t="shared" si="8"/>
        <v>71.50470390893263</v>
      </c>
      <c r="AN20" s="10">
        <f t="shared" si="8"/>
        <v>-7.623912207770666</v>
      </c>
      <c r="AO20" s="10">
        <f t="shared" si="8"/>
        <v>-31.216409115450652</v>
      </c>
      <c r="AP20" s="10">
        <f t="shared" si="8"/>
        <v>94674.49716616927</v>
      </c>
      <c r="AQ20" s="10">
        <f t="shared" si="8"/>
        <v>5279.295308001331</v>
      </c>
      <c r="AR20" s="10">
        <f t="shared" si="8"/>
        <v>0</v>
      </c>
      <c r="AS20" s="10">
        <f t="shared" si="8"/>
        <v>13.133632714159353</v>
      </c>
      <c r="AT20" s="44">
        <f t="shared" si="8"/>
        <v>6.90467488951253</v>
      </c>
    </row>
    <row r="21" spans="1:46" ht="12.75">
      <c r="A21" s="43" t="s">
        <v>125</v>
      </c>
      <c r="B21" s="10">
        <f>IF(B154=0,0,(B153-B154)*100/B154)</f>
        <v>-3.8812865088758266</v>
      </c>
      <c r="C21" s="10">
        <f aca="true" t="shared" si="9" ref="C21:AT21">IF(C154=0,0,(C153-C154)*100/C154)</f>
        <v>-37.97899344280401</v>
      </c>
      <c r="D21" s="10">
        <f t="shared" si="9"/>
        <v>0</v>
      </c>
      <c r="E21" s="10">
        <f t="shared" si="9"/>
        <v>80.26134865175543</v>
      </c>
      <c r="F21" s="10">
        <f t="shared" si="9"/>
        <v>-100</v>
      </c>
      <c r="G21" s="10">
        <f t="shared" si="9"/>
        <v>2326.062276335815</v>
      </c>
      <c r="H21" s="10">
        <f t="shared" si="9"/>
        <v>-47.95260496074022</v>
      </c>
      <c r="I21" s="10">
        <f t="shared" si="9"/>
        <v>113.0500836526526</v>
      </c>
      <c r="J21" s="10">
        <f t="shared" si="9"/>
        <v>0</v>
      </c>
      <c r="K21" s="10">
        <f t="shared" si="9"/>
        <v>-100</v>
      </c>
      <c r="L21" s="10">
        <f t="shared" si="9"/>
        <v>0</v>
      </c>
      <c r="M21" s="10">
        <f t="shared" si="9"/>
        <v>0</v>
      </c>
      <c r="N21" s="10">
        <f t="shared" si="9"/>
        <v>-3.4853422263418192</v>
      </c>
      <c r="O21" s="10">
        <f t="shared" si="9"/>
        <v>10.117881863151963</v>
      </c>
      <c r="P21" s="10">
        <f t="shared" si="9"/>
        <v>21.30844265052136</v>
      </c>
      <c r="Q21" s="10">
        <f t="shared" si="9"/>
        <v>0</v>
      </c>
      <c r="R21" s="10">
        <f t="shared" si="9"/>
        <v>0</v>
      </c>
      <c r="S21" s="10">
        <f t="shared" si="9"/>
        <v>0</v>
      </c>
      <c r="T21" s="10">
        <f t="shared" si="9"/>
        <v>0</v>
      </c>
      <c r="U21" s="10">
        <f t="shared" si="9"/>
        <v>-3.3778037175261204</v>
      </c>
      <c r="V21" s="10">
        <f t="shared" si="9"/>
        <v>0</v>
      </c>
      <c r="W21" s="10">
        <f t="shared" si="9"/>
        <v>0.39623029449138975</v>
      </c>
      <c r="X21" s="10">
        <f t="shared" si="9"/>
        <v>0</v>
      </c>
      <c r="Y21" s="10">
        <f t="shared" si="9"/>
        <v>0</v>
      </c>
      <c r="Z21" s="10">
        <f t="shared" si="9"/>
        <v>0</v>
      </c>
      <c r="AA21" s="10">
        <f t="shared" si="9"/>
        <v>-16.246115898388698</v>
      </c>
      <c r="AB21" s="10">
        <f t="shared" si="9"/>
        <v>10.824641715136087</v>
      </c>
      <c r="AC21" s="10">
        <f t="shared" si="9"/>
        <v>-100</v>
      </c>
      <c r="AD21" s="10">
        <f t="shared" si="9"/>
        <v>29.05489100695316</v>
      </c>
      <c r="AE21" s="10">
        <f t="shared" si="9"/>
        <v>-22.791610918521737</v>
      </c>
      <c r="AF21" s="10">
        <f t="shared" si="9"/>
        <v>21.309843303610077</v>
      </c>
      <c r="AG21" s="10">
        <f t="shared" si="9"/>
        <v>-27.629154155029305</v>
      </c>
      <c r="AH21" s="10">
        <f t="shared" si="9"/>
        <v>0</v>
      </c>
      <c r="AI21" s="10">
        <f t="shared" si="9"/>
        <v>-18.468006992826606</v>
      </c>
      <c r="AJ21" s="10">
        <f t="shared" si="9"/>
        <v>19.041511481636782</v>
      </c>
      <c r="AK21" s="10">
        <f t="shared" si="9"/>
        <v>21.3044336921102</v>
      </c>
      <c r="AL21" s="10">
        <f t="shared" si="9"/>
        <v>0</v>
      </c>
      <c r="AM21" s="10">
        <f t="shared" si="9"/>
        <v>0</v>
      </c>
      <c r="AN21" s="10">
        <f t="shared" si="9"/>
        <v>-100</v>
      </c>
      <c r="AO21" s="10">
        <f t="shared" si="9"/>
        <v>171.85467724776944</v>
      </c>
      <c r="AP21" s="10">
        <f t="shared" si="9"/>
        <v>0</v>
      </c>
      <c r="AQ21" s="10">
        <f t="shared" si="9"/>
        <v>117.59155246012132</v>
      </c>
      <c r="AR21" s="10">
        <f t="shared" si="9"/>
        <v>0</v>
      </c>
      <c r="AS21" s="10">
        <f t="shared" si="9"/>
        <v>-16.763789522270944</v>
      </c>
      <c r="AT21" s="44">
        <f t="shared" si="9"/>
        <v>21.375229590272767</v>
      </c>
    </row>
    <row r="22" spans="1:46" ht="12.75">
      <c r="A22" s="43" t="s">
        <v>126</v>
      </c>
      <c r="B22" s="10">
        <f>IF((B130+B131)=0,0,B129*100/(B130+B131))</f>
        <v>89.29547785707517</v>
      </c>
      <c r="C22" s="10">
        <f aca="true" t="shared" si="10" ref="C22:AT22">IF((C130+C131)=0,0,C129*100/(C130+C131))</f>
        <v>88.71647616626761</v>
      </c>
      <c r="D22" s="10">
        <f t="shared" si="10"/>
        <v>97.94492068380359</v>
      </c>
      <c r="E22" s="10">
        <f t="shared" si="10"/>
        <v>93.3522901861706</v>
      </c>
      <c r="F22" s="10">
        <f t="shared" si="10"/>
        <v>9.191820895185254</v>
      </c>
      <c r="G22" s="10">
        <f t="shared" si="10"/>
        <v>89.51097506200207</v>
      </c>
      <c r="H22" s="10">
        <f t="shared" si="10"/>
        <v>93.65030688974868</v>
      </c>
      <c r="I22" s="10">
        <f t="shared" si="10"/>
        <v>73.06356318079196</v>
      </c>
      <c r="J22" s="10">
        <f t="shared" si="10"/>
        <v>100.00006194656338</v>
      </c>
      <c r="K22" s="10">
        <f t="shared" si="10"/>
        <v>94.99741612962642</v>
      </c>
      <c r="L22" s="10">
        <f t="shared" si="10"/>
        <v>92.42947563584262</v>
      </c>
      <c r="M22" s="10">
        <f t="shared" si="10"/>
        <v>97.83970238168885</v>
      </c>
      <c r="N22" s="10">
        <f t="shared" si="10"/>
        <v>100.00005474405702</v>
      </c>
      <c r="O22" s="10">
        <f t="shared" si="10"/>
        <v>71.89274627458626</v>
      </c>
      <c r="P22" s="10">
        <f t="shared" si="10"/>
        <v>101.04854638213783</v>
      </c>
      <c r="Q22" s="10">
        <f t="shared" si="10"/>
        <v>91.71917451845913</v>
      </c>
      <c r="R22" s="10">
        <f t="shared" si="10"/>
        <v>89.47671807833908</v>
      </c>
      <c r="S22" s="10">
        <f t="shared" si="10"/>
        <v>86.7627488068626</v>
      </c>
      <c r="T22" s="10">
        <f t="shared" si="10"/>
        <v>94.29913909299727</v>
      </c>
      <c r="U22" s="10">
        <f t="shared" si="10"/>
        <v>44.69319380614561</v>
      </c>
      <c r="V22" s="10">
        <f t="shared" si="10"/>
        <v>82.95541688854934</v>
      </c>
      <c r="W22" s="10">
        <f t="shared" si="10"/>
        <v>90.01219024906439</v>
      </c>
      <c r="X22" s="10">
        <f t="shared" si="10"/>
        <v>97.39889614584368</v>
      </c>
      <c r="Y22" s="10">
        <f t="shared" si="10"/>
        <v>70.83434290890354</v>
      </c>
      <c r="Z22" s="10">
        <f t="shared" si="10"/>
        <v>40.61580327996269</v>
      </c>
      <c r="AA22" s="10">
        <f t="shared" si="10"/>
        <v>83.61825871163605</v>
      </c>
      <c r="AB22" s="10">
        <f t="shared" si="10"/>
        <v>80.26336974356242</v>
      </c>
      <c r="AC22" s="10">
        <f t="shared" si="10"/>
        <v>0</v>
      </c>
      <c r="AD22" s="10">
        <f t="shared" si="10"/>
        <v>97.86476868327402</v>
      </c>
      <c r="AE22" s="10">
        <f t="shared" si="10"/>
        <v>102.79750021918157</v>
      </c>
      <c r="AF22" s="10">
        <f t="shared" si="10"/>
        <v>95.18388460000789</v>
      </c>
      <c r="AG22" s="10">
        <f t="shared" si="10"/>
        <v>99.10605069287199</v>
      </c>
      <c r="AH22" s="10">
        <f t="shared" si="10"/>
        <v>100.00000163705207</v>
      </c>
      <c r="AI22" s="10">
        <f t="shared" si="10"/>
        <v>83.04706829259926</v>
      </c>
      <c r="AJ22" s="10">
        <f t="shared" si="10"/>
        <v>86.61245256698606</v>
      </c>
      <c r="AK22" s="10">
        <f t="shared" si="10"/>
        <v>34.17712671870362</v>
      </c>
      <c r="AL22" s="10">
        <f t="shared" si="10"/>
        <v>80.75144994536437</v>
      </c>
      <c r="AM22" s="10">
        <f t="shared" si="10"/>
        <v>93.56106642110637</v>
      </c>
      <c r="AN22" s="10">
        <f t="shared" si="10"/>
        <v>82.89699253047769</v>
      </c>
      <c r="AO22" s="10">
        <f t="shared" si="10"/>
        <v>81.09596314231307</v>
      </c>
      <c r="AP22" s="10">
        <f t="shared" si="10"/>
        <v>61.87425802589441</v>
      </c>
      <c r="AQ22" s="10">
        <f t="shared" si="10"/>
        <v>94.25425830788103</v>
      </c>
      <c r="AR22" s="10">
        <f t="shared" si="10"/>
        <v>168.33939619571856</v>
      </c>
      <c r="AS22" s="10">
        <f t="shared" si="10"/>
        <v>99.99996965061791</v>
      </c>
      <c r="AT22" s="44">
        <f t="shared" si="10"/>
        <v>114.13831650273967</v>
      </c>
    </row>
    <row r="23" spans="1:46" ht="12.75">
      <c r="A23" s="36" t="s">
        <v>127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44"/>
    </row>
    <row r="24" spans="1:46" ht="12.75">
      <c r="A24" s="41" t="s">
        <v>128</v>
      </c>
      <c r="B24" s="9">
        <f>IF(B155=0,0,(B7-B155)*100/B155)</f>
        <v>10.396743870064768</v>
      </c>
      <c r="C24" s="9">
        <f aca="true" t="shared" si="11" ref="C24:AT24">IF(C155=0,0,(C7-C155)*100/C155)</f>
        <v>10.496371152593989</v>
      </c>
      <c r="D24" s="9">
        <f t="shared" si="11"/>
        <v>10.093093497746485</v>
      </c>
      <c r="E24" s="9">
        <f t="shared" si="11"/>
        <v>6.8770287753791015</v>
      </c>
      <c r="F24" s="9">
        <f t="shared" si="11"/>
        <v>43.79427510276335</v>
      </c>
      <c r="G24" s="9">
        <f t="shared" si="11"/>
        <v>0.7792771873771505</v>
      </c>
      <c r="H24" s="9">
        <f t="shared" si="11"/>
        <v>78.01083356414729</v>
      </c>
      <c r="I24" s="9">
        <f t="shared" si="11"/>
        <v>21.090569927504472</v>
      </c>
      <c r="J24" s="9">
        <f t="shared" si="11"/>
        <v>-2.779251169362694</v>
      </c>
      <c r="K24" s="9">
        <f t="shared" si="11"/>
        <v>7.927164196413038</v>
      </c>
      <c r="L24" s="9">
        <f t="shared" si="11"/>
        <v>0</v>
      </c>
      <c r="M24" s="9">
        <f t="shared" si="11"/>
        <v>-20.063970446151536</v>
      </c>
      <c r="N24" s="9">
        <f t="shared" si="11"/>
        <v>14.132142147279158</v>
      </c>
      <c r="O24" s="9">
        <f t="shared" si="11"/>
        <v>23.366058588005437</v>
      </c>
      <c r="P24" s="9">
        <f t="shared" si="11"/>
        <v>58.68109334303659</v>
      </c>
      <c r="Q24" s="9">
        <f t="shared" si="11"/>
        <v>0</v>
      </c>
      <c r="R24" s="9">
        <f t="shared" si="11"/>
        <v>0</v>
      </c>
      <c r="S24" s="9">
        <f t="shared" si="11"/>
        <v>17.864091871445073</v>
      </c>
      <c r="T24" s="9">
        <f t="shared" si="11"/>
        <v>14.37287824291688</v>
      </c>
      <c r="U24" s="9">
        <f t="shared" si="11"/>
        <v>13.974574710396944</v>
      </c>
      <c r="V24" s="9">
        <f t="shared" si="11"/>
        <v>398.5647282996972</v>
      </c>
      <c r="W24" s="9">
        <f t="shared" si="11"/>
        <v>17.61726004009971</v>
      </c>
      <c r="X24" s="9">
        <f t="shared" si="11"/>
        <v>25.834407409431236</v>
      </c>
      <c r="Y24" s="9">
        <f t="shared" si="11"/>
        <v>10.287297677626546</v>
      </c>
      <c r="Z24" s="9">
        <f t="shared" si="11"/>
        <v>0</v>
      </c>
      <c r="AA24" s="9">
        <f t="shared" si="11"/>
        <v>-18.9457331961176</v>
      </c>
      <c r="AB24" s="9">
        <f t="shared" si="11"/>
        <v>158.9766343836303</v>
      </c>
      <c r="AC24" s="9">
        <f t="shared" si="11"/>
        <v>-100</v>
      </c>
      <c r="AD24" s="9">
        <f t="shared" si="11"/>
        <v>-4.818409365685965</v>
      </c>
      <c r="AE24" s="9">
        <f t="shared" si="11"/>
        <v>15.259292226470814</v>
      </c>
      <c r="AF24" s="9">
        <f t="shared" si="11"/>
        <v>18.369613717700364</v>
      </c>
      <c r="AG24" s="9">
        <f t="shared" si="11"/>
        <v>5.603209351375888</v>
      </c>
      <c r="AH24" s="9">
        <f t="shared" si="11"/>
        <v>0</v>
      </c>
      <c r="AI24" s="9">
        <f t="shared" si="11"/>
        <v>71.23614375115191</v>
      </c>
      <c r="AJ24" s="9">
        <f t="shared" si="11"/>
        <v>26.81703903629941</v>
      </c>
      <c r="AK24" s="9">
        <f t="shared" si="11"/>
        <v>52.75377800283022</v>
      </c>
      <c r="AL24" s="9">
        <f t="shared" si="11"/>
        <v>49.729604658129226</v>
      </c>
      <c r="AM24" s="9">
        <f t="shared" si="11"/>
        <v>41.743650345938384</v>
      </c>
      <c r="AN24" s="9">
        <f t="shared" si="11"/>
        <v>3.1132581608477214</v>
      </c>
      <c r="AO24" s="9">
        <f t="shared" si="11"/>
        <v>-24.161782630383694</v>
      </c>
      <c r="AP24" s="9">
        <f t="shared" si="11"/>
        <v>114941.09786208268</v>
      </c>
      <c r="AQ24" s="9">
        <f t="shared" si="11"/>
        <v>109.28867715735333</v>
      </c>
      <c r="AR24" s="9">
        <f t="shared" si="11"/>
        <v>0</v>
      </c>
      <c r="AS24" s="9">
        <f t="shared" si="11"/>
        <v>17.309369815588337</v>
      </c>
      <c r="AT24" s="42">
        <f t="shared" si="11"/>
        <v>14.83444206737816</v>
      </c>
    </row>
    <row r="25" spans="1:46" ht="12.75">
      <c r="A25" s="43" t="s">
        <v>129</v>
      </c>
      <c r="B25" s="10">
        <f>IF(B157=0,0,(B156-B157)*100/B157)</f>
        <v>7.12105792482208</v>
      </c>
      <c r="C25" s="10">
        <f aca="true" t="shared" si="12" ref="C25:AT25">IF(C157=0,0,(C156-C157)*100/C157)</f>
        <v>-3.515137822307389</v>
      </c>
      <c r="D25" s="10">
        <f t="shared" si="12"/>
        <v>15.217223627933242</v>
      </c>
      <c r="E25" s="10">
        <f t="shared" si="12"/>
        <v>18.486483184886396</v>
      </c>
      <c r="F25" s="10">
        <f t="shared" si="12"/>
        <v>26.32225323763207</v>
      </c>
      <c r="G25" s="10">
        <f t="shared" si="12"/>
        <v>1.4584371376681962</v>
      </c>
      <c r="H25" s="10">
        <f t="shared" si="12"/>
        <v>15.520451041287867</v>
      </c>
      <c r="I25" s="10">
        <f t="shared" si="12"/>
        <v>10.664196103594252</v>
      </c>
      <c r="J25" s="10">
        <f t="shared" si="12"/>
        <v>31.073310687839836</v>
      </c>
      <c r="K25" s="10">
        <f t="shared" si="12"/>
        <v>3.677231564557627</v>
      </c>
      <c r="L25" s="10">
        <f t="shared" si="12"/>
        <v>0</v>
      </c>
      <c r="M25" s="10">
        <f t="shared" si="12"/>
        <v>-9.907123200677391</v>
      </c>
      <c r="N25" s="10">
        <f t="shared" si="12"/>
        <v>22.837050487614057</v>
      </c>
      <c r="O25" s="10">
        <f t="shared" si="12"/>
        <v>14.943927264777214</v>
      </c>
      <c r="P25" s="10">
        <f t="shared" si="12"/>
        <v>56.76373107402907</v>
      </c>
      <c r="Q25" s="10">
        <f t="shared" si="12"/>
        <v>0</v>
      </c>
      <c r="R25" s="10">
        <f t="shared" si="12"/>
        <v>0</v>
      </c>
      <c r="S25" s="10">
        <f t="shared" si="12"/>
        <v>6.403250146501065</v>
      </c>
      <c r="T25" s="10">
        <f t="shared" si="12"/>
        <v>15.102244657809758</v>
      </c>
      <c r="U25" s="10">
        <f t="shared" si="12"/>
        <v>21.73090357058693</v>
      </c>
      <c r="V25" s="10">
        <f t="shared" si="12"/>
        <v>257.08706309336736</v>
      </c>
      <c r="W25" s="10">
        <f t="shared" si="12"/>
        <v>32.97949220583468</v>
      </c>
      <c r="X25" s="10">
        <f t="shared" si="12"/>
        <v>0.09064052497952704</v>
      </c>
      <c r="Y25" s="10">
        <f t="shared" si="12"/>
        <v>10.052361564042695</v>
      </c>
      <c r="Z25" s="10">
        <f t="shared" si="12"/>
        <v>0</v>
      </c>
      <c r="AA25" s="10">
        <f t="shared" si="12"/>
        <v>-20.01074007448884</v>
      </c>
      <c r="AB25" s="10">
        <f t="shared" si="12"/>
        <v>94.44689576695112</v>
      </c>
      <c r="AC25" s="10">
        <f t="shared" si="12"/>
        <v>-100</v>
      </c>
      <c r="AD25" s="10">
        <f t="shared" si="12"/>
        <v>12.311612411906047</v>
      </c>
      <c r="AE25" s="10">
        <f t="shared" si="12"/>
        <v>13.477059853713815</v>
      </c>
      <c r="AF25" s="10">
        <f t="shared" si="12"/>
        <v>21.10656777252014</v>
      </c>
      <c r="AG25" s="10">
        <f t="shared" si="12"/>
        <v>7.239653783003144</v>
      </c>
      <c r="AH25" s="10">
        <f t="shared" si="12"/>
        <v>0</v>
      </c>
      <c r="AI25" s="10">
        <f t="shared" si="12"/>
        <v>74.85444753173532</v>
      </c>
      <c r="AJ25" s="10">
        <f t="shared" si="12"/>
        <v>25.08873274321071</v>
      </c>
      <c r="AK25" s="10">
        <f t="shared" si="12"/>
        <v>2.6245678866789475</v>
      </c>
      <c r="AL25" s="10">
        <f t="shared" si="12"/>
        <v>31.377782930903138</v>
      </c>
      <c r="AM25" s="10">
        <f t="shared" si="12"/>
        <v>37.72604902414373</v>
      </c>
      <c r="AN25" s="10">
        <f t="shared" si="12"/>
        <v>2.314841699065058</v>
      </c>
      <c r="AO25" s="10">
        <f t="shared" si="12"/>
        <v>-9.4361690694733</v>
      </c>
      <c r="AP25" s="10">
        <f t="shared" si="12"/>
        <v>96731.53324829802</v>
      </c>
      <c r="AQ25" s="10">
        <f t="shared" si="12"/>
        <v>30.547802687212066</v>
      </c>
      <c r="AR25" s="10">
        <f t="shared" si="12"/>
        <v>0</v>
      </c>
      <c r="AS25" s="10">
        <f t="shared" si="12"/>
        <v>32.23767835914322</v>
      </c>
      <c r="AT25" s="44">
        <f t="shared" si="12"/>
        <v>13.027293407870756</v>
      </c>
    </row>
    <row r="26" spans="1:46" ht="25.5">
      <c r="A26" s="43" t="s">
        <v>130</v>
      </c>
      <c r="B26" s="10">
        <f>IF(B156=0,0,B158*100/B156)</f>
        <v>4.874641548520171</v>
      </c>
      <c r="C26" s="10">
        <f aca="true" t="shared" si="13" ref="C26:AT26">IF(C156=0,0,C158*100/C156)</f>
        <v>3.1591256775659646</v>
      </c>
      <c r="D26" s="10">
        <f t="shared" si="13"/>
        <v>0</v>
      </c>
      <c r="E26" s="10">
        <f t="shared" si="13"/>
        <v>4.099198291667415</v>
      </c>
      <c r="F26" s="10">
        <f t="shared" si="13"/>
        <v>0.4026823135336268</v>
      </c>
      <c r="G26" s="10">
        <f t="shared" si="13"/>
        <v>3.5897007407230963</v>
      </c>
      <c r="H26" s="10">
        <f t="shared" si="13"/>
        <v>4.047566422019542</v>
      </c>
      <c r="I26" s="10">
        <f t="shared" si="13"/>
        <v>5.042071120569034</v>
      </c>
      <c r="J26" s="10">
        <f t="shared" si="13"/>
        <v>0</v>
      </c>
      <c r="K26" s="10">
        <f t="shared" si="13"/>
        <v>1.816286680420782</v>
      </c>
      <c r="L26" s="10">
        <f t="shared" si="13"/>
        <v>2.5688213381016243</v>
      </c>
      <c r="M26" s="10">
        <f t="shared" si="13"/>
        <v>0</v>
      </c>
      <c r="N26" s="10">
        <f t="shared" si="13"/>
        <v>1.150465385227036</v>
      </c>
      <c r="O26" s="10">
        <f t="shared" si="13"/>
        <v>0.4776852730704035</v>
      </c>
      <c r="P26" s="10">
        <f t="shared" si="13"/>
        <v>0.8053276088973785</v>
      </c>
      <c r="Q26" s="10">
        <f t="shared" si="13"/>
        <v>0.8192388563094473</v>
      </c>
      <c r="R26" s="10">
        <f t="shared" si="13"/>
        <v>0</v>
      </c>
      <c r="S26" s="10">
        <f t="shared" si="13"/>
        <v>2.7851962861490023</v>
      </c>
      <c r="T26" s="10">
        <f t="shared" si="13"/>
        <v>0</v>
      </c>
      <c r="U26" s="10">
        <f t="shared" si="13"/>
        <v>1.4701549876617477</v>
      </c>
      <c r="V26" s="10">
        <f t="shared" si="13"/>
        <v>2.748898091840273</v>
      </c>
      <c r="W26" s="10">
        <f t="shared" si="13"/>
        <v>1.3566637807285495</v>
      </c>
      <c r="X26" s="10">
        <f t="shared" si="13"/>
        <v>1.8198729669493612</v>
      </c>
      <c r="Y26" s="10">
        <f t="shared" si="13"/>
        <v>4.6852521530360365</v>
      </c>
      <c r="Z26" s="10">
        <f t="shared" si="13"/>
        <v>0.22239067574607735</v>
      </c>
      <c r="AA26" s="10">
        <f t="shared" si="13"/>
        <v>5.928783732620619</v>
      </c>
      <c r="AB26" s="10">
        <f t="shared" si="13"/>
        <v>1.3916179704529261</v>
      </c>
      <c r="AC26" s="10">
        <f t="shared" si="13"/>
        <v>0</v>
      </c>
      <c r="AD26" s="10">
        <f t="shared" si="13"/>
        <v>0</v>
      </c>
      <c r="AE26" s="10">
        <f t="shared" si="13"/>
        <v>0.1089401933045684</v>
      </c>
      <c r="AF26" s="10">
        <f t="shared" si="13"/>
        <v>2.3281579593457877</v>
      </c>
      <c r="AG26" s="10">
        <f t="shared" si="13"/>
        <v>3.1468147614428426</v>
      </c>
      <c r="AH26" s="10">
        <f t="shared" si="13"/>
        <v>1.82566241423233</v>
      </c>
      <c r="AI26" s="10">
        <f t="shared" si="13"/>
        <v>3.4463765547439964</v>
      </c>
      <c r="AJ26" s="10">
        <f t="shared" si="13"/>
        <v>1.3463768212783584</v>
      </c>
      <c r="AK26" s="10">
        <f t="shared" si="13"/>
        <v>0</v>
      </c>
      <c r="AL26" s="10">
        <f t="shared" si="13"/>
        <v>0.07962231124810537</v>
      </c>
      <c r="AM26" s="10">
        <f t="shared" si="13"/>
        <v>0.4731566224831815</v>
      </c>
      <c r="AN26" s="10">
        <f t="shared" si="13"/>
        <v>3.364143269372275</v>
      </c>
      <c r="AO26" s="10">
        <f t="shared" si="13"/>
        <v>1.9810898508245558</v>
      </c>
      <c r="AP26" s="10">
        <f t="shared" si="13"/>
        <v>0</v>
      </c>
      <c r="AQ26" s="10">
        <f t="shared" si="13"/>
        <v>0</v>
      </c>
      <c r="AR26" s="10">
        <f t="shared" si="13"/>
        <v>0</v>
      </c>
      <c r="AS26" s="10">
        <f t="shared" si="13"/>
        <v>0</v>
      </c>
      <c r="AT26" s="44">
        <f t="shared" si="13"/>
        <v>4.383635040216988</v>
      </c>
    </row>
    <row r="27" spans="1:46" ht="12.75">
      <c r="A27" s="43" t="s">
        <v>131</v>
      </c>
      <c r="B27" s="10">
        <f>IF(B160=0,0,(B159-B160)*100/B160)</f>
        <v>13.65206082530022</v>
      </c>
      <c r="C27" s="10">
        <f aca="true" t="shared" si="14" ref="C27:AT27">IF(C160=0,0,(C159-C160)*100/C160)</f>
        <v>16.735773243583015</v>
      </c>
      <c r="D27" s="10">
        <f t="shared" si="14"/>
        <v>-8.880791734767655</v>
      </c>
      <c r="E27" s="10">
        <f t="shared" si="14"/>
        <v>14.405303262894932</v>
      </c>
      <c r="F27" s="10">
        <f t="shared" si="14"/>
        <v>51.25033333333333</v>
      </c>
      <c r="G27" s="10">
        <f t="shared" si="14"/>
        <v>26.807298683454682</v>
      </c>
      <c r="H27" s="10">
        <f t="shared" si="14"/>
        <v>0</v>
      </c>
      <c r="I27" s="10">
        <f t="shared" si="14"/>
        <v>281.1417991229132</v>
      </c>
      <c r="J27" s="10">
        <f t="shared" si="14"/>
        <v>31.524590163934427</v>
      </c>
      <c r="K27" s="10">
        <f t="shared" si="14"/>
        <v>15.32258064516129</v>
      </c>
      <c r="L27" s="10">
        <f t="shared" si="14"/>
        <v>0</v>
      </c>
      <c r="M27" s="10">
        <f t="shared" si="14"/>
        <v>0</v>
      </c>
      <c r="N27" s="10">
        <f t="shared" si="14"/>
        <v>0</v>
      </c>
      <c r="O27" s="10">
        <f t="shared" si="14"/>
        <v>0</v>
      </c>
      <c r="P27" s="10">
        <f t="shared" si="14"/>
        <v>-4.2956</v>
      </c>
      <c r="Q27" s="10">
        <f t="shared" si="14"/>
        <v>0</v>
      </c>
      <c r="R27" s="10">
        <f t="shared" si="14"/>
        <v>0</v>
      </c>
      <c r="S27" s="10">
        <f t="shared" si="14"/>
        <v>15.5</v>
      </c>
      <c r="T27" s="10">
        <f t="shared" si="14"/>
        <v>64.73381777760888</v>
      </c>
      <c r="U27" s="10">
        <f t="shared" si="14"/>
        <v>0</v>
      </c>
      <c r="V27" s="10">
        <f t="shared" si="14"/>
        <v>0</v>
      </c>
      <c r="W27" s="10">
        <f t="shared" si="14"/>
        <v>27.296875</v>
      </c>
      <c r="X27" s="10">
        <f t="shared" si="14"/>
        <v>0</v>
      </c>
      <c r="Y27" s="10">
        <f t="shared" si="14"/>
        <v>7.632565563870566</v>
      </c>
      <c r="Z27" s="10">
        <f t="shared" si="14"/>
        <v>0</v>
      </c>
      <c r="AA27" s="10">
        <f t="shared" si="14"/>
        <v>0</v>
      </c>
      <c r="AB27" s="10">
        <f t="shared" si="14"/>
        <v>0</v>
      </c>
      <c r="AC27" s="10">
        <f t="shared" si="14"/>
        <v>-100</v>
      </c>
      <c r="AD27" s="10">
        <f t="shared" si="14"/>
        <v>0</v>
      </c>
      <c r="AE27" s="10">
        <f t="shared" si="14"/>
        <v>-24.58029870010141</v>
      </c>
      <c r="AF27" s="10">
        <f t="shared" si="14"/>
        <v>16.000023117244886</v>
      </c>
      <c r="AG27" s="10">
        <f t="shared" si="14"/>
        <v>15.039051176919887</v>
      </c>
      <c r="AH27" s="10">
        <f t="shared" si="14"/>
        <v>0</v>
      </c>
      <c r="AI27" s="10">
        <f t="shared" si="14"/>
        <v>0</v>
      </c>
      <c r="AJ27" s="10">
        <f t="shared" si="14"/>
        <v>0</v>
      </c>
      <c r="AK27" s="10">
        <f t="shared" si="14"/>
        <v>0</v>
      </c>
      <c r="AL27" s="10">
        <f t="shared" si="14"/>
        <v>0</v>
      </c>
      <c r="AM27" s="10">
        <f t="shared" si="14"/>
        <v>0</v>
      </c>
      <c r="AN27" s="10">
        <f t="shared" si="14"/>
        <v>23.418427713094466</v>
      </c>
      <c r="AO27" s="10">
        <f t="shared" si="14"/>
        <v>0</v>
      </c>
      <c r="AP27" s="10">
        <f t="shared" si="14"/>
        <v>-100</v>
      </c>
      <c r="AQ27" s="10">
        <f t="shared" si="14"/>
        <v>0</v>
      </c>
      <c r="AR27" s="10">
        <f t="shared" si="14"/>
        <v>0</v>
      </c>
      <c r="AS27" s="10">
        <f t="shared" si="14"/>
        <v>0</v>
      </c>
      <c r="AT27" s="44">
        <f t="shared" si="14"/>
        <v>0</v>
      </c>
    </row>
    <row r="28" spans="1:46" ht="12.75">
      <c r="A28" s="43" t="s">
        <v>132</v>
      </c>
      <c r="B28" s="10">
        <f>IF(B162=0,0,(B161-B162)*100/B162)</f>
        <v>-0.2067420429132813</v>
      </c>
      <c r="C28" s="10">
        <f aca="true" t="shared" si="15" ref="C28:AT28">IF(C162=0,0,(C161-C162)*100/C162)</f>
        <v>10.000010477766702</v>
      </c>
      <c r="D28" s="10">
        <f t="shared" si="15"/>
        <v>0</v>
      </c>
      <c r="E28" s="10">
        <f t="shared" si="15"/>
        <v>-15.88785046728972</v>
      </c>
      <c r="F28" s="10">
        <f t="shared" si="15"/>
        <v>0</v>
      </c>
      <c r="G28" s="10">
        <f t="shared" si="15"/>
        <v>0</v>
      </c>
      <c r="H28" s="10">
        <f t="shared" si="15"/>
        <v>0</v>
      </c>
      <c r="I28" s="10">
        <f t="shared" si="15"/>
        <v>6</v>
      </c>
      <c r="J28" s="10">
        <f t="shared" si="15"/>
        <v>0</v>
      </c>
      <c r="K28" s="10">
        <f t="shared" si="15"/>
        <v>0</v>
      </c>
      <c r="L28" s="10">
        <f t="shared" si="15"/>
        <v>0</v>
      </c>
      <c r="M28" s="10">
        <f t="shared" si="15"/>
        <v>0</v>
      </c>
      <c r="N28" s="10">
        <f t="shared" si="15"/>
        <v>0</v>
      </c>
      <c r="O28" s="10">
        <f t="shared" si="15"/>
        <v>0</v>
      </c>
      <c r="P28" s="10">
        <f t="shared" si="15"/>
        <v>0</v>
      </c>
      <c r="Q28" s="10">
        <f t="shared" si="15"/>
        <v>0</v>
      </c>
      <c r="R28" s="10">
        <f t="shared" si="15"/>
        <v>0</v>
      </c>
      <c r="S28" s="10">
        <f t="shared" si="15"/>
        <v>0</v>
      </c>
      <c r="T28" s="10">
        <f t="shared" si="15"/>
        <v>0</v>
      </c>
      <c r="U28" s="10">
        <f t="shared" si="15"/>
        <v>6.419309995991464</v>
      </c>
      <c r="V28" s="10">
        <f t="shared" si="15"/>
        <v>0</v>
      </c>
      <c r="W28" s="10">
        <f t="shared" si="15"/>
        <v>240.9090909090909</v>
      </c>
      <c r="X28" s="10">
        <f t="shared" si="15"/>
        <v>0</v>
      </c>
      <c r="Y28" s="10">
        <f t="shared" si="15"/>
        <v>-51.67451636162803</v>
      </c>
      <c r="Z28" s="10">
        <f t="shared" si="15"/>
        <v>0</v>
      </c>
      <c r="AA28" s="10">
        <f t="shared" si="15"/>
        <v>0</v>
      </c>
      <c r="AB28" s="10">
        <f t="shared" si="15"/>
        <v>0</v>
      </c>
      <c r="AC28" s="10">
        <f t="shared" si="15"/>
        <v>0</v>
      </c>
      <c r="AD28" s="10">
        <f t="shared" si="15"/>
        <v>-46.876587100050784</v>
      </c>
      <c r="AE28" s="10">
        <f t="shared" si="15"/>
        <v>0</v>
      </c>
      <c r="AF28" s="10">
        <f t="shared" si="15"/>
        <v>0</v>
      </c>
      <c r="AG28" s="10">
        <f t="shared" si="15"/>
        <v>-100</v>
      </c>
      <c r="AH28" s="10">
        <f t="shared" si="15"/>
        <v>0</v>
      </c>
      <c r="AI28" s="10">
        <f t="shared" si="15"/>
        <v>0</v>
      </c>
      <c r="AJ28" s="10">
        <f t="shared" si="15"/>
        <v>0</v>
      </c>
      <c r="AK28" s="10">
        <f t="shared" si="15"/>
        <v>0</v>
      </c>
      <c r="AL28" s="10">
        <f t="shared" si="15"/>
        <v>0</v>
      </c>
      <c r="AM28" s="10">
        <f t="shared" si="15"/>
        <v>0</v>
      </c>
      <c r="AN28" s="10">
        <f t="shared" si="15"/>
        <v>0</v>
      </c>
      <c r="AO28" s="10">
        <f t="shared" si="15"/>
        <v>11.048</v>
      </c>
      <c r="AP28" s="10">
        <f t="shared" si="15"/>
        <v>0</v>
      </c>
      <c r="AQ28" s="10">
        <f t="shared" si="15"/>
        <v>0</v>
      </c>
      <c r="AR28" s="10">
        <f t="shared" si="15"/>
        <v>0</v>
      </c>
      <c r="AS28" s="10">
        <f t="shared" si="15"/>
        <v>0</v>
      </c>
      <c r="AT28" s="44">
        <f t="shared" si="15"/>
        <v>42.857142857142854</v>
      </c>
    </row>
    <row r="29" spans="1:46" ht="25.5">
      <c r="A29" s="43" t="s">
        <v>133</v>
      </c>
      <c r="B29" s="10">
        <f>IF((B7-B139-B164)=0,0,B156*100/(B7-B139-B164))</f>
        <v>30.97394688689927</v>
      </c>
      <c r="C29" s="10">
        <f aca="true" t="shared" si="16" ref="C29:AT29">IF((C7-C139-C164)=0,0,C156*100/(C7-C139-C164))</f>
        <v>28.45270830729531</v>
      </c>
      <c r="D29" s="10">
        <f t="shared" si="16"/>
        <v>42.458237389921486</v>
      </c>
      <c r="E29" s="10">
        <f t="shared" si="16"/>
        <v>37.03620774046182</v>
      </c>
      <c r="F29" s="10">
        <f t="shared" si="16"/>
        <v>41.208558957624994</v>
      </c>
      <c r="G29" s="10">
        <f t="shared" si="16"/>
        <v>35.87177406237804</v>
      </c>
      <c r="H29" s="10">
        <f t="shared" si="16"/>
        <v>30.52498888011916</v>
      </c>
      <c r="I29" s="10">
        <f t="shared" si="16"/>
        <v>36.9342811438367</v>
      </c>
      <c r="J29" s="10">
        <f t="shared" si="16"/>
        <v>48.95967652900893</v>
      </c>
      <c r="K29" s="10">
        <f t="shared" si="16"/>
        <v>33.3098863570021</v>
      </c>
      <c r="L29" s="10">
        <f t="shared" si="16"/>
        <v>44.382744941101166</v>
      </c>
      <c r="M29" s="10">
        <f t="shared" si="16"/>
        <v>22.44376363246104</v>
      </c>
      <c r="N29" s="10">
        <f t="shared" si="16"/>
        <v>38.94955460425125</v>
      </c>
      <c r="O29" s="10">
        <f t="shared" si="16"/>
        <v>52.67821427132376</v>
      </c>
      <c r="P29" s="10">
        <f t="shared" si="16"/>
        <v>48.725479331164536</v>
      </c>
      <c r="Q29" s="10">
        <f t="shared" si="16"/>
        <v>33.876127798746026</v>
      </c>
      <c r="R29" s="10">
        <f t="shared" si="16"/>
        <v>49.85350074198154</v>
      </c>
      <c r="S29" s="10">
        <f t="shared" si="16"/>
        <v>37.75947987793243</v>
      </c>
      <c r="T29" s="10">
        <f t="shared" si="16"/>
        <v>35.53786744160928</v>
      </c>
      <c r="U29" s="10">
        <f t="shared" si="16"/>
        <v>46.539064115078524</v>
      </c>
      <c r="V29" s="10">
        <f t="shared" si="16"/>
        <v>35.409211931119394</v>
      </c>
      <c r="W29" s="10">
        <f t="shared" si="16"/>
        <v>43.37831891393682</v>
      </c>
      <c r="X29" s="10">
        <f t="shared" si="16"/>
        <v>47.53168832045701</v>
      </c>
      <c r="Y29" s="10">
        <f t="shared" si="16"/>
        <v>29.631180112843726</v>
      </c>
      <c r="Z29" s="10">
        <f t="shared" si="16"/>
        <v>54.589368618182526</v>
      </c>
      <c r="AA29" s="10">
        <f t="shared" si="16"/>
        <v>27.923587822569424</v>
      </c>
      <c r="AB29" s="10">
        <f t="shared" si="16"/>
        <v>34.54424547621403</v>
      </c>
      <c r="AC29" s="10">
        <f t="shared" si="16"/>
        <v>0</v>
      </c>
      <c r="AD29" s="10">
        <f t="shared" si="16"/>
        <v>33.66965013403612</v>
      </c>
      <c r="AE29" s="10">
        <f t="shared" si="16"/>
        <v>36.06067383640583</v>
      </c>
      <c r="AF29" s="10">
        <f t="shared" si="16"/>
        <v>39.93577612963412</v>
      </c>
      <c r="AG29" s="10">
        <f t="shared" si="16"/>
        <v>40.9121983732134</v>
      </c>
      <c r="AH29" s="10">
        <f t="shared" si="16"/>
        <v>33.8072564429112</v>
      </c>
      <c r="AI29" s="10">
        <f t="shared" si="16"/>
        <v>42.26586836750432</v>
      </c>
      <c r="AJ29" s="10">
        <f t="shared" si="16"/>
        <v>55.49636864841322</v>
      </c>
      <c r="AK29" s="10">
        <f t="shared" si="16"/>
        <v>27.784522385211904</v>
      </c>
      <c r="AL29" s="10">
        <f t="shared" si="16"/>
        <v>47.728199223233084</v>
      </c>
      <c r="AM29" s="10">
        <f t="shared" si="16"/>
        <v>40.41576391415814</v>
      </c>
      <c r="AN29" s="10">
        <f t="shared" si="16"/>
        <v>37.86070284720597</v>
      </c>
      <c r="AO29" s="10">
        <f t="shared" si="16"/>
        <v>35.25863066056729</v>
      </c>
      <c r="AP29" s="10">
        <f t="shared" si="16"/>
        <v>34.052103042430446</v>
      </c>
      <c r="AQ29" s="10">
        <f t="shared" si="16"/>
        <v>31.284906408066856</v>
      </c>
      <c r="AR29" s="10">
        <f t="shared" si="16"/>
        <v>40.81171766500326</v>
      </c>
      <c r="AS29" s="10">
        <f t="shared" si="16"/>
        <v>43.25713994955332</v>
      </c>
      <c r="AT29" s="44">
        <f t="shared" si="16"/>
        <v>37.63670559694578</v>
      </c>
    </row>
    <row r="30" spans="1:46" ht="25.5">
      <c r="A30" s="43" t="s">
        <v>134</v>
      </c>
      <c r="B30" s="10">
        <f>IF((B7-B139-B164)=0,0,B165*100/(B7-B139-B164))</f>
        <v>0.2700100172587398</v>
      </c>
      <c r="C30" s="10">
        <f aca="true" t="shared" si="17" ref="C30:AT30">IF((C7-C139-C164)=0,0,C165*100/(C7-C139-C164))</f>
        <v>5.942041279815597</v>
      </c>
      <c r="D30" s="10">
        <f t="shared" si="17"/>
        <v>1.4498546716420524</v>
      </c>
      <c r="E30" s="10">
        <f t="shared" si="17"/>
        <v>0.4844586800397299</v>
      </c>
      <c r="F30" s="10">
        <f t="shared" si="17"/>
        <v>4.95327997247217</v>
      </c>
      <c r="G30" s="10">
        <f t="shared" si="17"/>
        <v>0</v>
      </c>
      <c r="H30" s="10">
        <f t="shared" si="17"/>
        <v>5.289898688161719</v>
      </c>
      <c r="I30" s="10">
        <f t="shared" si="17"/>
        <v>2.270513638656659</v>
      </c>
      <c r="J30" s="10">
        <f t="shared" si="17"/>
        <v>0</v>
      </c>
      <c r="K30" s="10">
        <f t="shared" si="17"/>
        <v>5.313975097551252</v>
      </c>
      <c r="L30" s="10">
        <f t="shared" si="17"/>
        <v>3.965041078806375</v>
      </c>
      <c r="M30" s="10">
        <f t="shared" si="17"/>
        <v>2.7718604106126565</v>
      </c>
      <c r="N30" s="10">
        <f t="shared" si="17"/>
        <v>0</v>
      </c>
      <c r="O30" s="10">
        <f t="shared" si="17"/>
        <v>5.762749460907067</v>
      </c>
      <c r="P30" s="10">
        <f t="shared" si="17"/>
        <v>0</v>
      </c>
      <c r="Q30" s="10">
        <f t="shared" si="17"/>
        <v>0</v>
      </c>
      <c r="R30" s="10">
        <f t="shared" si="17"/>
        <v>0</v>
      </c>
      <c r="S30" s="10">
        <f t="shared" si="17"/>
        <v>0.13837828582699152</v>
      </c>
      <c r="T30" s="10">
        <f t="shared" si="17"/>
        <v>0</v>
      </c>
      <c r="U30" s="10">
        <f t="shared" si="17"/>
        <v>7.153061141831139</v>
      </c>
      <c r="V30" s="10">
        <f t="shared" si="17"/>
        <v>2.7306566087021578</v>
      </c>
      <c r="W30" s="10">
        <f t="shared" si="17"/>
        <v>0</v>
      </c>
      <c r="X30" s="10">
        <f t="shared" si="17"/>
        <v>3.6110451359744458</v>
      </c>
      <c r="Y30" s="10">
        <f t="shared" si="17"/>
        <v>9.874302686856383</v>
      </c>
      <c r="Z30" s="10">
        <f t="shared" si="17"/>
        <v>0</v>
      </c>
      <c r="AA30" s="10">
        <f t="shared" si="17"/>
        <v>0</v>
      </c>
      <c r="AB30" s="10">
        <f t="shared" si="17"/>
        <v>0</v>
      </c>
      <c r="AC30" s="10">
        <f t="shared" si="17"/>
        <v>0</v>
      </c>
      <c r="AD30" s="10">
        <f t="shared" si="17"/>
        <v>0.6621570268160524</v>
      </c>
      <c r="AE30" s="10">
        <f t="shared" si="17"/>
        <v>4.605970874552393</v>
      </c>
      <c r="AF30" s="10">
        <f t="shared" si="17"/>
        <v>0</v>
      </c>
      <c r="AG30" s="10">
        <f t="shared" si="17"/>
        <v>0</v>
      </c>
      <c r="AH30" s="10">
        <f t="shared" si="17"/>
        <v>0</v>
      </c>
      <c r="AI30" s="10">
        <f t="shared" si="17"/>
        <v>5.303455984647818</v>
      </c>
      <c r="AJ30" s="10">
        <f t="shared" si="17"/>
        <v>1.2608235950438145</v>
      </c>
      <c r="AK30" s="10">
        <f t="shared" si="17"/>
        <v>0</v>
      </c>
      <c r="AL30" s="10">
        <f t="shared" si="17"/>
        <v>0</v>
      </c>
      <c r="AM30" s="10">
        <f t="shared" si="17"/>
        <v>26.10669852332173</v>
      </c>
      <c r="AN30" s="10">
        <f t="shared" si="17"/>
        <v>1.6728685646321244</v>
      </c>
      <c r="AO30" s="10">
        <f t="shared" si="17"/>
        <v>1.3269129701477755</v>
      </c>
      <c r="AP30" s="10">
        <f t="shared" si="17"/>
        <v>5.582526657870444</v>
      </c>
      <c r="AQ30" s="10">
        <f t="shared" si="17"/>
        <v>2.3230910023600186</v>
      </c>
      <c r="AR30" s="10">
        <f t="shared" si="17"/>
        <v>0.6529219245758489</v>
      </c>
      <c r="AS30" s="10">
        <f t="shared" si="17"/>
        <v>3.884539619541909</v>
      </c>
      <c r="AT30" s="44">
        <f t="shared" si="17"/>
        <v>0</v>
      </c>
    </row>
    <row r="31" spans="1:46" ht="12.75">
      <c r="A31" s="43" t="s">
        <v>135</v>
      </c>
      <c r="B31" s="10">
        <f>IF(B130=0,0,B139*100/B130)</f>
        <v>8.374176878249283</v>
      </c>
      <c r="C31" s="10">
        <f aca="true" t="shared" si="18" ref="C31:AT31">IF(C130=0,0,C139*100/C130)</f>
        <v>4.980373293802617</v>
      </c>
      <c r="D31" s="10">
        <f t="shared" si="18"/>
        <v>2.0949230365481966</v>
      </c>
      <c r="E31" s="10">
        <f t="shared" si="18"/>
        <v>6.037251501000667</v>
      </c>
      <c r="F31" s="10">
        <f t="shared" si="18"/>
        <v>3.888719239949184</v>
      </c>
      <c r="G31" s="10">
        <f t="shared" si="18"/>
        <v>0</v>
      </c>
      <c r="H31" s="10">
        <f t="shared" si="18"/>
        <v>7.233996338288143</v>
      </c>
      <c r="I31" s="10">
        <f t="shared" si="18"/>
        <v>28.987632445942026</v>
      </c>
      <c r="J31" s="10">
        <f t="shared" si="18"/>
        <v>0</v>
      </c>
      <c r="K31" s="10">
        <f t="shared" si="18"/>
        <v>0</v>
      </c>
      <c r="L31" s="10">
        <f t="shared" si="18"/>
        <v>7.699046098321571</v>
      </c>
      <c r="M31" s="10">
        <f t="shared" si="18"/>
        <v>41.294642857142854</v>
      </c>
      <c r="N31" s="10">
        <f t="shared" si="18"/>
        <v>0</v>
      </c>
      <c r="O31" s="10">
        <f t="shared" si="18"/>
        <v>17.798233428713218</v>
      </c>
      <c r="P31" s="10">
        <f t="shared" si="18"/>
        <v>1.6098663361510568</v>
      </c>
      <c r="Q31" s="10">
        <f t="shared" si="18"/>
        <v>17.09967167825487</v>
      </c>
      <c r="R31" s="10">
        <f t="shared" si="18"/>
        <v>9.99105311623624</v>
      </c>
      <c r="S31" s="10">
        <f t="shared" si="18"/>
        <v>0</v>
      </c>
      <c r="T31" s="10">
        <f t="shared" si="18"/>
        <v>0</v>
      </c>
      <c r="U31" s="10">
        <f t="shared" si="18"/>
        <v>39.675077714830174</v>
      </c>
      <c r="V31" s="10">
        <f t="shared" si="18"/>
        <v>5.234339162522259</v>
      </c>
      <c r="W31" s="10">
        <f t="shared" si="18"/>
        <v>2.869029225707759</v>
      </c>
      <c r="X31" s="10">
        <f t="shared" si="18"/>
        <v>67.32520290726785</v>
      </c>
      <c r="Y31" s="10">
        <f t="shared" si="18"/>
        <v>29.897016661421574</v>
      </c>
      <c r="Z31" s="10">
        <f t="shared" si="18"/>
        <v>0</v>
      </c>
      <c r="AA31" s="10">
        <f t="shared" si="18"/>
        <v>25.0228364496731</v>
      </c>
      <c r="AB31" s="10">
        <f t="shared" si="18"/>
        <v>13.322414106313031</v>
      </c>
      <c r="AC31" s="10">
        <f t="shared" si="18"/>
        <v>0</v>
      </c>
      <c r="AD31" s="10">
        <f t="shared" si="18"/>
        <v>0</v>
      </c>
      <c r="AE31" s="10">
        <f t="shared" si="18"/>
        <v>18.9767945105873</v>
      </c>
      <c r="AF31" s="10">
        <f t="shared" si="18"/>
        <v>13.991196593728331</v>
      </c>
      <c r="AG31" s="10">
        <f t="shared" si="18"/>
        <v>3.8314724297461216</v>
      </c>
      <c r="AH31" s="10">
        <f t="shared" si="18"/>
        <v>9.30015239239122</v>
      </c>
      <c r="AI31" s="10">
        <f t="shared" si="18"/>
        <v>0</v>
      </c>
      <c r="AJ31" s="10">
        <f t="shared" si="18"/>
        <v>0</v>
      </c>
      <c r="AK31" s="10">
        <f t="shared" si="18"/>
        <v>27.84381919189069</v>
      </c>
      <c r="AL31" s="10">
        <f t="shared" si="18"/>
        <v>59.6252129471891</v>
      </c>
      <c r="AM31" s="10">
        <f t="shared" si="18"/>
        <v>9.692171808848725</v>
      </c>
      <c r="AN31" s="10">
        <f t="shared" si="18"/>
        <v>4.2202723532722795</v>
      </c>
      <c r="AO31" s="10">
        <f t="shared" si="18"/>
        <v>23.708855257438653</v>
      </c>
      <c r="AP31" s="10">
        <f t="shared" si="18"/>
        <v>2.9481206821455976</v>
      </c>
      <c r="AQ31" s="10">
        <f t="shared" si="18"/>
        <v>18.771092255131805</v>
      </c>
      <c r="AR31" s="10">
        <f t="shared" si="18"/>
        <v>0</v>
      </c>
      <c r="AS31" s="10">
        <f t="shared" si="18"/>
        <v>19.916295792045194</v>
      </c>
      <c r="AT31" s="44">
        <f t="shared" si="18"/>
        <v>0</v>
      </c>
    </row>
    <row r="32" spans="1:46" ht="12.75">
      <c r="A32" s="43" t="s">
        <v>136</v>
      </c>
      <c r="B32" s="10">
        <v>11</v>
      </c>
      <c r="C32" s="10">
        <v>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10</v>
      </c>
      <c r="W32" s="10">
        <v>0</v>
      </c>
      <c r="X32" s="10">
        <v>0</v>
      </c>
      <c r="Y32" s="10">
        <v>30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25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44">
        <v>0</v>
      </c>
    </row>
    <row r="33" spans="1:46" ht="12.75">
      <c r="A33" s="43" t="s">
        <v>137</v>
      </c>
      <c r="B33" s="10">
        <v>49</v>
      </c>
      <c r="C33" s="10">
        <v>24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21</v>
      </c>
      <c r="V33" s="10">
        <v>15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25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16</v>
      </c>
      <c r="AP33" s="10">
        <v>0</v>
      </c>
      <c r="AQ33" s="10">
        <v>0</v>
      </c>
      <c r="AR33" s="10">
        <v>0</v>
      </c>
      <c r="AS33" s="10">
        <v>0</v>
      </c>
      <c r="AT33" s="44">
        <v>0</v>
      </c>
    </row>
    <row r="34" spans="1:46" ht="25.5">
      <c r="A34" s="34" t="s">
        <v>138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39"/>
    </row>
    <row r="35" spans="1:46" ht="12.75">
      <c r="A35" s="36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40"/>
    </row>
    <row r="36" spans="1:46" ht="12.75">
      <c r="A36" s="41" t="s">
        <v>140</v>
      </c>
      <c r="B36" s="11">
        <v>749097271</v>
      </c>
      <c r="C36" s="11">
        <v>1079076000</v>
      </c>
      <c r="D36" s="11">
        <v>48355500</v>
      </c>
      <c r="E36" s="11">
        <v>31932250</v>
      </c>
      <c r="F36" s="11">
        <v>22356980</v>
      </c>
      <c r="G36" s="11">
        <v>124736110</v>
      </c>
      <c r="H36" s="11">
        <v>37544200</v>
      </c>
      <c r="I36" s="11">
        <v>42186059</v>
      </c>
      <c r="J36" s="11">
        <v>61521874</v>
      </c>
      <c r="K36" s="11">
        <v>35006900</v>
      </c>
      <c r="L36" s="11">
        <v>17911850</v>
      </c>
      <c r="M36" s="11">
        <v>16110000</v>
      </c>
      <c r="N36" s="11">
        <v>61326374</v>
      </c>
      <c r="O36" s="11">
        <v>78412929</v>
      </c>
      <c r="P36" s="11">
        <v>15786733</v>
      </c>
      <c r="Q36" s="11">
        <v>92892050</v>
      </c>
      <c r="R36" s="11">
        <v>40132774</v>
      </c>
      <c r="S36" s="11">
        <v>45149250</v>
      </c>
      <c r="T36" s="11">
        <v>11142550</v>
      </c>
      <c r="U36" s="11">
        <v>511841061</v>
      </c>
      <c r="V36" s="11">
        <v>25728000</v>
      </c>
      <c r="W36" s="11">
        <v>20034050</v>
      </c>
      <c r="X36" s="11">
        <v>11278000</v>
      </c>
      <c r="Y36" s="11">
        <v>105151382</v>
      </c>
      <c r="Z36" s="11">
        <v>42925711</v>
      </c>
      <c r="AA36" s="11">
        <v>23950450</v>
      </c>
      <c r="AB36" s="11">
        <v>67491548</v>
      </c>
      <c r="AC36" s="11">
        <v>20283596</v>
      </c>
      <c r="AD36" s="11">
        <v>544479000</v>
      </c>
      <c r="AE36" s="11">
        <v>40568350</v>
      </c>
      <c r="AF36" s="11">
        <v>45153750</v>
      </c>
      <c r="AG36" s="11">
        <v>22307379</v>
      </c>
      <c r="AH36" s="11">
        <v>15221000</v>
      </c>
      <c r="AI36" s="11">
        <v>172464500</v>
      </c>
      <c r="AJ36" s="11">
        <v>79468000</v>
      </c>
      <c r="AK36" s="11">
        <v>1545217</v>
      </c>
      <c r="AL36" s="11">
        <v>53710000</v>
      </c>
      <c r="AM36" s="11">
        <v>42217413</v>
      </c>
      <c r="AN36" s="11">
        <v>87757205</v>
      </c>
      <c r="AO36" s="11">
        <v>767585491</v>
      </c>
      <c r="AP36" s="11">
        <v>179969283</v>
      </c>
      <c r="AQ36" s="11">
        <v>97474748</v>
      </c>
      <c r="AR36" s="11">
        <v>88875143</v>
      </c>
      <c r="AS36" s="11">
        <v>28963550</v>
      </c>
      <c r="AT36" s="45">
        <v>557306879</v>
      </c>
    </row>
    <row r="37" spans="1:46" ht="12.75">
      <c r="A37" s="43" t="s">
        <v>141</v>
      </c>
      <c r="B37" s="12">
        <v>120079023</v>
      </c>
      <c r="C37" s="12">
        <v>304144000</v>
      </c>
      <c r="D37" s="12">
        <v>0</v>
      </c>
      <c r="E37" s="12">
        <v>3156500</v>
      </c>
      <c r="F37" s="12">
        <v>255000</v>
      </c>
      <c r="G37" s="12">
        <v>23923500</v>
      </c>
      <c r="H37" s="12">
        <v>5000000</v>
      </c>
      <c r="I37" s="12">
        <v>2410009</v>
      </c>
      <c r="J37" s="12">
        <v>765044</v>
      </c>
      <c r="K37" s="12">
        <v>0</v>
      </c>
      <c r="L37" s="12">
        <v>0</v>
      </c>
      <c r="M37" s="12">
        <v>16110000</v>
      </c>
      <c r="N37" s="12">
        <v>0</v>
      </c>
      <c r="O37" s="12">
        <v>0</v>
      </c>
      <c r="P37" s="12">
        <v>4660733</v>
      </c>
      <c r="Q37" s="12">
        <v>66521000</v>
      </c>
      <c r="R37" s="12">
        <v>0</v>
      </c>
      <c r="S37" s="12">
        <v>20150000</v>
      </c>
      <c r="T37" s="12">
        <v>0</v>
      </c>
      <c r="U37" s="12">
        <v>52280623</v>
      </c>
      <c r="V37" s="12">
        <v>0</v>
      </c>
      <c r="W37" s="12">
        <v>0</v>
      </c>
      <c r="X37" s="12">
        <v>1287000</v>
      </c>
      <c r="Y37" s="12">
        <v>40839921</v>
      </c>
      <c r="Z37" s="12">
        <v>0</v>
      </c>
      <c r="AA37" s="12">
        <v>1805000</v>
      </c>
      <c r="AB37" s="12">
        <v>0</v>
      </c>
      <c r="AC37" s="12">
        <v>620000</v>
      </c>
      <c r="AD37" s="12">
        <v>0</v>
      </c>
      <c r="AE37" s="12">
        <v>10041000</v>
      </c>
      <c r="AF37" s="12">
        <v>18530000</v>
      </c>
      <c r="AG37" s="12">
        <v>2195800</v>
      </c>
      <c r="AH37" s="12">
        <v>1065000</v>
      </c>
      <c r="AI37" s="12">
        <v>735500</v>
      </c>
      <c r="AJ37" s="12">
        <v>9100000</v>
      </c>
      <c r="AK37" s="12">
        <v>0</v>
      </c>
      <c r="AL37" s="12">
        <v>0</v>
      </c>
      <c r="AM37" s="12">
        <v>72468</v>
      </c>
      <c r="AN37" s="12">
        <v>8618205</v>
      </c>
      <c r="AO37" s="12">
        <v>0</v>
      </c>
      <c r="AP37" s="12">
        <v>54653283</v>
      </c>
      <c r="AQ37" s="12">
        <v>26350</v>
      </c>
      <c r="AR37" s="12">
        <v>0</v>
      </c>
      <c r="AS37" s="12">
        <v>0</v>
      </c>
      <c r="AT37" s="46">
        <v>0</v>
      </c>
    </row>
    <row r="38" spans="1:46" ht="12.75">
      <c r="A38" s="43" t="s">
        <v>142</v>
      </c>
      <c r="B38" s="12">
        <v>629018248</v>
      </c>
      <c r="C38" s="12">
        <v>774932000</v>
      </c>
      <c r="D38" s="12">
        <v>48355500</v>
      </c>
      <c r="E38" s="12">
        <v>28775750</v>
      </c>
      <c r="F38" s="12">
        <v>16101980</v>
      </c>
      <c r="G38" s="12">
        <v>57812610</v>
      </c>
      <c r="H38" s="12">
        <v>32544200</v>
      </c>
      <c r="I38" s="12">
        <v>39476050</v>
      </c>
      <c r="J38" s="12">
        <v>59111953</v>
      </c>
      <c r="K38" s="12">
        <v>35006900</v>
      </c>
      <c r="L38" s="12">
        <v>17911850</v>
      </c>
      <c r="M38" s="12">
        <v>0</v>
      </c>
      <c r="N38" s="12">
        <v>61326374</v>
      </c>
      <c r="O38" s="12">
        <v>78412929</v>
      </c>
      <c r="P38" s="12">
        <v>11126000</v>
      </c>
      <c r="Q38" s="12">
        <v>26371050</v>
      </c>
      <c r="R38" s="12">
        <v>40132774</v>
      </c>
      <c r="S38" s="12">
        <v>24999250</v>
      </c>
      <c r="T38" s="12">
        <v>11142550</v>
      </c>
      <c r="U38" s="12">
        <v>459560438</v>
      </c>
      <c r="V38" s="12">
        <v>25728000</v>
      </c>
      <c r="W38" s="12">
        <v>20034050</v>
      </c>
      <c r="X38" s="12">
        <v>9991000</v>
      </c>
      <c r="Y38" s="12">
        <v>37740527</v>
      </c>
      <c r="Z38" s="12">
        <v>42925711</v>
      </c>
      <c r="AA38" s="12">
        <v>22145450</v>
      </c>
      <c r="AB38" s="12">
        <v>67491548</v>
      </c>
      <c r="AC38" s="12">
        <v>19663596</v>
      </c>
      <c r="AD38" s="12">
        <v>544479000</v>
      </c>
      <c r="AE38" s="12">
        <v>30527350</v>
      </c>
      <c r="AF38" s="12">
        <v>26623750</v>
      </c>
      <c r="AG38" s="12">
        <v>17031579</v>
      </c>
      <c r="AH38" s="12">
        <v>14156000</v>
      </c>
      <c r="AI38" s="12">
        <v>171729000</v>
      </c>
      <c r="AJ38" s="12">
        <v>67368000</v>
      </c>
      <c r="AK38" s="12">
        <v>1545217</v>
      </c>
      <c r="AL38" s="12">
        <v>53710000</v>
      </c>
      <c r="AM38" s="12">
        <v>42144945</v>
      </c>
      <c r="AN38" s="12">
        <v>79139000</v>
      </c>
      <c r="AO38" s="12">
        <v>767585491</v>
      </c>
      <c r="AP38" s="12">
        <v>82816000</v>
      </c>
      <c r="AQ38" s="12">
        <v>97448398</v>
      </c>
      <c r="AR38" s="12">
        <v>88875143</v>
      </c>
      <c r="AS38" s="12">
        <v>28963550</v>
      </c>
      <c r="AT38" s="46">
        <v>557306879</v>
      </c>
    </row>
    <row r="39" spans="1:46" ht="25.5">
      <c r="A39" s="43" t="s">
        <v>143</v>
      </c>
      <c r="B39" s="10">
        <f>IF((B37+B44)=0,0,B37*100/(B37+B44))</f>
        <v>100</v>
      </c>
      <c r="C39" s="10">
        <f aca="true" t="shared" si="19" ref="C39:AT39">IF((C37+C44)=0,0,C37*100/(C37+C44))</f>
        <v>100</v>
      </c>
      <c r="D39" s="10">
        <f t="shared" si="19"/>
        <v>0</v>
      </c>
      <c r="E39" s="10">
        <f t="shared" si="19"/>
        <v>100</v>
      </c>
      <c r="F39" s="10">
        <f t="shared" si="19"/>
        <v>4.07673860911271</v>
      </c>
      <c r="G39" s="10">
        <f t="shared" si="19"/>
        <v>35.74753263054084</v>
      </c>
      <c r="H39" s="10">
        <f t="shared" si="19"/>
        <v>100</v>
      </c>
      <c r="I39" s="10">
        <f t="shared" si="19"/>
        <v>88.92992606297618</v>
      </c>
      <c r="J39" s="10">
        <f t="shared" si="19"/>
        <v>31.745604938917086</v>
      </c>
      <c r="K39" s="10">
        <f t="shared" si="19"/>
        <v>0</v>
      </c>
      <c r="L39" s="10">
        <f t="shared" si="19"/>
        <v>0</v>
      </c>
      <c r="M39" s="10">
        <f t="shared" si="19"/>
        <v>100</v>
      </c>
      <c r="N39" s="10">
        <f t="shared" si="19"/>
        <v>0</v>
      </c>
      <c r="O39" s="10">
        <f t="shared" si="19"/>
        <v>0</v>
      </c>
      <c r="P39" s="10">
        <f t="shared" si="19"/>
        <v>100</v>
      </c>
      <c r="Q39" s="10">
        <f t="shared" si="19"/>
        <v>100</v>
      </c>
      <c r="R39" s="10">
        <f t="shared" si="19"/>
        <v>0</v>
      </c>
      <c r="S39" s="10">
        <f t="shared" si="19"/>
        <v>100</v>
      </c>
      <c r="T39" s="10">
        <f t="shared" si="19"/>
        <v>0</v>
      </c>
      <c r="U39" s="10">
        <f t="shared" si="19"/>
        <v>100</v>
      </c>
      <c r="V39" s="10">
        <f t="shared" si="19"/>
        <v>0</v>
      </c>
      <c r="W39" s="10">
        <f t="shared" si="19"/>
        <v>0</v>
      </c>
      <c r="X39" s="10">
        <f t="shared" si="19"/>
        <v>100</v>
      </c>
      <c r="Y39" s="10">
        <f t="shared" si="19"/>
        <v>60.58359740430529</v>
      </c>
      <c r="Z39" s="10">
        <f t="shared" si="19"/>
        <v>0</v>
      </c>
      <c r="AA39" s="10">
        <f t="shared" si="19"/>
        <v>100</v>
      </c>
      <c r="AB39" s="10">
        <f t="shared" si="19"/>
        <v>0</v>
      </c>
      <c r="AC39" s="10">
        <f t="shared" si="19"/>
        <v>100</v>
      </c>
      <c r="AD39" s="10">
        <f t="shared" si="19"/>
        <v>0</v>
      </c>
      <c r="AE39" s="10">
        <f t="shared" si="19"/>
        <v>100</v>
      </c>
      <c r="AF39" s="10">
        <f t="shared" si="19"/>
        <v>100</v>
      </c>
      <c r="AG39" s="10">
        <f t="shared" si="19"/>
        <v>41.62022821183517</v>
      </c>
      <c r="AH39" s="10">
        <f t="shared" si="19"/>
        <v>100</v>
      </c>
      <c r="AI39" s="10">
        <f t="shared" si="19"/>
        <v>100</v>
      </c>
      <c r="AJ39" s="10">
        <f t="shared" si="19"/>
        <v>75.20661157024793</v>
      </c>
      <c r="AK39" s="10">
        <f t="shared" si="19"/>
        <v>0</v>
      </c>
      <c r="AL39" s="10">
        <f t="shared" si="19"/>
        <v>0</v>
      </c>
      <c r="AM39" s="10">
        <f t="shared" si="19"/>
        <v>100</v>
      </c>
      <c r="AN39" s="10">
        <f t="shared" si="19"/>
        <v>100</v>
      </c>
      <c r="AO39" s="10">
        <f t="shared" si="19"/>
        <v>0</v>
      </c>
      <c r="AP39" s="10">
        <f t="shared" si="19"/>
        <v>56.2546949648629</v>
      </c>
      <c r="AQ39" s="10">
        <f t="shared" si="19"/>
        <v>100</v>
      </c>
      <c r="AR39" s="10">
        <f t="shared" si="19"/>
        <v>0</v>
      </c>
      <c r="AS39" s="10">
        <f t="shared" si="19"/>
        <v>0</v>
      </c>
      <c r="AT39" s="44">
        <f t="shared" si="19"/>
        <v>0</v>
      </c>
    </row>
    <row r="40" spans="1:46" ht="12.75">
      <c r="A40" s="43" t="s">
        <v>144</v>
      </c>
      <c r="B40" s="10">
        <f>IF((B37+B44)=0,0,B44*100/(B37+B44))</f>
        <v>0</v>
      </c>
      <c r="C40" s="10">
        <f aca="true" t="shared" si="20" ref="C40:AT40">IF((C37+C44)=0,0,C44*100/(C37+C44))</f>
        <v>0</v>
      </c>
      <c r="D40" s="10">
        <f t="shared" si="20"/>
        <v>0</v>
      </c>
      <c r="E40" s="10">
        <f t="shared" si="20"/>
        <v>0</v>
      </c>
      <c r="F40" s="10">
        <f t="shared" si="20"/>
        <v>95.92326139088729</v>
      </c>
      <c r="G40" s="10">
        <f t="shared" si="20"/>
        <v>64.25246736945915</v>
      </c>
      <c r="H40" s="10">
        <f t="shared" si="20"/>
        <v>0</v>
      </c>
      <c r="I40" s="10">
        <f t="shared" si="20"/>
        <v>11.070073937023825</v>
      </c>
      <c r="J40" s="10">
        <f t="shared" si="20"/>
        <v>68.25439506108292</v>
      </c>
      <c r="K40" s="10">
        <f t="shared" si="20"/>
        <v>0</v>
      </c>
      <c r="L40" s="10">
        <f t="shared" si="20"/>
        <v>0</v>
      </c>
      <c r="M40" s="10">
        <f t="shared" si="20"/>
        <v>0</v>
      </c>
      <c r="N40" s="10">
        <f t="shared" si="20"/>
        <v>0</v>
      </c>
      <c r="O40" s="10">
        <f t="shared" si="20"/>
        <v>0</v>
      </c>
      <c r="P40" s="10">
        <f t="shared" si="20"/>
        <v>0</v>
      </c>
      <c r="Q40" s="10">
        <f t="shared" si="20"/>
        <v>0</v>
      </c>
      <c r="R40" s="10">
        <f t="shared" si="20"/>
        <v>0</v>
      </c>
      <c r="S40" s="10">
        <f t="shared" si="20"/>
        <v>0</v>
      </c>
      <c r="T40" s="10">
        <f t="shared" si="20"/>
        <v>0</v>
      </c>
      <c r="U40" s="10">
        <f t="shared" si="20"/>
        <v>0</v>
      </c>
      <c r="V40" s="10">
        <f t="shared" si="20"/>
        <v>0</v>
      </c>
      <c r="W40" s="10">
        <f t="shared" si="20"/>
        <v>0</v>
      </c>
      <c r="X40" s="10">
        <f t="shared" si="20"/>
        <v>0</v>
      </c>
      <c r="Y40" s="10">
        <f t="shared" si="20"/>
        <v>39.41640259569471</v>
      </c>
      <c r="Z40" s="10">
        <f t="shared" si="20"/>
        <v>0</v>
      </c>
      <c r="AA40" s="10">
        <f t="shared" si="20"/>
        <v>0</v>
      </c>
      <c r="AB40" s="10">
        <f t="shared" si="20"/>
        <v>0</v>
      </c>
      <c r="AC40" s="10">
        <f t="shared" si="20"/>
        <v>0</v>
      </c>
      <c r="AD40" s="10">
        <f t="shared" si="20"/>
        <v>0</v>
      </c>
      <c r="AE40" s="10">
        <f t="shared" si="20"/>
        <v>0</v>
      </c>
      <c r="AF40" s="10">
        <f t="shared" si="20"/>
        <v>0</v>
      </c>
      <c r="AG40" s="10">
        <f t="shared" si="20"/>
        <v>58.37977178816483</v>
      </c>
      <c r="AH40" s="10">
        <f t="shared" si="20"/>
        <v>0</v>
      </c>
      <c r="AI40" s="10">
        <f t="shared" si="20"/>
        <v>0</v>
      </c>
      <c r="AJ40" s="10">
        <f t="shared" si="20"/>
        <v>24.793388429752067</v>
      </c>
      <c r="AK40" s="10">
        <f t="shared" si="20"/>
        <v>0</v>
      </c>
      <c r="AL40" s="10">
        <f t="shared" si="20"/>
        <v>0</v>
      </c>
      <c r="AM40" s="10">
        <f t="shared" si="20"/>
        <v>0</v>
      </c>
      <c r="AN40" s="10">
        <f t="shared" si="20"/>
        <v>0</v>
      </c>
      <c r="AO40" s="10">
        <f t="shared" si="20"/>
        <v>0</v>
      </c>
      <c r="AP40" s="10">
        <f t="shared" si="20"/>
        <v>43.7453050351371</v>
      </c>
      <c r="AQ40" s="10">
        <f t="shared" si="20"/>
        <v>0</v>
      </c>
      <c r="AR40" s="10">
        <f t="shared" si="20"/>
        <v>0</v>
      </c>
      <c r="AS40" s="10">
        <f t="shared" si="20"/>
        <v>0</v>
      </c>
      <c r="AT40" s="44">
        <f t="shared" si="20"/>
        <v>0</v>
      </c>
    </row>
    <row r="41" spans="1:46" ht="12.75">
      <c r="A41" s="43" t="s">
        <v>145</v>
      </c>
      <c r="B41" s="10">
        <f>IF((B37+B44+B38)=0,0,B38*100/(B37+B44+B38))</f>
        <v>83.97016947616139</v>
      </c>
      <c r="C41" s="10">
        <f aca="true" t="shared" si="21" ref="C41:AT41">IF((C37+C44+C38)=0,0,C38*100/(C37+C44+C38))</f>
        <v>71.81440417542416</v>
      </c>
      <c r="D41" s="10">
        <f t="shared" si="21"/>
        <v>100</v>
      </c>
      <c r="E41" s="10">
        <f t="shared" si="21"/>
        <v>90.1150091208731</v>
      </c>
      <c r="F41" s="10">
        <f t="shared" si="21"/>
        <v>72.02216041701517</v>
      </c>
      <c r="G41" s="10">
        <f t="shared" si="21"/>
        <v>46.347934050532764</v>
      </c>
      <c r="H41" s="10">
        <f t="shared" si="21"/>
        <v>86.68236372062795</v>
      </c>
      <c r="I41" s="10">
        <f t="shared" si="21"/>
        <v>93.57605554005411</v>
      </c>
      <c r="J41" s="10">
        <f t="shared" si="21"/>
        <v>96.0828225096004</v>
      </c>
      <c r="K41" s="10">
        <f t="shared" si="21"/>
        <v>100</v>
      </c>
      <c r="L41" s="10">
        <f t="shared" si="21"/>
        <v>100</v>
      </c>
      <c r="M41" s="10">
        <f t="shared" si="21"/>
        <v>0</v>
      </c>
      <c r="N41" s="10">
        <f t="shared" si="21"/>
        <v>100</v>
      </c>
      <c r="O41" s="10">
        <f t="shared" si="21"/>
        <v>100</v>
      </c>
      <c r="P41" s="10">
        <f t="shared" si="21"/>
        <v>70.47689981201303</v>
      </c>
      <c r="Q41" s="10">
        <f t="shared" si="21"/>
        <v>28.388920257438606</v>
      </c>
      <c r="R41" s="10">
        <f t="shared" si="21"/>
        <v>100</v>
      </c>
      <c r="S41" s="10">
        <f t="shared" si="21"/>
        <v>55.37024424547473</v>
      </c>
      <c r="T41" s="10">
        <f t="shared" si="21"/>
        <v>100</v>
      </c>
      <c r="U41" s="10">
        <f t="shared" si="21"/>
        <v>89.78577004004765</v>
      </c>
      <c r="V41" s="10">
        <f t="shared" si="21"/>
        <v>100</v>
      </c>
      <c r="W41" s="10">
        <f t="shared" si="21"/>
        <v>100</v>
      </c>
      <c r="X41" s="10">
        <f t="shared" si="21"/>
        <v>88.58840219897145</v>
      </c>
      <c r="Y41" s="10">
        <f t="shared" si="21"/>
        <v>35.89161291289543</v>
      </c>
      <c r="Z41" s="10">
        <f t="shared" si="21"/>
        <v>100</v>
      </c>
      <c r="AA41" s="10">
        <f t="shared" si="21"/>
        <v>92.46360715560668</v>
      </c>
      <c r="AB41" s="10">
        <f t="shared" si="21"/>
        <v>100</v>
      </c>
      <c r="AC41" s="10">
        <f t="shared" si="21"/>
        <v>96.94334278793563</v>
      </c>
      <c r="AD41" s="10">
        <f t="shared" si="21"/>
        <v>100</v>
      </c>
      <c r="AE41" s="10">
        <f t="shared" si="21"/>
        <v>75.24917823870086</v>
      </c>
      <c r="AF41" s="10">
        <f t="shared" si="21"/>
        <v>58.96243390637544</v>
      </c>
      <c r="AG41" s="10">
        <f t="shared" si="21"/>
        <v>76.34952990219067</v>
      </c>
      <c r="AH41" s="10">
        <f t="shared" si="21"/>
        <v>93.00308783916957</v>
      </c>
      <c r="AI41" s="10">
        <f t="shared" si="21"/>
        <v>99.57353542323203</v>
      </c>
      <c r="AJ41" s="10">
        <f t="shared" si="21"/>
        <v>84.77374540695627</v>
      </c>
      <c r="AK41" s="10">
        <f t="shared" si="21"/>
        <v>100</v>
      </c>
      <c r="AL41" s="10">
        <f t="shared" si="21"/>
        <v>100</v>
      </c>
      <c r="AM41" s="10">
        <f t="shared" si="21"/>
        <v>99.8283457112827</v>
      </c>
      <c r="AN41" s="10">
        <f t="shared" si="21"/>
        <v>90.1794901056842</v>
      </c>
      <c r="AO41" s="10">
        <f t="shared" si="21"/>
        <v>100</v>
      </c>
      <c r="AP41" s="10">
        <f t="shared" si="21"/>
        <v>46.01674164585075</v>
      </c>
      <c r="AQ41" s="10">
        <f t="shared" si="21"/>
        <v>99.97296735765862</v>
      </c>
      <c r="AR41" s="10">
        <f t="shared" si="21"/>
        <v>100</v>
      </c>
      <c r="AS41" s="10">
        <f t="shared" si="21"/>
        <v>100</v>
      </c>
      <c r="AT41" s="44">
        <f t="shared" si="21"/>
        <v>100</v>
      </c>
    </row>
    <row r="42" spans="1:46" ht="12.75">
      <c r="A42" s="36" t="s">
        <v>146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40"/>
    </row>
    <row r="43" spans="1:46" ht="12.75">
      <c r="A43" s="41" t="s">
        <v>147</v>
      </c>
      <c r="B43" s="11">
        <v>607208000</v>
      </c>
      <c r="C43" s="11">
        <v>1629013009</v>
      </c>
      <c r="D43" s="11">
        <v>0</v>
      </c>
      <c r="E43" s="11">
        <v>2750000</v>
      </c>
      <c r="F43" s="11">
        <v>1057000</v>
      </c>
      <c r="G43" s="11">
        <v>356377</v>
      </c>
      <c r="H43" s="11">
        <v>23829000</v>
      </c>
      <c r="I43" s="11">
        <v>8887460</v>
      </c>
      <c r="J43" s="11">
        <v>1859000</v>
      </c>
      <c r="K43" s="11">
        <v>0</v>
      </c>
      <c r="L43" s="11">
        <v>0</v>
      </c>
      <c r="M43" s="11">
        <v>0</v>
      </c>
      <c r="N43" s="11">
        <v>0</v>
      </c>
      <c r="O43" s="11">
        <v>3364913</v>
      </c>
      <c r="P43" s="11">
        <v>2900000</v>
      </c>
      <c r="Q43" s="11">
        <v>600000</v>
      </c>
      <c r="R43" s="11">
        <v>0</v>
      </c>
      <c r="S43" s="11">
        <v>0</v>
      </c>
      <c r="T43" s="11">
        <v>0</v>
      </c>
      <c r="U43" s="11">
        <v>236804</v>
      </c>
      <c r="V43" s="11">
        <v>1586054</v>
      </c>
      <c r="W43" s="11">
        <v>7294180</v>
      </c>
      <c r="X43" s="11">
        <v>61000</v>
      </c>
      <c r="Y43" s="11">
        <v>29274934</v>
      </c>
      <c r="Z43" s="11">
        <v>0</v>
      </c>
      <c r="AA43" s="11">
        <v>0</v>
      </c>
      <c r="AB43" s="11">
        <v>203188</v>
      </c>
      <c r="AC43" s="11">
        <v>0</v>
      </c>
      <c r="AD43" s="11">
        <v>0</v>
      </c>
      <c r="AE43" s="11">
        <v>138804</v>
      </c>
      <c r="AF43" s="11">
        <v>13194211</v>
      </c>
      <c r="AG43" s="11">
        <v>9825657</v>
      </c>
      <c r="AH43" s="11">
        <v>2222956</v>
      </c>
      <c r="AI43" s="11">
        <v>6475313</v>
      </c>
      <c r="AJ43" s="11">
        <v>0</v>
      </c>
      <c r="AK43" s="11">
        <v>0</v>
      </c>
      <c r="AL43" s="11">
        <v>0</v>
      </c>
      <c r="AM43" s="11">
        <v>0</v>
      </c>
      <c r="AN43" s="11">
        <v>55445000</v>
      </c>
      <c r="AO43" s="11">
        <v>70000</v>
      </c>
      <c r="AP43" s="11">
        <v>19369</v>
      </c>
      <c r="AQ43" s="11">
        <v>5736448</v>
      </c>
      <c r="AR43" s="11">
        <v>0</v>
      </c>
      <c r="AS43" s="11">
        <v>0</v>
      </c>
      <c r="AT43" s="45">
        <v>0</v>
      </c>
    </row>
    <row r="44" spans="1:46" ht="12.75">
      <c r="A44" s="43" t="s">
        <v>148</v>
      </c>
      <c r="B44" s="12">
        <v>0</v>
      </c>
      <c r="C44" s="12">
        <v>0</v>
      </c>
      <c r="D44" s="12">
        <v>0</v>
      </c>
      <c r="E44" s="12">
        <v>0</v>
      </c>
      <c r="F44" s="12">
        <v>6000000</v>
      </c>
      <c r="G44" s="12">
        <v>43000000</v>
      </c>
      <c r="H44" s="12">
        <v>0</v>
      </c>
      <c r="I44" s="12">
        <v>300000</v>
      </c>
      <c r="J44" s="12">
        <v>1644877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26570934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3080000</v>
      </c>
      <c r="AH44" s="12">
        <v>0</v>
      </c>
      <c r="AI44" s="12">
        <v>0</v>
      </c>
      <c r="AJ44" s="12">
        <v>3000000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42500000</v>
      </c>
      <c r="AQ44" s="12">
        <v>0</v>
      </c>
      <c r="AR44" s="12">
        <v>0</v>
      </c>
      <c r="AS44" s="12">
        <v>0</v>
      </c>
      <c r="AT44" s="46">
        <v>0</v>
      </c>
    </row>
    <row r="45" spans="1:46" ht="12.75">
      <c r="A45" s="43" t="s">
        <v>149</v>
      </c>
      <c r="B45" s="12">
        <v>130645243</v>
      </c>
      <c r="C45" s="12">
        <v>300760770</v>
      </c>
      <c r="D45" s="12">
        <v>0</v>
      </c>
      <c r="E45" s="12">
        <v>1028000</v>
      </c>
      <c r="F45" s="12">
        <v>1274000</v>
      </c>
      <c r="G45" s="12">
        <v>1013716</v>
      </c>
      <c r="H45" s="12">
        <v>4619780</v>
      </c>
      <c r="I45" s="12">
        <v>2914383</v>
      </c>
      <c r="J45" s="12">
        <v>0</v>
      </c>
      <c r="K45" s="12">
        <v>28088291</v>
      </c>
      <c r="L45" s="12">
        <v>160484</v>
      </c>
      <c r="M45" s="12">
        <v>0</v>
      </c>
      <c r="N45" s="12">
        <v>0</v>
      </c>
      <c r="O45" s="12">
        <v>4371705</v>
      </c>
      <c r="P45" s="12">
        <v>741090</v>
      </c>
      <c r="Q45" s="12">
        <v>126030</v>
      </c>
      <c r="R45" s="12">
        <v>0</v>
      </c>
      <c r="S45" s="12">
        <v>0</v>
      </c>
      <c r="T45" s="12">
        <v>0</v>
      </c>
      <c r="U45" s="12">
        <v>32290</v>
      </c>
      <c r="V45" s="12">
        <v>529500</v>
      </c>
      <c r="W45" s="12">
        <v>160000</v>
      </c>
      <c r="X45" s="12">
        <v>6360</v>
      </c>
      <c r="Y45" s="12">
        <v>8993756</v>
      </c>
      <c r="Z45" s="12">
        <v>0</v>
      </c>
      <c r="AA45" s="12">
        <v>133397</v>
      </c>
      <c r="AB45" s="12">
        <v>0</v>
      </c>
      <c r="AC45" s="12">
        <v>2173272</v>
      </c>
      <c r="AD45" s="12">
        <v>0</v>
      </c>
      <c r="AE45" s="12">
        <v>243849</v>
      </c>
      <c r="AF45" s="12">
        <v>3524981</v>
      </c>
      <c r="AG45" s="12">
        <v>1630525</v>
      </c>
      <c r="AH45" s="12">
        <v>1625259</v>
      </c>
      <c r="AI45" s="12">
        <v>1147763</v>
      </c>
      <c r="AJ45" s="12">
        <v>509095</v>
      </c>
      <c r="AK45" s="12">
        <v>1200000</v>
      </c>
      <c r="AL45" s="12">
        <v>100000</v>
      </c>
      <c r="AM45" s="12">
        <v>0</v>
      </c>
      <c r="AN45" s="12">
        <v>11484690</v>
      </c>
      <c r="AO45" s="12">
        <v>0</v>
      </c>
      <c r="AP45" s="12">
        <v>3000000</v>
      </c>
      <c r="AQ45" s="12">
        <v>0</v>
      </c>
      <c r="AR45" s="12">
        <v>0</v>
      </c>
      <c r="AS45" s="12">
        <v>50000</v>
      </c>
      <c r="AT45" s="46">
        <v>3850000</v>
      </c>
    </row>
    <row r="46" spans="1:46" ht="25.5">
      <c r="A46" s="43" t="s">
        <v>150</v>
      </c>
      <c r="B46" s="10">
        <f>IF(B43=0,0,B45*100/B43)</f>
        <v>21.51573151210129</v>
      </c>
      <c r="C46" s="10">
        <f aca="true" t="shared" si="22" ref="C46:AT46">IF(C43=0,0,C45*100/C43)</f>
        <v>18.462760477562277</v>
      </c>
      <c r="D46" s="10">
        <f t="shared" si="22"/>
        <v>0</v>
      </c>
      <c r="E46" s="10">
        <f t="shared" si="22"/>
        <v>37.38181818181818</v>
      </c>
      <c r="F46" s="10">
        <f t="shared" si="22"/>
        <v>120.52980132450331</v>
      </c>
      <c r="G46" s="10">
        <f t="shared" si="22"/>
        <v>284.4504555568962</v>
      </c>
      <c r="H46" s="10">
        <f t="shared" si="22"/>
        <v>19.38721725628436</v>
      </c>
      <c r="I46" s="10">
        <f t="shared" si="22"/>
        <v>32.79208007687236</v>
      </c>
      <c r="J46" s="10">
        <f t="shared" si="22"/>
        <v>0</v>
      </c>
      <c r="K46" s="10">
        <f t="shared" si="22"/>
        <v>0</v>
      </c>
      <c r="L46" s="10">
        <f t="shared" si="22"/>
        <v>0</v>
      </c>
      <c r="M46" s="10">
        <f t="shared" si="22"/>
        <v>0</v>
      </c>
      <c r="N46" s="10">
        <f t="shared" si="22"/>
        <v>0</v>
      </c>
      <c r="O46" s="10">
        <f t="shared" si="22"/>
        <v>129.92029808794462</v>
      </c>
      <c r="P46" s="10">
        <f t="shared" si="22"/>
        <v>25.554827586206898</v>
      </c>
      <c r="Q46" s="10">
        <f t="shared" si="22"/>
        <v>21.005</v>
      </c>
      <c r="R46" s="10">
        <f t="shared" si="22"/>
        <v>0</v>
      </c>
      <c r="S46" s="10">
        <f t="shared" si="22"/>
        <v>0</v>
      </c>
      <c r="T46" s="10">
        <f t="shared" si="22"/>
        <v>0</v>
      </c>
      <c r="U46" s="10">
        <f t="shared" si="22"/>
        <v>13.635749396125066</v>
      </c>
      <c r="V46" s="10">
        <f t="shared" si="22"/>
        <v>33.38473973773907</v>
      </c>
      <c r="W46" s="10">
        <f t="shared" si="22"/>
        <v>2.1935296359563377</v>
      </c>
      <c r="X46" s="10">
        <f t="shared" si="22"/>
        <v>10.426229508196721</v>
      </c>
      <c r="Y46" s="10">
        <f t="shared" si="22"/>
        <v>30.721695222267623</v>
      </c>
      <c r="Z46" s="10">
        <f t="shared" si="22"/>
        <v>0</v>
      </c>
      <c r="AA46" s="10">
        <f t="shared" si="22"/>
        <v>0</v>
      </c>
      <c r="AB46" s="10">
        <f t="shared" si="22"/>
        <v>0</v>
      </c>
      <c r="AC46" s="10">
        <f t="shared" si="22"/>
        <v>0</v>
      </c>
      <c r="AD46" s="10">
        <f t="shared" si="22"/>
        <v>0</v>
      </c>
      <c r="AE46" s="10">
        <f t="shared" si="22"/>
        <v>175.67865479380998</v>
      </c>
      <c r="AF46" s="10">
        <f t="shared" si="22"/>
        <v>26.716118152119897</v>
      </c>
      <c r="AG46" s="10">
        <f t="shared" si="22"/>
        <v>16.59456461791817</v>
      </c>
      <c r="AH46" s="10">
        <f t="shared" si="22"/>
        <v>73.11251324812547</v>
      </c>
      <c r="AI46" s="10">
        <f t="shared" si="22"/>
        <v>17.72521266539548</v>
      </c>
      <c r="AJ46" s="10">
        <f t="shared" si="22"/>
        <v>0</v>
      </c>
      <c r="AK46" s="10">
        <f t="shared" si="22"/>
        <v>0</v>
      </c>
      <c r="AL46" s="10">
        <f t="shared" si="22"/>
        <v>0</v>
      </c>
      <c r="AM46" s="10">
        <f t="shared" si="22"/>
        <v>0</v>
      </c>
      <c r="AN46" s="10">
        <f t="shared" si="22"/>
        <v>20.71366218775363</v>
      </c>
      <c r="AO46" s="10">
        <f t="shared" si="22"/>
        <v>0</v>
      </c>
      <c r="AP46" s="10">
        <f t="shared" si="22"/>
        <v>15488.66745830967</v>
      </c>
      <c r="AQ46" s="10">
        <f t="shared" si="22"/>
        <v>0</v>
      </c>
      <c r="AR46" s="10">
        <f t="shared" si="22"/>
        <v>0</v>
      </c>
      <c r="AS46" s="10">
        <f t="shared" si="22"/>
        <v>0</v>
      </c>
      <c r="AT46" s="44">
        <f t="shared" si="22"/>
        <v>0</v>
      </c>
    </row>
    <row r="47" spans="1:46" ht="12.75">
      <c r="A47" s="43" t="s">
        <v>151</v>
      </c>
      <c r="B47" s="10">
        <f>IF(B78=0,0,B45*100/B78)</f>
        <v>1.0911656629358828</v>
      </c>
      <c r="C47" s="10">
        <f aca="true" t="shared" si="23" ref="C47:AT47">IF(C78=0,0,C45*100/C78)</f>
        <v>2.3424168553093963</v>
      </c>
      <c r="D47" s="10">
        <f t="shared" si="23"/>
        <v>0</v>
      </c>
      <c r="E47" s="10">
        <f t="shared" si="23"/>
        <v>0.9460877247878665</v>
      </c>
      <c r="F47" s="10">
        <f t="shared" si="23"/>
        <v>10.209969546401666</v>
      </c>
      <c r="G47" s="10">
        <f t="shared" si="23"/>
        <v>0.07500661632338838</v>
      </c>
      <c r="H47" s="10">
        <f t="shared" si="23"/>
        <v>4.191265060240964</v>
      </c>
      <c r="I47" s="10">
        <f t="shared" si="23"/>
        <v>0.7892524464808827</v>
      </c>
      <c r="J47" s="10">
        <f t="shared" si="23"/>
        <v>0</v>
      </c>
      <c r="K47" s="10">
        <f t="shared" si="23"/>
        <v>80.2364419585853</v>
      </c>
      <c r="L47" s="10">
        <f t="shared" si="23"/>
        <v>0.07025291412422616</v>
      </c>
      <c r="M47" s="10">
        <f t="shared" si="23"/>
        <v>0</v>
      </c>
      <c r="N47" s="10">
        <f t="shared" si="23"/>
        <v>0</v>
      </c>
      <c r="O47" s="10">
        <f t="shared" si="23"/>
        <v>5.456348512957331</v>
      </c>
      <c r="P47" s="10">
        <f t="shared" si="23"/>
        <v>3.9004736842105263</v>
      </c>
      <c r="Q47" s="10">
        <f t="shared" si="23"/>
        <v>0.1064276526047389</v>
      </c>
      <c r="R47" s="10">
        <f t="shared" si="23"/>
        <v>0</v>
      </c>
      <c r="S47" s="10">
        <f t="shared" si="23"/>
        <v>0</v>
      </c>
      <c r="T47" s="10">
        <f t="shared" si="23"/>
        <v>0</v>
      </c>
      <c r="U47" s="10">
        <f t="shared" si="23"/>
        <v>0.0014515706259177349</v>
      </c>
      <c r="V47" s="10">
        <f t="shared" si="23"/>
        <v>1.1031939496218515</v>
      </c>
      <c r="W47" s="10">
        <f t="shared" si="23"/>
        <v>0.1781060906294178</v>
      </c>
      <c r="X47" s="10">
        <f t="shared" si="23"/>
        <v>0.1781512605042017</v>
      </c>
      <c r="Y47" s="10">
        <f t="shared" si="23"/>
        <v>0.9431031608925359</v>
      </c>
      <c r="Z47" s="10">
        <f t="shared" si="23"/>
        <v>0</v>
      </c>
      <c r="AA47" s="10">
        <f t="shared" si="23"/>
        <v>0.055028918202471064</v>
      </c>
      <c r="AB47" s="10">
        <f t="shared" si="23"/>
        <v>0</v>
      </c>
      <c r="AC47" s="10">
        <f t="shared" si="23"/>
        <v>0</v>
      </c>
      <c r="AD47" s="10">
        <f t="shared" si="23"/>
        <v>0</v>
      </c>
      <c r="AE47" s="10">
        <f t="shared" si="23"/>
        <v>0.1483627403261134</v>
      </c>
      <c r="AF47" s="10">
        <f t="shared" si="23"/>
        <v>1.737927073228753</v>
      </c>
      <c r="AG47" s="10">
        <f t="shared" si="23"/>
        <v>0.8379301658996635</v>
      </c>
      <c r="AH47" s="10">
        <f t="shared" si="23"/>
        <v>5.259482549390806</v>
      </c>
      <c r="AI47" s="10">
        <f t="shared" si="23"/>
        <v>0.0895569951716643</v>
      </c>
      <c r="AJ47" s="10">
        <f t="shared" si="23"/>
        <v>0.640628932400463</v>
      </c>
      <c r="AK47" s="10">
        <f t="shared" si="23"/>
        <v>1.7892417278546333</v>
      </c>
      <c r="AL47" s="10">
        <f t="shared" si="23"/>
        <v>0.03882475916545699</v>
      </c>
      <c r="AM47" s="10">
        <f t="shared" si="23"/>
        <v>0</v>
      </c>
      <c r="AN47" s="10">
        <f t="shared" si="23"/>
        <v>0.9150790128512911</v>
      </c>
      <c r="AO47" s="10">
        <f t="shared" si="23"/>
        <v>0</v>
      </c>
      <c r="AP47" s="10">
        <f t="shared" si="23"/>
        <v>0.7805563191925938</v>
      </c>
      <c r="AQ47" s="10">
        <f t="shared" si="23"/>
        <v>0</v>
      </c>
      <c r="AR47" s="10">
        <f t="shared" si="23"/>
        <v>0</v>
      </c>
      <c r="AS47" s="10">
        <f t="shared" si="23"/>
        <v>0</v>
      </c>
      <c r="AT47" s="44">
        <f t="shared" si="23"/>
        <v>2.525744553412281</v>
      </c>
    </row>
    <row r="48" spans="1:46" ht="12.75">
      <c r="A48" s="43" t="s">
        <v>152</v>
      </c>
      <c r="B48" s="10">
        <f>IF(B7=0,0,B45*100/B7)</f>
        <v>3.272494646188553</v>
      </c>
      <c r="C48" s="10">
        <f aca="true" t="shared" si="24" ref="C48:AT48">IF(C7=0,0,C45*100/C7)</f>
        <v>4.110946153827638</v>
      </c>
      <c r="D48" s="10">
        <f t="shared" si="24"/>
        <v>0</v>
      </c>
      <c r="E48" s="10">
        <f t="shared" si="24"/>
        <v>0.6934478286752145</v>
      </c>
      <c r="F48" s="10">
        <f t="shared" si="24"/>
        <v>2.8721706413841104</v>
      </c>
      <c r="G48" s="10">
        <f t="shared" si="24"/>
        <v>0.33226528408556255</v>
      </c>
      <c r="H48" s="10">
        <f t="shared" si="24"/>
        <v>1.7355177529850307</v>
      </c>
      <c r="I48" s="10">
        <f t="shared" si="24"/>
        <v>2.6421865530396524</v>
      </c>
      <c r="J48" s="10">
        <f t="shared" si="24"/>
        <v>0</v>
      </c>
      <c r="K48" s="10">
        <f t="shared" si="24"/>
        <v>5.387114274301008</v>
      </c>
      <c r="L48" s="10">
        <f t="shared" si="24"/>
        <v>0.19624409799702722</v>
      </c>
      <c r="M48" s="10">
        <f t="shared" si="24"/>
        <v>0</v>
      </c>
      <c r="N48" s="10">
        <f t="shared" si="24"/>
        <v>0</v>
      </c>
      <c r="O48" s="10">
        <f t="shared" si="24"/>
        <v>2.334509550927054</v>
      </c>
      <c r="P48" s="10">
        <f t="shared" si="24"/>
        <v>1.0700138526142657</v>
      </c>
      <c r="Q48" s="10">
        <f t="shared" si="24"/>
        <v>0.08172085670069137</v>
      </c>
      <c r="R48" s="10">
        <f t="shared" si="24"/>
        <v>0</v>
      </c>
      <c r="S48" s="10">
        <f t="shared" si="24"/>
        <v>0</v>
      </c>
      <c r="T48" s="10">
        <f t="shared" si="24"/>
        <v>0</v>
      </c>
      <c r="U48" s="10">
        <f t="shared" si="24"/>
        <v>0.003187875875210268</v>
      </c>
      <c r="V48" s="10">
        <f t="shared" si="24"/>
        <v>0.29300202431474115</v>
      </c>
      <c r="W48" s="10">
        <f t="shared" si="24"/>
        <v>0.28737142328995235</v>
      </c>
      <c r="X48" s="10">
        <f t="shared" si="24"/>
        <v>0.013252489535377927</v>
      </c>
      <c r="Y48" s="10">
        <f t="shared" si="24"/>
        <v>1.8546584776880986</v>
      </c>
      <c r="Z48" s="10">
        <f t="shared" si="24"/>
        <v>0</v>
      </c>
      <c r="AA48" s="10">
        <f t="shared" si="24"/>
        <v>0.11069905627928005</v>
      </c>
      <c r="AB48" s="10">
        <f t="shared" si="24"/>
        <v>0</v>
      </c>
      <c r="AC48" s="10">
        <f t="shared" si="24"/>
        <v>0</v>
      </c>
      <c r="AD48" s="10">
        <f t="shared" si="24"/>
        <v>0</v>
      </c>
      <c r="AE48" s="10">
        <f t="shared" si="24"/>
        <v>0.14735339823709623</v>
      </c>
      <c r="AF48" s="10">
        <f t="shared" si="24"/>
        <v>2.444384017558941</v>
      </c>
      <c r="AG48" s="10">
        <f t="shared" si="24"/>
        <v>1.2889346871116532</v>
      </c>
      <c r="AH48" s="10">
        <f t="shared" si="24"/>
        <v>1.2292421554760768</v>
      </c>
      <c r="AI48" s="10">
        <f t="shared" si="24"/>
        <v>0.3515862695922197</v>
      </c>
      <c r="AJ48" s="10">
        <f t="shared" si="24"/>
        <v>0.39249051493141174</v>
      </c>
      <c r="AK48" s="10">
        <f t="shared" si="24"/>
        <v>1.203386739436265</v>
      </c>
      <c r="AL48" s="10">
        <f t="shared" si="24"/>
        <v>0.0740351370760563</v>
      </c>
      <c r="AM48" s="10">
        <f t="shared" si="24"/>
        <v>0</v>
      </c>
      <c r="AN48" s="10">
        <f t="shared" si="24"/>
        <v>1.7859507009189648</v>
      </c>
      <c r="AO48" s="10">
        <f t="shared" si="24"/>
        <v>0</v>
      </c>
      <c r="AP48" s="10">
        <f t="shared" si="24"/>
        <v>1.5257753657281008</v>
      </c>
      <c r="AQ48" s="10">
        <f t="shared" si="24"/>
        <v>0</v>
      </c>
      <c r="AR48" s="10">
        <f t="shared" si="24"/>
        <v>0</v>
      </c>
      <c r="AS48" s="10">
        <f t="shared" si="24"/>
        <v>0.07164812174448847</v>
      </c>
      <c r="AT48" s="44">
        <f t="shared" si="24"/>
        <v>1.0651201719344094</v>
      </c>
    </row>
    <row r="49" spans="1:46" ht="12.75">
      <c r="A49" s="43" t="s">
        <v>153</v>
      </c>
      <c r="B49" s="10">
        <f>IF(B78=0,0,B43*100/B78)</f>
        <v>5.071478338173947</v>
      </c>
      <c r="C49" s="10">
        <f aca="true" t="shared" si="25" ref="C49:AT49">IF(C78=0,0,C43*100/C78)</f>
        <v>12.68725149825849</v>
      </c>
      <c r="D49" s="10">
        <f t="shared" si="25"/>
        <v>0</v>
      </c>
      <c r="E49" s="10">
        <f t="shared" si="25"/>
        <v>2.530876695687386</v>
      </c>
      <c r="F49" s="10">
        <f t="shared" si="25"/>
        <v>8.470908799487097</v>
      </c>
      <c r="G49" s="10">
        <f t="shared" si="25"/>
        <v>0.02636895630085762</v>
      </c>
      <c r="H49" s="10">
        <f t="shared" si="25"/>
        <v>21.61870373058499</v>
      </c>
      <c r="I49" s="10">
        <f t="shared" si="25"/>
        <v>2.4068386166131854</v>
      </c>
      <c r="J49" s="10">
        <f t="shared" si="25"/>
        <v>4.86445467866862</v>
      </c>
      <c r="K49" s="10">
        <f t="shared" si="25"/>
        <v>0</v>
      </c>
      <c r="L49" s="10">
        <f t="shared" si="25"/>
        <v>0</v>
      </c>
      <c r="M49" s="10">
        <f t="shared" si="25"/>
        <v>0</v>
      </c>
      <c r="N49" s="10">
        <f t="shared" si="25"/>
        <v>0</v>
      </c>
      <c r="O49" s="10">
        <f t="shared" si="25"/>
        <v>4.199766005204101</v>
      </c>
      <c r="P49" s="10">
        <f t="shared" si="25"/>
        <v>15.263157894736842</v>
      </c>
      <c r="Q49" s="10">
        <f t="shared" si="25"/>
        <v>0.5066777081872835</v>
      </c>
      <c r="R49" s="10">
        <f t="shared" si="25"/>
        <v>0</v>
      </c>
      <c r="S49" s="10">
        <f t="shared" si="25"/>
        <v>0</v>
      </c>
      <c r="T49" s="10">
        <f t="shared" si="25"/>
        <v>0</v>
      </c>
      <c r="U49" s="10">
        <f t="shared" si="25"/>
        <v>0.010645330768034169</v>
      </c>
      <c r="V49" s="10">
        <f t="shared" si="25"/>
        <v>3.3044856970227308</v>
      </c>
      <c r="W49" s="10">
        <f t="shared" si="25"/>
        <v>8.119611775920541</v>
      </c>
      <c r="X49" s="10">
        <f t="shared" si="25"/>
        <v>1.7086834733893557</v>
      </c>
      <c r="Y49" s="10">
        <f t="shared" si="25"/>
        <v>3.069827866168525</v>
      </c>
      <c r="Z49" s="10">
        <f t="shared" si="25"/>
        <v>0</v>
      </c>
      <c r="AA49" s="10">
        <f t="shared" si="25"/>
        <v>0</v>
      </c>
      <c r="AB49" s="10">
        <f t="shared" si="25"/>
        <v>0.06768016549790352</v>
      </c>
      <c r="AC49" s="10">
        <f t="shared" si="25"/>
        <v>0</v>
      </c>
      <c r="AD49" s="10">
        <f t="shared" si="25"/>
        <v>0</v>
      </c>
      <c r="AE49" s="10">
        <f t="shared" si="25"/>
        <v>0.08445120467266976</v>
      </c>
      <c r="AF49" s="10">
        <f t="shared" si="25"/>
        <v>6.5051631503241065</v>
      </c>
      <c r="AG49" s="10">
        <f t="shared" si="25"/>
        <v>5.049425430510535</v>
      </c>
      <c r="AH49" s="10">
        <f t="shared" si="25"/>
        <v>7.193683154539424</v>
      </c>
      <c r="AI49" s="10">
        <f t="shared" si="25"/>
        <v>0.5052520207360013</v>
      </c>
      <c r="AJ49" s="10">
        <f t="shared" si="25"/>
        <v>0</v>
      </c>
      <c r="AK49" s="10">
        <f t="shared" si="25"/>
        <v>0</v>
      </c>
      <c r="AL49" s="10">
        <f t="shared" si="25"/>
        <v>0</v>
      </c>
      <c r="AM49" s="10">
        <f t="shared" si="25"/>
        <v>0</v>
      </c>
      <c r="AN49" s="10">
        <f t="shared" si="25"/>
        <v>4.417755800769532</v>
      </c>
      <c r="AO49" s="10">
        <f t="shared" si="25"/>
        <v>0.0014946425094402049</v>
      </c>
      <c r="AP49" s="10">
        <f t="shared" si="25"/>
        <v>0.005039531782147116</v>
      </c>
      <c r="AQ49" s="10">
        <f t="shared" si="25"/>
        <v>1.8276356123970694</v>
      </c>
      <c r="AR49" s="10">
        <f t="shared" si="25"/>
        <v>0</v>
      </c>
      <c r="AS49" s="10">
        <f t="shared" si="25"/>
        <v>0</v>
      </c>
      <c r="AT49" s="44">
        <f t="shared" si="25"/>
        <v>0</v>
      </c>
    </row>
    <row r="50" spans="1:46" ht="12.75">
      <c r="A50" s="36" t="s">
        <v>154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40"/>
    </row>
    <row r="51" spans="1:46" ht="12.75">
      <c r="A51" s="34" t="s">
        <v>155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39"/>
    </row>
    <row r="52" spans="1:46" ht="12.75">
      <c r="A52" s="36" t="s">
        <v>156</v>
      </c>
      <c r="B52" s="5">
        <v>289259273</v>
      </c>
      <c r="C52" s="5">
        <v>494648554</v>
      </c>
      <c r="D52" s="5">
        <v>27882000</v>
      </c>
      <c r="E52" s="5">
        <v>9276000</v>
      </c>
      <c r="F52" s="5">
        <v>14494000</v>
      </c>
      <c r="G52" s="5">
        <v>87912010</v>
      </c>
      <c r="H52" s="5">
        <v>32509000</v>
      </c>
      <c r="I52" s="5">
        <v>31311050</v>
      </c>
      <c r="J52" s="5">
        <v>42322176</v>
      </c>
      <c r="K52" s="5">
        <v>35006900</v>
      </c>
      <c r="L52" s="5">
        <v>11040000</v>
      </c>
      <c r="M52" s="5">
        <v>0</v>
      </c>
      <c r="N52" s="5">
        <v>1500000</v>
      </c>
      <c r="O52" s="5">
        <v>0</v>
      </c>
      <c r="P52" s="5">
        <v>1300000</v>
      </c>
      <c r="Q52" s="5">
        <v>9406481</v>
      </c>
      <c r="R52" s="5">
        <v>400000</v>
      </c>
      <c r="S52" s="5">
        <v>3530000</v>
      </c>
      <c r="T52" s="5">
        <v>0</v>
      </c>
      <c r="U52" s="5">
        <v>35930897</v>
      </c>
      <c r="V52" s="5">
        <v>12500000</v>
      </c>
      <c r="W52" s="5">
        <v>3829810</v>
      </c>
      <c r="X52" s="5">
        <v>1000000</v>
      </c>
      <c r="Y52" s="5">
        <v>5507968</v>
      </c>
      <c r="Z52" s="5">
        <v>0</v>
      </c>
      <c r="AA52" s="5">
        <v>2000000</v>
      </c>
      <c r="AB52" s="5">
        <v>5942358</v>
      </c>
      <c r="AC52" s="5">
        <v>10225362</v>
      </c>
      <c r="AD52" s="5">
        <v>544479000</v>
      </c>
      <c r="AE52" s="5">
        <v>2300000</v>
      </c>
      <c r="AF52" s="5">
        <v>4855000</v>
      </c>
      <c r="AG52" s="5">
        <v>2705000</v>
      </c>
      <c r="AH52" s="5">
        <v>0</v>
      </c>
      <c r="AI52" s="5">
        <v>171729000</v>
      </c>
      <c r="AJ52" s="5">
        <v>0</v>
      </c>
      <c r="AK52" s="5">
        <v>0</v>
      </c>
      <c r="AL52" s="5">
        <v>1000000</v>
      </c>
      <c r="AM52" s="5">
        <v>800000</v>
      </c>
      <c r="AN52" s="5">
        <v>18035378</v>
      </c>
      <c r="AO52" s="5">
        <v>745710842</v>
      </c>
      <c r="AP52" s="5">
        <v>0</v>
      </c>
      <c r="AQ52" s="5">
        <v>1031620</v>
      </c>
      <c r="AR52" s="5">
        <v>38950000</v>
      </c>
      <c r="AS52" s="5">
        <v>0</v>
      </c>
      <c r="AT52" s="37">
        <v>538862079</v>
      </c>
    </row>
    <row r="53" spans="1:46" ht="12.75">
      <c r="A53" s="43" t="s">
        <v>157</v>
      </c>
      <c r="B53" s="12">
        <v>77851023</v>
      </c>
      <c r="C53" s="12">
        <v>121147000</v>
      </c>
      <c r="D53" s="12">
        <v>6680000</v>
      </c>
      <c r="E53" s="12">
        <v>1032000</v>
      </c>
      <c r="F53" s="12">
        <v>10244000</v>
      </c>
      <c r="G53" s="12">
        <v>10285000</v>
      </c>
      <c r="H53" s="12">
        <v>5000000</v>
      </c>
      <c r="I53" s="12">
        <v>0</v>
      </c>
      <c r="J53" s="12">
        <v>1665157</v>
      </c>
      <c r="K53" s="12">
        <v>8500000</v>
      </c>
      <c r="L53" s="12">
        <v>11040000</v>
      </c>
      <c r="M53" s="12">
        <v>0</v>
      </c>
      <c r="N53" s="12">
        <v>0</v>
      </c>
      <c r="O53" s="12">
        <v>0</v>
      </c>
      <c r="P53" s="12">
        <v>1000000</v>
      </c>
      <c r="Q53" s="12">
        <v>7127000</v>
      </c>
      <c r="R53" s="12">
        <v>0</v>
      </c>
      <c r="S53" s="12">
        <v>1510000</v>
      </c>
      <c r="T53" s="12">
        <v>0</v>
      </c>
      <c r="U53" s="12">
        <v>0</v>
      </c>
      <c r="V53" s="12">
        <v>4000000</v>
      </c>
      <c r="W53" s="12">
        <v>3829810</v>
      </c>
      <c r="X53" s="12">
        <v>0</v>
      </c>
      <c r="Y53" s="12">
        <v>4929448</v>
      </c>
      <c r="Z53" s="12">
        <v>0</v>
      </c>
      <c r="AA53" s="12">
        <v>0</v>
      </c>
      <c r="AB53" s="12">
        <v>0</v>
      </c>
      <c r="AC53" s="12">
        <v>4100000</v>
      </c>
      <c r="AD53" s="12">
        <v>0</v>
      </c>
      <c r="AE53" s="12">
        <v>2150000</v>
      </c>
      <c r="AF53" s="12">
        <v>805000</v>
      </c>
      <c r="AG53" s="12">
        <v>285000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18035378</v>
      </c>
      <c r="AO53" s="12">
        <v>0</v>
      </c>
      <c r="AP53" s="12">
        <v>0</v>
      </c>
      <c r="AQ53" s="12">
        <v>0</v>
      </c>
      <c r="AR53" s="12">
        <v>33250000</v>
      </c>
      <c r="AS53" s="12">
        <v>0</v>
      </c>
      <c r="AT53" s="46">
        <v>0</v>
      </c>
    </row>
    <row r="54" spans="1:46" ht="12.75">
      <c r="A54" s="43" t="s">
        <v>158</v>
      </c>
      <c r="B54" s="12">
        <v>30800000</v>
      </c>
      <c r="C54" s="12">
        <v>134401554</v>
      </c>
      <c r="D54" s="12">
        <v>20317000</v>
      </c>
      <c r="E54" s="12">
        <v>2423000</v>
      </c>
      <c r="F54" s="12">
        <v>1050000</v>
      </c>
      <c r="G54" s="12">
        <v>59922010</v>
      </c>
      <c r="H54" s="12">
        <v>0</v>
      </c>
      <c r="I54" s="12">
        <v>18976050</v>
      </c>
      <c r="J54" s="12">
        <v>19526398</v>
      </c>
      <c r="K54" s="12">
        <v>5000000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33370897</v>
      </c>
      <c r="V54" s="12">
        <v>8000000</v>
      </c>
      <c r="W54" s="12">
        <v>0</v>
      </c>
      <c r="X54" s="12">
        <v>0</v>
      </c>
      <c r="Y54" s="12">
        <v>574172</v>
      </c>
      <c r="Z54" s="12">
        <v>0</v>
      </c>
      <c r="AA54" s="12">
        <v>0</v>
      </c>
      <c r="AB54" s="12">
        <v>5942358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115229000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745710842</v>
      </c>
      <c r="AP54" s="12">
        <v>0</v>
      </c>
      <c r="AQ54" s="12">
        <v>0</v>
      </c>
      <c r="AR54" s="12">
        <v>0</v>
      </c>
      <c r="AS54" s="12">
        <v>0</v>
      </c>
      <c r="AT54" s="46">
        <v>538862079</v>
      </c>
    </row>
    <row r="55" spans="1:46" ht="12.75">
      <c r="A55" s="43" t="s">
        <v>159</v>
      </c>
      <c r="B55" s="12">
        <v>177608250</v>
      </c>
      <c r="C55" s="12">
        <v>234600000</v>
      </c>
      <c r="D55" s="12">
        <v>885000</v>
      </c>
      <c r="E55" s="12">
        <v>5455000</v>
      </c>
      <c r="F55" s="12">
        <v>3200000</v>
      </c>
      <c r="G55" s="12">
        <v>17705000</v>
      </c>
      <c r="H55" s="12">
        <v>26529000</v>
      </c>
      <c r="I55" s="12">
        <v>12000000</v>
      </c>
      <c r="J55" s="12">
        <v>6744174</v>
      </c>
      <c r="K55" s="12">
        <v>21506900</v>
      </c>
      <c r="L55" s="12">
        <v>0</v>
      </c>
      <c r="M55" s="12">
        <v>0</v>
      </c>
      <c r="N55" s="12">
        <v>1500000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2560000</v>
      </c>
      <c r="V55" s="12">
        <v>500000</v>
      </c>
      <c r="W55" s="12">
        <v>0</v>
      </c>
      <c r="X55" s="12">
        <v>1000000</v>
      </c>
      <c r="Y55" s="12">
        <v>4348</v>
      </c>
      <c r="Z55" s="12">
        <v>0</v>
      </c>
      <c r="AA55" s="12">
        <v>0</v>
      </c>
      <c r="AB55" s="12">
        <v>0</v>
      </c>
      <c r="AC55" s="12">
        <v>0</v>
      </c>
      <c r="AD55" s="12">
        <v>544479000</v>
      </c>
      <c r="AE55" s="12">
        <v>0</v>
      </c>
      <c r="AF55" s="12">
        <v>0</v>
      </c>
      <c r="AG55" s="12">
        <v>0</v>
      </c>
      <c r="AH55" s="12">
        <v>0</v>
      </c>
      <c r="AI55" s="12">
        <v>56500000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46">
        <v>0</v>
      </c>
    </row>
    <row r="56" spans="1:46" ht="12.75">
      <c r="A56" s="43" t="s">
        <v>160</v>
      </c>
      <c r="B56" s="12">
        <v>3000000</v>
      </c>
      <c r="C56" s="12">
        <v>4500000</v>
      </c>
      <c r="D56" s="12">
        <v>0</v>
      </c>
      <c r="E56" s="12">
        <v>366000</v>
      </c>
      <c r="F56" s="12">
        <v>0</v>
      </c>
      <c r="G56" s="12">
        <v>0</v>
      </c>
      <c r="H56" s="12">
        <v>980000</v>
      </c>
      <c r="I56" s="12">
        <v>335000</v>
      </c>
      <c r="J56" s="12">
        <v>14386447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300000</v>
      </c>
      <c r="Q56" s="12">
        <v>2279481</v>
      </c>
      <c r="R56" s="12">
        <v>400000</v>
      </c>
      <c r="S56" s="12">
        <v>2020000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2000000</v>
      </c>
      <c r="AB56" s="12">
        <v>0</v>
      </c>
      <c r="AC56" s="12">
        <v>6125362</v>
      </c>
      <c r="AD56" s="12">
        <v>0</v>
      </c>
      <c r="AE56" s="12">
        <v>150000</v>
      </c>
      <c r="AF56" s="12">
        <v>4050000</v>
      </c>
      <c r="AG56" s="12">
        <v>2420000</v>
      </c>
      <c r="AH56" s="12">
        <v>0</v>
      </c>
      <c r="AI56" s="12">
        <v>0</v>
      </c>
      <c r="AJ56" s="12">
        <v>0</v>
      </c>
      <c r="AK56" s="12">
        <v>0</v>
      </c>
      <c r="AL56" s="12">
        <v>1000000</v>
      </c>
      <c r="AM56" s="12">
        <v>800000</v>
      </c>
      <c r="AN56" s="12">
        <v>0</v>
      </c>
      <c r="AO56" s="12">
        <v>0</v>
      </c>
      <c r="AP56" s="12">
        <v>0</v>
      </c>
      <c r="AQ56" s="12">
        <v>1031620</v>
      </c>
      <c r="AR56" s="12">
        <v>5700000</v>
      </c>
      <c r="AS56" s="12">
        <v>0</v>
      </c>
      <c r="AT56" s="46">
        <v>0</v>
      </c>
    </row>
    <row r="57" spans="1:46" ht="12.75">
      <c r="A57" s="36" t="s">
        <v>161</v>
      </c>
      <c r="B57" s="5">
        <v>317920978</v>
      </c>
      <c r="C57" s="5">
        <v>367779000</v>
      </c>
      <c r="D57" s="5">
        <v>4820000</v>
      </c>
      <c r="E57" s="5">
        <v>21097750</v>
      </c>
      <c r="F57" s="5">
        <v>7687980</v>
      </c>
      <c r="G57" s="5">
        <v>31162000</v>
      </c>
      <c r="H57" s="5">
        <v>4200000</v>
      </c>
      <c r="I57" s="5">
        <v>5948000</v>
      </c>
      <c r="J57" s="5">
        <v>4070155</v>
      </c>
      <c r="K57" s="5">
        <v>0</v>
      </c>
      <c r="L57" s="5">
        <v>5834850</v>
      </c>
      <c r="M57" s="5">
        <v>50000</v>
      </c>
      <c r="N57" s="5">
        <v>55333774</v>
      </c>
      <c r="O57" s="5">
        <v>23980000</v>
      </c>
      <c r="P57" s="5">
        <v>11930236</v>
      </c>
      <c r="Q57" s="5">
        <v>66231669</v>
      </c>
      <c r="R57" s="5">
        <v>25294644</v>
      </c>
      <c r="S57" s="5">
        <v>27239250</v>
      </c>
      <c r="T57" s="5">
        <v>6950550</v>
      </c>
      <c r="U57" s="5">
        <v>65787350</v>
      </c>
      <c r="V57" s="5">
        <v>11728000</v>
      </c>
      <c r="W57" s="5">
        <v>5429810</v>
      </c>
      <c r="X57" s="5">
        <v>6887000</v>
      </c>
      <c r="Y57" s="5">
        <v>40311898</v>
      </c>
      <c r="Z57" s="5">
        <v>40610000</v>
      </c>
      <c r="AA57" s="5">
        <v>14170450</v>
      </c>
      <c r="AB57" s="5">
        <v>58305190</v>
      </c>
      <c r="AC57" s="5">
        <v>7608234</v>
      </c>
      <c r="AD57" s="5">
        <v>0</v>
      </c>
      <c r="AE57" s="5">
        <v>36677350</v>
      </c>
      <c r="AF57" s="5">
        <v>28255180</v>
      </c>
      <c r="AG57" s="5">
        <v>18261579</v>
      </c>
      <c r="AH57" s="5">
        <v>11414500</v>
      </c>
      <c r="AI57" s="5">
        <v>0</v>
      </c>
      <c r="AJ57" s="5">
        <v>76463000</v>
      </c>
      <c r="AK57" s="5">
        <v>0</v>
      </c>
      <c r="AL57" s="5">
        <v>45230000</v>
      </c>
      <c r="AM57" s="5">
        <v>39097714</v>
      </c>
      <c r="AN57" s="5">
        <v>56818225</v>
      </c>
      <c r="AO57" s="5">
        <v>4455265</v>
      </c>
      <c r="AP57" s="5">
        <v>145451100</v>
      </c>
      <c r="AQ57" s="5">
        <v>92782136</v>
      </c>
      <c r="AR57" s="5">
        <v>46345000</v>
      </c>
      <c r="AS57" s="5">
        <v>27913550</v>
      </c>
      <c r="AT57" s="37">
        <v>396000</v>
      </c>
    </row>
    <row r="58" spans="1:46" ht="12.75">
      <c r="A58" s="43" t="s">
        <v>162</v>
      </c>
      <c r="B58" s="12">
        <v>192920978</v>
      </c>
      <c r="C58" s="12">
        <v>85617000</v>
      </c>
      <c r="D58" s="12">
        <v>0</v>
      </c>
      <c r="E58" s="12">
        <v>1700000</v>
      </c>
      <c r="F58" s="12">
        <v>1687980</v>
      </c>
      <c r="G58" s="12">
        <v>28152000</v>
      </c>
      <c r="H58" s="12">
        <v>150000</v>
      </c>
      <c r="I58" s="12">
        <v>47000</v>
      </c>
      <c r="J58" s="12">
        <v>60000</v>
      </c>
      <c r="K58" s="12">
        <v>0</v>
      </c>
      <c r="L58" s="12">
        <v>0</v>
      </c>
      <c r="M58" s="12">
        <v>50000</v>
      </c>
      <c r="N58" s="12">
        <v>70000</v>
      </c>
      <c r="O58" s="12">
        <v>30000</v>
      </c>
      <c r="P58" s="12">
        <v>254753</v>
      </c>
      <c r="Q58" s="12">
        <v>1359600</v>
      </c>
      <c r="R58" s="12">
        <v>0</v>
      </c>
      <c r="S58" s="12">
        <v>2170000</v>
      </c>
      <c r="T58" s="12">
        <v>0</v>
      </c>
      <c r="U58" s="12">
        <v>65787350</v>
      </c>
      <c r="V58" s="12">
        <v>546600</v>
      </c>
      <c r="W58" s="12">
        <v>0</v>
      </c>
      <c r="X58" s="12">
        <v>327000</v>
      </c>
      <c r="Y58" s="12">
        <v>4170406</v>
      </c>
      <c r="Z58" s="12">
        <v>4910000</v>
      </c>
      <c r="AA58" s="12">
        <v>1275000</v>
      </c>
      <c r="AB58" s="12">
        <v>60000</v>
      </c>
      <c r="AC58" s="12">
        <v>0</v>
      </c>
      <c r="AD58" s="12">
        <v>0</v>
      </c>
      <c r="AE58" s="12">
        <v>3637000</v>
      </c>
      <c r="AF58" s="12">
        <v>350000</v>
      </c>
      <c r="AG58" s="12">
        <v>3703000</v>
      </c>
      <c r="AH58" s="12">
        <v>0</v>
      </c>
      <c r="AI58" s="12">
        <v>0</v>
      </c>
      <c r="AJ58" s="12">
        <v>10000000</v>
      </c>
      <c r="AK58" s="12">
        <v>0</v>
      </c>
      <c r="AL58" s="12">
        <v>970000</v>
      </c>
      <c r="AM58" s="12">
        <v>2600000</v>
      </c>
      <c r="AN58" s="12">
        <v>50750</v>
      </c>
      <c r="AO58" s="12">
        <v>2679265</v>
      </c>
      <c r="AP58" s="12">
        <v>15780000</v>
      </c>
      <c r="AQ58" s="12">
        <v>6052700</v>
      </c>
      <c r="AR58" s="12">
        <v>800000</v>
      </c>
      <c r="AS58" s="12">
        <v>0</v>
      </c>
      <c r="AT58" s="46">
        <v>396000</v>
      </c>
    </row>
    <row r="59" spans="1:46" ht="12.75">
      <c r="A59" s="43" t="s">
        <v>163</v>
      </c>
      <c r="B59" s="12">
        <v>120000000</v>
      </c>
      <c r="C59" s="12">
        <v>269662000</v>
      </c>
      <c r="D59" s="12">
        <v>4820000</v>
      </c>
      <c r="E59" s="12">
        <v>19377750</v>
      </c>
      <c r="F59" s="12">
        <v>6000000</v>
      </c>
      <c r="G59" s="12">
        <v>3010000</v>
      </c>
      <c r="H59" s="12">
        <v>4050000</v>
      </c>
      <c r="I59" s="12">
        <v>5892000</v>
      </c>
      <c r="J59" s="12">
        <v>4010155</v>
      </c>
      <c r="K59" s="12">
        <v>0</v>
      </c>
      <c r="L59" s="12">
        <v>5834850</v>
      </c>
      <c r="M59" s="12">
        <v>0</v>
      </c>
      <c r="N59" s="12">
        <v>55263774</v>
      </c>
      <c r="O59" s="12">
        <v>23950000</v>
      </c>
      <c r="P59" s="12">
        <v>11675483</v>
      </c>
      <c r="Q59" s="12">
        <v>64857069</v>
      </c>
      <c r="R59" s="12">
        <v>25294644</v>
      </c>
      <c r="S59" s="12">
        <v>25069250</v>
      </c>
      <c r="T59" s="12">
        <v>6950550</v>
      </c>
      <c r="U59" s="12">
        <v>0</v>
      </c>
      <c r="V59" s="12">
        <v>11181400</v>
      </c>
      <c r="W59" s="12">
        <v>5429810</v>
      </c>
      <c r="X59" s="12">
        <v>6560000</v>
      </c>
      <c r="Y59" s="12">
        <v>36141492</v>
      </c>
      <c r="Z59" s="12">
        <v>35700000</v>
      </c>
      <c r="AA59" s="12">
        <v>12895450</v>
      </c>
      <c r="AB59" s="12">
        <v>58245190</v>
      </c>
      <c r="AC59" s="12">
        <v>7608234</v>
      </c>
      <c r="AD59" s="12">
        <v>0</v>
      </c>
      <c r="AE59" s="12">
        <v>33040350</v>
      </c>
      <c r="AF59" s="12">
        <v>27905180</v>
      </c>
      <c r="AG59" s="12">
        <v>14558579</v>
      </c>
      <c r="AH59" s="12">
        <v>11414500</v>
      </c>
      <c r="AI59" s="12">
        <v>0</v>
      </c>
      <c r="AJ59" s="12">
        <v>66463000</v>
      </c>
      <c r="AK59" s="12">
        <v>0</v>
      </c>
      <c r="AL59" s="12">
        <v>44260000</v>
      </c>
      <c r="AM59" s="12">
        <v>36497714</v>
      </c>
      <c r="AN59" s="12">
        <v>56767475</v>
      </c>
      <c r="AO59" s="12">
        <v>1776000</v>
      </c>
      <c r="AP59" s="12">
        <v>129671100</v>
      </c>
      <c r="AQ59" s="12">
        <v>86729436</v>
      </c>
      <c r="AR59" s="12">
        <v>45545000</v>
      </c>
      <c r="AS59" s="12">
        <v>27913550</v>
      </c>
      <c r="AT59" s="46">
        <v>0</v>
      </c>
    </row>
    <row r="60" spans="1:46" ht="12.75">
      <c r="A60" s="43" t="s">
        <v>164</v>
      </c>
      <c r="B60" s="12">
        <v>5000000</v>
      </c>
      <c r="C60" s="12">
        <v>12500000</v>
      </c>
      <c r="D60" s="12">
        <v>0</v>
      </c>
      <c r="E60" s="12">
        <v>20000</v>
      </c>
      <c r="F60" s="12">
        <v>0</v>
      </c>
      <c r="G60" s="12">
        <v>0</v>
      </c>
      <c r="H60" s="12">
        <v>0</v>
      </c>
      <c r="I60" s="12">
        <v>9000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15000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46">
        <v>0</v>
      </c>
    </row>
    <row r="61" spans="1:46" ht="12.75">
      <c r="A61" s="36" t="s">
        <v>165</v>
      </c>
      <c r="B61" s="5">
        <v>44700000</v>
      </c>
      <c r="C61" s="5">
        <v>36880000</v>
      </c>
      <c r="D61" s="5">
        <v>1373500</v>
      </c>
      <c r="E61" s="5">
        <v>523500</v>
      </c>
      <c r="F61" s="5">
        <v>70000</v>
      </c>
      <c r="G61" s="5">
        <v>3005100</v>
      </c>
      <c r="H61" s="5">
        <v>535200</v>
      </c>
      <c r="I61" s="5">
        <v>745000</v>
      </c>
      <c r="J61" s="5">
        <v>3593275</v>
      </c>
      <c r="K61" s="5">
        <v>0</v>
      </c>
      <c r="L61" s="5">
        <v>50000</v>
      </c>
      <c r="M61" s="5">
        <v>15003000</v>
      </c>
      <c r="N61" s="5">
        <v>2452600</v>
      </c>
      <c r="O61" s="5">
        <v>53282929</v>
      </c>
      <c r="P61" s="5">
        <v>1586497</v>
      </c>
      <c r="Q61" s="5">
        <v>1653000</v>
      </c>
      <c r="R61" s="5">
        <v>8357228</v>
      </c>
      <c r="S61" s="5">
        <v>13180000</v>
      </c>
      <c r="T61" s="5">
        <v>0</v>
      </c>
      <c r="U61" s="5">
        <v>401082796</v>
      </c>
      <c r="V61" s="5">
        <v>0</v>
      </c>
      <c r="W61" s="5">
        <v>5285000</v>
      </c>
      <c r="X61" s="5">
        <v>200000</v>
      </c>
      <c r="Y61" s="5">
        <v>28534700</v>
      </c>
      <c r="Z61" s="5">
        <v>0</v>
      </c>
      <c r="AA61" s="5">
        <v>1230000</v>
      </c>
      <c r="AB61" s="5">
        <v>1024000</v>
      </c>
      <c r="AC61" s="5">
        <v>450000</v>
      </c>
      <c r="AD61" s="5">
        <v>0</v>
      </c>
      <c r="AE61" s="5">
        <v>1200000</v>
      </c>
      <c r="AF61" s="5">
        <v>4400000</v>
      </c>
      <c r="AG61" s="5">
        <v>775000</v>
      </c>
      <c r="AH61" s="5">
        <v>1065000</v>
      </c>
      <c r="AI61" s="5">
        <v>735500</v>
      </c>
      <c r="AJ61" s="5">
        <v>1580000</v>
      </c>
      <c r="AK61" s="5">
        <v>300917</v>
      </c>
      <c r="AL61" s="5">
        <v>3810000</v>
      </c>
      <c r="AM61" s="5">
        <v>1069699</v>
      </c>
      <c r="AN61" s="5">
        <v>3703764</v>
      </c>
      <c r="AO61" s="5">
        <v>4805000</v>
      </c>
      <c r="AP61" s="5">
        <v>31351000</v>
      </c>
      <c r="AQ61" s="5">
        <v>2164142</v>
      </c>
      <c r="AR61" s="5">
        <v>2321000</v>
      </c>
      <c r="AS61" s="5">
        <v>1050000</v>
      </c>
      <c r="AT61" s="37">
        <v>5828800</v>
      </c>
    </row>
    <row r="62" spans="1:46" ht="12.75">
      <c r="A62" s="36" t="s">
        <v>166</v>
      </c>
      <c r="B62" s="5">
        <v>88117020</v>
      </c>
      <c r="C62" s="5">
        <v>179768446</v>
      </c>
      <c r="D62" s="5">
        <v>14280000</v>
      </c>
      <c r="E62" s="5">
        <v>1035000</v>
      </c>
      <c r="F62" s="5">
        <v>105000</v>
      </c>
      <c r="G62" s="5">
        <v>2657000</v>
      </c>
      <c r="H62" s="5">
        <v>300000</v>
      </c>
      <c r="I62" s="5">
        <v>4182009</v>
      </c>
      <c r="J62" s="5">
        <v>11464303</v>
      </c>
      <c r="K62" s="5">
        <v>0</v>
      </c>
      <c r="L62" s="5">
        <v>987000</v>
      </c>
      <c r="M62" s="5">
        <v>1057000</v>
      </c>
      <c r="N62" s="5">
        <v>2040000</v>
      </c>
      <c r="O62" s="5">
        <v>1150000</v>
      </c>
      <c r="P62" s="5">
        <v>970000</v>
      </c>
      <c r="Q62" s="5">
        <v>15600900</v>
      </c>
      <c r="R62" s="5">
        <v>6080902</v>
      </c>
      <c r="S62" s="5">
        <v>1200000</v>
      </c>
      <c r="T62" s="5">
        <v>4192000</v>
      </c>
      <c r="U62" s="5">
        <v>9040018</v>
      </c>
      <c r="V62" s="5">
        <v>1500000</v>
      </c>
      <c r="W62" s="5">
        <v>5489430</v>
      </c>
      <c r="X62" s="5">
        <v>3191000</v>
      </c>
      <c r="Y62" s="5">
        <v>30796816</v>
      </c>
      <c r="Z62" s="5">
        <v>2315711</v>
      </c>
      <c r="AA62" s="5">
        <v>6550000</v>
      </c>
      <c r="AB62" s="5">
        <v>2220000</v>
      </c>
      <c r="AC62" s="5">
        <v>2000000</v>
      </c>
      <c r="AD62" s="5">
        <v>0</v>
      </c>
      <c r="AE62" s="5">
        <v>391000</v>
      </c>
      <c r="AF62" s="5">
        <v>7643570</v>
      </c>
      <c r="AG62" s="5">
        <v>565800</v>
      </c>
      <c r="AH62" s="5">
        <v>2741500</v>
      </c>
      <c r="AI62" s="5">
        <v>0</v>
      </c>
      <c r="AJ62" s="5">
        <v>1425000</v>
      </c>
      <c r="AK62" s="5">
        <v>694300</v>
      </c>
      <c r="AL62" s="5">
        <v>3670000</v>
      </c>
      <c r="AM62" s="5">
        <v>1250000</v>
      </c>
      <c r="AN62" s="5">
        <v>9199838</v>
      </c>
      <c r="AO62" s="5">
        <v>12214384</v>
      </c>
      <c r="AP62" s="5">
        <v>3167183</v>
      </c>
      <c r="AQ62" s="5">
        <v>1496850</v>
      </c>
      <c r="AR62" s="5">
        <v>1259143</v>
      </c>
      <c r="AS62" s="5">
        <v>0</v>
      </c>
      <c r="AT62" s="37">
        <v>12220000</v>
      </c>
    </row>
    <row r="63" spans="1:46" ht="12.75">
      <c r="A63" s="36" t="s">
        <v>167</v>
      </c>
      <c r="B63" s="5">
        <v>9100000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71965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550000</v>
      </c>
      <c r="AL63" s="5">
        <v>0</v>
      </c>
      <c r="AM63" s="5">
        <v>0</v>
      </c>
      <c r="AN63" s="5">
        <v>0</v>
      </c>
      <c r="AO63" s="5">
        <v>400000</v>
      </c>
      <c r="AP63" s="5">
        <v>0</v>
      </c>
      <c r="AQ63" s="5">
        <v>0</v>
      </c>
      <c r="AR63" s="5">
        <v>0</v>
      </c>
      <c r="AS63" s="5">
        <v>0</v>
      </c>
      <c r="AT63" s="37">
        <v>0</v>
      </c>
    </row>
    <row r="64" spans="1:46" ht="25.5">
      <c r="A64" s="36" t="s">
        <v>168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40"/>
    </row>
    <row r="65" spans="1:46" ht="12.75">
      <c r="A65" s="34" t="s">
        <v>156</v>
      </c>
      <c r="B65" s="13">
        <f>IF(B36=0,0,B52*100/B36)</f>
        <v>38.61438082852127</v>
      </c>
      <c r="C65" s="13">
        <f aca="true" t="shared" si="26" ref="C65:AT65">IF(C36=0,0,C52*100/C36)</f>
        <v>45.84001071286916</v>
      </c>
      <c r="D65" s="13">
        <f t="shared" si="26"/>
        <v>57.66045227533579</v>
      </c>
      <c r="E65" s="13">
        <f t="shared" si="26"/>
        <v>29.049002184312098</v>
      </c>
      <c r="F65" s="13">
        <f t="shared" si="26"/>
        <v>64.82986521435363</v>
      </c>
      <c r="G65" s="13">
        <f t="shared" si="26"/>
        <v>70.47839635210686</v>
      </c>
      <c r="H65" s="13">
        <f t="shared" si="26"/>
        <v>86.58860756122117</v>
      </c>
      <c r="I65" s="13">
        <f t="shared" si="26"/>
        <v>74.22132036557385</v>
      </c>
      <c r="J65" s="13">
        <f t="shared" si="26"/>
        <v>68.79207873284224</v>
      </c>
      <c r="K65" s="13">
        <f t="shared" si="26"/>
        <v>100</v>
      </c>
      <c r="L65" s="13">
        <f t="shared" si="26"/>
        <v>61.63517447946471</v>
      </c>
      <c r="M65" s="13">
        <f t="shared" si="26"/>
        <v>0</v>
      </c>
      <c r="N65" s="13">
        <f t="shared" si="26"/>
        <v>2.4459297071762305</v>
      </c>
      <c r="O65" s="13">
        <f t="shared" si="26"/>
        <v>0</v>
      </c>
      <c r="P65" s="13">
        <f t="shared" si="26"/>
        <v>8.234762695992895</v>
      </c>
      <c r="Q65" s="13">
        <f t="shared" si="26"/>
        <v>10.126249770567018</v>
      </c>
      <c r="R65" s="13">
        <f t="shared" si="26"/>
        <v>0.9966916316325405</v>
      </c>
      <c r="S65" s="13">
        <f t="shared" si="26"/>
        <v>7.8185130428523175</v>
      </c>
      <c r="T65" s="13">
        <f t="shared" si="26"/>
        <v>0</v>
      </c>
      <c r="U65" s="13">
        <f t="shared" si="26"/>
        <v>7.019932502054578</v>
      </c>
      <c r="V65" s="13">
        <f t="shared" si="26"/>
        <v>48.585199004975124</v>
      </c>
      <c r="W65" s="13">
        <f t="shared" si="26"/>
        <v>19.116504151681763</v>
      </c>
      <c r="X65" s="13">
        <f t="shared" si="26"/>
        <v>8.866820358219542</v>
      </c>
      <c r="Y65" s="13">
        <f t="shared" si="26"/>
        <v>5.238131820274126</v>
      </c>
      <c r="Z65" s="13">
        <f t="shared" si="26"/>
        <v>0</v>
      </c>
      <c r="AA65" s="13">
        <f t="shared" si="26"/>
        <v>8.350573788801462</v>
      </c>
      <c r="AB65" s="13">
        <f t="shared" si="26"/>
        <v>8.804595799165845</v>
      </c>
      <c r="AC65" s="13">
        <f t="shared" si="26"/>
        <v>50.41197823107895</v>
      </c>
      <c r="AD65" s="13">
        <f t="shared" si="26"/>
        <v>100</v>
      </c>
      <c r="AE65" s="13">
        <f t="shared" si="26"/>
        <v>5.669444283536303</v>
      </c>
      <c r="AF65" s="13">
        <f t="shared" si="26"/>
        <v>10.752152368297207</v>
      </c>
      <c r="AG65" s="13">
        <f t="shared" si="26"/>
        <v>12.126032376999557</v>
      </c>
      <c r="AH65" s="13">
        <f t="shared" si="26"/>
        <v>0</v>
      </c>
      <c r="AI65" s="13">
        <f t="shared" si="26"/>
        <v>99.57353542323203</v>
      </c>
      <c r="AJ65" s="13">
        <f t="shared" si="26"/>
        <v>0</v>
      </c>
      <c r="AK65" s="13">
        <f t="shared" si="26"/>
        <v>0</v>
      </c>
      <c r="AL65" s="13">
        <f t="shared" si="26"/>
        <v>1.861850679575498</v>
      </c>
      <c r="AM65" s="13">
        <f t="shared" si="26"/>
        <v>1.8949526822024836</v>
      </c>
      <c r="AN65" s="13">
        <f t="shared" si="26"/>
        <v>20.551449878104027</v>
      </c>
      <c r="AO65" s="13">
        <f t="shared" si="26"/>
        <v>97.1502003025745</v>
      </c>
      <c r="AP65" s="13">
        <f t="shared" si="26"/>
        <v>0</v>
      </c>
      <c r="AQ65" s="13">
        <f t="shared" si="26"/>
        <v>1.0583459010327474</v>
      </c>
      <c r="AR65" s="13">
        <f t="shared" si="26"/>
        <v>43.82552723431343</v>
      </c>
      <c r="AS65" s="13">
        <f t="shared" si="26"/>
        <v>0</v>
      </c>
      <c r="AT65" s="47">
        <f t="shared" si="26"/>
        <v>96.6903692211558</v>
      </c>
    </row>
    <row r="66" spans="1:46" ht="12.75">
      <c r="A66" s="43" t="s">
        <v>169</v>
      </c>
      <c r="B66" s="10">
        <f>IF(B36=0,0,B53*100/B36)</f>
        <v>10.392645389840167</v>
      </c>
      <c r="C66" s="10">
        <f aca="true" t="shared" si="27" ref="C66:AT66">IF(C36=0,0,C53*100/C36)</f>
        <v>11.226920068651328</v>
      </c>
      <c r="D66" s="10">
        <f t="shared" si="27"/>
        <v>13.81435410656492</v>
      </c>
      <c r="E66" s="10">
        <f t="shared" si="27"/>
        <v>3.2318424163659</v>
      </c>
      <c r="F66" s="10">
        <f t="shared" si="27"/>
        <v>45.820142076434294</v>
      </c>
      <c r="G66" s="10">
        <f t="shared" si="27"/>
        <v>8.245407043718135</v>
      </c>
      <c r="H66" s="10">
        <f t="shared" si="27"/>
        <v>13.317636279372048</v>
      </c>
      <c r="I66" s="10">
        <f t="shared" si="27"/>
        <v>0</v>
      </c>
      <c r="J66" s="10">
        <f t="shared" si="27"/>
        <v>2.7066096848740337</v>
      </c>
      <c r="K66" s="10">
        <f t="shared" si="27"/>
        <v>24.280927474297926</v>
      </c>
      <c r="L66" s="10">
        <f t="shared" si="27"/>
        <v>61.63517447946471</v>
      </c>
      <c r="M66" s="10">
        <f t="shared" si="27"/>
        <v>0</v>
      </c>
      <c r="N66" s="10">
        <f t="shared" si="27"/>
        <v>0</v>
      </c>
      <c r="O66" s="10">
        <f t="shared" si="27"/>
        <v>0</v>
      </c>
      <c r="P66" s="10">
        <f t="shared" si="27"/>
        <v>6.334432843071458</v>
      </c>
      <c r="Q66" s="10">
        <f t="shared" si="27"/>
        <v>7.672346557105802</v>
      </c>
      <c r="R66" s="10">
        <f t="shared" si="27"/>
        <v>0</v>
      </c>
      <c r="S66" s="10">
        <f t="shared" si="27"/>
        <v>3.3444630863192635</v>
      </c>
      <c r="T66" s="10">
        <f t="shared" si="27"/>
        <v>0</v>
      </c>
      <c r="U66" s="10">
        <f t="shared" si="27"/>
        <v>0</v>
      </c>
      <c r="V66" s="10">
        <f t="shared" si="27"/>
        <v>15.54726368159204</v>
      </c>
      <c r="W66" s="10">
        <f t="shared" si="27"/>
        <v>19.116504151681763</v>
      </c>
      <c r="X66" s="10">
        <f t="shared" si="27"/>
        <v>0</v>
      </c>
      <c r="Y66" s="10">
        <f t="shared" si="27"/>
        <v>4.687953601979287</v>
      </c>
      <c r="Z66" s="10">
        <f t="shared" si="27"/>
        <v>0</v>
      </c>
      <c r="AA66" s="10">
        <f t="shared" si="27"/>
        <v>0</v>
      </c>
      <c r="AB66" s="10">
        <f t="shared" si="27"/>
        <v>0</v>
      </c>
      <c r="AC66" s="10">
        <f t="shared" si="27"/>
        <v>20.213378337845025</v>
      </c>
      <c r="AD66" s="10">
        <f t="shared" si="27"/>
        <v>0</v>
      </c>
      <c r="AE66" s="10">
        <f t="shared" si="27"/>
        <v>5.299697917218719</v>
      </c>
      <c r="AF66" s="10">
        <f t="shared" si="27"/>
        <v>1.7827976635384657</v>
      </c>
      <c r="AG66" s="10">
        <f t="shared" si="27"/>
        <v>1.2776041506265707</v>
      </c>
      <c r="AH66" s="10">
        <f t="shared" si="27"/>
        <v>0</v>
      </c>
      <c r="AI66" s="10">
        <f t="shared" si="27"/>
        <v>0</v>
      </c>
      <c r="AJ66" s="10">
        <f t="shared" si="27"/>
        <v>0</v>
      </c>
      <c r="AK66" s="10">
        <f t="shared" si="27"/>
        <v>0</v>
      </c>
      <c r="AL66" s="10">
        <f t="shared" si="27"/>
        <v>0</v>
      </c>
      <c r="AM66" s="10">
        <f t="shared" si="27"/>
        <v>0</v>
      </c>
      <c r="AN66" s="10">
        <f t="shared" si="27"/>
        <v>20.551449878104027</v>
      </c>
      <c r="AO66" s="10">
        <f t="shared" si="27"/>
        <v>0</v>
      </c>
      <c r="AP66" s="10">
        <f t="shared" si="27"/>
        <v>0</v>
      </c>
      <c r="AQ66" s="10">
        <f t="shared" si="27"/>
        <v>0</v>
      </c>
      <c r="AR66" s="10">
        <f t="shared" si="27"/>
        <v>37.412035443926094</v>
      </c>
      <c r="AS66" s="10">
        <f t="shared" si="27"/>
        <v>0</v>
      </c>
      <c r="AT66" s="44">
        <f t="shared" si="27"/>
        <v>0</v>
      </c>
    </row>
    <row r="67" spans="1:46" ht="12.75">
      <c r="A67" s="43" t="s">
        <v>170</v>
      </c>
      <c r="B67" s="10">
        <f>IF(B36=0,0,B54*100/B36)</f>
        <v>4.111615566144547</v>
      </c>
      <c r="C67" s="10">
        <f aca="true" t="shared" si="28" ref="C67:AT67">IF(C36=0,0,C54*100/C36)</f>
        <v>12.455244486949946</v>
      </c>
      <c r="D67" s="10">
        <f t="shared" si="28"/>
        <v>42.0159030513592</v>
      </c>
      <c r="E67" s="10">
        <f t="shared" si="28"/>
        <v>7.587940091913348</v>
      </c>
      <c r="F67" s="10">
        <f t="shared" si="28"/>
        <v>4.6965198340741905</v>
      </c>
      <c r="G67" s="10">
        <f t="shared" si="28"/>
        <v>48.03902414465226</v>
      </c>
      <c r="H67" s="10">
        <f t="shared" si="28"/>
        <v>0</v>
      </c>
      <c r="I67" s="10">
        <f t="shared" si="28"/>
        <v>44.981803111781545</v>
      </c>
      <c r="J67" s="10">
        <f t="shared" si="28"/>
        <v>31.73895190513865</v>
      </c>
      <c r="K67" s="10">
        <f t="shared" si="28"/>
        <v>14.282898514292896</v>
      </c>
      <c r="L67" s="10">
        <f t="shared" si="28"/>
        <v>0</v>
      </c>
      <c r="M67" s="10">
        <f t="shared" si="28"/>
        <v>0</v>
      </c>
      <c r="N67" s="10">
        <f t="shared" si="28"/>
        <v>0</v>
      </c>
      <c r="O67" s="10">
        <f t="shared" si="28"/>
        <v>0</v>
      </c>
      <c r="P67" s="10">
        <f t="shared" si="28"/>
        <v>0</v>
      </c>
      <c r="Q67" s="10">
        <f t="shared" si="28"/>
        <v>0</v>
      </c>
      <c r="R67" s="10">
        <f t="shared" si="28"/>
        <v>0</v>
      </c>
      <c r="S67" s="10">
        <f t="shared" si="28"/>
        <v>0</v>
      </c>
      <c r="T67" s="10">
        <f t="shared" si="28"/>
        <v>0</v>
      </c>
      <c r="U67" s="10">
        <f t="shared" si="28"/>
        <v>6.51977723998974</v>
      </c>
      <c r="V67" s="10">
        <f t="shared" si="28"/>
        <v>31.09452736318408</v>
      </c>
      <c r="W67" s="10">
        <f t="shared" si="28"/>
        <v>0</v>
      </c>
      <c r="X67" s="10">
        <f t="shared" si="28"/>
        <v>0</v>
      </c>
      <c r="Y67" s="10">
        <f t="shared" si="28"/>
        <v>0.5460432274679947</v>
      </c>
      <c r="Z67" s="10">
        <f t="shared" si="28"/>
        <v>0</v>
      </c>
      <c r="AA67" s="10">
        <f t="shared" si="28"/>
        <v>0</v>
      </c>
      <c r="AB67" s="10">
        <f t="shared" si="28"/>
        <v>8.804595799165845</v>
      </c>
      <c r="AC67" s="10">
        <f t="shared" si="28"/>
        <v>0</v>
      </c>
      <c r="AD67" s="10">
        <f t="shared" si="28"/>
        <v>0</v>
      </c>
      <c r="AE67" s="10">
        <f t="shared" si="28"/>
        <v>0</v>
      </c>
      <c r="AF67" s="10">
        <f t="shared" si="28"/>
        <v>0</v>
      </c>
      <c r="AG67" s="10">
        <f t="shared" si="28"/>
        <v>0</v>
      </c>
      <c r="AH67" s="10">
        <f t="shared" si="28"/>
        <v>0</v>
      </c>
      <c r="AI67" s="10">
        <f t="shared" si="28"/>
        <v>66.81317024663046</v>
      </c>
      <c r="AJ67" s="10">
        <f t="shared" si="28"/>
        <v>0</v>
      </c>
      <c r="AK67" s="10">
        <f t="shared" si="28"/>
        <v>0</v>
      </c>
      <c r="AL67" s="10">
        <f t="shared" si="28"/>
        <v>0</v>
      </c>
      <c r="AM67" s="10">
        <f t="shared" si="28"/>
        <v>0</v>
      </c>
      <c r="AN67" s="10">
        <f t="shared" si="28"/>
        <v>0</v>
      </c>
      <c r="AO67" s="10">
        <f t="shared" si="28"/>
        <v>97.1502003025745</v>
      </c>
      <c r="AP67" s="10">
        <f t="shared" si="28"/>
        <v>0</v>
      </c>
      <c r="AQ67" s="10">
        <f t="shared" si="28"/>
        <v>0</v>
      </c>
      <c r="AR67" s="10">
        <f t="shared" si="28"/>
        <v>0</v>
      </c>
      <c r="AS67" s="10">
        <f t="shared" si="28"/>
        <v>0</v>
      </c>
      <c r="AT67" s="44">
        <f t="shared" si="28"/>
        <v>96.6903692211558</v>
      </c>
    </row>
    <row r="68" spans="1:46" ht="12.75">
      <c r="A68" s="43" t="s">
        <v>171</v>
      </c>
      <c r="B68" s="10">
        <f>IF(B36=0,0,B55*100/B36)</f>
        <v>23.709637836873124</v>
      </c>
      <c r="C68" s="10">
        <f aca="true" t="shared" si="29" ref="C68:AT68">IF(C36=0,0,C55*100/C36)</f>
        <v>21.740822703868865</v>
      </c>
      <c r="D68" s="10">
        <f t="shared" si="29"/>
        <v>1.8301951174116697</v>
      </c>
      <c r="E68" s="10">
        <f t="shared" si="29"/>
        <v>17.083043005112387</v>
      </c>
      <c r="F68" s="10">
        <f t="shared" si="29"/>
        <v>14.313203303845153</v>
      </c>
      <c r="G68" s="10">
        <f t="shared" si="29"/>
        <v>14.193965163736467</v>
      </c>
      <c r="H68" s="10">
        <f t="shared" si="29"/>
        <v>70.6607145710922</v>
      </c>
      <c r="I68" s="10">
        <f t="shared" si="29"/>
        <v>28.44541605557419</v>
      </c>
      <c r="J68" s="10">
        <f t="shared" si="29"/>
        <v>10.962237593737798</v>
      </c>
      <c r="K68" s="10">
        <f t="shared" si="29"/>
        <v>61.43617401140918</v>
      </c>
      <c r="L68" s="10">
        <f t="shared" si="29"/>
        <v>0</v>
      </c>
      <c r="M68" s="10">
        <f t="shared" si="29"/>
        <v>0</v>
      </c>
      <c r="N68" s="10">
        <f t="shared" si="29"/>
        <v>2.4459297071762305</v>
      </c>
      <c r="O68" s="10">
        <f t="shared" si="29"/>
        <v>0</v>
      </c>
      <c r="P68" s="10">
        <f t="shared" si="29"/>
        <v>0</v>
      </c>
      <c r="Q68" s="10">
        <f t="shared" si="29"/>
        <v>0</v>
      </c>
      <c r="R68" s="10">
        <f t="shared" si="29"/>
        <v>0</v>
      </c>
      <c r="S68" s="10">
        <f t="shared" si="29"/>
        <v>0</v>
      </c>
      <c r="T68" s="10">
        <f t="shared" si="29"/>
        <v>0</v>
      </c>
      <c r="U68" s="10">
        <f t="shared" si="29"/>
        <v>0.5001552620648385</v>
      </c>
      <c r="V68" s="10">
        <f t="shared" si="29"/>
        <v>1.943407960199005</v>
      </c>
      <c r="W68" s="10">
        <f t="shared" si="29"/>
        <v>0</v>
      </c>
      <c r="X68" s="10">
        <f t="shared" si="29"/>
        <v>8.866820358219542</v>
      </c>
      <c r="Y68" s="10">
        <f t="shared" si="29"/>
        <v>0.004134990826844292</v>
      </c>
      <c r="Z68" s="10">
        <f t="shared" si="29"/>
        <v>0</v>
      </c>
      <c r="AA68" s="10">
        <f t="shared" si="29"/>
        <v>0</v>
      </c>
      <c r="AB68" s="10">
        <f t="shared" si="29"/>
        <v>0</v>
      </c>
      <c r="AC68" s="10">
        <f t="shared" si="29"/>
        <v>0</v>
      </c>
      <c r="AD68" s="10">
        <f t="shared" si="29"/>
        <v>100</v>
      </c>
      <c r="AE68" s="10">
        <f t="shared" si="29"/>
        <v>0</v>
      </c>
      <c r="AF68" s="10">
        <f t="shared" si="29"/>
        <v>0</v>
      </c>
      <c r="AG68" s="10">
        <f t="shared" si="29"/>
        <v>0</v>
      </c>
      <c r="AH68" s="10">
        <f t="shared" si="29"/>
        <v>0</v>
      </c>
      <c r="AI68" s="10">
        <f t="shared" si="29"/>
        <v>32.76036517660156</v>
      </c>
      <c r="AJ68" s="10">
        <f t="shared" si="29"/>
        <v>0</v>
      </c>
      <c r="AK68" s="10">
        <f t="shared" si="29"/>
        <v>0</v>
      </c>
      <c r="AL68" s="10">
        <f t="shared" si="29"/>
        <v>0</v>
      </c>
      <c r="AM68" s="10">
        <f t="shared" si="29"/>
        <v>0</v>
      </c>
      <c r="AN68" s="10">
        <f t="shared" si="29"/>
        <v>0</v>
      </c>
      <c r="AO68" s="10">
        <f t="shared" si="29"/>
        <v>0</v>
      </c>
      <c r="AP68" s="10">
        <f t="shared" si="29"/>
        <v>0</v>
      </c>
      <c r="AQ68" s="10">
        <f t="shared" si="29"/>
        <v>0</v>
      </c>
      <c r="AR68" s="10">
        <f t="shared" si="29"/>
        <v>0</v>
      </c>
      <c r="AS68" s="10">
        <f t="shared" si="29"/>
        <v>0</v>
      </c>
      <c r="AT68" s="44">
        <f t="shared" si="29"/>
        <v>0</v>
      </c>
    </row>
    <row r="69" spans="1:46" ht="12.75">
      <c r="A69" s="43" t="s">
        <v>172</v>
      </c>
      <c r="B69" s="10">
        <f>IF(B36=0,0,B56*100/B36)</f>
        <v>0.4004820356634299</v>
      </c>
      <c r="C69" s="10">
        <f aca="true" t="shared" si="30" ref="C69:AT69">IF(C36=0,0,C56*100/C36)</f>
        <v>0.41702345339901914</v>
      </c>
      <c r="D69" s="10">
        <f t="shared" si="30"/>
        <v>0</v>
      </c>
      <c r="E69" s="10">
        <f t="shared" si="30"/>
        <v>1.1461766709204644</v>
      </c>
      <c r="F69" s="10">
        <f t="shared" si="30"/>
        <v>0</v>
      </c>
      <c r="G69" s="10">
        <f t="shared" si="30"/>
        <v>0</v>
      </c>
      <c r="H69" s="10">
        <f t="shared" si="30"/>
        <v>2.610256710756921</v>
      </c>
      <c r="I69" s="10">
        <f t="shared" si="30"/>
        <v>0.7941011982181128</v>
      </c>
      <c r="J69" s="10">
        <f t="shared" si="30"/>
        <v>23.384279549091758</v>
      </c>
      <c r="K69" s="10">
        <f t="shared" si="30"/>
        <v>0</v>
      </c>
      <c r="L69" s="10">
        <f t="shared" si="30"/>
        <v>0</v>
      </c>
      <c r="M69" s="10">
        <f t="shared" si="30"/>
        <v>0</v>
      </c>
      <c r="N69" s="10">
        <f t="shared" si="30"/>
        <v>0</v>
      </c>
      <c r="O69" s="10">
        <f t="shared" si="30"/>
        <v>0</v>
      </c>
      <c r="P69" s="10">
        <f t="shared" si="30"/>
        <v>1.9003298529214372</v>
      </c>
      <c r="Q69" s="10">
        <f t="shared" si="30"/>
        <v>2.4539032134612166</v>
      </c>
      <c r="R69" s="10">
        <f t="shared" si="30"/>
        <v>0.9966916316325405</v>
      </c>
      <c r="S69" s="10">
        <f t="shared" si="30"/>
        <v>4.4740499565330545</v>
      </c>
      <c r="T69" s="10">
        <f t="shared" si="30"/>
        <v>0</v>
      </c>
      <c r="U69" s="10">
        <f t="shared" si="30"/>
        <v>0</v>
      </c>
      <c r="V69" s="10">
        <f t="shared" si="30"/>
        <v>0</v>
      </c>
      <c r="W69" s="10">
        <f t="shared" si="30"/>
        <v>0</v>
      </c>
      <c r="X69" s="10">
        <f t="shared" si="30"/>
        <v>0</v>
      </c>
      <c r="Y69" s="10">
        <f t="shared" si="30"/>
        <v>0</v>
      </c>
      <c r="Z69" s="10">
        <f t="shared" si="30"/>
        <v>0</v>
      </c>
      <c r="AA69" s="10">
        <f t="shared" si="30"/>
        <v>8.350573788801462</v>
      </c>
      <c r="AB69" s="10">
        <f t="shared" si="30"/>
        <v>0</v>
      </c>
      <c r="AC69" s="10">
        <f t="shared" si="30"/>
        <v>30.198599893233922</v>
      </c>
      <c r="AD69" s="10">
        <f t="shared" si="30"/>
        <v>0</v>
      </c>
      <c r="AE69" s="10">
        <f t="shared" si="30"/>
        <v>0.369746366317585</v>
      </c>
      <c r="AF69" s="10">
        <f t="shared" si="30"/>
        <v>8.969354704758741</v>
      </c>
      <c r="AG69" s="10">
        <f t="shared" si="30"/>
        <v>10.848428226372986</v>
      </c>
      <c r="AH69" s="10">
        <f t="shared" si="30"/>
        <v>0</v>
      </c>
      <c r="AI69" s="10">
        <f t="shared" si="30"/>
        <v>0</v>
      </c>
      <c r="AJ69" s="10">
        <f t="shared" si="30"/>
        <v>0</v>
      </c>
      <c r="AK69" s="10">
        <f t="shared" si="30"/>
        <v>0</v>
      </c>
      <c r="AL69" s="10">
        <f t="shared" si="30"/>
        <v>1.861850679575498</v>
      </c>
      <c r="AM69" s="10">
        <f t="shared" si="30"/>
        <v>1.8949526822024836</v>
      </c>
      <c r="AN69" s="10">
        <f t="shared" si="30"/>
        <v>0</v>
      </c>
      <c r="AO69" s="10">
        <f t="shared" si="30"/>
        <v>0</v>
      </c>
      <c r="AP69" s="10">
        <f t="shared" si="30"/>
        <v>0</v>
      </c>
      <c r="AQ69" s="10">
        <f t="shared" si="30"/>
        <v>1.0583459010327474</v>
      </c>
      <c r="AR69" s="10">
        <f t="shared" si="30"/>
        <v>6.41349179038733</v>
      </c>
      <c r="AS69" s="10">
        <f t="shared" si="30"/>
        <v>0</v>
      </c>
      <c r="AT69" s="44">
        <f t="shared" si="30"/>
        <v>0</v>
      </c>
    </row>
    <row r="70" spans="1:46" ht="12.75">
      <c r="A70" s="36" t="s">
        <v>161</v>
      </c>
      <c r="B70" s="14">
        <f>IF(B36=0,0,B57*100/B36)</f>
        <v>42.44054681651617</v>
      </c>
      <c r="C70" s="14">
        <f aca="true" t="shared" si="31" ref="C70:AT70">IF(C36=0,0,C57*100/C36)</f>
        <v>34.082770815030635</v>
      </c>
      <c r="D70" s="14">
        <f t="shared" si="31"/>
        <v>9.967842334377682</v>
      </c>
      <c r="E70" s="14">
        <f t="shared" si="31"/>
        <v>66.07035207353069</v>
      </c>
      <c r="F70" s="14">
        <f t="shared" si="31"/>
        <v>34.38738147996733</v>
      </c>
      <c r="G70" s="14">
        <f t="shared" si="31"/>
        <v>24.98234071913899</v>
      </c>
      <c r="H70" s="14">
        <f t="shared" si="31"/>
        <v>11.18681447467252</v>
      </c>
      <c r="I70" s="14">
        <f t="shared" si="31"/>
        <v>14.099444558212939</v>
      </c>
      <c r="J70" s="14">
        <f t="shared" si="31"/>
        <v>6.615785143345926</v>
      </c>
      <c r="K70" s="14">
        <f t="shared" si="31"/>
        <v>0</v>
      </c>
      <c r="L70" s="14">
        <f t="shared" si="31"/>
        <v>32.57536212060731</v>
      </c>
      <c r="M70" s="14">
        <f t="shared" si="31"/>
        <v>0.31036623215394166</v>
      </c>
      <c r="N70" s="14">
        <f t="shared" si="31"/>
        <v>90.22834775785049</v>
      </c>
      <c r="O70" s="14">
        <f t="shared" si="31"/>
        <v>30.581691445297242</v>
      </c>
      <c r="P70" s="14">
        <f t="shared" si="31"/>
        <v>75.57127874399346</v>
      </c>
      <c r="Q70" s="14">
        <f t="shared" si="31"/>
        <v>71.29960960060629</v>
      </c>
      <c r="R70" s="14">
        <f t="shared" si="31"/>
        <v>63.027399999810626</v>
      </c>
      <c r="S70" s="14">
        <f t="shared" si="31"/>
        <v>60.33156696955099</v>
      </c>
      <c r="T70" s="14">
        <f t="shared" si="31"/>
        <v>62.37845017522919</v>
      </c>
      <c r="U70" s="14">
        <f t="shared" si="31"/>
        <v>12.853081749922366</v>
      </c>
      <c r="V70" s="14">
        <f t="shared" si="31"/>
        <v>45.58457711442786</v>
      </c>
      <c r="W70" s="14">
        <f t="shared" si="31"/>
        <v>27.102907300321203</v>
      </c>
      <c r="X70" s="14">
        <f t="shared" si="31"/>
        <v>61.06579180705799</v>
      </c>
      <c r="Y70" s="14">
        <f t="shared" si="31"/>
        <v>38.33701206133458</v>
      </c>
      <c r="Z70" s="14">
        <f t="shared" si="31"/>
        <v>94.6053054310504</v>
      </c>
      <c r="AA70" s="14">
        <f t="shared" si="31"/>
        <v>59.165694172760844</v>
      </c>
      <c r="AB70" s="14">
        <f t="shared" si="31"/>
        <v>86.38887642642305</v>
      </c>
      <c r="AC70" s="14">
        <f t="shared" si="31"/>
        <v>37.50929568898927</v>
      </c>
      <c r="AD70" s="14">
        <f t="shared" si="31"/>
        <v>0</v>
      </c>
      <c r="AE70" s="14">
        <f t="shared" si="31"/>
        <v>90.40877925772185</v>
      </c>
      <c r="AF70" s="14">
        <f t="shared" si="31"/>
        <v>62.575489300445696</v>
      </c>
      <c r="AG70" s="14">
        <f t="shared" si="31"/>
        <v>81.86340044700007</v>
      </c>
      <c r="AH70" s="14">
        <f t="shared" si="31"/>
        <v>74.99178766178306</v>
      </c>
      <c r="AI70" s="14">
        <f t="shared" si="31"/>
        <v>0</v>
      </c>
      <c r="AJ70" s="14">
        <f t="shared" si="31"/>
        <v>96.21860371470278</v>
      </c>
      <c r="AK70" s="14">
        <f t="shared" si="31"/>
        <v>0</v>
      </c>
      <c r="AL70" s="14">
        <f t="shared" si="31"/>
        <v>84.21150623719977</v>
      </c>
      <c r="AM70" s="14">
        <f t="shared" si="31"/>
        <v>92.610397515357</v>
      </c>
      <c r="AN70" s="14">
        <f t="shared" si="31"/>
        <v>64.74479787727971</v>
      </c>
      <c r="AO70" s="14">
        <f t="shared" si="31"/>
        <v>0.5804259007287568</v>
      </c>
      <c r="AP70" s="14">
        <f t="shared" si="31"/>
        <v>80.8199585926005</v>
      </c>
      <c r="AQ70" s="14">
        <f t="shared" si="31"/>
        <v>95.18581776687435</v>
      </c>
      <c r="AR70" s="14">
        <f t="shared" si="31"/>
        <v>52.14618895184225</v>
      </c>
      <c r="AS70" s="14">
        <f t="shared" si="31"/>
        <v>96.37475378536125</v>
      </c>
      <c r="AT70" s="48">
        <f t="shared" si="31"/>
        <v>0.07105600431678863</v>
      </c>
    </row>
    <row r="71" spans="1:46" ht="12.75">
      <c r="A71" s="43" t="s">
        <v>173</v>
      </c>
      <c r="B71" s="10">
        <f>IF(B36=0,0,B58*100/B36)</f>
        <v>25.753795330539923</v>
      </c>
      <c r="C71" s="10">
        <f aca="true" t="shared" si="32" ref="C71:AT71">IF(C36=0,0,C58*100/C36)</f>
        <v>7.934288224369738</v>
      </c>
      <c r="D71" s="10">
        <f t="shared" si="32"/>
        <v>0</v>
      </c>
      <c r="E71" s="10">
        <f t="shared" si="32"/>
        <v>5.323771422308168</v>
      </c>
      <c r="F71" s="10">
        <f t="shared" si="32"/>
        <v>7.550125285257669</v>
      </c>
      <c r="G71" s="10">
        <f t="shared" si="32"/>
        <v>22.569246387433438</v>
      </c>
      <c r="H71" s="10">
        <f t="shared" si="32"/>
        <v>0.3995290883811614</v>
      </c>
      <c r="I71" s="10">
        <f t="shared" si="32"/>
        <v>0.11141121288433224</v>
      </c>
      <c r="J71" s="10">
        <f t="shared" si="32"/>
        <v>0.09752628796710582</v>
      </c>
      <c r="K71" s="10">
        <f t="shared" si="32"/>
        <v>0</v>
      </c>
      <c r="L71" s="10">
        <f t="shared" si="32"/>
        <v>0</v>
      </c>
      <c r="M71" s="10">
        <f t="shared" si="32"/>
        <v>0.31036623215394166</v>
      </c>
      <c r="N71" s="10">
        <f t="shared" si="32"/>
        <v>0.11414338633489075</v>
      </c>
      <c r="O71" s="10">
        <f t="shared" si="32"/>
        <v>0.03825899680395818</v>
      </c>
      <c r="P71" s="10">
        <f t="shared" si="32"/>
        <v>1.613715770070983</v>
      </c>
      <c r="Q71" s="10">
        <f t="shared" si="32"/>
        <v>1.4636344014369367</v>
      </c>
      <c r="R71" s="10">
        <f t="shared" si="32"/>
        <v>0</v>
      </c>
      <c r="S71" s="10">
        <f t="shared" si="32"/>
        <v>4.806281388948875</v>
      </c>
      <c r="T71" s="10">
        <f t="shared" si="32"/>
        <v>0</v>
      </c>
      <c r="U71" s="10">
        <f t="shared" si="32"/>
        <v>12.853081749922366</v>
      </c>
      <c r="V71" s="10">
        <f t="shared" si="32"/>
        <v>2.124533582089552</v>
      </c>
      <c r="W71" s="10">
        <f t="shared" si="32"/>
        <v>0</v>
      </c>
      <c r="X71" s="10">
        <f t="shared" si="32"/>
        <v>2.8994502571377905</v>
      </c>
      <c r="Y71" s="10">
        <f t="shared" si="32"/>
        <v>3.966097183582428</v>
      </c>
      <c r="Z71" s="10">
        <f t="shared" si="32"/>
        <v>11.438366157755663</v>
      </c>
      <c r="AA71" s="10">
        <f t="shared" si="32"/>
        <v>5.323490790360933</v>
      </c>
      <c r="AB71" s="10">
        <f t="shared" si="32"/>
        <v>0.08890002048849138</v>
      </c>
      <c r="AC71" s="10">
        <f t="shared" si="32"/>
        <v>0</v>
      </c>
      <c r="AD71" s="10">
        <f t="shared" si="32"/>
        <v>0</v>
      </c>
      <c r="AE71" s="10">
        <f t="shared" si="32"/>
        <v>8.965116895313711</v>
      </c>
      <c r="AF71" s="10">
        <f t="shared" si="32"/>
        <v>0.7751294189297677</v>
      </c>
      <c r="AG71" s="10">
        <f t="shared" si="32"/>
        <v>16.599888314983126</v>
      </c>
      <c r="AH71" s="10">
        <f t="shared" si="32"/>
        <v>0</v>
      </c>
      <c r="AI71" s="10">
        <f t="shared" si="32"/>
        <v>0</v>
      </c>
      <c r="AJ71" s="10">
        <f t="shared" si="32"/>
        <v>12.583681481854331</v>
      </c>
      <c r="AK71" s="10">
        <f t="shared" si="32"/>
        <v>0</v>
      </c>
      <c r="AL71" s="10">
        <f t="shared" si="32"/>
        <v>1.805995159188233</v>
      </c>
      <c r="AM71" s="10">
        <f t="shared" si="32"/>
        <v>6.158596217158072</v>
      </c>
      <c r="AN71" s="10">
        <f t="shared" si="32"/>
        <v>0.057830009513179</v>
      </c>
      <c r="AO71" s="10">
        <f t="shared" si="32"/>
        <v>0.3490510218620065</v>
      </c>
      <c r="AP71" s="10">
        <f t="shared" si="32"/>
        <v>8.768162953674711</v>
      </c>
      <c r="AQ71" s="10">
        <f t="shared" si="32"/>
        <v>6.209505666021316</v>
      </c>
      <c r="AR71" s="10">
        <f t="shared" si="32"/>
        <v>0.9001391986508533</v>
      </c>
      <c r="AS71" s="10">
        <f t="shared" si="32"/>
        <v>0</v>
      </c>
      <c r="AT71" s="44">
        <f t="shared" si="32"/>
        <v>0.07105600431678863</v>
      </c>
    </row>
    <row r="72" spans="1:46" ht="12.75">
      <c r="A72" s="43" t="s">
        <v>174</v>
      </c>
      <c r="B72" s="10">
        <f>IF(B36=0,0,B59*100/B36)</f>
        <v>16.019281426537194</v>
      </c>
      <c r="C72" s="10">
        <f aca="true" t="shared" si="33" ref="C72:AT72">IF(C36=0,0,C59*100/C36)</f>
        <v>24.990084108996957</v>
      </c>
      <c r="D72" s="10">
        <f t="shared" si="33"/>
        <v>9.967842334377682</v>
      </c>
      <c r="E72" s="10">
        <f t="shared" si="33"/>
        <v>60.68394804625418</v>
      </c>
      <c r="F72" s="10">
        <f t="shared" si="33"/>
        <v>26.83725619470966</v>
      </c>
      <c r="G72" s="10">
        <f t="shared" si="33"/>
        <v>2.41309433170555</v>
      </c>
      <c r="H72" s="10">
        <f t="shared" si="33"/>
        <v>10.787285386291359</v>
      </c>
      <c r="I72" s="10">
        <f t="shared" si="33"/>
        <v>13.966699283286927</v>
      </c>
      <c r="J72" s="10">
        <f t="shared" si="33"/>
        <v>6.5182588553788205</v>
      </c>
      <c r="K72" s="10">
        <f t="shared" si="33"/>
        <v>0</v>
      </c>
      <c r="L72" s="10">
        <f t="shared" si="33"/>
        <v>32.57536212060731</v>
      </c>
      <c r="M72" s="10">
        <f t="shared" si="33"/>
        <v>0</v>
      </c>
      <c r="N72" s="10">
        <f t="shared" si="33"/>
        <v>90.11420437151558</v>
      </c>
      <c r="O72" s="10">
        <f t="shared" si="33"/>
        <v>30.543432448493284</v>
      </c>
      <c r="P72" s="10">
        <f t="shared" si="33"/>
        <v>73.95756297392246</v>
      </c>
      <c r="Q72" s="10">
        <f t="shared" si="33"/>
        <v>69.81982742333709</v>
      </c>
      <c r="R72" s="10">
        <f t="shared" si="33"/>
        <v>63.027399999810626</v>
      </c>
      <c r="S72" s="10">
        <f t="shared" si="33"/>
        <v>55.525285580602116</v>
      </c>
      <c r="T72" s="10">
        <f t="shared" si="33"/>
        <v>62.37845017522919</v>
      </c>
      <c r="U72" s="10">
        <f t="shared" si="33"/>
        <v>0</v>
      </c>
      <c r="V72" s="10">
        <f t="shared" si="33"/>
        <v>43.46004353233831</v>
      </c>
      <c r="W72" s="10">
        <f t="shared" si="33"/>
        <v>27.102907300321203</v>
      </c>
      <c r="X72" s="10">
        <f t="shared" si="33"/>
        <v>58.1663415499202</v>
      </c>
      <c r="Y72" s="10">
        <f t="shared" si="33"/>
        <v>34.370914877752156</v>
      </c>
      <c r="Z72" s="10">
        <f t="shared" si="33"/>
        <v>83.16693927329474</v>
      </c>
      <c r="AA72" s="10">
        <f t="shared" si="33"/>
        <v>53.842203382399916</v>
      </c>
      <c r="AB72" s="10">
        <f t="shared" si="33"/>
        <v>86.29997640593456</v>
      </c>
      <c r="AC72" s="10">
        <f t="shared" si="33"/>
        <v>37.50929568898927</v>
      </c>
      <c r="AD72" s="10">
        <f t="shared" si="33"/>
        <v>0</v>
      </c>
      <c r="AE72" s="10">
        <f t="shared" si="33"/>
        <v>81.44366236240813</v>
      </c>
      <c r="AF72" s="10">
        <f t="shared" si="33"/>
        <v>61.80035988151593</v>
      </c>
      <c r="AG72" s="10">
        <f t="shared" si="33"/>
        <v>65.26351213201694</v>
      </c>
      <c r="AH72" s="10">
        <f t="shared" si="33"/>
        <v>74.99178766178306</v>
      </c>
      <c r="AI72" s="10">
        <f t="shared" si="33"/>
        <v>0</v>
      </c>
      <c r="AJ72" s="10">
        <f t="shared" si="33"/>
        <v>83.63492223284844</v>
      </c>
      <c r="AK72" s="10">
        <f t="shared" si="33"/>
        <v>0</v>
      </c>
      <c r="AL72" s="10">
        <f t="shared" si="33"/>
        <v>82.40551107801154</v>
      </c>
      <c r="AM72" s="10">
        <f t="shared" si="33"/>
        <v>86.45180129819892</v>
      </c>
      <c r="AN72" s="10">
        <f t="shared" si="33"/>
        <v>64.68696786776653</v>
      </c>
      <c r="AO72" s="10">
        <f t="shared" si="33"/>
        <v>0.23137487886675023</v>
      </c>
      <c r="AP72" s="10">
        <f t="shared" si="33"/>
        <v>72.05179563892578</v>
      </c>
      <c r="AQ72" s="10">
        <f t="shared" si="33"/>
        <v>88.97631210085304</v>
      </c>
      <c r="AR72" s="10">
        <f t="shared" si="33"/>
        <v>51.24604975319139</v>
      </c>
      <c r="AS72" s="10">
        <f t="shared" si="33"/>
        <v>96.37475378536125</v>
      </c>
      <c r="AT72" s="44">
        <f t="shared" si="33"/>
        <v>0</v>
      </c>
    </row>
    <row r="73" spans="1:46" ht="12.75">
      <c r="A73" s="43" t="s">
        <v>175</v>
      </c>
      <c r="B73" s="10">
        <f>IF(B36=0,0,B60*100/B36)</f>
        <v>0.6674700594390498</v>
      </c>
      <c r="C73" s="10">
        <f aca="true" t="shared" si="34" ref="C73:AT73">IF(C36=0,0,C60*100/C36)</f>
        <v>1.158398481663942</v>
      </c>
      <c r="D73" s="10">
        <f t="shared" si="34"/>
        <v>0</v>
      </c>
      <c r="E73" s="10">
        <f t="shared" si="34"/>
        <v>0.0626326049683314</v>
      </c>
      <c r="F73" s="10">
        <f t="shared" si="34"/>
        <v>0</v>
      </c>
      <c r="G73" s="10">
        <f t="shared" si="34"/>
        <v>0</v>
      </c>
      <c r="H73" s="10">
        <f t="shared" si="34"/>
        <v>0</v>
      </c>
      <c r="I73" s="10">
        <f t="shared" si="34"/>
        <v>0.021334062041680642</v>
      </c>
      <c r="J73" s="10">
        <f t="shared" si="34"/>
        <v>0</v>
      </c>
      <c r="K73" s="10">
        <f t="shared" si="34"/>
        <v>0</v>
      </c>
      <c r="L73" s="10">
        <f t="shared" si="34"/>
        <v>0</v>
      </c>
      <c r="M73" s="10">
        <f t="shared" si="34"/>
        <v>0</v>
      </c>
      <c r="N73" s="10">
        <f t="shared" si="34"/>
        <v>0</v>
      </c>
      <c r="O73" s="10">
        <f t="shared" si="34"/>
        <v>0</v>
      </c>
      <c r="P73" s="10">
        <f t="shared" si="34"/>
        <v>0</v>
      </c>
      <c r="Q73" s="10">
        <f t="shared" si="34"/>
        <v>0.016147775832269822</v>
      </c>
      <c r="R73" s="10">
        <f t="shared" si="34"/>
        <v>0</v>
      </c>
      <c r="S73" s="10">
        <f t="shared" si="34"/>
        <v>0</v>
      </c>
      <c r="T73" s="10">
        <f t="shared" si="34"/>
        <v>0</v>
      </c>
      <c r="U73" s="10">
        <f t="shared" si="34"/>
        <v>0</v>
      </c>
      <c r="V73" s="10">
        <f t="shared" si="34"/>
        <v>0</v>
      </c>
      <c r="W73" s="10">
        <f t="shared" si="34"/>
        <v>0</v>
      </c>
      <c r="X73" s="10">
        <f t="shared" si="34"/>
        <v>0</v>
      </c>
      <c r="Y73" s="10">
        <f t="shared" si="34"/>
        <v>0</v>
      </c>
      <c r="Z73" s="10">
        <f t="shared" si="34"/>
        <v>0</v>
      </c>
      <c r="AA73" s="10">
        <f t="shared" si="34"/>
        <v>0</v>
      </c>
      <c r="AB73" s="10">
        <f t="shared" si="34"/>
        <v>0</v>
      </c>
      <c r="AC73" s="10">
        <f t="shared" si="34"/>
        <v>0</v>
      </c>
      <c r="AD73" s="10">
        <f t="shared" si="34"/>
        <v>0</v>
      </c>
      <c r="AE73" s="10">
        <f t="shared" si="34"/>
        <v>0</v>
      </c>
      <c r="AF73" s="10">
        <f t="shared" si="34"/>
        <v>0</v>
      </c>
      <c r="AG73" s="10">
        <f t="shared" si="34"/>
        <v>0</v>
      </c>
      <c r="AH73" s="10">
        <f t="shared" si="34"/>
        <v>0</v>
      </c>
      <c r="AI73" s="10">
        <f t="shared" si="34"/>
        <v>0</v>
      </c>
      <c r="AJ73" s="10">
        <f t="shared" si="34"/>
        <v>0</v>
      </c>
      <c r="AK73" s="10">
        <f t="shared" si="34"/>
        <v>0</v>
      </c>
      <c r="AL73" s="10">
        <f t="shared" si="34"/>
        <v>0</v>
      </c>
      <c r="AM73" s="10">
        <f t="shared" si="34"/>
        <v>0</v>
      </c>
      <c r="AN73" s="10">
        <f t="shared" si="34"/>
        <v>0</v>
      </c>
      <c r="AO73" s="10">
        <f t="shared" si="34"/>
        <v>0</v>
      </c>
      <c r="AP73" s="10">
        <f t="shared" si="34"/>
        <v>0</v>
      </c>
      <c r="AQ73" s="10">
        <f t="shared" si="34"/>
        <v>0</v>
      </c>
      <c r="AR73" s="10">
        <f t="shared" si="34"/>
        <v>0</v>
      </c>
      <c r="AS73" s="10">
        <f t="shared" si="34"/>
        <v>0</v>
      </c>
      <c r="AT73" s="44">
        <f t="shared" si="34"/>
        <v>0</v>
      </c>
    </row>
    <row r="74" spans="1:46" ht="12.75">
      <c r="A74" s="36" t="s">
        <v>165</v>
      </c>
      <c r="B74" s="14">
        <f>IF(B36=0,0,B61*100/B36)</f>
        <v>5.967182331385105</v>
      </c>
      <c r="C74" s="14">
        <f aca="true" t="shared" si="35" ref="C74:AT74">IF(C36=0,0,C61*100/C36)</f>
        <v>3.417738880301295</v>
      </c>
      <c r="D74" s="14">
        <f t="shared" si="35"/>
        <v>2.840421461881275</v>
      </c>
      <c r="E74" s="14">
        <f t="shared" si="35"/>
        <v>1.639408435046074</v>
      </c>
      <c r="F74" s="14">
        <f t="shared" si="35"/>
        <v>0.3131013222716127</v>
      </c>
      <c r="G74" s="14">
        <f t="shared" si="35"/>
        <v>2.4091660386074247</v>
      </c>
      <c r="H74" s="14">
        <f t="shared" si="35"/>
        <v>1.425519787343984</v>
      </c>
      <c r="I74" s="14">
        <f t="shared" si="35"/>
        <v>1.7659862467835643</v>
      </c>
      <c r="J74" s="14">
        <f t="shared" si="35"/>
        <v>5.840646206583369</v>
      </c>
      <c r="K74" s="14">
        <f t="shared" si="35"/>
        <v>0</v>
      </c>
      <c r="L74" s="14">
        <f t="shared" si="35"/>
        <v>0.2791448119540974</v>
      </c>
      <c r="M74" s="14">
        <f t="shared" si="35"/>
        <v>93.12849162011173</v>
      </c>
      <c r="N74" s="14">
        <f t="shared" si="35"/>
        <v>3.9992581332136155</v>
      </c>
      <c r="O74" s="14">
        <f t="shared" si="35"/>
        <v>67.9517136772177</v>
      </c>
      <c r="P74" s="14">
        <f t="shared" si="35"/>
        <v>10.049558702234338</v>
      </c>
      <c r="Q74" s="14">
        <f t="shared" si="35"/>
        <v>1.7794848967161345</v>
      </c>
      <c r="R74" s="14">
        <f t="shared" si="35"/>
        <v>20.823948028112884</v>
      </c>
      <c r="S74" s="14">
        <f t="shared" si="35"/>
        <v>29.192068528270127</v>
      </c>
      <c r="T74" s="14">
        <f t="shared" si="35"/>
        <v>0</v>
      </c>
      <c r="U74" s="14">
        <f t="shared" si="35"/>
        <v>78.36080896213991</v>
      </c>
      <c r="V74" s="14">
        <f t="shared" si="35"/>
        <v>0</v>
      </c>
      <c r="W74" s="14">
        <f t="shared" si="35"/>
        <v>26.380087900349654</v>
      </c>
      <c r="X74" s="14">
        <f t="shared" si="35"/>
        <v>1.7733640716439085</v>
      </c>
      <c r="Y74" s="14">
        <f t="shared" si="35"/>
        <v>27.136780760522957</v>
      </c>
      <c r="Z74" s="14">
        <f t="shared" si="35"/>
        <v>0</v>
      </c>
      <c r="AA74" s="14">
        <f t="shared" si="35"/>
        <v>5.1356028801128994</v>
      </c>
      <c r="AB74" s="14">
        <f t="shared" si="35"/>
        <v>1.5172270163369197</v>
      </c>
      <c r="AC74" s="14">
        <f t="shared" si="35"/>
        <v>2.2185415248854294</v>
      </c>
      <c r="AD74" s="14">
        <f t="shared" si="35"/>
        <v>0</v>
      </c>
      <c r="AE74" s="14">
        <f t="shared" si="35"/>
        <v>2.95797093054068</v>
      </c>
      <c r="AF74" s="14">
        <f t="shared" si="35"/>
        <v>9.744484123688508</v>
      </c>
      <c r="AG74" s="14">
        <f t="shared" si="35"/>
        <v>3.474186725388043</v>
      </c>
      <c r="AH74" s="14">
        <f t="shared" si="35"/>
        <v>6.996912160830432</v>
      </c>
      <c r="AI74" s="14">
        <f t="shared" si="35"/>
        <v>0.42646457676797256</v>
      </c>
      <c r="AJ74" s="14">
        <f t="shared" si="35"/>
        <v>1.9882216741329843</v>
      </c>
      <c r="AK74" s="14">
        <f t="shared" si="35"/>
        <v>19.47409328269104</v>
      </c>
      <c r="AL74" s="14">
        <f t="shared" si="35"/>
        <v>7.093651089182647</v>
      </c>
      <c r="AM74" s="14">
        <f t="shared" si="35"/>
        <v>2.533786236499143</v>
      </c>
      <c r="AN74" s="14">
        <f t="shared" si="35"/>
        <v>4.220467139991525</v>
      </c>
      <c r="AO74" s="14">
        <f t="shared" si="35"/>
        <v>0.6259889036907291</v>
      </c>
      <c r="AP74" s="14">
        <f t="shared" si="35"/>
        <v>17.420194978495303</v>
      </c>
      <c r="AQ74" s="14">
        <f t="shared" si="35"/>
        <v>2.2202078429584655</v>
      </c>
      <c r="AR74" s="14">
        <f t="shared" si="35"/>
        <v>2.6115288500857883</v>
      </c>
      <c r="AS74" s="14">
        <f t="shared" si="35"/>
        <v>3.6252462146387443</v>
      </c>
      <c r="AT74" s="48">
        <f t="shared" si="35"/>
        <v>1.0458869645497413</v>
      </c>
    </row>
    <row r="75" spans="1:46" ht="12.75">
      <c r="A75" s="36" t="s">
        <v>166</v>
      </c>
      <c r="B75" s="14">
        <f>IF(B36=0,0,B62*100/B36)</f>
        <v>11.763094515398388</v>
      </c>
      <c r="C75" s="14">
        <f aca="true" t="shared" si="36" ref="C75:AT75">IF(C36=0,0,C62*100/C36)</f>
        <v>16.65947959179891</v>
      </c>
      <c r="D75" s="14">
        <f t="shared" si="36"/>
        <v>29.531283928405248</v>
      </c>
      <c r="E75" s="14">
        <f t="shared" si="36"/>
        <v>3.2412373071111493</v>
      </c>
      <c r="F75" s="14">
        <f t="shared" si="36"/>
        <v>0.4696519834074191</v>
      </c>
      <c r="G75" s="14">
        <f t="shared" si="36"/>
        <v>2.1300968901467265</v>
      </c>
      <c r="H75" s="14">
        <f t="shared" si="36"/>
        <v>0.7990581767623228</v>
      </c>
      <c r="I75" s="14">
        <f t="shared" si="36"/>
        <v>9.913248829429646</v>
      </c>
      <c r="J75" s="14">
        <f t="shared" si="36"/>
        <v>18.634515262002584</v>
      </c>
      <c r="K75" s="14">
        <f t="shared" si="36"/>
        <v>0</v>
      </c>
      <c r="L75" s="14">
        <f t="shared" si="36"/>
        <v>5.510318587973884</v>
      </c>
      <c r="M75" s="14">
        <f t="shared" si="36"/>
        <v>6.561142147734326</v>
      </c>
      <c r="N75" s="14">
        <f t="shared" si="36"/>
        <v>3.3264644017596736</v>
      </c>
      <c r="O75" s="14">
        <f t="shared" si="36"/>
        <v>1.4665948774850637</v>
      </c>
      <c r="P75" s="14">
        <f t="shared" si="36"/>
        <v>6.144399857779314</v>
      </c>
      <c r="Q75" s="14">
        <f t="shared" si="36"/>
        <v>16.794655732110552</v>
      </c>
      <c r="R75" s="14">
        <f t="shared" si="36"/>
        <v>15.151960340443948</v>
      </c>
      <c r="S75" s="14">
        <f t="shared" si="36"/>
        <v>2.657851459326567</v>
      </c>
      <c r="T75" s="14">
        <f t="shared" si="36"/>
        <v>37.62154982477081</v>
      </c>
      <c r="U75" s="14">
        <f t="shared" si="36"/>
        <v>1.7661767858831474</v>
      </c>
      <c r="V75" s="14">
        <f t="shared" si="36"/>
        <v>5.830223880597015</v>
      </c>
      <c r="W75" s="14">
        <f t="shared" si="36"/>
        <v>27.40050064764738</v>
      </c>
      <c r="X75" s="14">
        <f t="shared" si="36"/>
        <v>28.29402376307856</v>
      </c>
      <c r="Y75" s="14">
        <f t="shared" si="36"/>
        <v>29.288075357868333</v>
      </c>
      <c r="Z75" s="14">
        <f t="shared" si="36"/>
        <v>5.394694568949598</v>
      </c>
      <c r="AA75" s="14">
        <f t="shared" si="36"/>
        <v>27.34812915832479</v>
      </c>
      <c r="AB75" s="14">
        <f t="shared" si="36"/>
        <v>3.2893007580741815</v>
      </c>
      <c r="AC75" s="14">
        <f t="shared" si="36"/>
        <v>9.860184555046354</v>
      </c>
      <c r="AD75" s="14">
        <f t="shared" si="36"/>
        <v>0</v>
      </c>
      <c r="AE75" s="14">
        <f t="shared" si="36"/>
        <v>0.9638055282011716</v>
      </c>
      <c r="AF75" s="14">
        <f t="shared" si="36"/>
        <v>16.927874207568586</v>
      </c>
      <c r="AG75" s="14">
        <f t="shared" si="36"/>
        <v>2.5363804506123286</v>
      </c>
      <c r="AH75" s="14">
        <f t="shared" si="36"/>
        <v>18.011300177386506</v>
      </c>
      <c r="AI75" s="14">
        <f t="shared" si="36"/>
        <v>0</v>
      </c>
      <c r="AJ75" s="14">
        <f t="shared" si="36"/>
        <v>1.7931746111642421</v>
      </c>
      <c r="AK75" s="14">
        <f t="shared" si="36"/>
        <v>44.932200461165</v>
      </c>
      <c r="AL75" s="14">
        <f t="shared" si="36"/>
        <v>6.832991994042078</v>
      </c>
      <c r="AM75" s="14">
        <f t="shared" si="36"/>
        <v>2.9608635659413807</v>
      </c>
      <c r="AN75" s="14">
        <f t="shared" si="36"/>
        <v>10.483285104624743</v>
      </c>
      <c r="AO75" s="14">
        <f t="shared" si="36"/>
        <v>1.5912734338017862</v>
      </c>
      <c r="AP75" s="14">
        <f t="shared" si="36"/>
        <v>1.7598464289042035</v>
      </c>
      <c r="AQ75" s="14">
        <f t="shared" si="36"/>
        <v>1.5356284891344372</v>
      </c>
      <c r="AR75" s="14">
        <f t="shared" si="36"/>
        <v>1.4167549637585393</v>
      </c>
      <c r="AS75" s="14">
        <f t="shared" si="36"/>
        <v>0</v>
      </c>
      <c r="AT75" s="48">
        <f t="shared" si="36"/>
        <v>2.192687809977669</v>
      </c>
    </row>
    <row r="76" spans="1:46" ht="12.75">
      <c r="A76" s="36" t="s">
        <v>167</v>
      </c>
      <c r="B76" s="14">
        <f>IF(B36=0,0,B63*100/B36)</f>
        <v>1.2147955081790707</v>
      </c>
      <c r="C76" s="14">
        <f aca="true" t="shared" si="37" ref="C76:AT76">IF(C36=0,0,C63*100/C36)</f>
        <v>0</v>
      </c>
      <c r="D76" s="14">
        <f t="shared" si="37"/>
        <v>0</v>
      </c>
      <c r="E76" s="14">
        <f t="shared" si="37"/>
        <v>0</v>
      </c>
      <c r="F76" s="14">
        <f t="shared" si="37"/>
        <v>0</v>
      </c>
      <c r="G76" s="14">
        <f t="shared" si="37"/>
        <v>0</v>
      </c>
      <c r="H76" s="14">
        <f t="shared" si="37"/>
        <v>0</v>
      </c>
      <c r="I76" s="14">
        <f t="shared" si="37"/>
        <v>0</v>
      </c>
      <c r="J76" s="14">
        <f t="shared" si="37"/>
        <v>0.11697465522587949</v>
      </c>
      <c r="K76" s="14">
        <f t="shared" si="37"/>
        <v>0</v>
      </c>
      <c r="L76" s="14">
        <f t="shared" si="37"/>
        <v>0</v>
      </c>
      <c r="M76" s="14">
        <f t="shared" si="37"/>
        <v>0</v>
      </c>
      <c r="N76" s="14">
        <f t="shared" si="37"/>
        <v>0</v>
      </c>
      <c r="O76" s="14">
        <f t="shared" si="37"/>
        <v>0</v>
      </c>
      <c r="P76" s="14">
        <f t="shared" si="37"/>
        <v>0</v>
      </c>
      <c r="Q76" s="14">
        <f t="shared" si="37"/>
        <v>0</v>
      </c>
      <c r="R76" s="14">
        <f t="shared" si="37"/>
        <v>0</v>
      </c>
      <c r="S76" s="14">
        <f t="shared" si="37"/>
        <v>0</v>
      </c>
      <c r="T76" s="14">
        <f t="shared" si="37"/>
        <v>0</v>
      </c>
      <c r="U76" s="14">
        <f t="shared" si="37"/>
        <v>0</v>
      </c>
      <c r="V76" s="14">
        <f t="shared" si="37"/>
        <v>0</v>
      </c>
      <c r="W76" s="14">
        <f t="shared" si="37"/>
        <v>0</v>
      </c>
      <c r="X76" s="14">
        <f t="shared" si="37"/>
        <v>0</v>
      </c>
      <c r="Y76" s="14">
        <f t="shared" si="37"/>
        <v>0</v>
      </c>
      <c r="Z76" s="14">
        <f t="shared" si="37"/>
        <v>0</v>
      </c>
      <c r="AA76" s="14">
        <f t="shared" si="37"/>
        <v>0</v>
      </c>
      <c r="AB76" s="14">
        <f t="shared" si="37"/>
        <v>0</v>
      </c>
      <c r="AC76" s="14">
        <f t="shared" si="37"/>
        <v>0</v>
      </c>
      <c r="AD76" s="14">
        <f t="shared" si="37"/>
        <v>0</v>
      </c>
      <c r="AE76" s="14">
        <f t="shared" si="37"/>
        <v>0</v>
      </c>
      <c r="AF76" s="14">
        <f t="shared" si="37"/>
        <v>0</v>
      </c>
      <c r="AG76" s="14">
        <f t="shared" si="37"/>
        <v>0</v>
      </c>
      <c r="AH76" s="14">
        <f t="shared" si="37"/>
        <v>0</v>
      </c>
      <c r="AI76" s="14">
        <f t="shared" si="37"/>
        <v>0</v>
      </c>
      <c r="AJ76" s="14">
        <f t="shared" si="37"/>
        <v>0</v>
      </c>
      <c r="AK76" s="14">
        <f t="shared" si="37"/>
        <v>35.59370625614396</v>
      </c>
      <c r="AL76" s="14">
        <f t="shared" si="37"/>
        <v>0</v>
      </c>
      <c r="AM76" s="14">
        <f t="shared" si="37"/>
        <v>0</v>
      </c>
      <c r="AN76" s="14">
        <f t="shared" si="37"/>
        <v>0</v>
      </c>
      <c r="AO76" s="14">
        <f t="shared" si="37"/>
        <v>0.052111459204223026</v>
      </c>
      <c r="AP76" s="14">
        <f t="shared" si="37"/>
        <v>0</v>
      </c>
      <c r="AQ76" s="14">
        <f t="shared" si="37"/>
        <v>0</v>
      </c>
      <c r="AR76" s="14">
        <f t="shared" si="37"/>
        <v>0</v>
      </c>
      <c r="AS76" s="14">
        <f t="shared" si="37"/>
        <v>0</v>
      </c>
      <c r="AT76" s="48">
        <f t="shared" si="37"/>
        <v>0</v>
      </c>
    </row>
    <row r="77" spans="1:46" ht="12.75">
      <c r="A77" s="34" t="s">
        <v>176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39"/>
    </row>
    <row r="78" spans="1:46" ht="12.75">
      <c r="A78" s="43" t="s">
        <v>177</v>
      </c>
      <c r="B78" s="12">
        <v>11972998000</v>
      </c>
      <c r="C78" s="12">
        <v>12839762885</v>
      </c>
      <c r="D78" s="12">
        <v>0</v>
      </c>
      <c r="E78" s="12">
        <v>108658000</v>
      </c>
      <c r="F78" s="12">
        <v>12478000</v>
      </c>
      <c r="G78" s="12">
        <v>1351502107</v>
      </c>
      <c r="H78" s="12">
        <v>110224000</v>
      </c>
      <c r="I78" s="12">
        <v>369258659</v>
      </c>
      <c r="J78" s="12">
        <v>38216000</v>
      </c>
      <c r="K78" s="12">
        <v>35006900</v>
      </c>
      <c r="L78" s="12">
        <v>228437499</v>
      </c>
      <c r="M78" s="12">
        <v>92836685</v>
      </c>
      <c r="N78" s="12">
        <v>287245933</v>
      </c>
      <c r="O78" s="12">
        <v>80121440</v>
      </c>
      <c r="P78" s="12">
        <v>19000000</v>
      </c>
      <c r="Q78" s="12">
        <v>118418472</v>
      </c>
      <c r="R78" s="12">
        <v>274264513</v>
      </c>
      <c r="S78" s="12">
        <v>124314000</v>
      </c>
      <c r="T78" s="12">
        <v>64767283</v>
      </c>
      <c r="U78" s="12">
        <v>2224487009</v>
      </c>
      <c r="V78" s="12">
        <v>47997000</v>
      </c>
      <c r="W78" s="12">
        <v>89834098</v>
      </c>
      <c r="X78" s="12">
        <v>3570000</v>
      </c>
      <c r="Y78" s="12">
        <v>953634382</v>
      </c>
      <c r="Z78" s="12">
        <v>29261000</v>
      </c>
      <c r="AA78" s="12">
        <v>242412543</v>
      </c>
      <c r="AB78" s="12">
        <v>300217942</v>
      </c>
      <c r="AC78" s="12">
        <v>0</v>
      </c>
      <c r="AD78" s="12">
        <v>0</v>
      </c>
      <c r="AE78" s="12">
        <v>164360000</v>
      </c>
      <c r="AF78" s="12">
        <v>202826750</v>
      </c>
      <c r="AG78" s="12">
        <v>194589605</v>
      </c>
      <c r="AH78" s="12">
        <v>30901500</v>
      </c>
      <c r="AI78" s="12">
        <v>1281600614</v>
      </c>
      <c r="AJ78" s="12">
        <v>79468000</v>
      </c>
      <c r="AK78" s="12">
        <v>67067517</v>
      </c>
      <c r="AL78" s="12">
        <v>257567599</v>
      </c>
      <c r="AM78" s="12">
        <v>30882117</v>
      </c>
      <c r="AN78" s="12">
        <v>1255049000</v>
      </c>
      <c r="AO78" s="12">
        <v>4683394160</v>
      </c>
      <c r="AP78" s="12">
        <v>384341261</v>
      </c>
      <c r="AQ78" s="12">
        <v>313872632</v>
      </c>
      <c r="AR78" s="12">
        <v>0</v>
      </c>
      <c r="AS78" s="12">
        <v>0</v>
      </c>
      <c r="AT78" s="46">
        <v>152430300</v>
      </c>
    </row>
    <row r="79" spans="1:46" ht="12.75">
      <c r="A79" s="43" t="s">
        <v>178</v>
      </c>
      <c r="B79" s="12">
        <v>77800000</v>
      </c>
      <c r="C79" s="12">
        <v>668090554</v>
      </c>
      <c r="D79" s="12">
        <v>0</v>
      </c>
      <c r="E79" s="12">
        <v>1070000</v>
      </c>
      <c r="F79" s="12">
        <v>0</v>
      </c>
      <c r="G79" s="12">
        <v>0</v>
      </c>
      <c r="H79" s="12">
        <v>0</v>
      </c>
      <c r="I79" s="12">
        <v>19000000</v>
      </c>
      <c r="J79" s="12">
        <v>0</v>
      </c>
      <c r="K79" s="12">
        <v>0</v>
      </c>
      <c r="L79" s="12">
        <v>17911850</v>
      </c>
      <c r="M79" s="12">
        <v>0</v>
      </c>
      <c r="N79" s="12">
        <v>0</v>
      </c>
      <c r="O79" s="12">
        <v>0</v>
      </c>
      <c r="P79" s="12">
        <v>0</v>
      </c>
      <c r="Q79" s="12">
        <v>53996269</v>
      </c>
      <c r="R79" s="12">
        <v>0</v>
      </c>
      <c r="S79" s="12">
        <v>8000000</v>
      </c>
      <c r="T79" s="12">
        <v>0</v>
      </c>
      <c r="U79" s="12">
        <v>18011250</v>
      </c>
      <c r="V79" s="12">
        <v>4000000</v>
      </c>
      <c r="W79" s="12">
        <v>1829810</v>
      </c>
      <c r="X79" s="12">
        <v>0</v>
      </c>
      <c r="Y79" s="12">
        <v>40934604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650000</v>
      </c>
      <c r="AG79" s="12">
        <v>1000000</v>
      </c>
      <c r="AH79" s="12">
        <v>0</v>
      </c>
      <c r="AI79" s="12">
        <v>0</v>
      </c>
      <c r="AJ79" s="12">
        <v>79468000</v>
      </c>
      <c r="AK79" s="12">
        <v>0</v>
      </c>
      <c r="AL79" s="12">
        <v>0</v>
      </c>
      <c r="AM79" s="12">
        <v>0</v>
      </c>
      <c r="AN79" s="12">
        <v>74139000</v>
      </c>
      <c r="AO79" s="12">
        <v>14752000</v>
      </c>
      <c r="AP79" s="12">
        <v>0</v>
      </c>
      <c r="AQ79" s="12">
        <v>26350</v>
      </c>
      <c r="AR79" s="12">
        <v>0</v>
      </c>
      <c r="AS79" s="12">
        <v>0</v>
      </c>
      <c r="AT79" s="46">
        <v>0</v>
      </c>
    </row>
    <row r="80" spans="1:46" ht="12.75">
      <c r="A80" s="43" t="s">
        <v>179</v>
      </c>
      <c r="B80" s="12">
        <v>290862819</v>
      </c>
      <c r="C80" s="12">
        <v>497216120</v>
      </c>
      <c r="D80" s="12">
        <v>0</v>
      </c>
      <c r="E80" s="12">
        <v>4256600</v>
      </c>
      <c r="F80" s="12">
        <v>1543000</v>
      </c>
      <c r="G80" s="12">
        <v>20692320</v>
      </c>
      <c r="H80" s="12">
        <v>14733405</v>
      </c>
      <c r="I80" s="12">
        <v>7132331</v>
      </c>
      <c r="J80" s="12">
        <v>0</v>
      </c>
      <c r="K80" s="12">
        <v>40322664</v>
      </c>
      <c r="L80" s="12">
        <v>0</v>
      </c>
      <c r="M80" s="12">
        <v>1241700</v>
      </c>
      <c r="N80" s="12">
        <v>12353750</v>
      </c>
      <c r="O80" s="12">
        <v>6677291</v>
      </c>
      <c r="P80" s="12">
        <v>7148777</v>
      </c>
      <c r="Q80" s="12">
        <v>0</v>
      </c>
      <c r="R80" s="12">
        <v>3491736</v>
      </c>
      <c r="S80" s="12">
        <v>0</v>
      </c>
      <c r="T80" s="12">
        <v>1308000</v>
      </c>
      <c r="U80" s="12">
        <v>27375384</v>
      </c>
      <c r="V80" s="12">
        <v>12174418</v>
      </c>
      <c r="W80" s="12">
        <v>3688168</v>
      </c>
      <c r="X80" s="12">
        <v>165000</v>
      </c>
      <c r="Y80" s="12">
        <v>25078228</v>
      </c>
      <c r="Z80" s="12">
        <v>11550000</v>
      </c>
      <c r="AA80" s="12">
        <v>10832236</v>
      </c>
      <c r="AB80" s="12">
        <v>0</v>
      </c>
      <c r="AC80" s="12">
        <v>0</v>
      </c>
      <c r="AD80" s="12">
        <v>1030238</v>
      </c>
      <c r="AE80" s="12">
        <v>11850171</v>
      </c>
      <c r="AF80" s="12">
        <v>3582661</v>
      </c>
      <c r="AG80" s="12">
        <v>7489300</v>
      </c>
      <c r="AH80" s="12">
        <v>0</v>
      </c>
      <c r="AI80" s="12">
        <v>128177184</v>
      </c>
      <c r="AJ80" s="12">
        <v>8832281</v>
      </c>
      <c r="AK80" s="12">
        <v>9073016</v>
      </c>
      <c r="AL80" s="12">
        <v>1300000</v>
      </c>
      <c r="AM80" s="12">
        <v>3165000</v>
      </c>
      <c r="AN80" s="12">
        <v>35559012</v>
      </c>
      <c r="AO80" s="12">
        <v>0</v>
      </c>
      <c r="AP80" s="12">
        <v>0</v>
      </c>
      <c r="AQ80" s="12">
        <v>2519669</v>
      </c>
      <c r="AR80" s="12">
        <v>5549131</v>
      </c>
      <c r="AS80" s="12">
        <v>0</v>
      </c>
      <c r="AT80" s="46">
        <v>24268000</v>
      </c>
    </row>
    <row r="81" spans="1:46" ht="12.75">
      <c r="A81" s="43" t="s">
        <v>180</v>
      </c>
      <c r="B81" s="10">
        <f>IF(B164=0,0,B79*100/B164)</f>
        <v>20.662478472579025</v>
      </c>
      <c r="C81" s="10">
        <f aca="true" t="shared" si="38" ref="C81:AT81">IF(C164=0,0,C79*100/C164)</f>
        <v>90.73288449187393</v>
      </c>
      <c r="D81" s="10">
        <f t="shared" si="38"/>
        <v>0</v>
      </c>
      <c r="E81" s="10">
        <f t="shared" si="38"/>
        <v>37.609841827768015</v>
      </c>
      <c r="F81" s="10">
        <f t="shared" si="38"/>
        <v>0</v>
      </c>
      <c r="G81" s="10">
        <f t="shared" si="38"/>
        <v>0</v>
      </c>
      <c r="H81" s="10">
        <f t="shared" si="38"/>
        <v>0</v>
      </c>
      <c r="I81" s="10">
        <f t="shared" si="38"/>
        <v>253.33333333333334</v>
      </c>
      <c r="J81" s="10">
        <f t="shared" si="38"/>
        <v>0</v>
      </c>
      <c r="K81" s="10">
        <f t="shared" si="38"/>
        <v>0</v>
      </c>
      <c r="L81" s="10">
        <f t="shared" si="38"/>
        <v>478.96745176057846</v>
      </c>
      <c r="M81" s="10">
        <f t="shared" si="38"/>
        <v>0</v>
      </c>
      <c r="N81" s="10">
        <f t="shared" si="38"/>
        <v>0</v>
      </c>
      <c r="O81" s="10">
        <f t="shared" si="38"/>
        <v>0</v>
      </c>
      <c r="P81" s="10">
        <f t="shared" si="38"/>
        <v>0</v>
      </c>
      <c r="Q81" s="10">
        <f t="shared" si="38"/>
        <v>462.20885357179026</v>
      </c>
      <c r="R81" s="10">
        <f t="shared" si="38"/>
        <v>0</v>
      </c>
      <c r="S81" s="10">
        <f t="shared" si="38"/>
        <v>0</v>
      </c>
      <c r="T81" s="10">
        <f t="shared" si="38"/>
        <v>0</v>
      </c>
      <c r="U81" s="10">
        <f t="shared" si="38"/>
        <v>19.88300661726993</v>
      </c>
      <c r="V81" s="10">
        <f t="shared" si="38"/>
        <v>126.21214937081666</v>
      </c>
      <c r="W81" s="10">
        <f t="shared" si="38"/>
        <v>34.269596003787655</v>
      </c>
      <c r="X81" s="10">
        <f t="shared" si="38"/>
        <v>0</v>
      </c>
      <c r="Y81" s="10">
        <f t="shared" si="38"/>
        <v>0</v>
      </c>
      <c r="Z81" s="10">
        <f t="shared" si="38"/>
        <v>0</v>
      </c>
      <c r="AA81" s="10">
        <f t="shared" si="38"/>
        <v>0</v>
      </c>
      <c r="AB81" s="10">
        <f t="shared" si="38"/>
        <v>0</v>
      </c>
      <c r="AC81" s="10">
        <f t="shared" si="38"/>
        <v>0</v>
      </c>
      <c r="AD81" s="10">
        <f t="shared" si="38"/>
        <v>0</v>
      </c>
      <c r="AE81" s="10">
        <f t="shared" si="38"/>
        <v>0</v>
      </c>
      <c r="AF81" s="10">
        <f t="shared" si="38"/>
        <v>4.706590428590814</v>
      </c>
      <c r="AG81" s="10">
        <f t="shared" si="38"/>
        <v>0</v>
      </c>
      <c r="AH81" s="10">
        <f t="shared" si="38"/>
        <v>0</v>
      </c>
      <c r="AI81" s="10">
        <f t="shared" si="38"/>
        <v>0</v>
      </c>
      <c r="AJ81" s="10">
        <f t="shared" si="38"/>
        <v>0</v>
      </c>
      <c r="AK81" s="10">
        <f t="shared" si="38"/>
        <v>0</v>
      </c>
      <c r="AL81" s="10">
        <f t="shared" si="38"/>
        <v>0</v>
      </c>
      <c r="AM81" s="10">
        <f t="shared" si="38"/>
        <v>0</v>
      </c>
      <c r="AN81" s="10">
        <f t="shared" si="38"/>
        <v>307.93200600139085</v>
      </c>
      <c r="AO81" s="10">
        <f t="shared" si="38"/>
        <v>9.22</v>
      </c>
      <c r="AP81" s="10">
        <f t="shared" si="38"/>
        <v>0</v>
      </c>
      <c r="AQ81" s="10">
        <f t="shared" si="38"/>
        <v>0.09189509660319453</v>
      </c>
      <c r="AR81" s="10">
        <f t="shared" si="38"/>
        <v>0</v>
      </c>
      <c r="AS81" s="10">
        <f t="shared" si="38"/>
        <v>0</v>
      </c>
      <c r="AT81" s="44">
        <f t="shared" si="38"/>
        <v>0</v>
      </c>
    </row>
    <row r="82" spans="1:46" ht="12.75">
      <c r="A82" s="43" t="s">
        <v>181</v>
      </c>
      <c r="B82" s="10">
        <f>IF(B78=0,0,B80*100/B78)</f>
        <v>2.429323207103183</v>
      </c>
      <c r="C82" s="10">
        <f aca="true" t="shared" si="39" ref="C82:AT82">IF(C78=0,0,C80*100/C78)</f>
        <v>3.872471201013149</v>
      </c>
      <c r="D82" s="10">
        <f t="shared" si="39"/>
        <v>0</v>
      </c>
      <c r="E82" s="10">
        <f t="shared" si="39"/>
        <v>3.917428997404701</v>
      </c>
      <c r="F82" s="10">
        <f t="shared" si="39"/>
        <v>12.365763744189774</v>
      </c>
      <c r="G82" s="10">
        <f t="shared" si="39"/>
        <v>1.5310608761041318</v>
      </c>
      <c r="H82" s="10">
        <f t="shared" si="39"/>
        <v>13.366784910727246</v>
      </c>
      <c r="I82" s="10">
        <f t="shared" si="39"/>
        <v>1.9315270816709542</v>
      </c>
      <c r="J82" s="10">
        <f t="shared" si="39"/>
        <v>0</v>
      </c>
      <c r="K82" s="10">
        <f t="shared" si="39"/>
        <v>115.18490354758633</v>
      </c>
      <c r="L82" s="10">
        <f t="shared" si="39"/>
        <v>0</v>
      </c>
      <c r="M82" s="10">
        <f t="shared" si="39"/>
        <v>1.3375100586583848</v>
      </c>
      <c r="N82" s="10">
        <f t="shared" si="39"/>
        <v>4.300757149449353</v>
      </c>
      <c r="O82" s="10">
        <f t="shared" si="39"/>
        <v>8.333962794477982</v>
      </c>
      <c r="P82" s="10">
        <f t="shared" si="39"/>
        <v>37.62514210526316</v>
      </c>
      <c r="Q82" s="10">
        <f t="shared" si="39"/>
        <v>0</v>
      </c>
      <c r="R82" s="10">
        <f t="shared" si="39"/>
        <v>1.2731271580877108</v>
      </c>
      <c r="S82" s="10">
        <f t="shared" si="39"/>
        <v>0</v>
      </c>
      <c r="T82" s="10">
        <f t="shared" si="39"/>
        <v>2.0195381671329335</v>
      </c>
      <c r="U82" s="10">
        <f t="shared" si="39"/>
        <v>1.2306380702266444</v>
      </c>
      <c r="V82" s="10">
        <f t="shared" si="39"/>
        <v>25.364956143092275</v>
      </c>
      <c r="W82" s="10">
        <f t="shared" si="39"/>
        <v>4.105532400403241</v>
      </c>
      <c r="X82" s="10">
        <f t="shared" si="39"/>
        <v>4.621848739495798</v>
      </c>
      <c r="Y82" s="10">
        <f t="shared" si="39"/>
        <v>2.629752919290194</v>
      </c>
      <c r="Z82" s="10">
        <f t="shared" si="39"/>
        <v>39.472335190184886</v>
      </c>
      <c r="AA82" s="10">
        <f t="shared" si="39"/>
        <v>4.468513000995992</v>
      </c>
      <c r="AB82" s="10">
        <f t="shared" si="39"/>
        <v>0</v>
      </c>
      <c r="AC82" s="10">
        <f t="shared" si="39"/>
        <v>0</v>
      </c>
      <c r="AD82" s="10">
        <f t="shared" si="39"/>
        <v>0</v>
      </c>
      <c r="AE82" s="10">
        <f t="shared" si="39"/>
        <v>7.209887442200048</v>
      </c>
      <c r="AF82" s="10">
        <f t="shared" si="39"/>
        <v>1.7663651367484812</v>
      </c>
      <c r="AG82" s="10">
        <f t="shared" si="39"/>
        <v>3.848766741676669</v>
      </c>
      <c r="AH82" s="10">
        <f t="shared" si="39"/>
        <v>0</v>
      </c>
      <c r="AI82" s="10">
        <f t="shared" si="39"/>
        <v>10.001336032443568</v>
      </c>
      <c r="AJ82" s="10">
        <f t="shared" si="39"/>
        <v>11.114261086223385</v>
      </c>
      <c r="AK82" s="10">
        <f t="shared" si="39"/>
        <v>13.528182353910612</v>
      </c>
      <c r="AL82" s="10">
        <f t="shared" si="39"/>
        <v>0.5047218691509409</v>
      </c>
      <c r="AM82" s="10">
        <f t="shared" si="39"/>
        <v>10.248649728255353</v>
      </c>
      <c r="AN82" s="10">
        <f t="shared" si="39"/>
        <v>2.8332767883963097</v>
      </c>
      <c r="AO82" s="10">
        <f t="shared" si="39"/>
        <v>0</v>
      </c>
      <c r="AP82" s="10">
        <f t="shared" si="39"/>
        <v>0</v>
      </c>
      <c r="AQ82" s="10">
        <f t="shared" si="39"/>
        <v>0.8027679839254033</v>
      </c>
      <c r="AR82" s="10">
        <f t="shared" si="39"/>
        <v>0</v>
      </c>
      <c r="AS82" s="10">
        <f t="shared" si="39"/>
        <v>0</v>
      </c>
      <c r="AT82" s="44">
        <f t="shared" si="39"/>
        <v>15.920719174599801</v>
      </c>
    </row>
    <row r="83" spans="1:46" ht="12.75">
      <c r="A83" s="43" t="s">
        <v>182</v>
      </c>
      <c r="B83" s="10">
        <f>IF(B78=0,0,(B80+B79)*100/B78)</f>
        <v>3.079118688569062</v>
      </c>
      <c r="C83" s="10">
        <f aca="true" t="shared" si="40" ref="C83:AT83">IF(C78=0,0,(C80+C79)*100/C78)</f>
        <v>9.075764750775614</v>
      </c>
      <c r="D83" s="10">
        <f t="shared" si="40"/>
        <v>0</v>
      </c>
      <c r="E83" s="10">
        <f t="shared" si="40"/>
        <v>4.9021701117267025</v>
      </c>
      <c r="F83" s="10">
        <f t="shared" si="40"/>
        <v>12.365763744189774</v>
      </c>
      <c r="G83" s="10">
        <f t="shared" si="40"/>
        <v>1.5310608761041318</v>
      </c>
      <c r="H83" s="10">
        <f t="shared" si="40"/>
        <v>13.366784910727246</v>
      </c>
      <c r="I83" s="10">
        <f t="shared" si="40"/>
        <v>7.0769717549128615</v>
      </c>
      <c r="J83" s="10">
        <f t="shared" si="40"/>
        <v>0</v>
      </c>
      <c r="K83" s="10">
        <f t="shared" si="40"/>
        <v>115.18490354758633</v>
      </c>
      <c r="L83" s="10">
        <f t="shared" si="40"/>
        <v>7.8410287620947905</v>
      </c>
      <c r="M83" s="10">
        <f t="shared" si="40"/>
        <v>1.3375100586583848</v>
      </c>
      <c r="N83" s="10">
        <f t="shared" si="40"/>
        <v>4.300757149449353</v>
      </c>
      <c r="O83" s="10">
        <f t="shared" si="40"/>
        <v>8.333962794477982</v>
      </c>
      <c r="P83" s="10">
        <f t="shared" si="40"/>
        <v>37.62514210526316</v>
      </c>
      <c r="Q83" s="10">
        <f t="shared" si="40"/>
        <v>45.597843045973434</v>
      </c>
      <c r="R83" s="10">
        <f t="shared" si="40"/>
        <v>1.2731271580877108</v>
      </c>
      <c r="S83" s="10">
        <f t="shared" si="40"/>
        <v>6.435317019804688</v>
      </c>
      <c r="T83" s="10">
        <f t="shared" si="40"/>
        <v>2.0195381671329335</v>
      </c>
      <c r="U83" s="10">
        <f t="shared" si="40"/>
        <v>2.0403191304948636</v>
      </c>
      <c r="V83" s="10">
        <f t="shared" si="40"/>
        <v>33.69881034231306</v>
      </c>
      <c r="W83" s="10">
        <f t="shared" si="40"/>
        <v>6.1424093109945845</v>
      </c>
      <c r="X83" s="10">
        <f t="shared" si="40"/>
        <v>4.621848739495798</v>
      </c>
      <c r="Y83" s="10">
        <f t="shared" si="40"/>
        <v>6.9222369962747425</v>
      </c>
      <c r="Z83" s="10">
        <f t="shared" si="40"/>
        <v>39.472335190184886</v>
      </c>
      <c r="AA83" s="10">
        <f t="shared" si="40"/>
        <v>4.468513000995992</v>
      </c>
      <c r="AB83" s="10">
        <f t="shared" si="40"/>
        <v>0</v>
      </c>
      <c r="AC83" s="10">
        <f t="shared" si="40"/>
        <v>0</v>
      </c>
      <c r="AD83" s="10">
        <f t="shared" si="40"/>
        <v>0</v>
      </c>
      <c r="AE83" s="10">
        <f t="shared" si="40"/>
        <v>7.209887442200048</v>
      </c>
      <c r="AF83" s="10">
        <f t="shared" si="40"/>
        <v>2.086835686121283</v>
      </c>
      <c r="AG83" s="10">
        <f t="shared" si="40"/>
        <v>4.362668807514153</v>
      </c>
      <c r="AH83" s="10">
        <f t="shared" si="40"/>
        <v>0</v>
      </c>
      <c r="AI83" s="10">
        <f t="shared" si="40"/>
        <v>10.001336032443568</v>
      </c>
      <c r="AJ83" s="10">
        <f t="shared" si="40"/>
        <v>111.11426108622338</v>
      </c>
      <c r="AK83" s="10">
        <f t="shared" si="40"/>
        <v>13.528182353910612</v>
      </c>
      <c r="AL83" s="10">
        <f t="shared" si="40"/>
        <v>0.5047218691509409</v>
      </c>
      <c r="AM83" s="10">
        <f t="shared" si="40"/>
        <v>10.248649728255353</v>
      </c>
      <c r="AN83" s="10">
        <f t="shared" si="40"/>
        <v>8.740536186236554</v>
      </c>
      <c r="AO83" s="10">
        <f t="shared" si="40"/>
        <v>0.3149852328465986</v>
      </c>
      <c r="AP83" s="10">
        <f t="shared" si="40"/>
        <v>0</v>
      </c>
      <c r="AQ83" s="10">
        <f t="shared" si="40"/>
        <v>0.8111631089900186</v>
      </c>
      <c r="AR83" s="10">
        <f t="shared" si="40"/>
        <v>0</v>
      </c>
      <c r="AS83" s="10">
        <f t="shared" si="40"/>
        <v>0</v>
      </c>
      <c r="AT83" s="44">
        <f t="shared" si="40"/>
        <v>15.920719174599801</v>
      </c>
    </row>
    <row r="84" spans="1:46" ht="12.75">
      <c r="A84" s="43" t="s">
        <v>183</v>
      </c>
      <c r="B84" s="10">
        <f>IF(B78=0,0,B164*100/B78)</f>
        <v>3.1448089943721698</v>
      </c>
      <c r="C84" s="10">
        <f aca="true" t="shared" si="41" ref="C84:AT84">IF(C78=0,0,C164*100/C78)</f>
        <v>5.734738379477481</v>
      </c>
      <c r="D84" s="10">
        <f t="shared" si="41"/>
        <v>0</v>
      </c>
      <c r="E84" s="10">
        <f t="shared" si="41"/>
        <v>2.618306981538405</v>
      </c>
      <c r="F84" s="10">
        <f t="shared" si="41"/>
        <v>9.245480044878986</v>
      </c>
      <c r="G84" s="10">
        <f t="shared" si="41"/>
        <v>0.40607483862398447</v>
      </c>
      <c r="H84" s="10">
        <f t="shared" si="41"/>
        <v>2.017134199448396</v>
      </c>
      <c r="I84" s="10">
        <f t="shared" si="41"/>
        <v>2.031096581542858</v>
      </c>
      <c r="J84" s="10">
        <f t="shared" si="41"/>
        <v>0</v>
      </c>
      <c r="K84" s="10">
        <f t="shared" si="41"/>
        <v>0</v>
      </c>
      <c r="L84" s="10">
        <f t="shared" si="41"/>
        <v>1.6370692274126148</v>
      </c>
      <c r="M84" s="10">
        <f t="shared" si="41"/>
        <v>1.221499884447619</v>
      </c>
      <c r="N84" s="10">
        <f t="shared" si="41"/>
        <v>0</v>
      </c>
      <c r="O84" s="10">
        <f t="shared" si="41"/>
        <v>4.414110630063563</v>
      </c>
      <c r="P84" s="10">
        <f t="shared" si="41"/>
        <v>0</v>
      </c>
      <c r="Q84" s="10">
        <f t="shared" si="41"/>
        <v>9.865203293621287</v>
      </c>
      <c r="R84" s="10">
        <f t="shared" si="41"/>
        <v>0</v>
      </c>
      <c r="S84" s="10">
        <f t="shared" si="41"/>
        <v>0</v>
      </c>
      <c r="T84" s="10">
        <f t="shared" si="41"/>
        <v>0.13794001517710724</v>
      </c>
      <c r="U84" s="10">
        <f t="shared" si="41"/>
        <v>4.072226478891521</v>
      </c>
      <c r="V84" s="10">
        <f t="shared" si="41"/>
        <v>6.603052274100465</v>
      </c>
      <c r="W84" s="10">
        <f t="shared" si="41"/>
        <v>5.943685214048679</v>
      </c>
      <c r="X84" s="10">
        <f t="shared" si="41"/>
        <v>20.000728291316527</v>
      </c>
      <c r="Y84" s="10">
        <f t="shared" si="41"/>
        <v>0</v>
      </c>
      <c r="Z84" s="10">
        <f t="shared" si="41"/>
        <v>0</v>
      </c>
      <c r="AA84" s="10">
        <f t="shared" si="41"/>
        <v>1.5022456985651935</v>
      </c>
      <c r="AB84" s="10">
        <f t="shared" si="41"/>
        <v>6.828372702654794</v>
      </c>
      <c r="AC84" s="10">
        <f t="shared" si="41"/>
        <v>0</v>
      </c>
      <c r="AD84" s="10">
        <f t="shared" si="41"/>
        <v>0</v>
      </c>
      <c r="AE84" s="10">
        <f t="shared" si="41"/>
        <v>1.929179849111706</v>
      </c>
      <c r="AF84" s="10">
        <f t="shared" si="41"/>
        <v>6.808974654477281</v>
      </c>
      <c r="AG84" s="10">
        <f t="shared" si="41"/>
        <v>0</v>
      </c>
      <c r="AH84" s="10">
        <f t="shared" si="41"/>
        <v>24.805388087956896</v>
      </c>
      <c r="AI84" s="10">
        <f t="shared" si="41"/>
        <v>3.263948498701328</v>
      </c>
      <c r="AJ84" s="10">
        <f t="shared" si="41"/>
        <v>0</v>
      </c>
      <c r="AK84" s="10">
        <f t="shared" si="41"/>
        <v>13.834381254937469</v>
      </c>
      <c r="AL84" s="10">
        <f t="shared" si="41"/>
        <v>0</v>
      </c>
      <c r="AM84" s="10">
        <f t="shared" si="41"/>
        <v>0</v>
      </c>
      <c r="AN84" s="10">
        <f t="shared" si="41"/>
        <v>1.918364860654843</v>
      </c>
      <c r="AO84" s="10">
        <f t="shared" si="41"/>
        <v>3.4163257358633254</v>
      </c>
      <c r="AP84" s="10">
        <f t="shared" si="41"/>
        <v>2.4935097977939975</v>
      </c>
      <c r="AQ84" s="10">
        <f t="shared" si="41"/>
        <v>9.135552793274439</v>
      </c>
      <c r="AR84" s="10">
        <f t="shared" si="41"/>
        <v>0</v>
      </c>
      <c r="AS84" s="10">
        <f t="shared" si="41"/>
        <v>0</v>
      </c>
      <c r="AT84" s="44">
        <f t="shared" si="41"/>
        <v>6.560375463408522</v>
      </c>
    </row>
    <row r="85" spans="1:46" ht="12.75">
      <c r="A85" s="34" t="s">
        <v>184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39"/>
    </row>
    <row r="86" spans="1:46" ht="12.75">
      <c r="A86" s="36" t="s">
        <v>185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40"/>
    </row>
    <row r="87" spans="1:46" ht="12.75">
      <c r="A87" s="41" t="s">
        <v>186</v>
      </c>
      <c r="B87" s="15">
        <v>12.3</v>
      </c>
      <c r="C87" s="15">
        <v>13</v>
      </c>
      <c r="D87" s="15">
        <v>0</v>
      </c>
      <c r="E87" s="15">
        <v>6</v>
      </c>
      <c r="F87" s="15">
        <v>0</v>
      </c>
      <c r="G87" s="15">
        <v>0</v>
      </c>
      <c r="H87" s="15">
        <v>0</v>
      </c>
      <c r="I87" s="15">
        <v>8.9</v>
      </c>
      <c r="J87" s="15">
        <v>10</v>
      </c>
      <c r="K87" s="15">
        <v>0</v>
      </c>
      <c r="L87" s="15">
        <v>0</v>
      </c>
      <c r="M87" s="15">
        <v>0</v>
      </c>
      <c r="N87" s="15">
        <v>0</v>
      </c>
      <c r="O87" s="15">
        <v>-100</v>
      </c>
      <c r="P87" s="15">
        <v>0</v>
      </c>
      <c r="Q87" s="15">
        <v>8</v>
      </c>
      <c r="R87" s="15">
        <v>0</v>
      </c>
      <c r="S87" s="15">
        <v>0</v>
      </c>
      <c r="T87" s="15">
        <v>5.1</v>
      </c>
      <c r="U87" s="15">
        <v>0</v>
      </c>
      <c r="V87" s="15">
        <v>0</v>
      </c>
      <c r="W87" s="15">
        <v>0</v>
      </c>
      <c r="X87" s="15">
        <v>6</v>
      </c>
      <c r="Y87" s="15">
        <v>10</v>
      </c>
      <c r="Z87" s="15">
        <v>0</v>
      </c>
      <c r="AA87" s="15">
        <v>5.4</v>
      </c>
      <c r="AB87" s="15">
        <v>0</v>
      </c>
      <c r="AC87" s="15">
        <v>0</v>
      </c>
      <c r="AD87" s="15">
        <v>0</v>
      </c>
      <c r="AE87" s="15">
        <v>6.3</v>
      </c>
      <c r="AF87" s="15">
        <v>0</v>
      </c>
      <c r="AG87" s="15">
        <v>10</v>
      </c>
      <c r="AH87" s="15">
        <v>6</v>
      </c>
      <c r="AI87" s="15">
        <v>0</v>
      </c>
      <c r="AJ87" s="15">
        <v>4.2</v>
      </c>
      <c r="AK87" s="15">
        <v>5</v>
      </c>
      <c r="AL87" s="15">
        <v>0</v>
      </c>
      <c r="AM87" s="15">
        <v>0</v>
      </c>
      <c r="AN87" s="15">
        <v>3.1</v>
      </c>
      <c r="AO87" s="15">
        <v>0</v>
      </c>
      <c r="AP87" s="15">
        <v>4</v>
      </c>
      <c r="AQ87" s="15">
        <v>0</v>
      </c>
      <c r="AR87" s="15">
        <v>61</v>
      </c>
      <c r="AS87" s="15">
        <v>0</v>
      </c>
      <c r="AT87" s="49">
        <v>0</v>
      </c>
    </row>
    <row r="88" spans="1:46" ht="12.75">
      <c r="A88" s="43" t="s">
        <v>187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11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11</v>
      </c>
      <c r="R88" s="16">
        <v>0</v>
      </c>
      <c r="S88" s="16">
        <v>0</v>
      </c>
      <c r="T88" s="16">
        <v>10.9</v>
      </c>
      <c r="U88" s="16">
        <v>0</v>
      </c>
      <c r="V88" s="16">
        <v>0</v>
      </c>
      <c r="W88" s="16">
        <v>0</v>
      </c>
      <c r="X88" s="16">
        <v>11</v>
      </c>
      <c r="Y88" s="16">
        <v>11</v>
      </c>
      <c r="Z88" s="16">
        <v>0</v>
      </c>
      <c r="AA88" s="16">
        <v>5.4</v>
      </c>
      <c r="AB88" s="16">
        <v>0</v>
      </c>
      <c r="AC88" s="16">
        <v>0</v>
      </c>
      <c r="AD88" s="16">
        <v>0</v>
      </c>
      <c r="AE88" s="16">
        <v>8.1</v>
      </c>
      <c r="AF88" s="16">
        <v>0</v>
      </c>
      <c r="AG88" s="16">
        <v>11</v>
      </c>
      <c r="AH88" s="16">
        <v>10.3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-37.5</v>
      </c>
      <c r="AS88" s="16">
        <v>0</v>
      </c>
      <c r="AT88" s="50">
        <v>0</v>
      </c>
    </row>
    <row r="89" spans="1:46" ht="12.75">
      <c r="A89" s="43" t="s">
        <v>188</v>
      </c>
      <c r="B89" s="16">
        <v>13.5</v>
      </c>
      <c r="C89" s="16">
        <v>5.7</v>
      </c>
      <c r="D89" s="16">
        <v>0</v>
      </c>
      <c r="E89" s="16">
        <v>11</v>
      </c>
      <c r="F89" s="16">
        <v>0</v>
      </c>
      <c r="G89" s="16">
        <v>0</v>
      </c>
      <c r="H89" s="16">
        <v>0</v>
      </c>
      <c r="I89" s="16">
        <v>11.3</v>
      </c>
      <c r="J89" s="16">
        <v>11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11</v>
      </c>
      <c r="R89" s="16">
        <v>0</v>
      </c>
      <c r="S89" s="16">
        <v>0</v>
      </c>
      <c r="T89" s="16">
        <v>14.2</v>
      </c>
      <c r="U89" s="16">
        <v>0</v>
      </c>
      <c r="V89" s="16">
        <v>0</v>
      </c>
      <c r="W89" s="16">
        <v>0</v>
      </c>
      <c r="X89" s="16">
        <v>10.6</v>
      </c>
      <c r="Y89" s="16">
        <v>11</v>
      </c>
      <c r="Z89" s="16">
        <v>0</v>
      </c>
      <c r="AA89" s="16">
        <v>11</v>
      </c>
      <c r="AB89" s="16">
        <v>0</v>
      </c>
      <c r="AC89" s="16">
        <v>0</v>
      </c>
      <c r="AD89" s="16">
        <v>0</v>
      </c>
      <c r="AE89" s="16">
        <v>24.3</v>
      </c>
      <c r="AF89" s="16">
        <v>0</v>
      </c>
      <c r="AG89" s="16">
        <v>5</v>
      </c>
      <c r="AH89" s="16">
        <v>10.3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-1.1</v>
      </c>
      <c r="AO89" s="16">
        <v>0</v>
      </c>
      <c r="AP89" s="16">
        <v>11</v>
      </c>
      <c r="AQ89" s="16">
        <v>0</v>
      </c>
      <c r="AR89" s="16">
        <v>0</v>
      </c>
      <c r="AS89" s="16">
        <v>0</v>
      </c>
      <c r="AT89" s="50">
        <v>0</v>
      </c>
    </row>
    <row r="90" spans="1:46" ht="12.75">
      <c r="A90" s="43" t="s">
        <v>189</v>
      </c>
      <c r="B90" s="16">
        <v>0</v>
      </c>
      <c r="C90" s="16">
        <v>13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9</v>
      </c>
      <c r="J90" s="16">
        <v>11.9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5.8</v>
      </c>
      <c r="V90" s="16">
        <v>0</v>
      </c>
      <c r="W90" s="16">
        <v>0</v>
      </c>
      <c r="X90" s="16">
        <v>5.9</v>
      </c>
      <c r="Y90" s="16">
        <v>6</v>
      </c>
      <c r="Z90" s="16">
        <v>0</v>
      </c>
      <c r="AA90" s="16">
        <v>6</v>
      </c>
      <c r="AB90" s="16">
        <v>0</v>
      </c>
      <c r="AC90" s="16">
        <v>0</v>
      </c>
      <c r="AD90" s="16">
        <v>0</v>
      </c>
      <c r="AE90" s="16">
        <v>-27.5</v>
      </c>
      <c r="AF90" s="16">
        <v>0</v>
      </c>
      <c r="AG90" s="16">
        <v>15</v>
      </c>
      <c r="AH90" s="16">
        <v>15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50">
        <v>0</v>
      </c>
    </row>
    <row r="91" spans="1:46" ht="12.75">
      <c r="A91" s="43" t="s">
        <v>190</v>
      </c>
      <c r="B91" s="16">
        <v>15.1</v>
      </c>
      <c r="C91" s="16">
        <v>13</v>
      </c>
      <c r="D91" s="16">
        <v>0</v>
      </c>
      <c r="E91" s="16">
        <v>6</v>
      </c>
      <c r="F91" s="16">
        <v>0</v>
      </c>
      <c r="G91" s="16">
        <v>0</v>
      </c>
      <c r="H91" s="16">
        <v>0</v>
      </c>
      <c r="I91" s="16">
        <v>8.9</v>
      </c>
      <c r="J91" s="16">
        <v>12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137.7</v>
      </c>
      <c r="V91" s="16">
        <v>0</v>
      </c>
      <c r="W91" s="16">
        <v>0</v>
      </c>
      <c r="X91" s="16">
        <v>6</v>
      </c>
      <c r="Y91" s="16">
        <v>6</v>
      </c>
      <c r="Z91" s="16">
        <v>0</v>
      </c>
      <c r="AA91" s="16">
        <v>6</v>
      </c>
      <c r="AB91" s="16">
        <v>0</v>
      </c>
      <c r="AC91" s="16">
        <v>0</v>
      </c>
      <c r="AD91" s="16">
        <v>0</v>
      </c>
      <c r="AE91" s="16">
        <v>6.8</v>
      </c>
      <c r="AF91" s="16">
        <v>0</v>
      </c>
      <c r="AG91" s="16">
        <v>4.3</v>
      </c>
      <c r="AH91" s="16">
        <v>15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11.9</v>
      </c>
      <c r="AP91" s="16">
        <v>0</v>
      </c>
      <c r="AQ91" s="16">
        <v>0</v>
      </c>
      <c r="AR91" s="16">
        <v>0</v>
      </c>
      <c r="AS91" s="16">
        <v>0</v>
      </c>
      <c r="AT91" s="50">
        <v>0</v>
      </c>
    </row>
    <row r="92" spans="1:46" ht="12.75">
      <c r="A92" s="43" t="s">
        <v>191</v>
      </c>
      <c r="B92" s="16">
        <v>11.3</v>
      </c>
      <c r="C92" s="16">
        <v>13</v>
      </c>
      <c r="D92" s="16">
        <v>0</v>
      </c>
      <c r="E92" s="16">
        <v>6</v>
      </c>
      <c r="F92" s="16">
        <v>0</v>
      </c>
      <c r="G92" s="16">
        <v>0</v>
      </c>
      <c r="H92" s="16">
        <v>0</v>
      </c>
      <c r="I92" s="16">
        <v>8.9</v>
      </c>
      <c r="J92" s="16">
        <v>9.9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5.9</v>
      </c>
      <c r="V92" s="16">
        <v>0</v>
      </c>
      <c r="W92" s="16">
        <v>0</v>
      </c>
      <c r="X92" s="16">
        <v>6</v>
      </c>
      <c r="Y92" s="16">
        <v>6</v>
      </c>
      <c r="Z92" s="16">
        <v>0</v>
      </c>
      <c r="AA92" s="16">
        <v>5.4</v>
      </c>
      <c r="AB92" s="16">
        <v>0</v>
      </c>
      <c r="AC92" s="16">
        <v>0</v>
      </c>
      <c r="AD92" s="16">
        <v>0</v>
      </c>
      <c r="AE92" s="16">
        <v>5.3</v>
      </c>
      <c r="AF92" s="16">
        <v>0</v>
      </c>
      <c r="AG92" s="16">
        <v>15</v>
      </c>
      <c r="AH92" s="16">
        <v>15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12</v>
      </c>
      <c r="AP92" s="16">
        <v>0</v>
      </c>
      <c r="AQ92" s="16">
        <v>0</v>
      </c>
      <c r="AR92" s="16">
        <v>0</v>
      </c>
      <c r="AS92" s="16">
        <v>0</v>
      </c>
      <c r="AT92" s="50">
        <v>0</v>
      </c>
    </row>
    <row r="93" spans="1:46" ht="12.75">
      <c r="A93" s="43" t="s">
        <v>192</v>
      </c>
      <c r="B93" s="16">
        <v>13.3</v>
      </c>
      <c r="C93" s="16">
        <v>13</v>
      </c>
      <c r="D93" s="16">
        <v>0</v>
      </c>
      <c r="E93" s="16">
        <v>6</v>
      </c>
      <c r="F93" s="16">
        <v>0</v>
      </c>
      <c r="G93" s="16">
        <v>0</v>
      </c>
      <c r="H93" s="16">
        <v>0</v>
      </c>
      <c r="I93" s="16">
        <v>9</v>
      </c>
      <c r="J93" s="16">
        <v>10</v>
      </c>
      <c r="K93" s="16">
        <v>0</v>
      </c>
      <c r="L93" s="16">
        <v>0</v>
      </c>
      <c r="M93" s="16">
        <v>0</v>
      </c>
      <c r="N93" s="16">
        <v>5</v>
      </c>
      <c r="O93" s="16">
        <v>32.6</v>
      </c>
      <c r="P93" s="16">
        <v>0</v>
      </c>
      <c r="Q93" s="16">
        <v>8</v>
      </c>
      <c r="R93" s="16">
        <v>0</v>
      </c>
      <c r="S93" s="16">
        <v>0</v>
      </c>
      <c r="T93" s="16">
        <v>5.4</v>
      </c>
      <c r="U93" s="16">
        <v>0</v>
      </c>
      <c r="V93" s="16">
        <v>0</v>
      </c>
      <c r="W93" s="16">
        <v>0</v>
      </c>
      <c r="X93" s="16">
        <v>6</v>
      </c>
      <c r="Y93" s="16">
        <v>7</v>
      </c>
      <c r="Z93" s="16">
        <v>0</v>
      </c>
      <c r="AA93" s="16">
        <v>5.4</v>
      </c>
      <c r="AB93" s="16">
        <v>0</v>
      </c>
      <c r="AC93" s="16">
        <v>0</v>
      </c>
      <c r="AD93" s="16">
        <v>0</v>
      </c>
      <c r="AE93" s="16">
        <v>6</v>
      </c>
      <c r="AF93" s="16">
        <v>0</v>
      </c>
      <c r="AG93" s="16">
        <v>10</v>
      </c>
      <c r="AH93" s="16">
        <v>9.9</v>
      </c>
      <c r="AI93" s="16">
        <v>0</v>
      </c>
      <c r="AJ93" s="16">
        <v>0</v>
      </c>
      <c r="AK93" s="16">
        <v>5</v>
      </c>
      <c r="AL93" s="16">
        <v>0</v>
      </c>
      <c r="AM93" s="16">
        <v>0</v>
      </c>
      <c r="AN93" s="16">
        <v>10.4</v>
      </c>
      <c r="AO93" s="16">
        <v>0</v>
      </c>
      <c r="AP93" s="16">
        <v>4</v>
      </c>
      <c r="AQ93" s="16">
        <v>0</v>
      </c>
      <c r="AR93" s="16">
        <v>15.6</v>
      </c>
      <c r="AS93" s="16">
        <v>0</v>
      </c>
      <c r="AT93" s="50">
        <v>0</v>
      </c>
    </row>
    <row r="94" spans="1:46" ht="12.75">
      <c r="A94" s="43" t="s">
        <v>167</v>
      </c>
      <c r="B94" s="16">
        <v>10.3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50">
        <v>0</v>
      </c>
    </row>
    <row r="95" spans="1:46" ht="12.75">
      <c r="A95" s="36" t="s">
        <v>193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40"/>
    </row>
    <row r="96" spans="1:46" ht="12.75">
      <c r="A96" s="41" t="s">
        <v>186</v>
      </c>
      <c r="B96" s="17">
        <v>83.08</v>
      </c>
      <c r="C96" s="17">
        <v>176.73</v>
      </c>
      <c r="D96" s="17">
        <v>0</v>
      </c>
      <c r="E96" s="17">
        <v>79.5</v>
      </c>
      <c r="F96" s="17">
        <v>0</v>
      </c>
      <c r="G96" s="17">
        <v>0</v>
      </c>
      <c r="H96" s="17">
        <v>0</v>
      </c>
      <c r="I96" s="17">
        <v>365.75</v>
      </c>
      <c r="J96" s="17">
        <v>36.61</v>
      </c>
      <c r="K96" s="17">
        <v>0</v>
      </c>
      <c r="L96" s="17">
        <v>0</v>
      </c>
      <c r="M96" s="17">
        <v>0</v>
      </c>
      <c r="N96" s="17">
        <v>2815320</v>
      </c>
      <c r="O96" s="17">
        <v>0</v>
      </c>
      <c r="P96" s="17">
        <v>0</v>
      </c>
      <c r="Q96" s="17">
        <v>16.83</v>
      </c>
      <c r="R96" s="17">
        <v>0</v>
      </c>
      <c r="S96" s="17">
        <v>0</v>
      </c>
      <c r="T96" s="17">
        <v>610</v>
      </c>
      <c r="U96" s="17">
        <v>0</v>
      </c>
      <c r="V96" s="17">
        <v>0</v>
      </c>
      <c r="W96" s="17">
        <v>0</v>
      </c>
      <c r="X96" s="17">
        <v>1277.17</v>
      </c>
      <c r="Y96" s="17">
        <v>277.42</v>
      </c>
      <c r="Z96" s="17">
        <v>0</v>
      </c>
      <c r="AA96" s="17">
        <v>285.46</v>
      </c>
      <c r="AB96" s="17">
        <v>0</v>
      </c>
      <c r="AC96" s="17">
        <v>0</v>
      </c>
      <c r="AD96" s="17">
        <v>0</v>
      </c>
      <c r="AE96" s="17">
        <v>25.8</v>
      </c>
      <c r="AF96" s="17">
        <v>140.25</v>
      </c>
      <c r="AG96" s="17">
        <v>170.26</v>
      </c>
      <c r="AH96" s="17">
        <v>359.43</v>
      </c>
      <c r="AI96" s="17">
        <v>0</v>
      </c>
      <c r="AJ96" s="17">
        <v>666666.67</v>
      </c>
      <c r="AK96" s="17">
        <v>380939</v>
      </c>
      <c r="AL96" s="17">
        <v>0</v>
      </c>
      <c r="AM96" s="17">
        <v>2932.8</v>
      </c>
      <c r="AN96" s="17">
        <v>5535048.49</v>
      </c>
      <c r="AO96" s="17">
        <v>0</v>
      </c>
      <c r="AP96" s="17">
        <v>44.31</v>
      </c>
      <c r="AQ96" s="17">
        <v>0</v>
      </c>
      <c r="AR96" s="17">
        <v>7643867.25</v>
      </c>
      <c r="AS96" s="17">
        <v>0</v>
      </c>
      <c r="AT96" s="51">
        <v>0</v>
      </c>
    </row>
    <row r="97" spans="1:46" ht="12.75">
      <c r="A97" s="43" t="s">
        <v>187</v>
      </c>
      <c r="B97" s="18">
        <v>0</v>
      </c>
      <c r="C97" s="18">
        <v>0</v>
      </c>
      <c r="D97" s="18">
        <v>0</v>
      </c>
      <c r="E97" s="18">
        <v>100</v>
      </c>
      <c r="F97" s="18">
        <v>0</v>
      </c>
      <c r="G97" s="18">
        <v>0</v>
      </c>
      <c r="H97" s="18">
        <v>0</v>
      </c>
      <c r="I97" s="18">
        <v>144.3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175.64</v>
      </c>
      <c r="R97" s="18">
        <v>0</v>
      </c>
      <c r="S97" s="18">
        <v>0</v>
      </c>
      <c r="T97" s="18">
        <v>195.2</v>
      </c>
      <c r="U97" s="18">
        <v>0</v>
      </c>
      <c r="V97" s="18">
        <v>0</v>
      </c>
      <c r="W97" s="18">
        <v>0</v>
      </c>
      <c r="X97" s="18">
        <v>109.66</v>
      </c>
      <c r="Y97" s="18">
        <v>101.11</v>
      </c>
      <c r="Z97" s="18">
        <v>0</v>
      </c>
      <c r="AA97" s="18">
        <v>75.22</v>
      </c>
      <c r="AB97" s="18">
        <v>50</v>
      </c>
      <c r="AC97" s="18">
        <v>0</v>
      </c>
      <c r="AD97" s="18">
        <v>0</v>
      </c>
      <c r="AE97" s="18">
        <v>59.33</v>
      </c>
      <c r="AF97" s="18">
        <v>102.95</v>
      </c>
      <c r="AG97" s="18">
        <v>72.98</v>
      </c>
      <c r="AH97" s="18">
        <v>93.47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50000</v>
      </c>
      <c r="AS97" s="18">
        <v>0</v>
      </c>
      <c r="AT97" s="52">
        <v>0</v>
      </c>
    </row>
    <row r="98" spans="1:46" ht="12.75">
      <c r="A98" s="43" t="s">
        <v>188</v>
      </c>
      <c r="B98" s="18">
        <v>587.23</v>
      </c>
      <c r="C98" s="18">
        <v>480.89</v>
      </c>
      <c r="D98" s="18">
        <v>0</v>
      </c>
      <c r="E98" s="18">
        <v>277.58</v>
      </c>
      <c r="F98" s="18">
        <v>0</v>
      </c>
      <c r="G98" s="18">
        <v>0</v>
      </c>
      <c r="H98" s="18">
        <v>0</v>
      </c>
      <c r="I98" s="18">
        <v>417.5</v>
      </c>
      <c r="J98" s="18">
        <v>521.67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523.98</v>
      </c>
      <c r="R98" s="18">
        <v>0</v>
      </c>
      <c r="S98" s="18">
        <v>0</v>
      </c>
      <c r="T98" s="18">
        <v>520</v>
      </c>
      <c r="U98" s="18">
        <v>0</v>
      </c>
      <c r="V98" s="18">
        <v>0</v>
      </c>
      <c r="W98" s="18">
        <v>0</v>
      </c>
      <c r="X98" s="18">
        <v>520</v>
      </c>
      <c r="Y98" s="18">
        <v>472.31</v>
      </c>
      <c r="Z98" s="18">
        <v>0</v>
      </c>
      <c r="AA98" s="18">
        <v>621.77</v>
      </c>
      <c r="AB98" s="18">
        <v>0</v>
      </c>
      <c r="AC98" s="18">
        <v>0</v>
      </c>
      <c r="AD98" s="18">
        <v>0</v>
      </c>
      <c r="AE98" s="18">
        <v>499.69</v>
      </c>
      <c r="AF98" s="18">
        <v>731.65</v>
      </c>
      <c r="AG98" s="18">
        <v>442.5</v>
      </c>
      <c r="AH98" s="18">
        <v>625.4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9249526.66</v>
      </c>
      <c r="AO98" s="18">
        <v>0</v>
      </c>
      <c r="AP98" s="18">
        <v>391.6</v>
      </c>
      <c r="AQ98" s="18">
        <v>0</v>
      </c>
      <c r="AR98" s="18">
        <v>0</v>
      </c>
      <c r="AS98" s="18">
        <v>0</v>
      </c>
      <c r="AT98" s="52">
        <v>0</v>
      </c>
    </row>
    <row r="99" spans="1:46" ht="12.75">
      <c r="A99" s="43" t="s">
        <v>189</v>
      </c>
      <c r="B99" s="18">
        <v>0</v>
      </c>
      <c r="C99" s="18">
        <v>23.66</v>
      </c>
      <c r="D99" s="18">
        <v>0</v>
      </c>
      <c r="E99" s="18">
        <v>50.61</v>
      </c>
      <c r="F99" s="18">
        <v>0</v>
      </c>
      <c r="G99" s="18">
        <v>0</v>
      </c>
      <c r="H99" s="18">
        <v>0</v>
      </c>
      <c r="I99" s="18">
        <v>23.46</v>
      </c>
      <c r="J99" s="18">
        <v>14.87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38.28</v>
      </c>
      <c r="V99" s="18">
        <v>0</v>
      </c>
      <c r="W99" s="18">
        <v>0</v>
      </c>
      <c r="X99" s="18">
        <v>54.64</v>
      </c>
      <c r="Y99" s="18">
        <v>49.8</v>
      </c>
      <c r="Z99" s="18">
        <v>0</v>
      </c>
      <c r="AA99" s="18">
        <v>34.93</v>
      </c>
      <c r="AB99" s="18">
        <v>0</v>
      </c>
      <c r="AC99" s="18">
        <v>0</v>
      </c>
      <c r="AD99" s="18">
        <v>0</v>
      </c>
      <c r="AE99" s="18">
        <v>37.4</v>
      </c>
      <c r="AF99" s="18">
        <v>44.3</v>
      </c>
      <c r="AG99" s="18">
        <v>45.06</v>
      </c>
      <c r="AH99" s="18">
        <v>45.06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  <c r="AT99" s="52">
        <v>0</v>
      </c>
    </row>
    <row r="100" spans="1:46" ht="12.75">
      <c r="A100" s="43" t="s">
        <v>190</v>
      </c>
      <c r="B100" s="18">
        <v>250.55</v>
      </c>
      <c r="C100" s="18">
        <v>186.46</v>
      </c>
      <c r="D100" s="18">
        <v>0</v>
      </c>
      <c r="E100" s="18">
        <v>68.9</v>
      </c>
      <c r="F100" s="18">
        <v>0</v>
      </c>
      <c r="G100" s="18">
        <v>0</v>
      </c>
      <c r="H100" s="18">
        <v>0</v>
      </c>
      <c r="I100" s="18">
        <v>127.51</v>
      </c>
      <c r="J100" s="18">
        <v>122.94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414.52</v>
      </c>
      <c r="V100" s="18">
        <v>0</v>
      </c>
      <c r="W100" s="18">
        <v>0</v>
      </c>
      <c r="X100" s="18">
        <v>103.74</v>
      </c>
      <c r="Y100" s="18">
        <v>115.81</v>
      </c>
      <c r="Z100" s="18">
        <v>0</v>
      </c>
      <c r="AA100" s="18">
        <v>98.05</v>
      </c>
      <c r="AB100" s="18">
        <v>67.44</v>
      </c>
      <c r="AC100" s="18">
        <v>0</v>
      </c>
      <c r="AD100" s="18">
        <v>0</v>
      </c>
      <c r="AE100" s="18">
        <v>110.58</v>
      </c>
      <c r="AF100" s="18">
        <v>131.05</v>
      </c>
      <c r="AG100" s="18">
        <v>133.19</v>
      </c>
      <c r="AH100" s="18">
        <v>175.38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4.4</v>
      </c>
      <c r="AP100" s="18">
        <v>0</v>
      </c>
      <c r="AQ100" s="18">
        <v>0</v>
      </c>
      <c r="AR100" s="18">
        <v>0</v>
      </c>
      <c r="AS100" s="18">
        <v>0</v>
      </c>
      <c r="AT100" s="52">
        <v>0</v>
      </c>
    </row>
    <row r="101" spans="1:46" ht="12.75">
      <c r="A101" s="43" t="s">
        <v>191</v>
      </c>
      <c r="B101" s="18">
        <v>72.41</v>
      </c>
      <c r="C101" s="18">
        <v>133.09</v>
      </c>
      <c r="D101" s="18">
        <v>0</v>
      </c>
      <c r="E101" s="18">
        <v>34.77</v>
      </c>
      <c r="F101" s="18">
        <v>0</v>
      </c>
      <c r="G101" s="18">
        <v>0</v>
      </c>
      <c r="H101" s="18">
        <v>0</v>
      </c>
      <c r="I101" s="18">
        <v>49.33</v>
      </c>
      <c r="J101" s="18">
        <v>30.05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137.25</v>
      </c>
      <c r="V101" s="18">
        <v>0</v>
      </c>
      <c r="W101" s="18">
        <v>0</v>
      </c>
      <c r="X101" s="18">
        <v>96.2</v>
      </c>
      <c r="Y101" s="18">
        <v>56.57</v>
      </c>
      <c r="Z101" s="18">
        <v>0</v>
      </c>
      <c r="AA101" s="18">
        <v>65.23</v>
      </c>
      <c r="AB101" s="18">
        <v>0</v>
      </c>
      <c r="AC101" s="18">
        <v>0</v>
      </c>
      <c r="AD101" s="18">
        <v>0</v>
      </c>
      <c r="AE101" s="18">
        <v>62.24</v>
      </c>
      <c r="AF101" s="18">
        <v>74.35</v>
      </c>
      <c r="AG101" s="18">
        <v>75.66</v>
      </c>
      <c r="AH101" s="18">
        <v>75.66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53.87</v>
      </c>
      <c r="AP101" s="18">
        <v>0</v>
      </c>
      <c r="AQ101" s="18">
        <v>0</v>
      </c>
      <c r="AR101" s="18">
        <v>0</v>
      </c>
      <c r="AS101" s="18">
        <v>0</v>
      </c>
      <c r="AT101" s="52">
        <v>0</v>
      </c>
    </row>
    <row r="102" spans="1:46" ht="12.75">
      <c r="A102" s="43" t="s">
        <v>192</v>
      </c>
      <c r="B102" s="18">
        <v>123.24</v>
      </c>
      <c r="C102" s="18">
        <v>61.04</v>
      </c>
      <c r="D102" s="18">
        <v>0</v>
      </c>
      <c r="E102" s="18">
        <v>75.82</v>
      </c>
      <c r="F102" s="18">
        <v>0</v>
      </c>
      <c r="G102" s="18">
        <v>0</v>
      </c>
      <c r="H102" s="18">
        <v>0</v>
      </c>
      <c r="I102" s="18">
        <v>63.22</v>
      </c>
      <c r="J102" s="18">
        <v>39.78</v>
      </c>
      <c r="K102" s="18">
        <v>0</v>
      </c>
      <c r="L102" s="18">
        <v>0</v>
      </c>
      <c r="M102" s="18">
        <v>0</v>
      </c>
      <c r="N102" s="18">
        <v>328456.8</v>
      </c>
      <c r="O102" s="18">
        <v>100</v>
      </c>
      <c r="P102" s="18">
        <v>0</v>
      </c>
      <c r="Q102" s="18">
        <v>79.14</v>
      </c>
      <c r="R102" s="18">
        <v>0</v>
      </c>
      <c r="S102" s="18">
        <v>0</v>
      </c>
      <c r="T102" s="18">
        <v>58.8</v>
      </c>
      <c r="U102" s="18">
        <v>0</v>
      </c>
      <c r="V102" s="18">
        <v>0</v>
      </c>
      <c r="W102" s="18">
        <v>0</v>
      </c>
      <c r="X102" s="18">
        <v>46.64</v>
      </c>
      <c r="Y102" s="18">
        <v>75.85</v>
      </c>
      <c r="Z102" s="18">
        <v>0</v>
      </c>
      <c r="AA102" s="18">
        <v>59.35</v>
      </c>
      <c r="AB102" s="18">
        <v>0</v>
      </c>
      <c r="AC102" s="18">
        <v>0</v>
      </c>
      <c r="AD102" s="18">
        <v>0</v>
      </c>
      <c r="AE102" s="18">
        <v>77.97</v>
      </c>
      <c r="AF102" s="18">
        <v>101.55</v>
      </c>
      <c r="AG102" s="18">
        <v>61.75</v>
      </c>
      <c r="AH102" s="18">
        <v>76.27</v>
      </c>
      <c r="AI102" s="18">
        <v>0</v>
      </c>
      <c r="AJ102" s="18">
        <v>0</v>
      </c>
      <c r="AK102" s="18">
        <v>44634</v>
      </c>
      <c r="AL102" s="18">
        <v>0</v>
      </c>
      <c r="AM102" s="18">
        <v>30.12</v>
      </c>
      <c r="AN102" s="18">
        <v>983106.37</v>
      </c>
      <c r="AO102" s="18">
        <v>0</v>
      </c>
      <c r="AP102" s="18">
        <v>53.05</v>
      </c>
      <c r="AQ102" s="18">
        <v>0</v>
      </c>
      <c r="AR102" s="18">
        <v>876341.26</v>
      </c>
      <c r="AS102" s="18">
        <v>0</v>
      </c>
      <c r="AT102" s="52">
        <v>0</v>
      </c>
    </row>
    <row r="103" spans="1:46" ht="12.75">
      <c r="A103" s="43" t="s">
        <v>167</v>
      </c>
      <c r="B103" s="18">
        <v>28.06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52">
        <v>0</v>
      </c>
    </row>
    <row r="104" spans="1:46" ht="12.75">
      <c r="A104" s="43" t="s">
        <v>194</v>
      </c>
      <c r="B104" s="18">
        <v>1144.57</v>
      </c>
      <c r="C104" s="18">
        <v>1061.88</v>
      </c>
      <c r="D104" s="18">
        <v>0</v>
      </c>
      <c r="E104" s="18">
        <v>687.17</v>
      </c>
      <c r="F104" s="18">
        <v>0</v>
      </c>
      <c r="G104" s="18">
        <v>0</v>
      </c>
      <c r="H104" s="18">
        <v>0</v>
      </c>
      <c r="I104" s="18">
        <v>1191.07</v>
      </c>
      <c r="J104" s="18">
        <v>765.92</v>
      </c>
      <c r="K104" s="18">
        <v>0</v>
      </c>
      <c r="L104" s="18">
        <v>0</v>
      </c>
      <c r="M104" s="18">
        <v>0</v>
      </c>
      <c r="N104" s="18">
        <v>3143776.8</v>
      </c>
      <c r="O104" s="18">
        <v>100</v>
      </c>
      <c r="P104" s="18">
        <v>0</v>
      </c>
      <c r="Q104" s="18">
        <v>795.59</v>
      </c>
      <c r="R104" s="18">
        <v>0</v>
      </c>
      <c r="S104" s="18">
        <v>0</v>
      </c>
      <c r="T104" s="18">
        <v>1384</v>
      </c>
      <c r="U104" s="18">
        <v>590.05</v>
      </c>
      <c r="V104" s="18">
        <v>0</v>
      </c>
      <c r="W104" s="18">
        <v>0</v>
      </c>
      <c r="X104" s="18">
        <v>2208.05</v>
      </c>
      <c r="Y104" s="18">
        <v>1148.86</v>
      </c>
      <c r="Z104" s="18">
        <v>0</v>
      </c>
      <c r="AA104" s="18">
        <v>1240.01</v>
      </c>
      <c r="AB104" s="18">
        <v>117.44</v>
      </c>
      <c r="AC104" s="18">
        <v>0</v>
      </c>
      <c r="AD104" s="18">
        <v>0</v>
      </c>
      <c r="AE104" s="18">
        <v>873.01</v>
      </c>
      <c r="AF104" s="18">
        <v>1326.1</v>
      </c>
      <c r="AG104" s="18">
        <v>1001.4</v>
      </c>
      <c r="AH104" s="18">
        <v>1450.67</v>
      </c>
      <c r="AI104" s="18">
        <v>0</v>
      </c>
      <c r="AJ104" s="18">
        <v>666666.67</v>
      </c>
      <c r="AK104" s="18">
        <v>425573</v>
      </c>
      <c r="AL104" s="18">
        <v>0</v>
      </c>
      <c r="AM104" s="18">
        <v>2962.92</v>
      </c>
      <c r="AN104" s="18">
        <v>15767681.52</v>
      </c>
      <c r="AO104" s="18">
        <v>58.27</v>
      </c>
      <c r="AP104" s="18">
        <v>488.96</v>
      </c>
      <c r="AQ104" s="18">
        <v>0</v>
      </c>
      <c r="AR104" s="18">
        <v>8570208.51</v>
      </c>
      <c r="AS104" s="18">
        <v>0</v>
      </c>
      <c r="AT104" s="52">
        <v>0</v>
      </c>
    </row>
    <row r="105" spans="1:46" ht="12.75">
      <c r="A105" s="34" t="s">
        <v>195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39"/>
    </row>
    <row r="106" spans="1:46" ht="12.75">
      <c r="A106" s="43" t="s">
        <v>196</v>
      </c>
      <c r="B106" s="19">
        <v>240</v>
      </c>
      <c r="C106" s="19">
        <v>384169</v>
      </c>
      <c r="D106" s="19">
        <v>0</v>
      </c>
      <c r="E106" s="19">
        <v>6782</v>
      </c>
      <c r="F106" s="19">
        <v>776186</v>
      </c>
      <c r="G106" s="19">
        <v>0</v>
      </c>
      <c r="H106" s="19">
        <v>0</v>
      </c>
      <c r="I106" s="19">
        <v>12656</v>
      </c>
      <c r="J106" s="19">
        <v>0</v>
      </c>
      <c r="K106" s="19">
        <v>19000</v>
      </c>
      <c r="L106" s="19">
        <v>0</v>
      </c>
      <c r="M106" s="19">
        <v>0</v>
      </c>
      <c r="N106" s="19">
        <v>0</v>
      </c>
      <c r="O106" s="19">
        <v>0</v>
      </c>
      <c r="P106" s="19">
        <v>99570</v>
      </c>
      <c r="Q106" s="19">
        <v>0</v>
      </c>
      <c r="R106" s="19">
        <v>0</v>
      </c>
      <c r="S106" s="19">
        <v>0</v>
      </c>
      <c r="T106" s="19">
        <v>0</v>
      </c>
      <c r="U106" s="19">
        <v>249635</v>
      </c>
      <c r="V106" s="19">
        <v>0</v>
      </c>
      <c r="W106" s="19">
        <v>5929</v>
      </c>
      <c r="X106" s="19">
        <v>5402</v>
      </c>
      <c r="Y106" s="19">
        <v>53370</v>
      </c>
      <c r="Z106" s="19">
        <v>0</v>
      </c>
      <c r="AA106" s="19">
        <v>10000</v>
      </c>
      <c r="AB106" s="19">
        <v>148608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18290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245392</v>
      </c>
      <c r="AO106" s="19">
        <v>291225</v>
      </c>
      <c r="AP106" s="19">
        <v>0</v>
      </c>
      <c r="AQ106" s="19">
        <v>0</v>
      </c>
      <c r="AR106" s="19">
        <v>0</v>
      </c>
      <c r="AS106" s="19">
        <v>0</v>
      </c>
      <c r="AT106" s="53">
        <v>0</v>
      </c>
    </row>
    <row r="107" spans="1:46" ht="12.75">
      <c r="A107" s="34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39"/>
    </row>
    <row r="108" spans="1:46" ht="12.75">
      <c r="A108" s="41" t="s">
        <v>198</v>
      </c>
      <c r="B108" s="20">
        <v>6</v>
      </c>
      <c r="C108" s="20">
        <v>8</v>
      </c>
      <c r="D108" s="20">
        <v>0</v>
      </c>
      <c r="E108" s="20">
        <v>6</v>
      </c>
      <c r="F108" s="20">
        <v>0</v>
      </c>
      <c r="G108" s="20">
        <v>0</v>
      </c>
      <c r="H108" s="20">
        <v>0</v>
      </c>
      <c r="I108" s="20">
        <v>6</v>
      </c>
      <c r="J108" s="20">
        <v>0</v>
      </c>
      <c r="K108" s="20">
        <v>6</v>
      </c>
      <c r="L108" s="20">
        <v>0</v>
      </c>
      <c r="M108" s="20">
        <v>0</v>
      </c>
      <c r="N108" s="20">
        <v>0</v>
      </c>
      <c r="O108" s="20">
        <v>0</v>
      </c>
      <c r="P108" s="20">
        <v>6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6</v>
      </c>
      <c r="X108" s="20">
        <v>0</v>
      </c>
      <c r="Y108" s="20">
        <v>0</v>
      </c>
      <c r="Z108" s="20">
        <v>0</v>
      </c>
      <c r="AA108" s="20">
        <v>6</v>
      </c>
      <c r="AB108" s="20">
        <v>6</v>
      </c>
      <c r="AC108" s="20">
        <v>0</v>
      </c>
      <c r="AD108" s="20">
        <v>0</v>
      </c>
      <c r="AE108" s="20">
        <v>6</v>
      </c>
      <c r="AF108" s="20">
        <v>0</v>
      </c>
      <c r="AG108" s="20">
        <v>0</v>
      </c>
      <c r="AH108" s="20">
        <v>6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54">
        <v>0</v>
      </c>
    </row>
    <row r="109" spans="1:46" ht="12.75">
      <c r="A109" s="43" t="s">
        <v>199</v>
      </c>
      <c r="B109" s="19">
        <v>50</v>
      </c>
      <c r="C109" s="19">
        <v>75</v>
      </c>
      <c r="D109" s="19">
        <v>0</v>
      </c>
      <c r="E109" s="19">
        <v>50</v>
      </c>
      <c r="F109" s="19">
        <v>0</v>
      </c>
      <c r="G109" s="19">
        <v>0</v>
      </c>
      <c r="H109" s="19">
        <v>0</v>
      </c>
      <c r="I109" s="19">
        <v>50</v>
      </c>
      <c r="J109" s="19">
        <v>0</v>
      </c>
      <c r="K109" s="19">
        <v>50</v>
      </c>
      <c r="L109" s="19">
        <v>0</v>
      </c>
      <c r="M109" s="19">
        <v>0</v>
      </c>
      <c r="N109" s="19">
        <v>0</v>
      </c>
      <c r="O109" s="19">
        <v>0</v>
      </c>
      <c r="P109" s="19">
        <v>50</v>
      </c>
      <c r="Q109" s="19">
        <v>50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50</v>
      </c>
      <c r="X109" s="19">
        <v>0</v>
      </c>
      <c r="Y109" s="19">
        <v>0</v>
      </c>
      <c r="Z109" s="19">
        <v>0</v>
      </c>
      <c r="AA109" s="19">
        <v>50</v>
      </c>
      <c r="AB109" s="19">
        <v>0</v>
      </c>
      <c r="AC109" s="19">
        <v>0</v>
      </c>
      <c r="AD109" s="19">
        <v>0</v>
      </c>
      <c r="AE109" s="19">
        <v>50</v>
      </c>
      <c r="AF109" s="19">
        <v>50</v>
      </c>
      <c r="AG109" s="19">
        <v>0</v>
      </c>
      <c r="AH109" s="19">
        <v>50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50</v>
      </c>
      <c r="AO109" s="19">
        <v>0</v>
      </c>
      <c r="AP109" s="19">
        <v>50</v>
      </c>
      <c r="AQ109" s="19">
        <v>0</v>
      </c>
      <c r="AR109" s="19">
        <v>0</v>
      </c>
      <c r="AS109" s="19">
        <v>0</v>
      </c>
      <c r="AT109" s="53">
        <v>0</v>
      </c>
    </row>
    <row r="110" spans="1:46" ht="25.5">
      <c r="A110" s="36" t="s">
        <v>200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40"/>
    </row>
    <row r="111" spans="1:46" ht="12.75">
      <c r="A111" s="41" t="s">
        <v>201</v>
      </c>
      <c r="B111" s="20">
        <v>50000</v>
      </c>
      <c r="C111" s="20">
        <v>74867</v>
      </c>
      <c r="D111" s="20">
        <v>0</v>
      </c>
      <c r="E111" s="20">
        <v>2494</v>
      </c>
      <c r="F111" s="20">
        <v>0</v>
      </c>
      <c r="G111" s="20">
        <v>0</v>
      </c>
      <c r="H111" s="20">
        <v>0</v>
      </c>
      <c r="I111" s="20">
        <v>11554</v>
      </c>
      <c r="J111" s="20">
        <v>0</v>
      </c>
      <c r="K111" s="20">
        <v>4000</v>
      </c>
      <c r="L111" s="20">
        <v>0</v>
      </c>
      <c r="M111" s="20">
        <v>0</v>
      </c>
      <c r="N111" s="20">
        <v>0</v>
      </c>
      <c r="O111" s="20">
        <v>0</v>
      </c>
      <c r="P111" s="20">
        <v>11957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9279</v>
      </c>
      <c r="X111" s="20">
        <v>4802</v>
      </c>
      <c r="Y111" s="20">
        <v>7309</v>
      </c>
      <c r="Z111" s="20">
        <v>0</v>
      </c>
      <c r="AA111" s="20">
        <v>9000</v>
      </c>
      <c r="AB111" s="20">
        <v>54290</v>
      </c>
      <c r="AC111" s="20">
        <v>0</v>
      </c>
      <c r="AD111" s="20">
        <v>0</v>
      </c>
      <c r="AE111" s="20">
        <v>7342</v>
      </c>
      <c r="AF111" s="20">
        <v>0</v>
      </c>
      <c r="AG111" s="20">
        <v>0</v>
      </c>
      <c r="AH111" s="20">
        <v>5622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168811</v>
      </c>
      <c r="AP111" s="20">
        <v>0</v>
      </c>
      <c r="AQ111" s="20">
        <v>0</v>
      </c>
      <c r="AR111" s="20">
        <v>0</v>
      </c>
      <c r="AS111" s="20">
        <v>0</v>
      </c>
      <c r="AT111" s="54">
        <v>0</v>
      </c>
    </row>
    <row r="112" spans="1:46" ht="12.75">
      <c r="A112" s="43" t="s">
        <v>202</v>
      </c>
      <c r="B112" s="19">
        <v>50000</v>
      </c>
      <c r="C112" s="19">
        <v>74867</v>
      </c>
      <c r="D112" s="19">
        <v>0</v>
      </c>
      <c r="E112" s="19">
        <v>2585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4000</v>
      </c>
      <c r="L112" s="19">
        <v>0</v>
      </c>
      <c r="M112" s="19">
        <v>0</v>
      </c>
      <c r="N112" s="19">
        <v>0</v>
      </c>
      <c r="O112" s="19">
        <v>0</v>
      </c>
      <c r="P112" s="19">
        <v>11957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4699</v>
      </c>
      <c r="X112" s="19">
        <v>2354</v>
      </c>
      <c r="Y112" s="19">
        <v>9157</v>
      </c>
      <c r="Z112" s="19">
        <v>0</v>
      </c>
      <c r="AA112" s="19">
        <v>7000</v>
      </c>
      <c r="AB112" s="19">
        <v>9099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5609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128654</v>
      </c>
      <c r="AP112" s="19">
        <v>0</v>
      </c>
      <c r="AQ112" s="19">
        <v>0</v>
      </c>
      <c r="AR112" s="19">
        <v>0</v>
      </c>
      <c r="AS112" s="19">
        <v>0</v>
      </c>
      <c r="AT112" s="53">
        <v>0</v>
      </c>
    </row>
    <row r="113" spans="1:46" ht="25.5">
      <c r="A113" s="43" t="s">
        <v>203</v>
      </c>
      <c r="B113" s="19">
        <v>62500</v>
      </c>
      <c r="C113" s="19">
        <v>67158</v>
      </c>
      <c r="D113" s="19">
        <v>0</v>
      </c>
      <c r="E113" s="19">
        <v>3380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4000</v>
      </c>
      <c r="L113" s="19">
        <v>0</v>
      </c>
      <c r="M113" s="19">
        <v>0</v>
      </c>
      <c r="N113" s="19">
        <v>0</v>
      </c>
      <c r="O113" s="19">
        <v>0</v>
      </c>
      <c r="P113" s="19">
        <v>12000</v>
      </c>
      <c r="Q113" s="19">
        <v>0</v>
      </c>
      <c r="R113" s="19">
        <v>0</v>
      </c>
      <c r="S113" s="19">
        <v>0</v>
      </c>
      <c r="T113" s="19">
        <v>2325</v>
      </c>
      <c r="U113" s="19">
        <v>0</v>
      </c>
      <c r="V113" s="19">
        <v>0</v>
      </c>
      <c r="W113" s="19">
        <v>6051</v>
      </c>
      <c r="X113" s="19">
        <v>1987</v>
      </c>
      <c r="Y113" s="19">
        <v>8152</v>
      </c>
      <c r="Z113" s="19">
        <v>6000000</v>
      </c>
      <c r="AA113" s="19">
        <v>12000</v>
      </c>
      <c r="AB113" s="19">
        <v>9563</v>
      </c>
      <c r="AC113" s="19">
        <v>0</v>
      </c>
      <c r="AD113" s="19">
        <v>0</v>
      </c>
      <c r="AE113" s="19">
        <v>7752</v>
      </c>
      <c r="AF113" s="19">
        <v>23837</v>
      </c>
      <c r="AG113" s="19">
        <v>0</v>
      </c>
      <c r="AH113" s="19">
        <v>1860</v>
      </c>
      <c r="AI113" s="19">
        <v>0</v>
      </c>
      <c r="AJ113" s="19">
        <v>0</v>
      </c>
      <c r="AK113" s="19">
        <v>0</v>
      </c>
      <c r="AL113" s="19">
        <v>3500000</v>
      </c>
      <c r="AM113" s="19">
        <v>0</v>
      </c>
      <c r="AN113" s="19">
        <v>6202</v>
      </c>
      <c r="AO113" s="19">
        <v>0</v>
      </c>
      <c r="AP113" s="19">
        <v>8500</v>
      </c>
      <c r="AQ113" s="19">
        <v>0</v>
      </c>
      <c r="AR113" s="19">
        <v>0</v>
      </c>
      <c r="AS113" s="19">
        <v>0</v>
      </c>
      <c r="AT113" s="53">
        <v>0</v>
      </c>
    </row>
    <row r="114" spans="1:46" ht="12.75">
      <c r="A114" s="43" t="s">
        <v>204</v>
      </c>
      <c r="B114" s="19">
        <v>50000</v>
      </c>
      <c r="C114" s="19">
        <v>68485</v>
      </c>
      <c r="D114" s="19">
        <v>0</v>
      </c>
      <c r="E114" s="19">
        <v>2740</v>
      </c>
      <c r="F114" s="19">
        <v>0</v>
      </c>
      <c r="G114" s="19">
        <v>0</v>
      </c>
      <c r="H114" s="19">
        <v>0</v>
      </c>
      <c r="I114" s="19">
        <v>3585</v>
      </c>
      <c r="J114" s="19">
        <v>0</v>
      </c>
      <c r="K114" s="19">
        <v>4000</v>
      </c>
      <c r="L114" s="19">
        <v>0</v>
      </c>
      <c r="M114" s="19">
        <v>0</v>
      </c>
      <c r="N114" s="19">
        <v>0</v>
      </c>
      <c r="O114" s="19">
        <v>0</v>
      </c>
      <c r="P114" s="19">
        <v>1969</v>
      </c>
      <c r="Q114" s="19">
        <v>0</v>
      </c>
      <c r="R114" s="19">
        <v>0</v>
      </c>
      <c r="S114" s="19">
        <v>0</v>
      </c>
      <c r="T114" s="19">
        <v>2325</v>
      </c>
      <c r="U114" s="19">
        <v>0</v>
      </c>
      <c r="V114" s="19">
        <v>0</v>
      </c>
      <c r="W114" s="19">
        <v>3320</v>
      </c>
      <c r="X114" s="19">
        <v>2645</v>
      </c>
      <c r="Y114" s="19">
        <v>9812</v>
      </c>
      <c r="Z114" s="19">
        <v>0</v>
      </c>
      <c r="AA114" s="19">
        <v>7000</v>
      </c>
      <c r="AB114" s="19">
        <v>0</v>
      </c>
      <c r="AC114" s="19">
        <v>0</v>
      </c>
      <c r="AD114" s="19">
        <v>0</v>
      </c>
      <c r="AE114" s="19">
        <v>5953</v>
      </c>
      <c r="AF114" s="19">
        <v>2931</v>
      </c>
      <c r="AG114" s="19">
        <v>0</v>
      </c>
      <c r="AH114" s="19">
        <v>5617</v>
      </c>
      <c r="AI114" s="19">
        <v>0</v>
      </c>
      <c r="AJ114" s="19">
        <v>0</v>
      </c>
      <c r="AK114" s="19">
        <v>0</v>
      </c>
      <c r="AL114" s="19">
        <v>0</v>
      </c>
      <c r="AM114" s="19">
        <v>265</v>
      </c>
      <c r="AN114" s="19">
        <v>1327</v>
      </c>
      <c r="AO114" s="19">
        <v>0</v>
      </c>
      <c r="AP114" s="19">
        <v>8500</v>
      </c>
      <c r="AQ114" s="19">
        <v>0</v>
      </c>
      <c r="AR114" s="19">
        <v>0</v>
      </c>
      <c r="AS114" s="19">
        <v>0</v>
      </c>
      <c r="AT114" s="53">
        <v>0</v>
      </c>
    </row>
    <row r="115" spans="1:46" ht="12.75">
      <c r="A115" s="36" t="s">
        <v>205</v>
      </c>
      <c r="B115" s="21">
        <v>156089531</v>
      </c>
      <c r="C115" s="21">
        <v>231117516</v>
      </c>
      <c r="D115" s="21">
        <v>0</v>
      </c>
      <c r="E115" s="21">
        <v>7033000</v>
      </c>
      <c r="F115" s="21">
        <v>1718237</v>
      </c>
      <c r="G115" s="21">
        <v>0</v>
      </c>
      <c r="H115" s="21">
        <v>0</v>
      </c>
      <c r="I115" s="21">
        <v>1054928</v>
      </c>
      <c r="J115" s="21">
        <v>0</v>
      </c>
      <c r="K115" s="21">
        <v>1105000</v>
      </c>
      <c r="L115" s="21">
        <v>0</v>
      </c>
      <c r="M115" s="21">
        <v>0</v>
      </c>
      <c r="N115" s="21">
        <v>8173735</v>
      </c>
      <c r="O115" s="21">
        <v>132000</v>
      </c>
      <c r="P115" s="21">
        <v>500000</v>
      </c>
      <c r="Q115" s="21">
        <v>15408542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711125</v>
      </c>
      <c r="X115" s="21">
        <v>2459421</v>
      </c>
      <c r="Y115" s="21">
        <v>36585658</v>
      </c>
      <c r="Z115" s="21">
        <v>0</v>
      </c>
      <c r="AA115" s="21">
        <v>1362000</v>
      </c>
      <c r="AB115" s="21">
        <v>496010</v>
      </c>
      <c r="AC115" s="21">
        <v>0</v>
      </c>
      <c r="AD115" s="21">
        <v>0</v>
      </c>
      <c r="AE115" s="21">
        <v>4637400</v>
      </c>
      <c r="AF115" s="21">
        <v>15158397</v>
      </c>
      <c r="AG115" s="21">
        <v>0</v>
      </c>
      <c r="AH115" s="21">
        <v>19252684</v>
      </c>
      <c r="AI115" s="21">
        <v>0</v>
      </c>
      <c r="AJ115" s="21">
        <v>0</v>
      </c>
      <c r="AK115" s="21">
        <v>0</v>
      </c>
      <c r="AL115" s="21">
        <v>0</v>
      </c>
      <c r="AM115" s="21">
        <v>95782</v>
      </c>
      <c r="AN115" s="21">
        <v>275135</v>
      </c>
      <c r="AO115" s="21">
        <v>350563716</v>
      </c>
      <c r="AP115" s="21">
        <v>4569466</v>
      </c>
      <c r="AQ115" s="21">
        <v>0</v>
      </c>
      <c r="AR115" s="21">
        <v>0</v>
      </c>
      <c r="AS115" s="21">
        <v>3535265</v>
      </c>
      <c r="AT115" s="55">
        <v>0</v>
      </c>
    </row>
    <row r="116" spans="1:46" ht="12.75">
      <c r="A116" s="41" t="s">
        <v>201</v>
      </c>
      <c r="B116" s="11">
        <v>23439716</v>
      </c>
      <c r="C116" s="11">
        <v>50702723</v>
      </c>
      <c r="D116" s="11">
        <v>0</v>
      </c>
      <c r="E116" s="11">
        <v>1400000</v>
      </c>
      <c r="F116" s="11">
        <v>455362</v>
      </c>
      <c r="G116" s="11">
        <v>0</v>
      </c>
      <c r="H116" s="11">
        <v>0</v>
      </c>
      <c r="I116" s="11">
        <v>0</v>
      </c>
      <c r="J116" s="11">
        <v>0</v>
      </c>
      <c r="K116" s="11">
        <v>135000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241176</v>
      </c>
      <c r="X116" s="11">
        <v>1150000</v>
      </c>
      <c r="Y116" s="11">
        <v>6914278</v>
      </c>
      <c r="Z116" s="11">
        <v>0</v>
      </c>
      <c r="AA116" s="11">
        <v>180000</v>
      </c>
      <c r="AB116" s="11">
        <v>44510</v>
      </c>
      <c r="AC116" s="11">
        <v>0</v>
      </c>
      <c r="AD116" s="11">
        <v>0</v>
      </c>
      <c r="AE116" s="11">
        <v>2951000</v>
      </c>
      <c r="AF116" s="11">
        <v>1815801</v>
      </c>
      <c r="AG116" s="11">
        <v>0</v>
      </c>
      <c r="AH116" s="11">
        <v>5879518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267396624</v>
      </c>
      <c r="AP116" s="11">
        <v>0</v>
      </c>
      <c r="AQ116" s="11">
        <v>0</v>
      </c>
      <c r="AR116" s="11">
        <v>0</v>
      </c>
      <c r="AS116" s="11">
        <v>0</v>
      </c>
      <c r="AT116" s="45">
        <v>0</v>
      </c>
    </row>
    <row r="117" spans="1:46" ht="12.75">
      <c r="A117" s="43" t="s">
        <v>202</v>
      </c>
      <c r="B117" s="12">
        <v>39078962</v>
      </c>
      <c r="C117" s="12">
        <v>88170880</v>
      </c>
      <c r="D117" s="12">
        <v>0</v>
      </c>
      <c r="E117" s="12">
        <v>1272000</v>
      </c>
      <c r="F117" s="12">
        <v>194359</v>
      </c>
      <c r="G117" s="12">
        <v>0</v>
      </c>
      <c r="H117" s="12">
        <v>0</v>
      </c>
      <c r="I117" s="12">
        <v>0</v>
      </c>
      <c r="J117" s="12">
        <v>0</v>
      </c>
      <c r="K117" s="12">
        <v>396000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296491</v>
      </c>
      <c r="X117" s="12">
        <v>0</v>
      </c>
      <c r="Y117" s="12">
        <v>4320875</v>
      </c>
      <c r="Z117" s="12">
        <v>0</v>
      </c>
      <c r="AA117" s="12">
        <v>454000</v>
      </c>
      <c r="AB117" s="12">
        <v>0</v>
      </c>
      <c r="AC117" s="12">
        <v>0</v>
      </c>
      <c r="AD117" s="12">
        <v>0</v>
      </c>
      <c r="AE117" s="12">
        <v>105400</v>
      </c>
      <c r="AF117" s="12">
        <v>3137600</v>
      </c>
      <c r="AG117" s="12">
        <v>0</v>
      </c>
      <c r="AH117" s="12">
        <v>5092422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83167092</v>
      </c>
      <c r="AP117" s="12">
        <v>0</v>
      </c>
      <c r="AQ117" s="12">
        <v>0</v>
      </c>
      <c r="AR117" s="12">
        <v>0</v>
      </c>
      <c r="AS117" s="12">
        <v>0</v>
      </c>
      <c r="AT117" s="46">
        <v>0</v>
      </c>
    </row>
    <row r="118" spans="1:46" ht="25.5">
      <c r="A118" s="43" t="s">
        <v>203</v>
      </c>
      <c r="B118" s="12">
        <v>28255594</v>
      </c>
      <c r="C118" s="12">
        <v>32066653</v>
      </c>
      <c r="D118" s="12">
        <v>0</v>
      </c>
      <c r="E118" s="12">
        <v>1231000</v>
      </c>
      <c r="F118" s="12">
        <v>501522</v>
      </c>
      <c r="G118" s="12">
        <v>0</v>
      </c>
      <c r="H118" s="12">
        <v>0</v>
      </c>
      <c r="I118" s="12">
        <v>1054928</v>
      </c>
      <c r="J118" s="12">
        <v>0</v>
      </c>
      <c r="K118" s="12">
        <v>201000</v>
      </c>
      <c r="L118" s="12">
        <v>0</v>
      </c>
      <c r="M118" s="12">
        <v>0</v>
      </c>
      <c r="N118" s="12">
        <v>8173735</v>
      </c>
      <c r="O118" s="12">
        <v>132000</v>
      </c>
      <c r="P118" s="12">
        <v>500000</v>
      </c>
      <c r="Q118" s="12">
        <v>11000000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24718</v>
      </c>
      <c r="X118" s="12">
        <v>1209421</v>
      </c>
      <c r="Y118" s="12">
        <v>13752076</v>
      </c>
      <c r="Z118" s="12">
        <v>0</v>
      </c>
      <c r="AA118" s="12">
        <v>318000</v>
      </c>
      <c r="AB118" s="12">
        <v>451500</v>
      </c>
      <c r="AC118" s="12">
        <v>0</v>
      </c>
      <c r="AD118" s="12">
        <v>0</v>
      </c>
      <c r="AE118" s="12">
        <v>1581000</v>
      </c>
      <c r="AF118" s="12">
        <v>6255065</v>
      </c>
      <c r="AG118" s="12">
        <v>0</v>
      </c>
      <c r="AH118" s="12">
        <v>3139572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235085</v>
      </c>
      <c r="AO118" s="12">
        <v>0</v>
      </c>
      <c r="AP118" s="12">
        <v>2376000</v>
      </c>
      <c r="AQ118" s="12">
        <v>0</v>
      </c>
      <c r="AR118" s="12">
        <v>0</v>
      </c>
      <c r="AS118" s="12">
        <v>3535265</v>
      </c>
      <c r="AT118" s="46">
        <v>0</v>
      </c>
    </row>
    <row r="119" spans="1:46" ht="12.75">
      <c r="A119" s="43" t="s">
        <v>204</v>
      </c>
      <c r="B119" s="12">
        <v>65315259</v>
      </c>
      <c r="C119" s="12">
        <v>60177260</v>
      </c>
      <c r="D119" s="12">
        <v>0</v>
      </c>
      <c r="E119" s="12">
        <v>3130000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373000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4408542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148741</v>
      </c>
      <c r="X119" s="12">
        <v>100000</v>
      </c>
      <c r="Y119" s="12">
        <v>11598429</v>
      </c>
      <c r="Z119" s="12">
        <v>0</v>
      </c>
      <c r="AA119" s="12">
        <v>410000</v>
      </c>
      <c r="AB119" s="12">
        <v>0</v>
      </c>
      <c r="AC119" s="12">
        <v>0</v>
      </c>
      <c r="AD119" s="12">
        <v>0</v>
      </c>
      <c r="AE119" s="12">
        <v>0</v>
      </c>
      <c r="AF119" s="12">
        <v>3949931</v>
      </c>
      <c r="AG119" s="12">
        <v>0</v>
      </c>
      <c r="AH119" s="12">
        <v>5141172</v>
      </c>
      <c r="AI119" s="12">
        <v>0</v>
      </c>
      <c r="AJ119" s="12">
        <v>0</v>
      </c>
      <c r="AK119" s="12">
        <v>0</v>
      </c>
      <c r="AL119" s="12">
        <v>0</v>
      </c>
      <c r="AM119" s="12">
        <v>95782</v>
      </c>
      <c r="AN119" s="12">
        <v>40049</v>
      </c>
      <c r="AO119" s="12">
        <v>0</v>
      </c>
      <c r="AP119" s="12">
        <v>2193466</v>
      </c>
      <c r="AQ119" s="12">
        <v>0</v>
      </c>
      <c r="AR119" s="12">
        <v>0</v>
      </c>
      <c r="AS119" s="12">
        <v>0</v>
      </c>
      <c r="AT119" s="46">
        <v>0</v>
      </c>
    </row>
    <row r="120" spans="1:46" ht="12.75">
      <c r="A120" s="36" t="s">
        <v>206</v>
      </c>
      <c r="B120" s="22">
        <f>SUM(B121:B124)</f>
        <v>3008.768244</v>
      </c>
      <c r="C120" s="22">
        <f aca="true" t="shared" si="42" ref="C120:AT120">SUM(C121:C124)</f>
        <v>3211.110784633711</v>
      </c>
      <c r="D120" s="22">
        <f t="shared" si="42"/>
        <v>0</v>
      </c>
      <c r="E120" s="22">
        <f t="shared" si="42"/>
        <v>2559.953815710539</v>
      </c>
      <c r="F120" s="22">
        <f t="shared" si="42"/>
        <v>0</v>
      </c>
      <c r="G120" s="22">
        <f t="shared" si="42"/>
        <v>0</v>
      </c>
      <c r="H120" s="22">
        <f t="shared" si="42"/>
        <v>0</v>
      </c>
      <c r="I120" s="22">
        <f t="shared" si="42"/>
        <v>0</v>
      </c>
      <c r="J120" s="22">
        <f t="shared" si="42"/>
        <v>0</v>
      </c>
      <c r="K120" s="22">
        <f t="shared" si="42"/>
        <v>276.25</v>
      </c>
      <c r="L120" s="22">
        <f t="shared" si="42"/>
        <v>0</v>
      </c>
      <c r="M120" s="22">
        <f t="shared" si="42"/>
        <v>0</v>
      </c>
      <c r="N120" s="22">
        <f t="shared" si="42"/>
        <v>0</v>
      </c>
      <c r="O120" s="22">
        <f t="shared" si="42"/>
        <v>0</v>
      </c>
      <c r="P120" s="22">
        <f t="shared" si="42"/>
        <v>41.666666666666664</v>
      </c>
      <c r="Q120" s="22">
        <f t="shared" si="42"/>
        <v>0</v>
      </c>
      <c r="R120" s="22">
        <f t="shared" si="42"/>
        <v>0</v>
      </c>
      <c r="S120" s="22">
        <f t="shared" si="42"/>
        <v>0</v>
      </c>
      <c r="T120" s="22">
        <f t="shared" si="42"/>
        <v>0</v>
      </c>
      <c r="U120" s="22">
        <f t="shared" si="42"/>
        <v>0</v>
      </c>
      <c r="V120" s="22">
        <f t="shared" si="42"/>
        <v>0</v>
      </c>
      <c r="W120" s="22">
        <f t="shared" si="42"/>
        <v>137.97466088444594</v>
      </c>
      <c r="X120" s="22">
        <f t="shared" si="42"/>
        <v>885.9575663100431</v>
      </c>
      <c r="Y120" s="22">
        <f t="shared" si="42"/>
        <v>4286.883907226267</v>
      </c>
      <c r="Z120" s="22">
        <f t="shared" si="42"/>
        <v>0</v>
      </c>
      <c r="AA120" s="22">
        <f t="shared" si="42"/>
        <v>169.92857142857144</v>
      </c>
      <c r="AB120" s="22">
        <f t="shared" si="42"/>
        <v>48.03307393666882</v>
      </c>
      <c r="AC120" s="22">
        <f t="shared" si="42"/>
        <v>0</v>
      </c>
      <c r="AD120" s="22">
        <f t="shared" si="42"/>
        <v>0</v>
      </c>
      <c r="AE120" s="22">
        <f t="shared" si="42"/>
        <v>605.8814463289797</v>
      </c>
      <c r="AF120" s="22">
        <f t="shared" si="42"/>
        <v>1610.049281192963</v>
      </c>
      <c r="AG120" s="22">
        <f t="shared" si="42"/>
        <v>0</v>
      </c>
      <c r="AH120" s="22">
        <f t="shared" si="42"/>
        <v>4556.937162208065</v>
      </c>
      <c r="AI120" s="22">
        <f t="shared" si="42"/>
        <v>0</v>
      </c>
      <c r="AJ120" s="22">
        <f t="shared" si="42"/>
        <v>0</v>
      </c>
      <c r="AK120" s="22">
        <f t="shared" si="42"/>
        <v>0</v>
      </c>
      <c r="AL120" s="22">
        <f t="shared" si="42"/>
        <v>0</v>
      </c>
      <c r="AM120" s="22">
        <f t="shared" si="42"/>
        <v>361.44150943396227</v>
      </c>
      <c r="AN120" s="22">
        <f t="shared" si="42"/>
        <v>68.08481365978886</v>
      </c>
      <c r="AO120" s="22">
        <f t="shared" si="42"/>
        <v>2230.4400018654687</v>
      </c>
      <c r="AP120" s="22">
        <f t="shared" si="42"/>
        <v>537.5842352941177</v>
      </c>
      <c r="AQ120" s="22">
        <f t="shared" si="42"/>
        <v>0</v>
      </c>
      <c r="AR120" s="22">
        <f t="shared" si="42"/>
        <v>0</v>
      </c>
      <c r="AS120" s="22">
        <f t="shared" si="42"/>
        <v>0</v>
      </c>
      <c r="AT120" s="56">
        <f t="shared" si="42"/>
        <v>0</v>
      </c>
    </row>
    <row r="121" spans="1:46" ht="12.75">
      <c r="A121" s="41" t="s">
        <v>201</v>
      </c>
      <c r="B121" s="23">
        <f>IF(B111=0,0,B116/B111)</f>
        <v>468.79432</v>
      </c>
      <c r="C121" s="23">
        <f aca="true" t="shared" si="43" ref="C121:AT121">IF(C111=0,0,C116/C111)</f>
        <v>677.237274099403</v>
      </c>
      <c r="D121" s="23">
        <f t="shared" si="43"/>
        <v>0</v>
      </c>
      <c r="E121" s="23">
        <f t="shared" si="43"/>
        <v>561.3472333600641</v>
      </c>
      <c r="F121" s="23">
        <f t="shared" si="43"/>
        <v>0</v>
      </c>
      <c r="G121" s="23">
        <f t="shared" si="43"/>
        <v>0</v>
      </c>
      <c r="H121" s="23">
        <f t="shared" si="43"/>
        <v>0</v>
      </c>
      <c r="I121" s="23">
        <f t="shared" si="43"/>
        <v>0</v>
      </c>
      <c r="J121" s="23">
        <f t="shared" si="43"/>
        <v>0</v>
      </c>
      <c r="K121" s="23">
        <f t="shared" si="43"/>
        <v>33.75</v>
      </c>
      <c r="L121" s="23">
        <f t="shared" si="43"/>
        <v>0</v>
      </c>
      <c r="M121" s="23">
        <f t="shared" si="43"/>
        <v>0</v>
      </c>
      <c r="N121" s="23">
        <f t="shared" si="43"/>
        <v>0</v>
      </c>
      <c r="O121" s="23">
        <f t="shared" si="43"/>
        <v>0</v>
      </c>
      <c r="P121" s="23">
        <f t="shared" si="43"/>
        <v>0</v>
      </c>
      <c r="Q121" s="23">
        <f t="shared" si="43"/>
        <v>0</v>
      </c>
      <c r="R121" s="23">
        <f t="shared" si="43"/>
        <v>0</v>
      </c>
      <c r="S121" s="23">
        <f t="shared" si="43"/>
        <v>0</v>
      </c>
      <c r="T121" s="23">
        <f t="shared" si="43"/>
        <v>0</v>
      </c>
      <c r="U121" s="23">
        <f t="shared" si="43"/>
        <v>0</v>
      </c>
      <c r="V121" s="23">
        <f t="shared" si="43"/>
        <v>0</v>
      </c>
      <c r="W121" s="23">
        <f t="shared" si="43"/>
        <v>25.99159392175881</v>
      </c>
      <c r="X121" s="23">
        <f t="shared" si="43"/>
        <v>239.4835485214494</v>
      </c>
      <c r="Y121" s="23">
        <f t="shared" si="43"/>
        <v>945.995074565604</v>
      </c>
      <c r="Z121" s="23">
        <f t="shared" si="43"/>
        <v>0</v>
      </c>
      <c r="AA121" s="23">
        <f t="shared" si="43"/>
        <v>20</v>
      </c>
      <c r="AB121" s="23">
        <f t="shared" si="43"/>
        <v>0.8198563271320686</v>
      </c>
      <c r="AC121" s="23">
        <f t="shared" si="43"/>
        <v>0</v>
      </c>
      <c r="AD121" s="23">
        <f t="shared" si="43"/>
        <v>0</v>
      </c>
      <c r="AE121" s="23">
        <f t="shared" si="43"/>
        <v>401.934077907927</v>
      </c>
      <c r="AF121" s="23">
        <f t="shared" si="43"/>
        <v>0</v>
      </c>
      <c r="AG121" s="23">
        <f t="shared" si="43"/>
        <v>0</v>
      </c>
      <c r="AH121" s="23">
        <f t="shared" si="43"/>
        <v>1045.8054073283529</v>
      </c>
      <c r="AI121" s="23">
        <f t="shared" si="43"/>
        <v>0</v>
      </c>
      <c r="AJ121" s="23">
        <f t="shared" si="43"/>
        <v>0</v>
      </c>
      <c r="AK121" s="23">
        <f t="shared" si="43"/>
        <v>0</v>
      </c>
      <c r="AL121" s="23">
        <f t="shared" si="43"/>
        <v>0</v>
      </c>
      <c r="AM121" s="23">
        <f t="shared" si="43"/>
        <v>0</v>
      </c>
      <c r="AN121" s="23">
        <f t="shared" si="43"/>
        <v>0</v>
      </c>
      <c r="AO121" s="23">
        <f t="shared" si="43"/>
        <v>1584</v>
      </c>
      <c r="AP121" s="23">
        <f t="shared" si="43"/>
        <v>0</v>
      </c>
      <c r="AQ121" s="23">
        <f t="shared" si="43"/>
        <v>0</v>
      </c>
      <c r="AR121" s="23">
        <f t="shared" si="43"/>
        <v>0</v>
      </c>
      <c r="AS121" s="23">
        <f t="shared" si="43"/>
        <v>0</v>
      </c>
      <c r="AT121" s="57">
        <f t="shared" si="43"/>
        <v>0</v>
      </c>
    </row>
    <row r="122" spans="1:46" ht="12.75">
      <c r="A122" s="43" t="s">
        <v>202</v>
      </c>
      <c r="B122" s="24">
        <f>IF(B112=0,0,B117/B112)</f>
        <v>781.57924</v>
      </c>
      <c r="C122" s="24">
        <f aca="true" t="shared" si="44" ref="C122:AT122">IF(C112=0,0,C117/C112)</f>
        <v>1177.700188333979</v>
      </c>
      <c r="D122" s="24">
        <f t="shared" si="44"/>
        <v>0</v>
      </c>
      <c r="E122" s="24">
        <f t="shared" si="44"/>
        <v>492.0696324951644</v>
      </c>
      <c r="F122" s="24">
        <f t="shared" si="44"/>
        <v>0</v>
      </c>
      <c r="G122" s="24">
        <f t="shared" si="44"/>
        <v>0</v>
      </c>
      <c r="H122" s="24">
        <f t="shared" si="44"/>
        <v>0</v>
      </c>
      <c r="I122" s="24">
        <f t="shared" si="44"/>
        <v>0</v>
      </c>
      <c r="J122" s="24">
        <f t="shared" si="44"/>
        <v>0</v>
      </c>
      <c r="K122" s="24">
        <f t="shared" si="44"/>
        <v>99</v>
      </c>
      <c r="L122" s="24">
        <f t="shared" si="44"/>
        <v>0</v>
      </c>
      <c r="M122" s="24">
        <f t="shared" si="44"/>
        <v>0</v>
      </c>
      <c r="N122" s="24">
        <f t="shared" si="44"/>
        <v>0</v>
      </c>
      <c r="O122" s="24">
        <f t="shared" si="44"/>
        <v>0</v>
      </c>
      <c r="P122" s="24">
        <f t="shared" si="44"/>
        <v>0</v>
      </c>
      <c r="Q122" s="24">
        <f t="shared" si="44"/>
        <v>0</v>
      </c>
      <c r="R122" s="24">
        <f t="shared" si="44"/>
        <v>0</v>
      </c>
      <c r="S122" s="24">
        <f t="shared" si="44"/>
        <v>0</v>
      </c>
      <c r="T122" s="24">
        <f t="shared" si="44"/>
        <v>0</v>
      </c>
      <c r="U122" s="24">
        <f t="shared" si="44"/>
        <v>0</v>
      </c>
      <c r="V122" s="24">
        <f t="shared" si="44"/>
        <v>0</v>
      </c>
      <c r="W122" s="24">
        <f t="shared" si="44"/>
        <v>63.09661630134071</v>
      </c>
      <c r="X122" s="24">
        <f t="shared" si="44"/>
        <v>0</v>
      </c>
      <c r="Y122" s="24">
        <f t="shared" si="44"/>
        <v>471.865785737687</v>
      </c>
      <c r="Z122" s="24">
        <f t="shared" si="44"/>
        <v>0</v>
      </c>
      <c r="AA122" s="24">
        <f t="shared" si="44"/>
        <v>64.85714285714286</v>
      </c>
      <c r="AB122" s="24">
        <f t="shared" si="44"/>
        <v>0</v>
      </c>
      <c r="AC122" s="24">
        <f t="shared" si="44"/>
        <v>0</v>
      </c>
      <c r="AD122" s="24">
        <f t="shared" si="44"/>
        <v>0</v>
      </c>
      <c r="AE122" s="24">
        <f t="shared" si="44"/>
        <v>0</v>
      </c>
      <c r="AF122" s="24">
        <f t="shared" si="44"/>
        <v>0</v>
      </c>
      <c r="AG122" s="24">
        <f t="shared" si="44"/>
        <v>0</v>
      </c>
      <c r="AH122" s="24">
        <f t="shared" si="44"/>
        <v>907.901943305402</v>
      </c>
      <c r="AI122" s="24">
        <f t="shared" si="44"/>
        <v>0</v>
      </c>
      <c r="AJ122" s="24">
        <f t="shared" si="44"/>
        <v>0</v>
      </c>
      <c r="AK122" s="24">
        <f t="shared" si="44"/>
        <v>0</v>
      </c>
      <c r="AL122" s="24">
        <f t="shared" si="44"/>
        <v>0</v>
      </c>
      <c r="AM122" s="24">
        <f t="shared" si="44"/>
        <v>0</v>
      </c>
      <c r="AN122" s="24">
        <f t="shared" si="44"/>
        <v>0</v>
      </c>
      <c r="AO122" s="24">
        <f t="shared" si="44"/>
        <v>646.4400018654686</v>
      </c>
      <c r="AP122" s="24">
        <f t="shared" si="44"/>
        <v>0</v>
      </c>
      <c r="AQ122" s="24">
        <f t="shared" si="44"/>
        <v>0</v>
      </c>
      <c r="AR122" s="24">
        <f t="shared" si="44"/>
        <v>0</v>
      </c>
      <c r="AS122" s="24">
        <f t="shared" si="44"/>
        <v>0</v>
      </c>
      <c r="AT122" s="58">
        <f t="shared" si="44"/>
        <v>0</v>
      </c>
    </row>
    <row r="123" spans="1:46" ht="25.5">
      <c r="A123" s="43" t="s">
        <v>203</v>
      </c>
      <c r="B123" s="24">
        <f>IF(B113=0,0,B118/B113)</f>
        <v>452.089504</v>
      </c>
      <c r="C123" s="24">
        <f aca="true" t="shared" si="45" ref="C123:AT123">IF(C113=0,0,C118/C113)</f>
        <v>477.48076178563986</v>
      </c>
      <c r="D123" s="24">
        <f t="shared" si="45"/>
        <v>0</v>
      </c>
      <c r="E123" s="24">
        <f t="shared" si="45"/>
        <v>364.20118343195264</v>
      </c>
      <c r="F123" s="24">
        <f t="shared" si="45"/>
        <v>0</v>
      </c>
      <c r="G123" s="24">
        <f t="shared" si="45"/>
        <v>0</v>
      </c>
      <c r="H123" s="24">
        <f t="shared" si="45"/>
        <v>0</v>
      </c>
      <c r="I123" s="24">
        <f t="shared" si="45"/>
        <v>0</v>
      </c>
      <c r="J123" s="24">
        <f t="shared" si="45"/>
        <v>0</v>
      </c>
      <c r="K123" s="24">
        <f t="shared" si="45"/>
        <v>50.25</v>
      </c>
      <c r="L123" s="24">
        <f t="shared" si="45"/>
        <v>0</v>
      </c>
      <c r="M123" s="24">
        <f t="shared" si="45"/>
        <v>0</v>
      </c>
      <c r="N123" s="24">
        <f t="shared" si="45"/>
        <v>0</v>
      </c>
      <c r="O123" s="24">
        <f t="shared" si="45"/>
        <v>0</v>
      </c>
      <c r="P123" s="24">
        <f t="shared" si="45"/>
        <v>41.666666666666664</v>
      </c>
      <c r="Q123" s="24">
        <f t="shared" si="45"/>
        <v>0</v>
      </c>
      <c r="R123" s="24">
        <f t="shared" si="45"/>
        <v>0</v>
      </c>
      <c r="S123" s="24">
        <f t="shared" si="45"/>
        <v>0</v>
      </c>
      <c r="T123" s="24">
        <f t="shared" si="45"/>
        <v>0</v>
      </c>
      <c r="U123" s="24">
        <f t="shared" si="45"/>
        <v>0</v>
      </c>
      <c r="V123" s="24">
        <f t="shared" si="45"/>
        <v>0</v>
      </c>
      <c r="W123" s="24">
        <f t="shared" si="45"/>
        <v>4.084944637250041</v>
      </c>
      <c r="X123" s="24">
        <f t="shared" si="45"/>
        <v>608.6668344237544</v>
      </c>
      <c r="Y123" s="24">
        <f t="shared" si="45"/>
        <v>1686.9573110893032</v>
      </c>
      <c r="Z123" s="24">
        <f t="shared" si="45"/>
        <v>0</v>
      </c>
      <c r="AA123" s="24">
        <f t="shared" si="45"/>
        <v>26.5</v>
      </c>
      <c r="AB123" s="24">
        <f t="shared" si="45"/>
        <v>47.213217609536756</v>
      </c>
      <c r="AC123" s="24">
        <f t="shared" si="45"/>
        <v>0</v>
      </c>
      <c r="AD123" s="24">
        <f t="shared" si="45"/>
        <v>0</v>
      </c>
      <c r="AE123" s="24">
        <f t="shared" si="45"/>
        <v>203.94736842105263</v>
      </c>
      <c r="AF123" s="24">
        <f t="shared" si="45"/>
        <v>262.40990896505434</v>
      </c>
      <c r="AG123" s="24">
        <f t="shared" si="45"/>
        <v>0</v>
      </c>
      <c r="AH123" s="24">
        <f t="shared" si="45"/>
        <v>1687.941935483871</v>
      </c>
      <c r="AI123" s="24">
        <f t="shared" si="45"/>
        <v>0</v>
      </c>
      <c r="AJ123" s="24">
        <f t="shared" si="45"/>
        <v>0</v>
      </c>
      <c r="AK123" s="24">
        <f t="shared" si="45"/>
        <v>0</v>
      </c>
      <c r="AL123" s="24">
        <f t="shared" si="45"/>
        <v>0</v>
      </c>
      <c r="AM123" s="24">
        <f t="shared" si="45"/>
        <v>0</v>
      </c>
      <c r="AN123" s="24">
        <f t="shared" si="45"/>
        <v>37.904708158658494</v>
      </c>
      <c r="AO123" s="24">
        <f t="shared" si="45"/>
        <v>0</v>
      </c>
      <c r="AP123" s="24">
        <f t="shared" si="45"/>
        <v>279.52941176470586</v>
      </c>
      <c r="AQ123" s="24">
        <f t="shared" si="45"/>
        <v>0</v>
      </c>
      <c r="AR123" s="24">
        <f t="shared" si="45"/>
        <v>0</v>
      </c>
      <c r="AS123" s="24">
        <f t="shared" si="45"/>
        <v>0</v>
      </c>
      <c r="AT123" s="58">
        <f t="shared" si="45"/>
        <v>0</v>
      </c>
    </row>
    <row r="124" spans="1:46" ht="12.75">
      <c r="A124" s="43" t="s">
        <v>204</v>
      </c>
      <c r="B124" s="24">
        <f>IF(B114=0,0,B119/B114)</f>
        <v>1306.30518</v>
      </c>
      <c r="C124" s="24">
        <f aca="true" t="shared" si="46" ref="C124:AT124">IF(C114=0,0,C119/C114)</f>
        <v>878.6925604146893</v>
      </c>
      <c r="D124" s="24">
        <f t="shared" si="46"/>
        <v>0</v>
      </c>
      <c r="E124" s="24">
        <f t="shared" si="46"/>
        <v>1142.3357664233577</v>
      </c>
      <c r="F124" s="24">
        <f t="shared" si="46"/>
        <v>0</v>
      </c>
      <c r="G124" s="24">
        <f t="shared" si="46"/>
        <v>0</v>
      </c>
      <c r="H124" s="24">
        <f t="shared" si="46"/>
        <v>0</v>
      </c>
      <c r="I124" s="24">
        <f t="shared" si="46"/>
        <v>0</v>
      </c>
      <c r="J124" s="24">
        <f t="shared" si="46"/>
        <v>0</v>
      </c>
      <c r="K124" s="24">
        <f t="shared" si="46"/>
        <v>93.25</v>
      </c>
      <c r="L124" s="24">
        <f t="shared" si="46"/>
        <v>0</v>
      </c>
      <c r="M124" s="24">
        <f t="shared" si="46"/>
        <v>0</v>
      </c>
      <c r="N124" s="24">
        <f t="shared" si="46"/>
        <v>0</v>
      </c>
      <c r="O124" s="24">
        <f t="shared" si="46"/>
        <v>0</v>
      </c>
      <c r="P124" s="24">
        <f t="shared" si="46"/>
        <v>0</v>
      </c>
      <c r="Q124" s="24">
        <f t="shared" si="46"/>
        <v>0</v>
      </c>
      <c r="R124" s="24">
        <f t="shared" si="46"/>
        <v>0</v>
      </c>
      <c r="S124" s="24">
        <f t="shared" si="46"/>
        <v>0</v>
      </c>
      <c r="T124" s="24">
        <f t="shared" si="46"/>
        <v>0</v>
      </c>
      <c r="U124" s="24">
        <f t="shared" si="46"/>
        <v>0</v>
      </c>
      <c r="V124" s="24">
        <f t="shared" si="46"/>
        <v>0</v>
      </c>
      <c r="W124" s="24">
        <f t="shared" si="46"/>
        <v>44.80150602409638</v>
      </c>
      <c r="X124" s="24">
        <f t="shared" si="46"/>
        <v>37.80718336483932</v>
      </c>
      <c r="Y124" s="24">
        <f t="shared" si="46"/>
        <v>1182.065735833673</v>
      </c>
      <c r="Z124" s="24">
        <f t="shared" si="46"/>
        <v>0</v>
      </c>
      <c r="AA124" s="24">
        <f t="shared" si="46"/>
        <v>58.57142857142857</v>
      </c>
      <c r="AB124" s="24">
        <f t="shared" si="46"/>
        <v>0</v>
      </c>
      <c r="AC124" s="24">
        <f t="shared" si="46"/>
        <v>0</v>
      </c>
      <c r="AD124" s="24">
        <f t="shared" si="46"/>
        <v>0</v>
      </c>
      <c r="AE124" s="24">
        <f t="shared" si="46"/>
        <v>0</v>
      </c>
      <c r="AF124" s="24">
        <f t="shared" si="46"/>
        <v>1347.6393722279086</v>
      </c>
      <c r="AG124" s="24">
        <f t="shared" si="46"/>
        <v>0</v>
      </c>
      <c r="AH124" s="24">
        <f t="shared" si="46"/>
        <v>915.2878760904397</v>
      </c>
      <c r="AI124" s="24">
        <f t="shared" si="46"/>
        <v>0</v>
      </c>
      <c r="AJ124" s="24">
        <f t="shared" si="46"/>
        <v>0</v>
      </c>
      <c r="AK124" s="24">
        <f t="shared" si="46"/>
        <v>0</v>
      </c>
      <c r="AL124" s="24">
        <f t="shared" si="46"/>
        <v>0</v>
      </c>
      <c r="AM124" s="24">
        <f t="shared" si="46"/>
        <v>361.44150943396227</v>
      </c>
      <c r="AN124" s="24">
        <f t="shared" si="46"/>
        <v>30.18010550113037</v>
      </c>
      <c r="AO124" s="24">
        <f t="shared" si="46"/>
        <v>0</v>
      </c>
      <c r="AP124" s="24">
        <f t="shared" si="46"/>
        <v>258.05482352941175</v>
      </c>
      <c r="AQ124" s="24">
        <f t="shared" si="46"/>
        <v>0</v>
      </c>
      <c r="AR124" s="24">
        <f t="shared" si="46"/>
        <v>0</v>
      </c>
      <c r="AS124" s="24">
        <f t="shared" si="46"/>
        <v>0</v>
      </c>
      <c r="AT124" s="58">
        <f t="shared" si="46"/>
        <v>0</v>
      </c>
    </row>
    <row r="125" spans="1:46" ht="25.5">
      <c r="A125" s="36" t="s">
        <v>207</v>
      </c>
      <c r="B125" s="25">
        <f>+B120*B111</f>
        <v>150438412.2</v>
      </c>
      <c r="C125" s="25">
        <f aca="true" t="shared" si="47" ref="C125:AT125">+C120*C111</f>
        <v>240406231.11317202</v>
      </c>
      <c r="D125" s="25">
        <f t="shared" si="47"/>
        <v>0</v>
      </c>
      <c r="E125" s="25">
        <f t="shared" si="47"/>
        <v>6384524.816382084</v>
      </c>
      <c r="F125" s="25">
        <f t="shared" si="47"/>
        <v>0</v>
      </c>
      <c r="G125" s="25">
        <f t="shared" si="47"/>
        <v>0</v>
      </c>
      <c r="H125" s="25">
        <f t="shared" si="47"/>
        <v>0</v>
      </c>
      <c r="I125" s="25">
        <f t="shared" si="47"/>
        <v>0</v>
      </c>
      <c r="J125" s="25">
        <f t="shared" si="47"/>
        <v>0</v>
      </c>
      <c r="K125" s="25">
        <f t="shared" si="47"/>
        <v>1105000</v>
      </c>
      <c r="L125" s="25">
        <f t="shared" si="47"/>
        <v>0</v>
      </c>
      <c r="M125" s="25">
        <f t="shared" si="47"/>
        <v>0</v>
      </c>
      <c r="N125" s="25">
        <f t="shared" si="47"/>
        <v>0</v>
      </c>
      <c r="O125" s="25">
        <f t="shared" si="47"/>
        <v>0</v>
      </c>
      <c r="P125" s="25">
        <f t="shared" si="47"/>
        <v>498208.3333333333</v>
      </c>
      <c r="Q125" s="25">
        <f t="shared" si="47"/>
        <v>0</v>
      </c>
      <c r="R125" s="25">
        <f t="shared" si="47"/>
        <v>0</v>
      </c>
      <c r="S125" s="25">
        <f t="shared" si="47"/>
        <v>0</v>
      </c>
      <c r="T125" s="25">
        <f t="shared" si="47"/>
        <v>0</v>
      </c>
      <c r="U125" s="25">
        <f t="shared" si="47"/>
        <v>0</v>
      </c>
      <c r="V125" s="25">
        <f t="shared" si="47"/>
        <v>0</v>
      </c>
      <c r="W125" s="25">
        <f t="shared" si="47"/>
        <v>1280266.8783467738</v>
      </c>
      <c r="X125" s="25">
        <f t="shared" si="47"/>
        <v>4254368.233420827</v>
      </c>
      <c r="Y125" s="25">
        <f t="shared" si="47"/>
        <v>31332834.47791679</v>
      </c>
      <c r="Z125" s="25">
        <f t="shared" si="47"/>
        <v>0</v>
      </c>
      <c r="AA125" s="25">
        <f t="shared" si="47"/>
        <v>1529357.142857143</v>
      </c>
      <c r="AB125" s="25">
        <f t="shared" si="47"/>
        <v>2607715.5840217504</v>
      </c>
      <c r="AC125" s="25">
        <f t="shared" si="47"/>
        <v>0</v>
      </c>
      <c r="AD125" s="25">
        <f t="shared" si="47"/>
        <v>0</v>
      </c>
      <c r="AE125" s="25">
        <f t="shared" si="47"/>
        <v>4448381.578947369</v>
      </c>
      <c r="AF125" s="25">
        <f t="shared" si="47"/>
        <v>0</v>
      </c>
      <c r="AG125" s="25">
        <f t="shared" si="47"/>
        <v>0</v>
      </c>
      <c r="AH125" s="25">
        <f t="shared" si="47"/>
        <v>25619100.72593374</v>
      </c>
      <c r="AI125" s="25">
        <f t="shared" si="47"/>
        <v>0</v>
      </c>
      <c r="AJ125" s="25">
        <f t="shared" si="47"/>
        <v>0</v>
      </c>
      <c r="AK125" s="25">
        <f t="shared" si="47"/>
        <v>0</v>
      </c>
      <c r="AL125" s="25">
        <f t="shared" si="47"/>
        <v>0</v>
      </c>
      <c r="AM125" s="25">
        <f t="shared" si="47"/>
        <v>0</v>
      </c>
      <c r="AN125" s="25">
        <f t="shared" si="47"/>
        <v>0</v>
      </c>
      <c r="AO125" s="25">
        <f t="shared" si="47"/>
        <v>376522807.15491164</v>
      </c>
      <c r="AP125" s="25">
        <f t="shared" si="47"/>
        <v>0</v>
      </c>
      <c r="AQ125" s="25">
        <f t="shared" si="47"/>
        <v>0</v>
      </c>
      <c r="AR125" s="25">
        <f t="shared" si="47"/>
        <v>0</v>
      </c>
      <c r="AS125" s="25">
        <f t="shared" si="47"/>
        <v>0</v>
      </c>
      <c r="AT125" s="59">
        <f t="shared" si="47"/>
        <v>0</v>
      </c>
    </row>
    <row r="126" spans="1:46" ht="25.5">
      <c r="A126" s="34" t="s">
        <v>208</v>
      </c>
      <c r="B126" s="26">
        <v>156089531</v>
      </c>
      <c r="C126" s="26">
        <v>264051750</v>
      </c>
      <c r="D126" s="26">
        <v>0</v>
      </c>
      <c r="E126" s="26">
        <v>7880000</v>
      </c>
      <c r="F126" s="26">
        <v>0</v>
      </c>
      <c r="G126" s="26">
        <v>0</v>
      </c>
      <c r="H126" s="26">
        <v>0</v>
      </c>
      <c r="I126" s="26">
        <v>4174428</v>
      </c>
      <c r="J126" s="26">
        <v>0</v>
      </c>
      <c r="K126" s="26">
        <v>1041000</v>
      </c>
      <c r="L126" s="26">
        <v>0</v>
      </c>
      <c r="M126" s="26">
        <v>0</v>
      </c>
      <c r="N126" s="26">
        <v>0</v>
      </c>
      <c r="O126" s="26">
        <v>0</v>
      </c>
      <c r="P126" s="26">
        <v>1300000</v>
      </c>
      <c r="Q126" s="26">
        <v>15408542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1400000</v>
      </c>
      <c r="X126" s="26">
        <v>0</v>
      </c>
      <c r="Y126" s="26">
        <v>0</v>
      </c>
      <c r="Z126" s="26">
        <v>0</v>
      </c>
      <c r="AA126" s="26">
        <v>4301232</v>
      </c>
      <c r="AB126" s="26">
        <v>451091</v>
      </c>
      <c r="AC126" s="26">
        <v>0</v>
      </c>
      <c r="AD126" s="26">
        <v>0</v>
      </c>
      <c r="AE126" s="26">
        <v>7588400</v>
      </c>
      <c r="AF126" s="26">
        <v>15158397</v>
      </c>
      <c r="AG126" s="26">
        <v>0</v>
      </c>
      <c r="AH126" s="26">
        <v>12491209</v>
      </c>
      <c r="AI126" s="26">
        <v>0</v>
      </c>
      <c r="AJ126" s="26">
        <v>0</v>
      </c>
      <c r="AK126" s="26">
        <v>0</v>
      </c>
      <c r="AL126" s="26">
        <v>0</v>
      </c>
      <c r="AM126" s="26">
        <v>95782</v>
      </c>
      <c r="AN126" s="26">
        <v>6157401</v>
      </c>
      <c r="AO126" s="26">
        <v>350563716</v>
      </c>
      <c r="AP126" s="26">
        <v>4569466</v>
      </c>
      <c r="AQ126" s="26">
        <v>0</v>
      </c>
      <c r="AR126" s="26">
        <v>0</v>
      </c>
      <c r="AS126" s="26">
        <v>0</v>
      </c>
      <c r="AT126" s="60">
        <v>0</v>
      </c>
    </row>
    <row r="127" spans="1:46" ht="12.75">
      <c r="A127" s="41" t="s">
        <v>209</v>
      </c>
      <c r="B127" s="11">
        <v>651565000</v>
      </c>
      <c r="C127" s="11">
        <v>729226000</v>
      </c>
      <c r="D127" s="11">
        <v>37264000</v>
      </c>
      <c r="E127" s="11">
        <v>39254000</v>
      </c>
      <c r="F127" s="11">
        <v>15627000</v>
      </c>
      <c r="G127" s="11">
        <v>67002000</v>
      </c>
      <c r="H127" s="11">
        <v>55952000</v>
      </c>
      <c r="I127" s="11">
        <v>36314000</v>
      </c>
      <c r="J127" s="11">
        <v>17189000</v>
      </c>
      <c r="K127" s="11">
        <v>47299000</v>
      </c>
      <c r="L127" s="11">
        <v>29210000</v>
      </c>
      <c r="M127" s="11">
        <v>71325000</v>
      </c>
      <c r="N127" s="11">
        <v>120099000</v>
      </c>
      <c r="O127" s="11">
        <v>154089000</v>
      </c>
      <c r="P127" s="11">
        <v>31853000</v>
      </c>
      <c r="Q127" s="11">
        <v>90283000</v>
      </c>
      <c r="R127" s="11">
        <v>62426000</v>
      </c>
      <c r="S127" s="11">
        <v>86351000</v>
      </c>
      <c r="T127" s="11">
        <v>20983000</v>
      </c>
      <c r="U127" s="11">
        <v>583540000</v>
      </c>
      <c r="V127" s="11">
        <v>40558000</v>
      </c>
      <c r="W127" s="11">
        <v>24741000</v>
      </c>
      <c r="X127" s="11">
        <v>17833000</v>
      </c>
      <c r="Y127" s="11">
        <v>109210000</v>
      </c>
      <c r="Z127" s="11">
        <v>88676000</v>
      </c>
      <c r="AA127" s="11">
        <v>69797000</v>
      </c>
      <c r="AB127" s="11">
        <v>76102000</v>
      </c>
      <c r="AC127" s="11">
        <v>38813000</v>
      </c>
      <c r="AD127" s="11">
        <v>359914000</v>
      </c>
      <c r="AE127" s="11">
        <v>73466000</v>
      </c>
      <c r="AF127" s="11">
        <v>89723000</v>
      </c>
      <c r="AG127" s="11">
        <v>22944000</v>
      </c>
      <c r="AH127" s="11">
        <v>24997000</v>
      </c>
      <c r="AI127" s="11">
        <v>166056000</v>
      </c>
      <c r="AJ127" s="11">
        <v>111157000</v>
      </c>
      <c r="AK127" s="11">
        <v>67852000</v>
      </c>
      <c r="AL127" s="11">
        <v>127388000</v>
      </c>
      <c r="AM127" s="11">
        <v>99507000</v>
      </c>
      <c r="AN127" s="11">
        <v>169531000</v>
      </c>
      <c r="AO127" s="11">
        <v>449945000</v>
      </c>
      <c r="AP127" s="11">
        <v>105328000</v>
      </c>
      <c r="AQ127" s="11">
        <v>106050000</v>
      </c>
      <c r="AR127" s="11">
        <v>112442000</v>
      </c>
      <c r="AS127" s="11">
        <v>62559000</v>
      </c>
      <c r="AT127" s="45">
        <v>297598000</v>
      </c>
    </row>
    <row r="128" spans="1:46" ht="12.75">
      <c r="A128" s="61" t="s">
        <v>210</v>
      </c>
      <c r="B128" s="62" t="str">
        <f>IF(B11&gt;0,"Funded","Unfunded")</f>
        <v>Funded</v>
      </c>
      <c r="C128" s="62" t="str">
        <f aca="true" t="shared" si="48" ref="C128:AT128">IF(C11&gt;0,"Funded","Unfunded")</f>
        <v>Funded</v>
      </c>
      <c r="D128" s="62" t="str">
        <f t="shared" si="48"/>
        <v>Funded</v>
      </c>
      <c r="E128" s="62" t="str">
        <f t="shared" si="48"/>
        <v>Funded</v>
      </c>
      <c r="F128" s="62" t="str">
        <f t="shared" si="48"/>
        <v>Unfunded</v>
      </c>
      <c r="G128" s="62" t="str">
        <f t="shared" si="48"/>
        <v>Funded</v>
      </c>
      <c r="H128" s="62" t="str">
        <f t="shared" si="48"/>
        <v>Unfunded</v>
      </c>
      <c r="I128" s="62" t="str">
        <f t="shared" si="48"/>
        <v>Funded</v>
      </c>
      <c r="J128" s="62" t="str">
        <f t="shared" si="48"/>
        <v>Unfunded</v>
      </c>
      <c r="K128" s="62" t="str">
        <f t="shared" si="48"/>
        <v>Unfunded</v>
      </c>
      <c r="L128" s="62" t="str">
        <f t="shared" si="48"/>
        <v>Unfunded</v>
      </c>
      <c r="M128" s="62" t="str">
        <f t="shared" si="48"/>
        <v>Funded</v>
      </c>
      <c r="N128" s="62" t="str">
        <f t="shared" si="48"/>
        <v>Funded</v>
      </c>
      <c r="O128" s="62" t="str">
        <f t="shared" si="48"/>
        <v>Funded</v>
      </c>
      <c r="P128" s="62" t="str">
        <f t="shared" si="48"/>
        <v>Funded</v>
      </c>
      <c r="Q128" s="62" t="str">
        <f t="shared" si="48"/>
        <v>Funded</v>
      </c>
      <c r="R128" s="62" t="str">
        <f t="shared" si="48"/>
        <v>Funded</v>
      </c>
      <c r="S128" s="62" t="str">
        <f t="shared" si="48"/>
        <v>Unfunded</v>
      </c>
      <c r="T128" s="62" t="str">
        <f t="shared" si="48"/>
        <v>Funded</v>
      </c>
      <c r="U128" s="62" t="str">
        <f t="shared" si="48"/>
        <v>Funded</v>
      </c>
      <c r="V128" s="62" t="str">
        <f t="shared" si="48"/>
        <v>Funded</v>
      </c>
      <c r="W128" s="62" t="str">
        <f t="shared" si="48"/>
        <v>Funded</v>
      </c>
      <c r="X128" s="62" t="str">
        <f t="shared" si="48"/>
        <v>Funded</v>
      </c>
      <c r="Y128" s="62" t="str">
        <f t="shared" si="48"/>
        <v>Funded</v>
      </c>
      <c r="Z128" s="62" t="str">
        <f t="shared" si="48"/>
        <v>Unfunded</v>
      </c>
      <c r="AA128" s="62" t="str">
        <f t="shared" si="48"/>
        <v>Funded</v>
      </c>
      <c r="AB128" s="62" t="str">
        <f t="shared" si="48"/>
        <v>Funded</v>
      </c>
      <c r="AC128" s="62" t="str">
        <f t="shared" si="48"/>
        <v>Unfunded</v>
      </c>
      <c r="AD128" s="62" t="str">
        <f t="shared" si="48"/>
        <v>Unfunded</v>
      </c>
      <c r="AE128" s="62" t="str">
        <f t="shared" si="48"/>
        <v>Funded</v>
      </c>
      <c r="AF128" s="62" t="str">
        <f t="shared" si="48"/>
        <v>Funded</v>
      </c>
      <c r="AG128" s="62" t="str">
        <f t="shared" si="48"/>
        <v>Funded</v>
      </c>
      <c r="AH128" s="62" t="str">
        <f t="shared" si="48"/>
        <v>Unfunded</v>
      </c>
      <c r="AI128" s="62" t="str">
        <f t="shared" si="48"/>
        <v>Unfunded</v>
      </c>
      <c r="AJ128" s="62" t="str">
        <f t="shared" si="48"/>
        <v>Unfunded</v>
      </c>
      <c r="AK128" s="62" t="str">
        <f t="shared" si="48"/>
        <v>Unfunded</v>
      </c>
      <c r="AL128" s="62" t="str">
        <f t="shared" si="48"/>
        <v>Funded</v>
      </c>
      <c r="AM128" s="62" t="str">
        <f t="shared" si="48"/>
        <v>Funded</v>
      </c>
      <c r="AN128" s="62" t="str">
        <f t="shared" si="48"/>
        <v>Funded</v>
      </c>
      <c r="AO128" s="62" t="str">
        <f t="shared" si="48"/>
        <v>Funded</v>
      </c>
      <c r="AP128" s="62" t="str">
        <f t="shared" si="48"/>
        <v>Funded</v>
      </c>
      <c r="AQ128" s="62" t="str">
        <f t="shared" si="48"/>
        <v>Funded</v>
      </c>
      <c r="AR128" s="62" t="str">
        <f t="shared" si="48"/>
        <v>Unfunded</v>
      </c>
      <c r="AS128" s="62" t="str">
        <f t="shared" si="48"/>
        <v>Unfunded</v>
      </c>
      <c r="AT128" s="63" t="str">
        <f t="shared" si="48"/>
        <v>Unfunded</v>
      </c>
    </row>
    <row r="129" spans="1:46" ht="12.75" hidden="1">
      <c r="A129" s="1" t="s">
        <v>211</v>
      </c>
      <c r="B129" s="12">
        <v>2775111279</v>
      </c>
      <c r="C129" s="12">
        <v>5197167164</v>
      </c>
      <c r="D129" s="12">
        <v>121087992</v>
      </c>
      <c r="E129" s="12">
        <v>95698700</v>
      </c>
      <c r="F129" s="12">
        <v>2230000</v>
      </c>
      <c r="G129" s="12">
        <v>224416000</v>
      </c>
      <c r="H129" s="12">
        <v>193164406</v>
      </c>
      <c r="I129" s="12">
        <v>46756122</v>
      </c>
      <c r="J129" s="12">
        <v>43585980</v>
      </c>
      <c r="K129" s="12">
        <v>441131455</v>
      </c>
      <c r="L129" s="12">
        <v>39650866</v>
      </c>
      <c r="M129" s="12">
        <v>29891346</v>
      </c>
      <c r="N129" s="12">
        <v>18266833</v>
      </c>
      <c r="O129" s="12">
        <v>21882011</v>
      </c>
      <c r="P129" s="12">
        <v>40308636</v>
      </c>
      <c r="Q129" s="12">
        <v>44304363</v>
      </c>
      <c r="R129" s="12">
        <v>11969348</v>
      </c>
      <c r="S129" s="12">
        <v>66855253</v>
      </c>
      <c r="T129" s="12">
        <v>29059102</v>
      </c>
      <c r="U129" s="12">
        <v>393169655</v>
      </c>
      <c r="V129" s="12">
        <v>117978001</v>
      </c>
      <c r="W129" s="12">
        <v>18805444</v>
      </c>
      <c r="X129" s="12">
        <v>20454000</v>
      </c>
      <c r="Y129" s="12">
        <v>253806986</v>
      </c>
      <c r="Z129" s="12">
        <v>20902517</v>
      </c>
      <c r="AA129" s="12">
        <v>37533252</v>
      </c>
      <c r="AB129" s="12">
        <v>8255399</v>
      </c>
      <c r="AC129" s="12">
        <v>42578928</v>
      </c>
      <c r="AD129" s="12">
        <v>550000</v>
      </c>
      <c r="AE129" s="12">
        <v>99570000</v>
      </c>
      <c r="AF129" s="12">
        <v>40569123</v>
      </c>
      <c r="AG129" s="12">
        <v>98668218</v>
      </c>
      <c r="AH129" s="12">
        <v>61085413</v>
      </c>
      <c r="AI129" s="12">
        <v>4212864</v>
      </c>
      <c r="AJ129" s="12">
        <v>38732324</v>
      </c>
      <c r="AK129" s="12">
        <v>2000000</v>
      </c>
      <c r="AL129" s="12">
        <v>9607000</v>
      </c>
      <c r="AM129" s="12">
        <v>11548176</v>
      </c>
      <c r="AN129" s="12">
        <v>393112024</v>
      </c>
      <c r="AO129" s="12">
        <v>128696237</v>
      </c>
      <c r="AP129" s="12">
        <v>44779096</v>
      </c>
      <c r="AQ129" s="12">
        <v>28060472</v>
      </c>
      <c r="AR129" s="12">
        <v>39646128</v>
      </c>
      <c r="AS129" s="12">
        <v>3294959</v>
      </c>
      <c r="AT129" s="12">
        <v>80733000</v>
      </c>
    </row>
    <row r="130" spans="1:46" ht="12.75" hidden="1">
      <c r="A130" s="1" t="s">
        <v>212</v>
      </c>
      <c r="B130" s="12">
        <v>2567416513</v>
      </c>
      <c r="C130" s="12">
        <v>5045487460</v>
      </c>
      <c r="D130" s="12">
        <v>118142765</v>
      </c>
      <c r="E130" s="12">
        <v>93687500</v>
      </c>
      <c r="F130" s="12">
        <v>16596364</v>
      </c>
      <c r="G130" s="12">
        <v>234136070</v>
      </c>
      <c r="H130" s="12">
        <v>193720322</v>
      </c>
      <c r="I130" s="12">
        <v>51746206</v>
      </c>
      <c r="J130" s="12">
        <v>15177866</v>
      </c>
      <c r="K130" s="12">
        <v>431081620</v>
      </c>
      <c r="L130" s="12">
        <v>31618982</v>
      </c>
      <c r="M130" s="12">
        <v>1120000</v>
      </c>
      <c r="N130" s="12">
        <v>6809464</v>
      </c>
      <c r="O130" s="12">
        <v>19664873</v>
      </c>
      <c r="P130" s="12">
        <v>37287195</v>
      </c>
      <c r="Q130" s="12">
        <v>41049063</v>
      </c>
      <c r="R130" s="12">
        <v>5733840</v>
      </c>
      <c r="S130" s="12">
        <v>59799149</v>
      </c>
      <c r="T130" s="12">
        <v>27720300</v>
      </c>
      <c r="U130" s="12">
        <v>161874831</v>
      </c>
      <c r="V130" s="12">
        <v>113042885</v>
      </c>
      <c r="W130" s="12">
        <v>7319549</v>
      </c>
      <c r="X130" s="12">
        <v>10517366</v>
      </c>
      <c r="Y130" s="12">
        <v>264869836</v>
      </c>
      <c r="Z130" s="12">
        <v>40698000</v>
      </c>
      <c r="AA130" s="12">
        <v>15188438</v>
      </c>
      <c r="AB130" s="12">
        <v>6825880</v>
      </c>
      <c r="AC130" s="12">
        <v>0</v>
      </c>
      <c r="AD130" s="12">
        <v>0</v>
      </c>
      <c r="AE130" s="12">
        <v>50500120</v>
      </c>
      <c r="AF130" s="12">
        <v>39885016</v>
      </c>
      <c r="AG130" s="12">
        <v>78298880</v>
      </c>
      <c r="AH130" s="12">
        <v>54570966</v>
      </c>
      <c r="AI130" s="12">
        <v>0</v>
      </c>
      <c r="AJ130" s="12">
        <v>13157330</v>
      </c>
      <c r="AK130" s="12">
        <v>5387192</v>
      </c>
      <c r="AL130" s="12">
        <v>5870000</v>
      </c>
      <c r="AM130" s="12">
        <v>8908086</v>
      </c>
      <c r="AN130" s="12">
        <v>401207590</v>
      </c>
      <c r="AO130" s="12">
        <v>126535000</v>
      </c>
      <c r="AP130" s="12">
        <v>67839828</v>
      </c>
      <c r="AQ130" s="12">
        <v>10654681</v>
      </c>
      <c r="AR130" s="12">
        <v>12616849</v>
      </c>
      <c r="AS130" s="12">
        <v>2510507</v>
      </c>
      <c r="AT130" s="12">
        <v>33060000</v>
      </c>
    </row>
    <row r="131" spans="1:46" ht="12.75" hidden="1">
      <c r="A131" s="1" t="s">
        <v>213</v>
      </c>
      <c r="B131" s="12">
        <v>540368277</v>
      </c>
      <c r="C131" s="12">
        <v>812688370</v>
      </c>
      <c r="D131" s="12">
        <v>5485894</v>
      </c>
      <c r="E131" s="12">
        <v>8826000</v>
      </c>
      <c r="F131" s="12">
        <v>7664335</v>
      </c>
      <c r="G131" s="12">
        <v>16577320</v>
      </c>
      <c r="H131" s="12">
        <v>12541048</v>
      </c>
      <c r="I131" s="12">
        <v>12247555</v>
      </c>
      <c r="J131" s="12">
        <v>28408087</v>
      </c>
      <c r="K131" s="12">
        <v>33279910</v>
      </c>
      <c r="L131" s="12">
        <v>11279526</v>
      </c>
      <c r="M131" s="12">
        <v>29431346</v>
      </c>
      <c r="N131" s="12">
        <v>11457359</v>
      </c>
      <c r="O131" s="12">
        <v>10772149</v>
      </c>
      <c r="P131" s="12">
        <v>2603172</v>
      </c>
      <c r="Q131" s="12">
        <v>7255300</v>
      </c>
      <c r="R131" s="12">
        <v>7643213</v>
      </c>
      <c r="S131" s="12">
        <v>17256101</v>
      </c>
      <c r="T131" s="12">
        <v>3095572</v>
      </c>
      <c r="U131" s="12">
        <v>717833289</v>
      </c>
      <c r="V131" s="12">
        <v>29175677</v>
      </c>
      <c r="W131" s="12">
        <v>13572559</v>
      </c>
      <c r="X131" s="12">
        <v>10482872</v>
      </c>
      <c r="Y131" s="12">
        <v>93440802</v>
      </c>
      <c r="Z131" s="12">
        <v>10766000</v>
      </c>
      <c r="AA131" s="12">
        <v>29697993</v>
      </c>
      <c r="AB131" s="12">
        <v>3459508</v>
      </c>
      <c r="AC131" s="12">
        <v>0</v>
      </c>
      <c r="AD131" s="12">
        <v>562000</v>
      </c>
      <c r="AE131" s="12">
        <v>46360212</v>
      </c>
      <c r="AF131" s="12">
        <v>2736824</v>
      </c>
      <c r="AG131" s="12">
        <v>21259338</v>
      </c>
      <c r="AH131" s="12">
        <v>6514446</v>
      </c>
      <c r="AI131" s="12">
        <v>5072863</v>
      </c>
      <c r="AJ131" s="12">
        <v>31561787</v>
      </c>
      <c r="AK131" s="12">
        <v>464675</v>
      </c>
      <c r="AL131" s="12">
        <v>6027000</v>
      </c>
      <c r="AM131" s="12">
        <v>3434843</v>
      </c>
      <c r="AN131" s="12">
        <v>73009884</v>
      </c>
      <c r="AO131" s="12">
        <v>32161231</v>
      </c>
      <c r="AP131" s="12">
        <v>4531296</v>
      </c>
      <c r="AQ131" s="12">
        <v>19116358</v>
      </c>
      <c r="AR131" s="12">
        <v>10934458</v>
      </c>
      <c r="AS131" s="12">
        <v>784453</v>
      </c>
      <c r="AT131" s="12">
        <v>37672601</v>
      </c>
    </row>
    <row r="132" spans="1:46" ht="12.75" hidden="1">
      <c r="A132" s="1" t="s">
        <v>214</v>
      </c>
      <c r="B132" s="12">
        <v>849343000</v>
      </c>
      <c r="C132" s="12">
        <v>1011915000</v>
      </c>
      <c r="D132" s="12">
        <v>5360648000</v>
      </c>
      <c r="E132" s="12">
        <v>16529850</v>
      </c>
      <c r="F132" s="12">
        <v>211000</v>
      </c>
      <c r="G132" s="12">
        <v>20691217</v>
      </c>
      <c r="H132" s="12">
        <v>26778000</v>
      </c>
      <c r="I132" s="12">
        <v>12266880</v>
      </c>
      <c r="J132" s="12">
        <v>-289000</v>
      </c>
      <c r="K132" s="12">
        <v>0</v>
      </c>
      <c r="L132" s="12">
        <v>23451578</v>
      </c>
      <c r="M132" s="12">
        <v>209405184</v>
      </c>
      <c r="N132" s="12">
        <v>32599823</v>
      </c>
      <c r="O132" s="12">
        <v>39309891</v>
      </c>
      <c r="P132" s="12">
        <v>19035759</v>
      </c>
      <c r="Q132" s="12">
        <v>125000000</v>
      </c>
      <c r="R132" s="12">
        <v>2789687</v>
      </c>
      <c r="S132" s="12">
        <v>2753000</v>
      </c>
      <c r="T132" s="12">
        <v>2736252</v>
      </c>
      <c r="U132" s="12">
        <v>805987741</v>
      </c>
      <c r="V132" s="12">
        <v>-966000</v>
      </c>
      <c r="W132" s="12">
        <v>0</v>
      </c>
      <c r="X132" s="12">
        <v>563000</v>
      </c>
      <c r="Y132" s="12">
        <v>71287928</v>
      </c>
      <c r="Z132" s="12">
        <v>0</v>
      </c>
      <c r="AA132" s="12">
        <v>18814128</v>
      </c>
      <c r="AB132" s="12">
        <v>29876091</v>
      </c>
      <c r="AC132" s="12">
        <v>0</v>
      </c>
      <c r="AD132" s="12">
        <v>0</v>
      </c>
      <c r="AE132" s="12">
        <v>24845377</v>
      </c>
      <c r="AF132" s="12">
        <v>95779068</v>
      </c>
      <c r="AG132" s="12">
        <v>10016105</v>
      </c>
      <c r="AH132" s="12">
        <v>3460352</v>
      </c>
      <c r="AI132" s="12">
        <v>24048458</v>
      </c>
      <c r="AJ132" s="12">
        <v>0</v>
      </c>
      <c r="AK132" s="12">
        <v>4099117</v>
      </c>
      <c r="AL132" s="12">
        <v>105619024</v>
      </c>
      <c r="AM132" s="12">
        <v>4228023</v>
      </c>
      <c r="AN132" s="12">
        <v>154145000</v>
      </c>
      <c r="AO132" s="12">
        <v>190367000</v>
      </c>
      <c r="AP132" s="12">
        <v>82946796</v>
      </c>
      <c r="AQ132" s="12">
        <v>25488907</v>
      </c>
      <c r="AR132" s="12">
        <v>0</v>
      </c>
      <c r="AS132" s="12">
        <v>0</v>
      </c>
      <c r="AT132" s="12">
        <v>22822831</v>
      </c>
    </row>
    <row r="133" spans="1:46" ht="12.75" hidden="1">
      <c r="A133" s="1" t="s">
        <v>215</v>
      </c>
      <c r="B133" s="12">
        <v>1006500000</v>
      </c>
      <c r="C133" s="12">
        <v>1853396893</v>
      </c>
      <c r="D133" s="12">
        <v>5923073000</v>
      </c>
      <c r="E133" s="12">
        <v>18500000</v>
      </c>
      <c r="F133" s="12">
        <v>6589000</v>
      </c>
      <c r="G133" s="12">
        <v>47029000</v>
      </c>
      <c r="H133" s="12">
        <v>86608000</v>
      </c>
      <c r="I133" s="12">
        <v>43048219</v>
      </c>
      <c r="J133" s="12">
        <v>13068000</v>
      </c>
      <c r="K133" s="12">
        <v>35006900</v>
      </c>
      <c r="L133" s="12">
        <v>62009903</v>
      </c>
      <c r="M133" s="12">
        <v>63302506</v>
      </c>
      <c r="N133" s="12">
        <v>1069095</v>
      </c>
      <c r="O133" s="12">
        <v>52899388</v>
      </c>
      <c r="P133" s="12">
        <v>13000000</v>
      </c>
      <c r="Q133" s="12">
        <v>11300000</v>
      </c>
      <c r="R133" s="12">
        <v>8471388</v>
      </c>
      <c r="S133" s="12">
        <v>12770000</v>
      </c>
      <c r="T133" s="12">
        <v>26184231</v>
      </c>
      <c r="U133" s="12">
        <v>359611193</v>
      </c>
      <c r="V133" s="12">
        <v>6000000</v>
      </c>
      <c r="W133" s="12">
        <v>3592232</v>
      </c>
      <c r="X133" s="12">
        <v>11580000</v>
      </c>
      <c r="Y133" s="12">
        <v>129909928</v>
      </c>
      <c r="Z133" s="12">
        <v>33761000</v>
      </c>
      <c r="AA133" s="12">
        <v>15539809</v>
      </c>
      <c r="AB133" s="12">
        <v>5137545</v>
      </c>
      <c r="AC133" s="12">
        <v>0</v>
      </c>
      <c r="AD133" s="12">
        <v>0</v>
      </c>
      <c r="AE133" s="12">
        <v>17902515</v>
      </c>
      <c r="AF133" s="12">
        <v>2129697</v>
      </c>
      <c r="AG133" s="12">
        <v>21588618</v>
      </c>
      <c r="AH133" s="12">
        <v>21700635</v>
      </c>
      <c r="AI133" s="12">
        <v>68599113</v>
      </c>
      <c r="AJ133" s="12">
        <v>0</v>
      </c>
      <c r="AK133" s="12">
        <v>40496535</v>
      </c>
      <c r="AL133" s="12">
        <v>5761396</v>
      </c>
      <c r="AM133" s="12">
        <v>0</v>
      </c>
      <c r="AN133" s="12">
        <v>162425000</v>
      </c>
      <c r="AO133" s="12">
        <v>145795000</v>
      </c>
      <c r="AP133" s="12">
        <v>28806279</v>
      </c>
      <c r="AQ133" s="12">
        <v>16038656</v>
      </c>
      <c r="AR133" s="12">
        <v>0</v>
      </c>
      <c r="AS133" s="12">
        <v>0</v>
      </c>
      <c r="AT133" s="12">
        <v>316132300</v>
      </c>
    </row>
    <row r="134" spans="1:46" ht="12.75" hidden="1">
      <c r="A134" s="1" t="s">
        <v>216</v>
      </c>
      <c r="B134" s="12">
        <v>356021000</v>
      </c>
      <c r="C134" s="12">
        <v>580516000</v>
      </c>
      <c r="D134" s="12">
        <v>2877431000</v>
      </c>
      <c r="E134" s="12">
        <v>12400000</v>
      </c>
      <c r="F134" s="12">
        <v>11083000</v>
      </c>
      <c r="G134" s="12">
        <v>40285804</v>
      </c>
      <c r="H134" s="12">
        <v>27559000</v>
      </c>
      <c r="I134" s="12">
        <v>14560200</v>
      </c>
      <c r="J134" s="12">
        <v>2969000</v>
      </c>
      <c r="K134" s="12">
        <v>0</v>
      </c>
      <c r="L134" s="12">
        <v>4786403</v>
      </c>
      <c r="M134" s="12">
        <v>-193</v>
      </c>
      <c r="N134" s="12">
        <v>29611302</v>
      </c>
      <c r="O134" s="12">
        <v>70424668</v>
      </c>
      <c r="P134" s="12">
        <v>3263432</v>
      </c>
      <c r="Q134" s="12">
        <v>49680000</v>
      </c>
      <c r="R134" s="12">
        <v>4721303</v>
      </c>
      <c r="S134" s="12">
        <v>6796000</v>
      </c>
      <c r="T134" s="12">
        <v>25048774</v>
      </c>
      <c r="U134" s="12">
        <v>88131405</v>
      </c>
      <c r="V134" s="12">
        <v>88796000</v>
      </c>
      <c r="W134" s="12">
        <v>5932733</v>
      </c>
      <c r="X134" s="12">
        <v>25691000</v>
      </c>
      <c r="Y134" s="12">
        <v>45538000</v>
      </c>
      <c r="Z134" s="12">
        <v>0</v>
      </c>
      <c r="AA134" s="12">
        <v>1960324</v>
      </c>
      <c r="AB134" s="12">
        <v>213221</v>
      </c>
      <c r="AC134" s="12">
        <v>0</v>
      </c>
      <c r="AD134" s="12">
        <v>0</v>
      </c>
      <c r="AE134" s="12">
        <v>12300000</v>
      </c>
      <c r="AF134" s="12">
        <v>6627319</v>
      </c>
      <c r="AG134" s="12">
        <v>14059830</v>
      </c>
      <c r="AH134" s="12">
        <v>7466137</v>
      </c>
      <c r="AI134" s="12">
        <v>0</v>
      </c>
      <c r="AJ134" s="12">
        <v>0</v>
      </c>
      <c r="AK134" s="12">
        <v>-1703061</v>
      </c>
      <c r="AL134" s="12">
        <v>2370000</v>
      </c>
      <c r="AM134" s="12">
        <v>439569</v>
      </c>
      <c r="AN134" s="12">
        <v>131308000</v>
      </c>
      <c r="AO134" s="12">
        <v>16491000</v>
      </c>
      <c r="AP134" s="12">
        <v>14193873</v>
      </c>
      <c r="AQ134" s="12">
        <v>-8618795</v>
      </c>
      <c r="AR134" s="12">
        <v>0</v>
      </c>
      <c r="AS134" s="12">
        <v>0</v>
      </c>
      <c r="AT134" s="12">
        <v>18150000</v>
      </c>
    </row>
    <row r="135" spans="1:46" ht="12.75" hidden="1">
      <c r="A135" s="1" t="s">
        <v>217</v>
      </c>
      <c r="B135" s="12">
        <v>132820000</v>
      </c>
      <c r="C135" s="12">
        <v>480648390</v>
      </c>
      <c r="D135" s="12">
        <v>691447000</v>
      </c>
      <c r="E135" s="12">
        <v>5250000</v>
      </c>
      <c r="F135" s="12">
        <v>0</v>
      </c>
      <c r="G135" s="12">
        <v>0</v>
      </c>
      <c r="H135" s="12">
        <v>234000</v>
      </c>
      <c r="I135" s="12">
        <v>36221832</v>
      </c>
      <c r="J135" s="12">
        <v>2943000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4678987</v>
      </c>
      <c r="S135" s="12">
        <v>0</v>
      </c>
      <c r="T135" s="12">
        <v>10270989</v>
      </c>
      <c r="U135" s="12">
        <v>40364899</v>
      </c>
      <c r="V135" s="12">
        <v>0</v>
      </c>
      <c r="W135" s="12">
        <v>525840</v>
      </c>
      <c r="X135" s="12">
        <v>565000</v>
      </c>
      <c r="Y135" s="12">
        <v>204632000</v>
      </c>
      <c r="Z135" s="12">
        <v>4500000</v>
      </c>
      <c r="AA135" s="12">
        <v>67453418</v>
      </c>
      <c r="AB135" s="12">
        <v>9395716</v>
      </c>
      <c r="AC135" s="12">
        <v>0</v>
      </c>
      <c r="AD135" s="12">
        <v>0</v>
      </c>
      <c r="AE135" s="12">
        <v>18778751</v>
      </c>
      <c r="AF135" s="12">
        <v>3067507</v>
      </c>
      <c r="AG135" s="12">
        <v>4763091</v>
      </c>
      <c r="AH135" s="12">
        <v>0</v>
      </c>
      <c r="AI135" s="12">
        <v>0</v>
      </c>
      <c r="AJ135" s="12">
        <v>0</v>
      </c>
      <c r="AK135" s="12">
        <v>78305</v>
      </c>
      <c r="AL135" s="12">
        <v>0</v>
      </c>
      <c r="AM135" s="12">
        <v>11730005</v>
      </c>
      <c r="AN135" s="12">
        <v>42532000</v>
      </c>
      <c r="AO135" s="12">
        <v>3570000</v>
      </c>
      <c r="AP135" s="12">
        <v>10603413</v>
      </c>
      <c r="AQ135" s="12">
        <v>14645891</v>
      </c>
      <c r="AR135" s="12">
        <v>0</v>
      </c>
      <c r="AS135" s="12">
        <v>0</v>
      </c>
      <c r="AT135" s="12">
        <v>28656283</v>
      </c>
    </row>
    <row r="136" spans="1:46" ht="12.75" hidden="1">
      <c r="A136" s="1" t="s">
        <v>218</v>
      </c>
      <c r="B136" s="12">
        <v>66000</v>
      </c>
      <c r="C136" s="12">
        <v>65000000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26907</v>
      </c>
      <c r="Q136" s="12">
        <v>600000</v>
      </c>
      <c r="R136" s="12">
        <v>0</v>
      </c>
      <c r="S136" s="12">
        <v>0</v>
      </c>
      <c r="T136" s="12">
        <v>0</v>
      </c>
      <c r="U136" s="12">
        <v>706011</v>
      </c>
      <c r="V136" s="12">
        <v>771462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157000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</row>
    <row r="137" spans="1:46" ht="12.75" hidden="1">
      <c r="A137" s="1" t="s">
        <v>219</v>
      </c>
      <c r="B137" s="12">
        <v>0</v>
      </c>
      <c r="C137" s="12">
        <v>47000000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70770367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9462418</v>
      </c>
      <c r="V137" s="12">
        <v>0</v>
      </c>
      <c r="W137" s="12">
        <v>0</v>
      </c>
      <c r="X137" s="12">
        <v>0</v>
      </c>
      <c r="Y137" s="12">
        <v>0</v>
      </c>
      <c r="Z137" s="12">
        <v>3907200</v>
      </c>
      <c r="AA137" s="12">
        <v>8947617</v>
      </c>
      <c r="AB137" s="12">
        <v>10745890</v>
      </c>
      <c r="AC137" s="12">
        <v>0</v>
      </c>
      <c r="AD137" s="12">
        <v>0</v>
      </c>
      <c r="AE137" s="12">
        <v>0</v>
      </c>
      <c r="AF137" s="12">
        <v>101043152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55621207</v>
      </c>
      <c r="AQ137" s="12">
        <v>0</v>
      </c>
      <c r="AR137" s="12">
        <v>0</v>
      </c>
      <c r="AS137" s="12">
        <v>0</v>
      </c>
      <c r="AT137" s="12">
        <v>9082951</v>
      </c>
    </row>
    <row r="138" spans="1:46" ht="25.5" hidden="1">
      <c r="A138" s="1" t="s">
        <v>220</v>
      </c>
      <c r="B138" s="12">
        <v>2276463578</v>
      </c>
      <c r="C138" s="12">
        <v>5030880100</v>
      </c>
      <c r="D138" s="12">
        <v>107618117</v>
      </c>
      <c r="E138" s="12">
        <v>101375370</v>
      </c>
      <c r="F138" s="12">
        <v>26965659</v>
      </c>
      <c r="G138" s="12">
        <v>189506995</v>
      </c>
      <c r="H138" s="12">
        <v>136772586</v>
      </c>
      <c r="I138" s="12">
        <v>55733518</v>
      </c>
      <c r="J138" s="12">
        <v>29189523</v>
      </c>
      <c r="K138" s="12">
        <v>396795888</v>
      </c>
      <c r="L138" s="12">
        <v>53203692</v>
      </c>
      <c r="M138" s="12">
        <v>95491820</v>
      </c>
      <c r="N138" s="12">
        <v>71027962</v>
      </c>
      <c r="O138" s="12">
        <v>149692218</v>
      </c>
      <c r="P138" s="12">
        <v>41754739</v>
      </c>
      <c r="Q138" s="12">
        <v>78187204</v>
      </c>
      <c r="R138" s="12">
        <v>39635445</v>
      </c>
      <c r="S138" s="12">
        <v>94028908</v>
      </c>
      <c r="T138" s="12">
        <v>39790514</v>
      </c>
      <c r="U138" s="12">
        <v>540626070</v>
      </c>
      <c r="V138" s="12">
        <v>118946266</v>
      </c>
      <c r="W138" s="12">
        <v>37491569</v>
      </c>
      <c r="X138" s="12">
        <v>27667327</v>
      </c>
      <c r="Y138" s="12">
        <v>324329392</v>
      </c>
      <c r="Z138" s="12">
        <v>67448871</v>
      </c>
      <c r="AA138" s="12">
        <v>52341824</v>
      </c>
      <c r="AB138" s="12">
        <v>45763208</v>
      </c>
      <c r="AC138" s="12">
        <v>0</v>
      </c>
      <c r="AD138" s="12">
        <v>301026880</v>
      </c>
      <c r="AE138" s="12">
        <v>87362417</v>
      </c>
      <c r="AF138" s="12">
        <v>81626092</v>
      </c>
      <c r="AG138" s="12">
        <v>92979790</v>
      </c>
      <c r="AH138" s="12">
        <v>77882085</v>
      </c>
      <c r="AI138" s="12">
        <v>177683999</v>
      </c>
      <c r="AJ138" s="12">
        <v>88521189</v>
      </c>
      <c r="AK138" s="12">
        <v>35388728</v>
      </c>
      <c r="AL138" s="12">
        <v>78040481</v>
      </c>
      <c r="AM138" s="12">
        <v>97484902</v>
      </c>
      <c r="AN138" s="12">
        <v>438669029</v>
      </c>
      <c r="AO138" s="12">
        <v>339800829</v>
      </c>
      <c r="AP138" s="12">
        <v>136437165</v>
      </c>
      <c r="AQ138" s="12">
        <v>60201807</v>
      </c>
      <c r="AR138" s="12">
        <v>70190327</v>
      </c>
      <c r="AS138" s="12">
        <v>41120987</v>
      </c>
      <c r="AT138" s="12">
        <v>165521835</v>
      </c>
    </row>
    <row r="139" spans="1:46" ht="12.75" hidden="1">
      <c r="A139" s="1" t="s">
        <v>221</v>
      </c>
      <c r="B139" s="12">
        <v>215000000</v>
      </c>
      <c r="C139" s="12">
        <v>251284110</v>
      </c>
      <c r="D139" s="12">
        <v>2475000</v>
      </c>
      <c r="E139" s="12">
        <v>5656150</v>
      </c>
      <c r="F139" s="12">
        <v>645386</v>
      </c>
      <c r="G139" s="12">
        <v>0</v>
      </c>
      <c r="H139" s="12">
        <v>14013721</v>
      </c>
      <c r="I139" s="12">
        <v>15000000</v>
      </c>
      <c r="J139" s="12">
        <v>0</v>
      </c>
      <c r="K139" s="12">
        <v>0</v>
      </c>
      <c r="L139" s="12">
        <v>2434360</v>
      </c>
      <c r="M139" s="12">
        <v>462500</v>
      </c>
      <c r="N139" s="12">
        <v>0</v>
      </c>
      <c r="O139" s="12">
        <v>3500000</v>
      </c>
      <c r="P139" s="12">
        <v>600274</v>
      </c>
      <c r="Q139" s="12">
        <v>7019255</v>
      </c>
      <c r="R139" s="12">
        <v>572871</v>
      </c>
      <c r="S139" s="12">
        <v>0</v>
      </c>
      <c r="T139" s="12">
        <v>0</v>
      </c>
      <c r="U139" s="12">
        <v>64223965</v>
      </c>
      <c r="V139" s="12">
        <v>5917048</v>
      </c>
      <c r="W139" s="12">
        <v>210000</v>
      </c>
      <c r="X139" s="12">
        <v>7080838</v>
      </c>
      <c r="Y139" s="12">
        <v>79188179</v>
      </c>
      <c r="Z139" s="12">
        <v>0</v>
      </c>
      <c r="AA139" s="12">
        <v>3800578</v>
      </c>
      <c r="AB139" s="12">
        <v>909372</v>
      </c>
      <c r="AC139" s="12">
        <v>0</v>
      </c>
      <c r="AD139" s="12">
        <v>0</v>
      </c>
      <c r="AE139" s="12">
        <v>9583304</v>
      </c>
      <c r="AF139" s="12">
        <v>5580391</v>
      </c>
      <c r="AG139" s="12">
        <v>3000000</v>
      </c>
      <c r="AH139" s="12">
        <v>5075183</v>
      </c>
      <c r="AI139" s="12">
        <v>0</v>
      </c>
      <c r="AJ139" s="12">
        <v>0</v>
      </c>
      <c r="AK139" s="12">
        <v>1500000</v>
      </c>
      <c r="AL139" s="12">
        <v>3500000</v>
      </c>
      <c r="AM139" s="12">
        <v>863387</v>
      </c>
      <c r="AN139" s="12">
        <v>16932053</v>
      </c>
      <c r="AO139" s="12">
        <v>30000000</v>
      </c>
      <c r="AP139" s="12">
        <v>2000000</v>
      </c>
      <c r="AQ139" s="12">
        <v>2000000</v>
      </c>
      <c r="AR139" s="12">
        <v>0</v>
      </c>
      <c r="AS139" s="12">
        <v>500000</v>
      </c>
      <c r="AT139" s="12">
        <v>0</v>
      </c>
    </row>
    <row r="140" spans="1:46" ht="12.75" hidden="1">
      <c r="A140" s="1" t="s">
        <v>222</v>
      </c>
      <c r="B140" s="12">
        <v>1124230253</v>
      </c>
      <c r="C140" s="12">
        <v>1297605050</v>
      </c>
      <c r="D140" s="12">
        <v>35926132</v>
      </c>
      <c r="E140" s="12">
        <v>38368230</v>
      </c>
      <c r="F140" s="12">
        <v>15592000</v>
      </c>
      <c r="G140" s="12">
        <v>110097256</v>
      </c>
      <c r="H140" s="12">
        <v>113008132</v>
      </c>
      <c r="I140" s="12">
        <v>32068421</v>
      </c>
      <c r="J140" s="12">
        <v>14043040</v>
      </c>
      <c r="K140" s="12">
        <v>124601832</v>
      </c>
      <c r="L140" s="12">
        <v>22400014</v>
      </c>
      <c r="M140" s="12">
        <v>56211346</v>
      </c>
      <c r="N140" s="12">
        <v>65440112</v>
      </c>
      <c r="O140" s="12">
        <v>30535520</v>
      </c>
      <c r="P140" s="12">
        <v>26904838</v>
      </c>
      <c r="Q140" s="12">
        <v>57331434</v>
      </c>
      <c r="R140" s="12">
        <v>26967964</v>
      </c>
      <c r="S140" s="12">
        <v>57729000</v>
      </c>
      <c r="T140" s="12">
        <v>16463458</v>
      </c>
      <c r="U140" s="12">
        <v>317463981</v>
      </c>
      <c r="V140" s="12">
        <v>52682894</v>
      </c>
      <c r="W140" s="12">
        <v>12636049</v>
      </c>
      <c r="X140" s="12">
        <v>12528792</v>
      </c>
      <c r="Y140" s="12">
        <v>81410307</v>
      </c>
      <c r="Z140" s="12">
        <v>56107918</v>
      </c>
      <c r="AA140" s="12">
        <v>60720155</v>
      </c>
      <c r="AB140" s="12">
        <v>54852129</v>
      </c>
      <c r="AC140" s="12">
        <v>0</v>
      </c>
      <c r="AD140" s="12">
        <v>121229456</v>
      </c>
      <c r="AE140" s="12">
        <v>65369313</v>
      </c>
      <c r="AF140" s="12">
        <v>43190428</v>
      </c>
      <c r="AG140" s="12">
        <v>30521965</v>
      </c>
      <c r="AH140" s="12">
        <v>41593836</v>
      </c>
      <c r="AI140" s="12">
        <v>106937954</v>
      </c>
      <c r="AJ140" s="12">
        <v>41187678</v>
      </c>
      <c r="AK140" s="12">
        <v>53551462</v>
      </c>
      <c r="AL140" s="12">
        <v>53530519</v>
      </c>
      <c r="AM140" s="12">
        <v>30387908</v>
      </c>
      <c r="AN140" s="12">
        <v>163380003</v>
      </c>
      <c r="AO140" s="12">
        <v>293247471</v>
      </c>
      <c r="AP140" s="12">
        <v>48600790</v>
      </c>
      <c r="AQ140" s="12">
        <v>73914506</v>
      </c>
      <c r="AR140" s="12">
        <v>31362397</v>
      </c>
      <c r="AS140" s="12">
        <v>27664513</v>
      </c>
      <c r="AT140" s="12">
        <v>185739726</v>
      </c>
    </row>
    <row r="141" spans="1:46" ht="12.75" hidden="1">
      <c r="A141" s="1" t="s">
        <v>223</v>
      </c>
      <c r="B141" s="12">
        <v>40</v>
      </c>
      <c r="C141" s="12">
        <v>40</v>
      </c>
      <c r="D141" s="12">
        <v>40</v>
      </c>
      <c r="E141" s="12">
        <v>40</v>
      </c>
      <c r="F141" s="12">
        <v>40</v>
      </c>
      <c r="G141" s="12">
        <v>40</v>
      </c>
      <c r="H141" s="12">
        <v>40</v>
      </c>
      <c r="I141" s="12">
        <v>40</v>
      </c>
      <c r="J141" s="12">
        <v>40</v>
      </c>
      <c r="K141" s="12">
        <v>40</v>
      </c>
      <c r="L141" s="12">
        <v>40</v>
      </c>
      <c r="M141" s="12">
        <v>40</v>
      </c>
      <c r="N141" s="12">
        <v>40</v>
      </c>
      <c r="O141" s="12">
        <v>40</v>
      </c>
      <c r="P141" s="12">
        <v>40</v>
      </c>
      <c r="Q141" s="12">
        <v>40</v>
      </c>
      <c r="R141" s="12">
        <v>40</v>
      </c>
      <c r="S141" s="12">
        <v>40</v>
      </c>
      <c r="T141" s="12">
        <v>40</v>
      </c>
      <c r="U141" s="12">
        <v>80</v>
      </c>
      <c r="V141" s="12">
        <v>40</v>
      </c>
      <c r="W141" s="12">
        <v>40</v>
      </c>
      <c r="X141" s="12">
        <v>40</v>
      </c>
      <c r="Y141" s="12">
        <v>40</v>
      </c>
      <c r="Z141" s="12">
        <v>40</v>
      </c>
      <c r="AA141" s="12">
        <v>40</v>
      </c>
      <c r="AB141" s="12">
        <v>40</v>
      </c>
      <c r="AC141" s="12">
        <v>40</v>
      </c>
      <c r="AD141" s="12">
        <v>40</v>
      </c>
      <c r="AE141" s="12">
        <v>40</v>
      </c>
      <c r="AF141" s="12">
        <v>40</v>
      </c>
      <c r="AG141" s="12">
        <v>40</v>
      </c>
      <c r="AH141" s="12">
        <v>13</v>
      </c>
      <c r="AI141" s="12">
        <v>0</v>
      </c>
      <c r="AJ141" s="12">
        <v>40</v>
      </c>
      <c r="AK141" s="12">
        <v>40</v>
      </c>
      <c r="AL141" s="12">
        <v>40</v>
      </c>
      <c r="AM141" s="12">
        <v>40</v>
      </c>
      <c r="AN141" s="12">
        <v>40</v>
      </c>
      <c r="AO141" s="12">
        <v>40</v>
      </c>
      <c r="AP141" s="12">
        <v>40</v>
      </c>
      <c r="AQ141" s="12">
        <v>40</v>
      </c>
      <c r="AR141" s="12">
        <v>40</v>
      </c>
      <c r="AS141" s="12">
        <v>40</v>
      </c>
      <c r="AT141" s="12">
        <v>40</v>
      </c>
    </row>
    <row r="142" spans="1:46" ht="12.75" hidden="1">
      <c r="A142" s="1" t="s">
        <v>224</v>
      </c>
      <c r="B142" s="12">
        <v>3653289175</v>
      </c>
      <c r="C142" s="12">
        <v>6366953630</v>
      </c>
      <c r="D142" s="12">
        <v>167427637</v>
      </c>
      <c r="E142" s="12">
        <v>140217028</v>
      </c>
      <c r="F142" s="12">
        <v>32311048</v>
      </c>
      <c r="G142" s="12">
        <v>295565490</v>
      </c>
      <c r="H142" s="12">
        <v>187146106</v>
      </c>
      <c r="I142" s="12">
        <v>92502835</v>
      </c>
      <c r="J142" s="12">
        <v>44468582</v>
      </c>
      <c r="K142" s="12">
        <v>497401473</v>
      </c>
      <c r="L142" s="12">
        <v>0</v>
      </c>
      <c r="M142" s="12">
        <v>191777934</v>
      </c>
      <c r="N142" s="12">
        <v>126588549</v>
      </c>
      <c r="O142" s="12">
        <v>151796169</v>
      </c>
      <c r="P142" s="12">
        <v>48378176</v>
      </c>
      <c r="Q142" s="12">
        <v>0</v>
      </c>
      <c r="R142" s="12">
        <v>0</v>
      </c>
      <c r="S142" s="12">
        <v>161306899</v>
      </c>
      <c r="T142" s="12">
        <v>49534129</v>
      </c>
      <c r="U142" s="12">
        <v>1304842610</v>
      </c>
      <c r="V142" s="12">
        <v>40322234</v>
      </c>
      <c r="W142" s="12">
        <v>43126672</v>
      </c>
      <c r="X142" s="12">
        <v>38138205</v>
      </c>
      <c r="Y142" s="12">
        <v>439694131</v>
      </c>
      <c r="Z142" s="12">
        <v>0</v>
      </c>
      <c r="AA142" s="12">
        <v>115012000</v>
      </c>
      <c r="AB142" s="12">
        <v>54466524</v>
      </c>
      <c r="AC142" s="12">
        <v>52676255</v>
      </c>
      <c r="AD142" s="12">
        <v>397115182</v>
      </c>
      <c r="AE142" s="12">
        <v>149350189</v>
      </c>
      <c r="AF142" s="12">
        <v>131507659</v>
      </c>
      <c r="AG142" s="12">
        <v>124700866</v>
      </c>
      <c r="AH142" s="12">
        <v>7706</v>
      </c>
      <c r="AI142" s="12">
        <v>49123759</v>
      </c>
      <c r="AJ142" s="12">
        <v>121013787</v>
      </c>
      <c r="AK142" s="12">
        <v>67804207</v>
      </c>
      <c r="AL142" s="12">
        <v>90209953</v>
      </c>
      <c r="AM142" s="12">
        <v>90823255</v>
      </c>
      <c r="AN142" s="12">
        <v>623642009</v>
      </c>
      <c r="AO142" s="12">
        <v>935268521</v>
      </c>
      <c r="AP142" s="12">
        <v>261760</v>
      </c>
      <c r="AQ142" s="12">
        <v>10015036</v>
      </c>
      <c r="AR142" s="12">
        <v>0</v>
      </c>
      <c r="AS142" s="12">
        <v>61738177</v>
      </c>
      <c r="AT142" s="12">
        <v>314767650</v>
      </c>
    </row>
    <row r="143" spans="1:46" ht="12.75" hidden="1">
      <c r="A143" s="1" t="s">
        <v>225</v>
      </c>
      <c r="B143" s="12">
        <v>583998816</v>
      </c>
      <c r="C143" s="12">
        <v>1074628370</v>
      </c>
      <c r="D143" s="12">
        <v>17183266</v>
      </c>
      <c r="E143" s="12">
        <v>8016000</v>
      </c>
      <c r="F143" s="12">
        <v>1954290</v>
      </c>
      <c r="G143" s="12">
        <v>38651820</v>
      </c>
      <c r="H143" s="12">
        <v>75171943</v>
      </c>
      <c r="I143" s="12">
        <v>16022692</v>
      </c>
      <c r="J143" s="12">
        <v>3245800</v>
      </c>
      <c r="K143" s="12">
        <v>128624852</v>
      </c>
      <c r="L143" s="12">
        <v>11278612</v>
      </c>
      <c r="M143" s="12">
        <v>0</v>
      </c>
      <c r="N143" s="12">
        <v>5533920</v>
      </c>
      <c r="O143" s="12">
        <v>13566246</v>
      </c>
      <c r="P143" s="12">
        <v>13401506</v>
      </c>
      <c r="Q143" s="12">
        <v>8364540</v>
      </c>
      <c r="R143" s="12">
        <v>4550000</v>
      </c>
      <c r="S143" s="12">
        <v>22390745</v>
      </c>
      <c r="T143" s="12">
        <v>3104031</v>
      </c>
      <c r="U143" s="12">
        <v>0</v>
      </c>
      <c r="V143" s="12">
        <v>13750000</v>
      </c>
      <c r="W143" s="12">
        <v>2100000</v>
      </c>
      <c r="X143" s="12">
        <v>3180000</v>
      </c>
      <c r="Y143" s="12">
        <v>43406469</v>
      </c>
      <c r="Z143" s="12">
        <v>4500000</v>
      </c>
      <c r="AA143" s="12">
        <v>2680000</v>
      </c>
      <c r="AB143" s="12">
        <v>3679989</v>
      </c>
      <c r="AC143" s="12">
        <v>0</v>
      </c>
      <c r="AD143" s="12">
        <v>0</v>
      </c>
      <c r="AE143" s="12">
        <v>13547552</v>
      </c>
      <c r="AF143" s="12">
        <v>4424881</v>
      </c>
      <c r="AG143" s="12">
        <v>9900000</v>
      </c>
      <c r="AH143" s="12">
        <v>6556746</v>
      </c>
      <c r="AI143" s="12">
        <v>0</v>
      </c>
      <c r="AJ143" s="12">
        <v>8000000</v>
      </c>
      <c r="AK143" s="12">
        <v>4571266</v>
      </c>
      <c r="AL143" s="12">
        <v>5800000</v>
      </c>
      <c r="AM143" s="12">
        <v>8327452</v>
      </c>
      <c r="AN143" s="12">
        <v>137241164</v>
      </c>
      <c r="AO143" s="12">
        <v>0</v>
      </c>
      <c r="AP143" s="12">
        <v>22020230</v>
      </c>
      <c r="AQ143" s="12">
        <v>8432000</v>
      </c>
      <c r="AR143" s="12">
        <v>4747483</v>
      </c>
      <c r="AS143" s="12">
        <v>1478705</v>
      </c>
      <c r="AT143" s="12">
        <v>0</v>
      </c>
    </row>
    <row r="144" spans="1:46" ht="12.75" hidden="1">
      <c r="A144" s="1" t="s">
        <v>226</v>
      </c>
      <c r="B144" s="12">
        <v>521746694</v>
      </c>
      <c r="C144" s="12">
        <v>961565000</v>
      </c>
      <c r="D144" s="12">
        <v>14352402</v>
      </c>
      <c r="E144" s="12">
        <v>6735423</v>
      </c>
      <c r="F144" s="12">
        <v>2109400</v>
      </c>
      <c r="G144" s="12">
        <v>40481310</v>
      </c>
      <c r="H144" s="12">
        <v>71679755</v>
      </c>
      <c r="I144" s="12">
        <v>14699717</v>
      </c>
      <c r="J144" s="12">
        <v>2964000</v>
      </c>
      <c r="K144" s="12">
        <v>123453175</v>
      </c>
      <c r="L144" s="12">
        <v>0</v>
      </c>
      <c r="M144" s="12">
        <v>0</v>
      </c>
      <c r="N144" s="12">
        <v>4007680</v>
      </c>
      <c r="O144" s="12">
        <v>13566246</v>
      </c>
      <c r="P144" s="12">
        <v>4567877</v>
      </c>
      <c r="Q144" s="12">
        <v>0</v>
      </c>
      <c r="R144" s="12">
        <v>0</v>
      </c>
      <c r="S144" s="12">
        <v>11700000</v>
      </c>
      <c r="T144" s="12">
        <v>2945000</v>
      </c>
      <c r="U144" s="12">
        <v>0</v>
      </c>
      <c r="V144" s="12">
        <v>0</v>
      </c>
      <c r="W144" s="12">
        <v>1561874</v>
      </c>
      <c r="X144" s="12">
        <v>3000000</v>
      </c>
      <c r="Y144" s="12">
        <v>40443841</v>
      </c>
      <c r="Z144" s="12">
        <v>0</v>
      </c>
      <c r="AA144" s="12">
        <v>5096000</v>
      </c>
      <c r="AB144" s="12">
        <v>3387930</v>
      </c>
      <c r="AC144" s="12">
        <v>3015000</v>
      </c>
      <c r="AD144" s="12">
        <v>0</v>
      </c>
      <c r="AE144" s="12">
        <v>11506000</v>
      </c>
      <c r="AF144" s="12">
        <v>3702035</v>
      </c>
      <c r="AG144" s="12">
        <v>0</v>
      </c>
      <c r="AH144" s="12">
        <v>7706</v>
      </c>
      <c r="AI144" s="12">
        <v>0</v>
      </c>
      <c r="AJ144" s="12">
        <v>7644030</v>
      </c>
      <c r="AK144" s="12">
        <v>4353587</v>
      </c>
      <c r="AL144" s="12">
        <v>1100000</v>
      </c>
      <c r="AM144" s="12">
        <v>6226000</v>
      </c>
      <c r="AN144" s="12">
        <v>128764727</v>
      </c>
      <c r="AO144" s="12">
        <v>0</v>
      </c>
      <c r="AP144" s="12">
        <v>26813</v>
      </c>
      <c r="AQ144" s="12">
        <v>0</v>
      </c>
      <c r="AR144" s="12">
        <v>0</v>
      </c>
      <c r="AS144" s="12">
        <v>1240664</v>
      </c>
      <c r="AT144" s="12">
        <v>0</v>
      </c>
    </row>
    <row r="145" spans="1:46" ht="12.75" hidden="1">
      <c r="A145" s="1" t="s">
        <v>227</v>
      </c>
      <c r="B145" s="12">
        <v>1279796276</v>
      </c>
      <c r="C145" s="12">
        <v>3028383550</v>
      </c>
      <c r="D145" s="12">
        <v>63190811</v>
      </c>
      <c r="E145" s="12">
        <v>61950000</v>
      </c>
      <c r="F145" s="12">
        <v>5770952</v>
      </c>
      <c r="G145" s="12">
        <v>119651350</v>
      </c>
      <c r="H145" s="12">
        <v>55591080</v>
      </c>
      <c r="I145" s="12">
        <v>16276204</v>
      </c>
      <c r="J145" s="12">
        <v>8013600</v>
      </c>
      <c r="K145" s="12">
        <v>191501439</v>
      </c>
      <c r="L145" s="12">
        <v>1886800</v>
      </c>
      <c r="M145" s="12">
        <v>0</v>
      </c>
      <c r="N145" s="12">
        <v>0</v>
      </c>
      <c r="O145" s="12">
        <v>0</v>
      </c>
      <c r="P145" s="12">
        <v>10316654</v>
      </c>
      <c r="Q145" s="12">
        <v>25979520</v>
      </c>
      <c r="R145" s="12">
        <v>0</v>
      </c>
      <c r="S145" s="12">
        <v>30626000</v>
      </c>
      <c r="T145" s="12">
        <v>21144434</v>
      </c>
      <c r="U145" s="12">
        <v>0</v>
      </c>
      <c r="V145" s="12">
        <v>68750000</v>
      </c>
      <c r="W145" s="12">
        <v>5170631</v>
      </c>
      <c r="X145" s="12">
        <v>5746256</v>
      </c>
      <c r="Y145" s="12">
        <v>154299175</v>
      </c>
      <c r="Z145" s="12">
        <v>0</v>
      </c>
      <c r="AA145" s="12">
        <v>5633726</v>
      </c>
      <c r="AB145" s="12">
        <v>0</v>
      </c>
      <c r="AC145" s="12">
        <v>0</v>
      </c>
      <c r="AD145" s="12">
        <v>0</v>
      </c>
      <c r="AE145" s="12">
        <v>13299716</v>
      </c>
      <c r="AF145" s="12">
        <v>19157095</v>
      </c>
      <c r="AG145" s="12">
        <v>53159600</v>
      </c>
      <c r="AH145" s="12">
        <v>22433702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222941184</v>
      </c>
      <c r="AO145" s="12">
        <v>0</v>
      </c>
      <c r="AP145" s="12">
        <v>37039408</v>
      </c>
      <c r="AQ145" s="12">
        <v>0</v>
      </c>
      <c r="AR145" s="12">
        <v>7041585</v>
      </c>
      <c r="AS145" s="12">
        <v>0</v>
      </c>
      <c r="AT145" s="12">
        <v>0</v>
      </c>
    </row>
    <row r="146" spans="1:46" ht="12.75" hidden="1">
      <c r="A146" s="1" t="s">
        <v>228</v>
      </c>
      <c r="B146" s="12">
        <v>1144214569</v>
      </c>
      <c r="C146" s="12">
        <v>2753364190</v>
      </c>
      <c r="D146" s="12">
        <v>60889819</v>
      </c>
      <c r="E146" s="12">
        <v>62539400</v>
      </c>
      <c r="F146" s="12">
        <v>5961840</v>
      </c>
      <c r="G146" s="12">
        <v>112910650</v>
      </c>
      <c r="H146" s="12">
        <v>0</v>
      </c>
      <c r="I146" s="12">
        <v>11918119</v>
      </c>
      <c r="J146" s="12">
        <v>7760641</v>
      </c>
      <c r="K146" s="12">
        <v>157591944</v>
      </c>
      <c r="L146" s="12">
        <v>0</v>
      </c>
      <c r="M146" s="12">
        <v>0</v>
      </c>
      <c r="N146" s="12">
        <v>0</v>
      </c>
      <c r="O146" s="12">
        <v>0</v>
      </c>
      <c r="P146" s="12">
        <v>7638713</v>
      </c>
      <c r="Q146" s="12">
        <v>0</v>
      </c>
      <c r="R146" s="12">
        <v>0</v>
      </c>
      <c r="S146" s="12">
        <v>29130000</v>
      </c>
      <c r="T146" s="12">
        <v>18720172</v>
      </c>
      <c r="U146" s="12">
        <v>0</v>
      </c>
      <c r="V146" s="12">
        <v>0</v>
      </c>
      <c r="W146" s="12">
        <v>550000</v>
      </c>
      <c r="X146" s="12">
        <v>5550000</v>
      </c>
      <c r="Y146" s="12">
        <v>147809509</v>
      </c>
      <c r="Z146" s="12">
        <v>0</v>
      </c>
      <c r="AA146" s="12">
        <v>4604000</v>
      </c>
      <c r="AB146" s="12">
        <v>0</v>
      </c>
      <c r="AC146" s="12">
        <v>4000000</v>
      </c>
      <c r="AD146" s="12">
        <v>0</v>
      </c>
      <c r="AE146" s="12">
        <v>12558750</v>
      </c>
      <c r="AF146" s="12">
        <v>15866415</v>
      </c>
      <c r="AG146" s="12">
        <v>49577442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224397833</v>
      </c>
      <c r="AO146" s="12">
        <v>0</v>
      </c>
      <c r="AP146" s="12">
        <v>43331</v>
      </c>
      <c r="AQ146" s="12">
        <v>0</v>
      </c>
      <c r="AR146" s="12">
        <v>0</v>
      </c>
      <c r="AS146" s="12">
        <v>0</v>
      </c>
      <c r="AT146" s="12">
        <v>0</v>
      </c>
    </row>
    <row r="147" spans="1:46" ht="12.75" hidden="1">
      <c r="A147" s="1" t="s">
        <v>229</v>
      </c>
      <c r="B147" s="12">
        <v>260086152</v>
      </c>
      <c r="C147" s="12">
        <v>455547230</v>
      </c>
      <c r="D147" s="12">
        <v>19647952</v>
      </c>
      <c r="E147" s="12">
        <v>10600000</v>
      </c>
      <c r="F147" s="12">
        <v>3922398</v>
      </c>
      <c r="G147" s="12">
        <v>44726850</v>
      </c>
      <c r="H147" s="12">
        <v>28994490</v>
      </c>
      <c r="I147" s="12">
        <v>10831314</v>
      </c>
      <c r="J147" s="12">
        <v>2391746</v>
      </c>
      <c r="K147" s="12">
        <v>40384473</v>
      </c>
      <c r="L147" s="12">
        <v>7394560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89551219</v>
      </c>
      <c r="V147" s="12">
        <v>15812256</v>
      </c>
      <c r="W147" s="12">
        <v>0</v>
      </c>
      <c r="X147" s="12">
        <v>636000</v>
      </c>
      <c r="Y147" s="12">
        <v>28000228</v>
      </c>
      <c r="Z147" s="12">
        <v>0</v>
      </c>
      <c r="AA147" s="12">
        <v>2818080</v>
      </c>
      <c r="AB147" s="12">
        <v>1543699</v>
      </c>
      <c r="AC147" s="12">
        <v>0</v>
      </c>
      <c r="AD147" s="12">
        <v>0</v>
      </c>
      <c r="AE147" s="12">
        <v>6109538</v>
      </c>
      <c r="AF147" s="12">
        <v>2436214</v>
      </c>
      <c r="AG147" s="12">
        <v>7018900</v>
      </c>
      <c r="AH147" s="12">
        <v>8965641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126500000</v>
      </c>
      <c r="AP147" s="12">
        <v>0</v>
      </c>
      <c r="AQ147" s="12">
        <v>0</v>
      </c>
      <c r="AR147" s="12">
        <v>0</v>
      </c>
      <c r="AS147" s="12">
        <v>0</v>
      </c>
      <c r="AT147" s="12">
        <v>30310000</v>
      </c>
    </row>
    <row r="148" spans="1:46" ht="12.75" hidden="1">
      <c r="A148" s="1" t="s">
        <v>230</v>
      </c>
      <c r="B148" s="12">
        <v>239320903</v>
      </c>
      <c r="C148" s="12">
        <v>465383000</v>
      </c>
      <c r="D148" s="12">
        <v>16572407</v>
      </c>
      <c r="E148" s="12">
        <v>9990582</v>
      </c>
      <c r="F148" s="12">
        <v>3763684</v>
      </c>
      <c r="G148" s="12">
        <v>38661920</v>
      </c>
      <c r="H148" s="12">
        <v>0</v>
      </c>
      <c r="I148" s="12">
        <v>9936985</v>
      </c>
      <c r="J148" s="12">
        <v>2657145</v>
      </c>
      <c r="K148" s="12">
        <v>46170672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66164463</v>
      </c>
      <c r="V148" s="12">
        <v>0</v>
      </c>
      <c r="W148" s="12">
        <v>0</v>
      </c>
      <c r="X148" s="12">
        <v>0</v>
      </c>
      <c r="Y148" s="12">
        <v>25168111</v>
      </c>
      <c r="Z148" s="12">
        <v>0</v>
      </c>
      <c r="AA148" s="12">
        <v>2679000</v>
      </c>
      <c r="AB148" s="12">
        <v>0</v>
      </c>
      <c r="AC148" s="12">
        <v>0</v>
      </c>
      <c r="AD148" s="12">
        <v>0</v>
      </c>
      <c r="AE148" s="12">
        <v>5769158</v>
      </c>
      <c r="AF148" s="12">
        <v>6453729</v>
      </c>
      <c r="AG148" s="12">
        <v>8776533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110450000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</row>
    <row r="149" spans="1:46" ht="12.75" hidden="1">
      <c r="A149" s="1" t="s">
        <v>231</v>
      </c>
      <c r="B149" s="12">
        <v>2553330563</v>
      </c>
      <c r="C149" s="12">
        <v>5025666970</v>
      </c>
      <c r="D149" s="12">
        <v>117351451</v>
      </c>
      <c r="E149" s="12">
        <v>93406000</v>
      </c>
      <c r="F149" s="12">
        <v>16394964</v>
      </c>
      <c r="G149" s="12">
        <v>229887560</v>
      </c>
      <c r="H149" s="12">
        <v>192913231</v>
      </c>
      <c r="I149" s="12">
        <v>51677676</v>
      </c>
      <c r="J149" s="12">
        <v>15177866</v>
      </c>
      <c r="K149" s="12">
        <v>430600525</v>
      </c>
      <c r="L149" s="12">
        <v>31517052</v>
      </c>
      <c r="M149" s="12">
        <v>0</v>
      </c>
      <c r="N149" s="12">
        <v>5990780</v>
      </c>
      <c r="O149" s="12">
        <v>17459756</v>
      </c>
      <c r="P149" s="12">
        <v>36487093</v>
      </c>
      <c r="Q149" s="12">
        <v>40750343</v>
      </c>
      <c r="R149" s="12">
        <v>5705697</v>
      </c>
      <c r="S149" s="12">
        <v>59316745</v>
      </c>
      <c r="T149" s="12">
        <v>27599719</v>
      </c>
      <c r="U149" s="12">
        <v>161603024</v>
      </c>
      <c r="V149" s="12">
        <v>111649229</v>
      </c>
      <c r="W149" s="12">
        <v>7269549</v>
      </c>
      <c r="X149" s="12">
        <v>10437256</v>
      </c>
      <c r="Y149" s="12">
        <v>262350929</v>
      </c>
      <c r="Z149" s="12">
        <v>40398000</v>
      </c>
      <c r="AA149" s="12">
        <v>14332795</v>
      </c>
      <c r="AB149" s="12">
        <v>6700323</v>
      </c>
      <c r="AC149" s="12">
        <v>0</v>
      </c>
      <c r="AD149" s="12">
        <v>0</v>
      </c>
      <c r="AE149" s="12">
        <v>40601120</v>
      </c>
      <c r="AF149" s="12">
        <v>39601996</v>
      </c>
      <c r="AG149" s="12">
        <v>76404480</v>
      </c>
      <c r="AH149" s="12">
        <v>54405526</v>
      </c>
      <c r="AI149" s="12">
        <v>0</v>
      </c>
      <c r="AJ149" s="12">
        <v>8000000</v>
      </c>
      <c r="AK149" s="12">
        <v>5106870</v>
      </c>
      <c r="AL149" s="12">
        <v>5870000</v>
      </c>
      <c r="AM149" s="12">
        <v>8868920</v>
      </c>
      <c r="AN149" s="12">
        <v>387207808</v>
      </c>
      <c r="AO149" s="12">
        <v>126500000</v>
      </c>
      <c r="AP149" s="12">
        <v>67284258</v>
      </c>
      <c r="AQ149" s="12">
        <v>9432000</v>
      </c>
      <c r="AR149" s="12">
        <v>12546849</v>
      </c>
      <c r="AS149" s="12">
        <v>1576664</v>
      </c>
      <c r="AT149" s="12">
        <v>32490000</v>
      </c>
    </row>
    <row r="150" spans="1:46" ht="12.75" hidden="1">
      <c r="A150" s="1" t="s">
        <v>232</v>
      </c>
      <c r="B150" s="12">
        <v>2274328244</v>
      </c>
      <c r="C150" s="12">
        <v>4610343190</v>
      </c>
      <c r="D150" s="12">
        <v>111062772</v>
      </c>
      <c r="E150" s="12">
        <v>91088906</v>
      </c>
      <c r="F150" s="12">
        <v>17452194</v>
      </c>
      <c r="G150" s="12">
        <v>218983650</v>
      </c>
      <c r="H150" s="12">
        <v>72874585</v>
      </c>
      <c r="I150" s="12">
        <v>44482991</v>
      </c>
      <c r="J150" s="12">
        <v>16343838</v>
      </c>
      <c r="K150" s="12">
        <v>390914044</v>
      </c>
      <c r="L150" s="12">
        <v>0</v>
      </c>
      <c r="M150" s="12">
        <v>0</v>
      </c>
      <c r="N150" s="12">
        <v>4007680</v>
      </c>
      <c r="O150" s="12">
        <v>14612147</v>
      </c>
      <c r="P150" s="12">
        <v>13925098</v>
      </c>
      <c r="Q150" s="12">
        <v>0</v>
      </c>
      <c r="R150" s="12">
        <v>0</v>
      </c>
      <c r="S150" s="12">
        <v>47830000</v>
      </c>
      <c r="T150" s="12">
        <v>26731130</v>
      </c>
      <c r="U150" s="12">
        <v>127751517</v>
      </c>
      <c r="V150" s="12">
        <v>0</v>
      </c>
      <c r="W150" s="12">
        <v>5901874</v>
      </c>
      <c r="X150" s="12">
        <v>10275000</v>
      </c>
      <c r="Y150" s="12">
        <v>248241664</v>
      </c>
      <c r="Z150" s="12">
        <v>0</v>
      </c>
      <c r="AA150" s="12">
        <v>18121000</v>
      </c>
      <c r="AB150" s="12">
        <v>3387930</v>
      </c>
      <c r="AC150" s="12">
        <v>8815000</v>
      </c>
      <c r="AD150" s="12">
        <v>0</v>
      </c>
      <c r="AE150" s="12">
        <v>37058517</v>
      </c>
      <c r="AF150" s="12">
        <v>34428191</v>
      </c>
      <c r="AG150" s="12">
        <v>72608104</v>
      </c>
      <c r="AH150" s="12">
        <v>7706</v>
      </c>
      <c r="AI150" s="12">
        <v>0</v>
      </c>
      <c r="AJ150" s="12">
        <v>7644030</v>
      </c>
      <c r="AK150" s="12">
        <v>4863686</v>
      </c>
      <c r="AL150" s="12">
        <v>1160000</v>
      </c>
      <c r="AM150" s="12">
        <v>6986000</v>
      </c>
      <c r="AN150" s="12">
        <v>377705591</v>
      </c>
      <c r="AO150" s="12">
        <v>110450000</v>
      </c>
      <c r="AP150" s="12">
        <v>70144</v>
      </c>
      <c r="AQ150" s="12">
        <v>2615000</v>
      </c>
      <c r="AR150" s="12">
        <v>0</v>
      </c>
      <c r="AS150" s="12">
        <v>1330128</v>
      </c>
      <c r="AT150" s="12">
        <v>22400000</v>
      </c>
    </row>
    <row r="151" spans="1:46" ht="12.75" hidden="1">
      <c r="A151" s="1" t="s">
        <v>233</v>
      </c>
      <c r="B151" s="12">
        <v>804866030</v>
      </c>
      <c r="C151" s="12">
        <v>1361248310</v>
      </c>
      <c r="D151" s="12">
        <v>59643445</v>
      </c>
      <c r="E151" s="12">
        <v>44531250</v>
      </c>
      <c r="F151" s="12">
        <v>18837105</v>
      </c>
      <c r="G151" s="12">
        <v>74301760</v>
      </c>
      <c r="H151" s="12">
        <v>59308590</v>
      </c>
      <c r="I151" s="12">
        <v>43009880</v>
      </c>
      <c r="J151" s="12">
        <v>0</v>
      </c>
      <c r="K151" s="12">
        <v>56432100</v>
      </c>
      <c r="L151" s="12">
        <v>34987973</v>
      </c>
      <c r="M151" s="12">
        <v>105824320</v>
      </c>
      <c r="N151" s="12">
        <v>125319622</v>
      </c>
      <c r="O151" s="12">
        <v>153903071</v>
      </c>
      <c r="P151" s="12">
        <v>36124000</v>
      </c>
      <c r="Q151" s="12">
        <v>163061950</v>
      </c>
      <c r="R151" s="12">
        <v>63939000</v>
      </c>
      <c r="S151" s="12">
        <v>93197750</v>
      </c>
      <c r="T151" s="12">
        <v>25527440</v>
      </c>
      <c r="U151" s="12">
        <v>617616684</v>
      </c>
      <c r="V151" s="12">
        <v>42848000</v>
      </c>
      <c r="W151" s="12">
        <v>25991811</v>
      </c>
      <c r="X151" s="12">
        <v>21133000</v>
      </c>
      <c r="Y151" s="12">
        <v>123160248</v>
      </c>
      <c r="Z151" s="12">
        <v>152026000</v>
      </c>
      <c r="AA151" s="12">
        <v>75540550</v>
      </c>
      <c r="AB151" s="12">
        <v>103494402</v>
      </c>
      <c r="AC151" s="12">
        <v>0</v>
      </c>
      <c r="AD151" s="12">
        <v>409325635</v>
      </c>
      <c r="AE151" s="12">
        <v>76766000</v>
      </c>
      <c r="AF151" s="12">
        <v>99544806</v>
      </c>
      <c r="AG151" s="12">
        <v>28974720</v>
      </c>
      <c r="AH151" s="12">
        <v>39126001</v>
      </c>
      <c r="AI151" s="12">
        <v>276244341</v>
      </c>
      <c r="AJ151" s="12">
        <v>115351000</v>
      </c>
      <c r="AK151" s="12">
        <v>71482327</v>
      </c>
      <c r="AL151" s="12">
        <v>132031000</v>
      </c>
      <c r="AM151" s="12">
        <v>125771275</v>
      </c>
      <c r="AN151" s="12">
        <v>173558929</v>
      </c>
      <c r="AO151" s="12">
        <v>492352070</v>
      </c>
      <c r="AP151" s="12">
        <v>173072448</v>
      </c>
      <c r="AQ151" s="12">
        <v>111541302</v>
      </c>
      <c r="AR151" s="12">
        <v>96654451</v>
      </c>
      <c r="AS151" s="12">
        <v>66509000</v>
      </c>
      <c r="AT151" s="12">
        <v>280729164</v>
      </c>
    </row>
    <row r="152" spans="1:46" ht="12.75" hidden="1">
      <c r="A152" s="1" t="s">
        <v>234</v>
      </c>
      <c r="B152" s="12">
        <v>966570087</v>
      </c>
      <c r="C152" s="12">
        <v>1384486930</v>
      </c>
      <c r="D152" s="12">
        <v>49646858</v>
      </c>
      <c r="E152" s="12">
        <v>38930965</v>
      </c>
      <c r="F152" s="12">
        <v>13361206</v>
      </c>
      <c r="G152" s="12">
        <v>56797110</v>
      </c>
      <c r="H152" s="12">
        <v>3301950</v>
      </c>
      <c r="I152" s="12">
        <v>36283151</v>
      </c>
      <c r="J152" s="12">
        <v>0</v>
      </c>
      <c r="K152" s="12">
        <v>46304000</v>
      </c>
      <c r="L152" s="12">
        <v>0</v>
      </c>
      <c r="M152" s="12">
        <v>125385000</v>
      </c>
      <c r="N152" s="12">
        <v>107868000</v>
      </c>
      <c r="O152" s="12">
        <v>128274747</v>
      </c>
      <c r="P152" s="12">
        <v>24081000</v>
      </c>
      <c r="Q152" s="12">
        <v>0</v>
      </c>
      <c r="R152" s="12">
        <v>0</v>
      </c>
      <c r="S152" s="12">
        <v>78339000</v>
      </c>
      <c r="T152" s="12">
        <v>20963000</v>
      </c>
      <c r="U152" s="12">
        <v>555892561</v>
      </c>
      <c r="V152" s="12">
        <v>39293000</v>
      </c>
      <c r="W152" s="12">
        <v>25603823</v>
      </c>
      <c r="X152" s="12">
        <v>18769552</v>
      </c>
      <c r="Y152" s="12">
        <v>105748678</v>
      </c>
      <c r="Z152" s="12">
        <v>0</v>
      </c>
      <c r="AA152" s="12">
        <v>65429000</v>
      </c>
      <c r="AB152" s="12">
        <v>47224000</v>
      </c>
      <c r="AC152" s="12">
        <v>37817836</v>
      </c>
      <c r="AD152" s="12">
        <v>370690549</v>
      </c>
      <c r="AE152" s="12">
        <v>67502000</v>
      </c>
      <c r="AF152" s="12">
        <v>89611048</v>
      </c>
      <c r="AG152" s="12">
        <v>23960208</v>
      </c>
      <c r="AH152" s="12">
        <v>0</v>
      </c>
      <c r="AI152" s="12">
        <v>38856220</v>
      </c>
      <c r="AJ152" s="12">
        <v>99779000</v>
      </c>
      <c r="AK152" s="12">
        <v>62327000</v>
      </c>
      <c r="AL152" s="12">
        <v>86954350</v>
      </c>
      <c r="AM152" s="12">
        <v>73334009</v>
      </c>
      <c r="AN152" s="12">
        <v>187882961</v>
      </c>
      <c r="AO152" s="12">
        <v>715798730</v>
      </c>
      <c r="AP152" s="12">
        <v>182615</v>
      </c>
      <c r="AQ152" s="12">
        <v>2073530</v>
      </c>
      <c r="AR152" s="12">
        <v>0</v>
      </c>
      <c r="AS152" s="12">
        <v>58788000</v>
      </c>
      <c r="AT152" s="12">
        <v>262597650</v>
      </c>
    </row>
    <row r="153" spans="1:46" ht="12.75" hidden="1">
      <c r="A153" s="1" t="s">
        <v>235</v>
      </c>
      <c r="B153" s="12">
        <v>629018248</v>
      </c>
      <c r="C153" s="12">
        <v>774932010</v>
      </c>
      <c r="D153" s="12">
        <v>0</v>
      </c>
      <c r="E153" s="12">
        <v>28775750</v>
      </c>
      <c r="F153" s="12">
        <v>0</v>
      </c>
      <c r="G153" s="12">
        <v>29490000</v>
      </c>
      <c r="H153" s="12">
        <v>37544200</v>
      </c>
      <c r="I153" s="12">
        <v>39476050</v>
      </c>
      <c r="J153" s="12">
        <v>0</v>
      </c>
      <c r="K153" s="12">
        <v>0</v>
      </c>
      <c r="L153" s="12">
        <v>16874850</v>
      </c>
      <c r="M153" s="12">
        <v>0</v>
      </c>
      <c r="N153" s="12">
        <v>53208000</v>
      </c>
      <c r="O153" s="12">
        <v>71757929</v>
      </c>
      <c r="P153" s="12">
        <v>14426000</v>
      </c>
      <c r="Q153" s="12">
        <v>26371050</v>
      </c>
      <c r="R153" s="12">
        <v>25333000</v>
      </c>
      <c r="S153" s="12">
        <v>0</v>
      </c>
      <c r="T153" s="12">
        <v>11142550</v>
      </c>
      <c r="U153" s="12">
        <v>52280623</v>
      </c>
      <c r="V153" s="12">
        <v>0</v>
      </c>
      <c r="W153" s="12">
        <v>14892827</v>
      </c>
      <c r="X153" s="12">
        <v>0</v>
      </c>
      <c r="Y153" s="12">
        <v>37740527</v>
      </c>
      <c r="Z153" s="12">
        <v>31461000</v>
      </c>
      <c r="AA153" s="12">
        <v>26145450</v>
      </c>
      <c r="AB153" s="12">
        <v>62169358</v>
      </c>
      <c r="AC153" s="12">
        <v>0</v>
      </c>
      <c r="AD153" s="12">
        <v>528079000</v>
      </c>
      <c r="AE153" s="12">
        <v>29616000</v>
      </c>
      <c r="AF153" s="12">
        <v>26623750</v>
      </c>
      <c r="AG153" s="12">
        <v>17031579</v>
      </c>
      <c r="AH153" s="12">
        <v>14156000</v>
      </c>
      <c r="AI153" s="12">
        <v>174629000</v>
      </c>
      <c r="AJ153" s="12">
        <v>48263000</v>
      </c>
      <c r="AK153" s="12">
        <v>24569000</v>
      </c>
      <c r="AL153" s="12">
        <v>43353000</v>
      </c>
      <c r="AM153" s="12">
        <v>32447714</v>
      </c>
      <c r="AN153" s="12">
        <v>0</v>
      </c>
      <c r="AO153" s="12">
        <v>763384979</v>
      </c>
      <c r="AP153" s="12">
        <v>0</v>
      </c>
      <c r="AQ153" s="12">
        <v>67795000</v>
      </c>
      <c r="AR153" s="12">
        <v>52445000</v>
      </c>
      <c r="AS153" s="12">
        <v>28853000</v>
      </c>
      <c r="AT153" s="12">
        <v>557306929</v>
      </c>
    </row>
    <row r="154" spans="1:46" ht="12.75" hidden="1">
      <c r="A154" s="1" t="s">
        <v>236</v>
      </c>
      <c r="B154" s="12">
        <v>654418089</v>
      </c>
      <c r="C154" s="12">
        <v>1249467000</v>
      </c>
      <c r="D154" s="12">
        <v>0</v>
      </c>
      <c r="E154" s="12">
        <v>15963350</v>
      </c>
      <c r="F154" s="12">
        <v>9530000</v>
      </c>
      <c r="G154" s="12">
        <v>1215550</v>
      </c>
      <c r="H154" s="12">
        <v>72134638</v>
      </c>
      <c r="I154" s="12">
        <v>18529000</v>
      </c>
      <c r="J154" s="12">
        <v>0</v>
      </c>
      <c r="K154" s="12">
        <v>23851900</v>
      </c>
      <c r="L154" s="12">
        <v>0</v>
      </c>
      <c r="M154" s="12">
        <v>0</v>
      </c>
      <c r="N154" s="12">
        <v>55129450</v>
      </c>
      <c r="O154" s="12">
        <v>65164647</v>
      </c>
      <c r="P154" s="12">
        <v>11892000</v>
      </c>
      <c r="Q154" s="12">
        <v>0</v>
      </c>
      <c r="R154" s="12">
        <v>0</v>
      </c>
      <c r="S154" s="12">
        <v>0</v>
      </c>
      <c r="T154" s="12">
        <v>0</v>
      </c>
      <c r="U154" s="12">
        <v>54108295</v>
      </c>
      <c r="V154" s="12">
        <v>0</v>
      </c>
      <c r="W154" s="12">
        <v>14834050</v>
      </c>
      <c r="X154" s="12">
        <v>0</v>
      </c>
      <c r="Y154" s="12">
        <v>0</v>
      </c>
      <c r="Z154" s="12">
        <v>0</v>
      </c>
      <c r="AA154" s="12">
        <v>31217000</v>
      </c>
      <c r="AB154" s="12">
        <v>56097053</v>
      </c>
      <c r="AC154" s="12">
        <v>16759450</v>
      </c>
      <c r="AD154" s="12">
        <v>409189451</v>
      </c>
      <c r="AE154" s="12">
        <v>38358526</v>
      </c>
      <c r="AF154" s="12">
        <v>21946900</v>
      </c>
      <c r="AG154" s="12">
        <v>23533757</v>
      </c>
      <c r="AH154" s="12">
        <v>0</v>
      </c>
      <c r="AI154" s="12">
        <v>214184633</v>
      </c>
      <c r="AJ154" s="12">
        <v>40543000</v>
      </c>
      <c r="AK154" s="12">
        <v>20254000</v>
      </c>
      <c r="AL154" s="12">
        <v>0</v>
      </c>
      <c r="AM154" s="12">
        <v>0</v>
      </c>
      <c r="AN154" s="12">
        <v>6932000</v>
      </c>
      <c r="AO154" s="12">
        <v>280806270</v>
      </c>
      <c r="AP154" s="12">
        <v>0</v>
      </c>
      <c r="AQ154" s="12">
        <v>31157000</v>
      </c>
      <c r="AR154" s="12">
        <v>0</v>
      </c>
      <c r="AS154" s="12">
        <v>34664000</v>
      </c>
      <c r="AT154" s="12">
        <v>459160350</v>
      </c>
    </row>
    <row r="155" spans="1:46" ht="12.75" hidden="1">
      <c r="A155" s="1" t="s">
        <v>237</v>
      </c>
      <c r="B155" s="12">
        <v>3616249546</v>
      </c>
      <c r="C155" s="12">
        <v>6621118860</v>
      </c>
      <c r="D155" s="12">
        <v>144297296</v>
      </c>
      <c r="E155" s="12">
        <v>138705905</v>
      </c>
      <c r="F155" s="12">
        <v>30847331</v>
      </c>
      <c r="G155" s="12">
        <v>302733230</v>
      </c>
      <c r="H155" s="12">
        <v>149536014</v>
      </c>
      <c r="I155" s="12">
        <v>91090445</v>
      </c>
      <c r="J155" s="12">
        <v>44468453</v>
      </c>
      <c r="K155" s="12">
        <v>483101473</v>
      </c>
      <c r="L155" s="12">
        <v>0</v>
      </c>
      <c r="M155" s="12">
        <v>191777934</v>
      </c>
      <c r="N155" s="12">
        <v>119570238</v>
      </c>
      <c r="O155" s="12">
        <v>151795712</v>
      </c>
      <c r="P155" s="12">
        <v>43647198</v>
      </c>
      <c r="Q155" s="12">
        <v>0</v>
      </c>
      <c r="R155" s="12">
        <v>0</v>
      </c>
      <c r="S155" s="12">
        <v>128756699</v>
      </c>
      <c r="T155" s="12">
        <v>49262826</v>
      </c>
      <c r="U155" s="12">
        <v>888707124</v>
      </c>
      <c r="V155" s="12">
        <v>36247144</v>
      </c>
      <c r="W155" s="12">
        <v>47337503</v>
      </c>
      <c r="X155" s="12">
        <v>38138204</v>
      </c>
      <c r="Y155" s="12">
        <v>439695131</v>
      </c>
      <c r="Z155" s="12">
        <v>0</v>
      </c>
      <c r="AA155" s="12">
        <v>148671000</v>
      </c>
      <c r="AB155" s="12">
        <v>47118038</v>
      </c>
      <c r="AC155" s="12">
        <v>68223522</v>
      </c>
      <c r="AD155" s="12">
        <v>446873322</v>
      </c>
      <c r="AE155" s="12">
        <v>143577000</v>
      </c>
      <c r="AF155" s="12">
        <v>121828000</v>
      </c>
      <c r="AG155" s="12">
        <v>119789688</v>
      </c>
      <c r="AH155" s="12">
        <v>0</v>
      </c>
      <c r="AI155" s="12">
        <v>190644761</v>
      </c>
      <c r="AJ155" s="12">
        <v>102280315</v>
      </c>
      <c r="AK155" s="12">
        <v>65280589</v>
      </c>
      <c r="AL155" s="12">
        <v>90209949</v>
      </c>
      <c r="AM155" s="12">
        <v>90823255</v>
      </c>
      <c r="AN155" s="12">
        <v>623641921</v>
      </c>
      <c r="AO155" s="12">
        <v>1085268521</v>
      </c>
      <c r="AP155" s="12">
        <v>170914</v>
      </c>
      <c r="AQ155" s="12">
        <v>78738284</v>
      </c>
      <c r="AR155" s="12">
        <v>0</v>
      </c>
      <c r="AS155" s="12">
        <v>59488428</v>
      </c>
      <c r="AT155" s="12">
        <v>314767551</v>
      </c>
    </row>
    <row r="156" spans="1:46" ht="12.75" hidden="1">
      <c r="A156" s="1" t="s">
        <v>238</v>
      </c>
      <c r="B156" s="12">
        <v>1053329101</v>
      </c>
      <c r="C156" s="12">
        <v>1800625420</v>
      </c>
      <c r="D156" s="12">
        <v>60946358</v>
      </c>
      <c r="E156" s="12">
        <v>51755730</v>
      </c>
      <c r="F156" s="12">
        <v>17537398</v>
      </c>
      <c r="G156" s="12">
        <v>107473360</v>
      </c>
      <c r="H156" s="12">
        <v>76298192</v>
      </c>
      <c r="I156" s="12">
        <v>32429015</v>
      </c>
      <c r="J156" s="12">
        <v>21166523</v>
      </c>
      <c r="K156" s="12">
        <v>173676988</v>
      </c>
      <c r="L156" s="12">
        <v>33555000</v>
      </c>
      <c r="M156" s="12">
        <v>34047900</v>
      </c>
      <c r="N156" s="12">
        <v>53153707</v>
      </c>
      <c r="O156" s="12">
        <v>94940754</v>
      </c>
      <c r="P156" s="12">
        <v>33454708</v>
      </c>
      <c r="Q156" s="12">
        <v>45908467</v>
      </c>
      <c r="R156" s="12">
        <v>33204131</v>
      </c>
      <c r="S156" s="12">
        <v>57302999</v>
      </c>
      <c r="T156" s="12">
        <v>19991462</v>
      </c>
      <c r="U156" s="12">
        <v>399347079</v>
      </c>
      <c r="V156" s="12">
        <v>60772533</v>
      </c>
      <c r="W156" s="12">
        <v>21744518</v>
      </c>
      <c r="X156" s="12">
        <v>19105894</v>
      </c>
      <c r="Y156" s="12">
        <v>120225461</v>
      </c>
      <c r="Z156" s="12">
        <v>67448871</v>
      </c>
      <c r="AA156" s="12">
        <v>31570961</v>
      </c>
      <c r="AB156" s="12">
        <v>34756809</v>
      </c>
      <c r="AC156" s="12">
        <v>0</v>
      </c>
      <c r="AD156" s="12">
        <v>142172231</v>
      </c>
      <c r="AE156" s="12">
        <v>55076091</v>
      </c>
      <c r="AF156" s="12">
        <v>49846446</v>
      </c>
      <c r="AG156" s="12">
        <v>50527283</v>
      </c>
      <c r="AH156" s="12">
        <v>40391531</v>
      </c>
      <c r="AI156" s="12">
        <v>120297940</v>
      </c>
      <c r="AJ156" s="12">
        <v>71983711</v>
      </c>
      <c r="AK156" s="12">
        <v>24711607</v>
      </c>
      <c r="AL156" s="12">
        <v>62796469</v>
      </c>
      <c r="AM156" s="12">
        <v>51680773</v>
      </c>
      <c r="AN156" s="12">
        <v>227939995</v>
      </c>
      <c r="AO156" s="12">
        <v>223204162</v>
      </c>
      <c r="AP156" s="12">
        <v>63009247</v>
      </c>
      <c r="AQ156" s="12">
        <v>41958163</v>
      </c>
      <c r="AR156" s="12">
        <v>41445411</v>
      </c>
      <c r="AS156" s="12">
        <v>29754640</v>
      </c>
      <c r="AT156" s="12">
        <v>132278553</v>
      </c>
    </row>
    <row r="157" spans="1:46" ht="12.75" hidden="1">
      <c r="A157" s="1" t="s">
        <v>239</v>
      </c>
      <c r="B157" s="12">
        <v>983307224</v>
      </c>
      <c r="C157" s="12">
        <v>1866225830</v>
      </c>
      <c r="D157" s="12">
        <v>52896916</v>
      </c>
      <c r="E157" s="12">
        <v>43680704</v>
      </c>
      <c r="F157" s="12">
        <v>13883063</v>
      </c>
      <c r="G157" s="12">
        <v>105928460</v>
      </c>
      <c r="H157" s="12">
        <v>66047346</v>
      </c>
      <c r="I157" s="12">
        <v>29303981</v>
      </c>
      <c r="J157" s="12">
        <v>16148614</v>
      </c>
      <c r="K157" s="12">
        <v>167517000</v>
      </c>
      <c r="L157" s="12">
        <v>0</v>
      </c>
      <c r="M157" s="12">
        <v>37792000</v>
      </c>
      <c r="N157" s="12">
        <v>43271722</v>
      </c>
      <c r="O157" s="12">
        <v>82597451</v>
      </c>
      <c r="P157" s="12">
        <v>21340847</v>
      </c>
      <c r="Q157" s="12">
        <v>0</v>
      </c>
      <c r="R157" s="12">
        <v>0</v>
      </c>
      <c r="S157" s="12">
        <v>53854557</v>
      </c>
      <c r="T157" s="12">
        <v>17368438</v>
      </c>
      <c r="U157" s="12">
        <v>328057270</v>
      </c>
      <c r="V157" s="12">
        <v>17018968</v>
      </c>
      <c r="W157" s="12">
        <v>16351783</v>
      </c>
      <c r="X157" s="12">
        <v>19088592</v>
      </c>
      <c r="Y157" s="12">
        <v>109243872</v>
      </c>
      <c r="Z157" s="12">
        <v>0</v>
      </c>
      <c r="AA157" s="12">
        <v>39469000</v>
      </c>
      <c r="AB157" s="12">
        <v>17874705</v>
      </c>
      <c r="AC157" s="12">
        <v>19128396</v>
      </c>
      <c r="AD157" s="12">
        <v>126587294</v>
      </c>
      <c r="AE157" s="12">
        <v>48535000</v>
      </c>
      <c r="AF157" s="12">
        <v>41159160</v>
      </c>
      <c r="AG157" s="12">
        <v>47116231</v>
      </c>
      <c r="AH157" s="12">
        <v>0</v>
      </c>
      <c r="AI157" s="12">
        <v>68798902</v>
      </c>
      <c r="AJ157" s="12">
        <v>57546119</v>
      </c>
      <c r="AK157" s="12">
        <v>24079621</v>
      </c>
      <c r="AL157" s="12">
        <v>47798393</v>
      </c>
      <c r="AM157" s="12">
        <v>37524327</v>
      </c>
      <c r="AN157" s="12">
        <v>222782923</v>
      </c>
      <c r="AO157" s="12">
        <v>246460601</v>
      </c>
      <c r="AP157" s="12">
        <v>65071</v>
      </c>
      <c r="AQ157" s="12">
        <v>32140076</v>
      </c>
      <c r="AR157" s="12">
        <v>0</v>
      </c>
      <c r="AS157" s="12">
        <v>22500879</v>
      </c>
      <c r="AT157" s="12">
        <v>117032399</v>
      </c>
    </row>
    <row r="158" spans="1:46" ht="12.75" hidden="1">
      <c r="A158" s="1" t="s">
        <v>240</v>
      </c>
      <c r="B158" s="12">
        <v>51346018</v>
      </c>
      <c r="C158" s="12">
        <v>56884020</v>
      </c>
      <c r="D158" s="12">
        <v>0</v>
      </c>
      <c r="E158" s="12">
        <v>2121570</v>
      </c>
      <c r="F158" s="12">
        <v>70620</v>
      </c>
      <c r="G158" s="12">
        <v>3857972</v>
      </c>
      <c r="H158" s="12">
        <v>3088220</v>
      </c>
      <c r="I158" s="12">
        <v>1635094</v>
      </c>
      <c r="J158" s="12">
        <v>0</v>
      </c>
      <c r="K158" s="12">
        <v>3154472</v>
      </c>
      <c r="L158" s="12">
        <v>861968</v>
      </c>
      <c r="M158" s="12">
        <v>0</v>
      </c>
      <c r="N158" s="12">
        <v>611515</v>
      </c>
      <c r="O158" s="12">
        <v>453518</v>
      </c>
      <c r="P158" s="12">
        <v>269420</v>
      </c>
      <c r="Q158" s="12">
        <v>376100</v>
      </c>
      <c r="R158" s="12">
        <v>0</v>
      </c>
      <c r="S158" s="12">
        <v>1596001</v>
      </c>
      <c r="T158" s="12">
        <v>0</v>
      </c>
      <c r="U158" s="12">
        <v>5871021</v>
      </c>
      <c r="V158" s="12">
        <v>1670575</v>
      </c>
      <c r="W158" s="12">
        <v>295000</v>
      </c>
      <c r="X158" s="12">
        <v>347703</v>
      </c>
      <c r="Y158" s="12">
        <v>5632866</v>
      </c>
      <c r="Z158" s="12">
        <v>150000</v>
      </c>
      <c r="AA158" s="12">
        <v>1871774</v>
      </c>
      <c r="AB158" s="12">
        <v>483682</v>
      </c>
      <c r="AC158" s="12">
        <v>16560</v>
      </c>
      <c r="AD158" s="12">
        <v>0</v>
      </c>
      <c r="AE158" s="12">
        <v>60000</v>
      </c>
      <c r="AF158" s="12">
        <v>1160504</v>
      </c>
      <c r="AG158" s="12">
        <v>1590000</v>
      </c>
      <c r="AH158" s="12">
        <v>737413</v>
      </c>
      <c r="AI158" s="12">
        <v>4145920</v>
      </c>
      <c r="AJ158" s="12">
        <v>969172</v>
      </c>
      <c r="AK158" s="12">
        <v>0</v>
      </c>
      <c r="AL158" s="12">
        <v>50000</v>
      </c>
      <c r="AM158" s="12">
        <v>244531</v>
      </c>
      <c r="AN158" s="12">
        <v>7668228</v>
      </c>
      <c r="AO158" s="12">
        <v>4421875</v>
      </c>
      <c r="AP158" s="12">
        <v>0</v>
      </c>
      <c r="AQ158" s="12">
        <v>0</v>
      </c>
      <c r="AR158" s="12">
        <v>0</v>
      </c>
      <c r="AS158" s="12">
        <v>0</v>
      </c>
      <c r="AT158" s="12">
        <v>5798609</v>
      </c>
    </row>
    <row r="159" spans="1:46" ht="12.75" hidden="1">
      <c r="A159" s="1" t="s">
        <v>241</v>
      </c>
      <c r="B159" s="12">
        <v>906780707</v>
      </c>
      <c r="C159" s="12">
        <v>2177050110</v>
      </c>
      <c r="D159" s="12">
        <v>41090576</v>
      </c>
      <c r="E159" s="12">
        <v>45200000</v>
      </c>
      <c r="F159" s="12">
        <v>5898763</v>
      </c>
      <c r="G159" s="12">
        <v>73906895</v>
      </c>
      <c r="H159" s="12">
        <v>32752498</v>
      </c>
      <c r="I159" s="12">
        <v>11869415</v>
      </c>
      <c r="J159" s="12">
        <v>8023000</v>
      </c>
      <c r="K159" s="12">
        <v>143000000</v>
      </c>
      <c r="L159" s="12">
        <v>3345360</v>
      </c>
      <c r="M159" s="12">
        <v>0</v>
      </c>
      <c r="N159" s="12">
        <v>0</v>
      </c>
      <c r="O159" s="12">
        <v>0</v>
      </c>
      <c r="P159" s="12">
        <v>4306698</v>
      </c>
      <c r="Q159" s="12">
        <v>20953649</v>
      </c>
      <c r="R159" s="12">
        <v>0</v>
      </c>
      <c r="S159" s="12">
        <v>23100000</v>
      </c>
      <c r="T159" s="12">
        <v>17816422</v>
      </c>
      <c r="U159" s="12">
        <v>0</v>
      </c>
      <c r="V159" s="12">
        <v>46330000</v>
      </c>
      <c r="W159" s="12">
        <v>8147000</v>
      </c>
      <c r="X159" s="12">
        <v>5200000</v>
      </c>
      <c r="Y159" s="12">
        <v>141171000</v>
      </c>
      <c r="Z159" s="12">
        <v>0</v>
      </c>
      <c r="AA159" s="12">
        <v>11380838</v>
      </c>
      <c r="AB159" s="12">
        <v>0</v>
      </c>
      <c r="AC159" s="12">
        <v>0</v>
      </c>
      <c r="AD159" s="12">
        <v>0</v>
      </c>
      <c r="AE159" s="12">
        <v>16361550</v>
      </c>
      <c r="AF159" s="12">
        <v>20071600</v>
      </c>
      <c r="AG159" s="12">
        <v>39011645</v>
      </c>
      <c r="AH159" s="12">
        <v>14568944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169478375</v>
      </c>
      <c r="AO159" s="12">
        <v>0</v>
      </c>
      <c r="AP159" s="12">
        <v>0</v>
      </c>
      <c r="AQ159" s="12">
        <v>0</v>
      </c>
      <c r="AR159" s="12">
        <v>10264248</v>
      </c>
      <c r="AS159" s="12">
        <v>0</v>
      </c>
      <c r="AT159" s="12">
        <v>0</v>
      </c>
    </row>
    <row r="160" spans="1:46" ht="12.75" hidden="1">
      <c r="A160" s="1" t="s">
        <v>242</v>
      </c>
      <c r="B160" s="12">
        <v>797856810</v>
      </c>
      <c r="C160" s="12">
        <v>1864938270</v>
      </c>
      <c r="D160" s="12">
        <v>45095405</v>
      </c>
      <c r="E160" s="12">
        <v>39508658</v>
      </c>
      <c r="F160" s="12">
        <v>3900000</v>
      </c>
      <c r="G160" s="12">
        <v>58282840</v>
      </c>
      <c r="H160" s="12">
        <v>0</v>
      </c>
      <c r="I160" s="12">
        <v>3114173</v>
      </c>
      <c r="J160" s="12">
        <v>6100000</v>
      </c>
      <c r="K160" s="12">
        <v>124000000</v>
      </c>
      <c r="L160" s="12">
        <v>0</v>
      </c>
      <c r="M160" s="12">
        <v>0</v>
      </c>
      <c r="N160" s="12">
        <v>0</v>
      </c>
      <c r="O160" s="12">
        <v>0</v>
      </c>
      <c r="P160" s="12">
        <v>4500000</v>
      </c>
      <c r="Q160" s="12">
        <v>0</v>
      </c>
      <c r="R160" s="12">
        <v>0</v>
      </c>
      <c r="S160" s="12">
        <v>20000000</v>
      </c>
      <c r="T160" s="12">
        <v>10815279</v>
      </c>
      <c r="U160" s="12">
        <v>0</v>
      </c>
      <c r="V160" s="12">
        <v>0</v>
      </c>
      <c r="W160" s="12">
        <v>6400000</v>
      </c>
      <c r="X160" s="12">
        <v>5200000</v>
      </c>
      <c r="Y160" s="12">
        <v>131160118</v>
      </c>
      <c r="Z160" s="12">
        <v>0</v>
      </c>
      <c r="AA160" s="12">
        <v>0</v>
      </c>
      <c r="AB160" s="12">
        <v>0</v>
      </c>
      <c r="AC160" s="12">
        <v>5200000</v>
      </c>
      <c r="AD160" s="12">
        <v>0</v>
      </c>
      <c r="AE160" s="12">
        <v>21694000</v>
      </c>
      <c r="AF160" s="12">
        <v>17303100</v>
      </c>
      <c r="AG160" s="12">
        <v>33911654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137320154</v>
      </c>
      <c r="AO160" s="12">
        <v>0</v>
      </c>
      <c r="AP160" s="12">
        <v>39259</v>
      </c>
      <c r="AQ160" s="12">
        <v>0</v>
      </c>
      <c r="AR160" s="12">
        <v>0</v>
      </c>
      <c r="AS160" s="12">
        <v>0</v>
      </c>
      <c r="AT160" s="12">
        <v>0</v>
      </c>
    </row>
    <row r="161" spans="1:46" ht="12.75" hidden="1">
      <c r="A161" s="1" t="s">
        <v>243</v>
      </c>
      <c r="B161" s="12">
        <v>142376068</v>
      </c>
      <c r="C161" s="12">
        <v>73488950</v>
      </c>
      <c r="D161" s="12">
        <v>0</v>
      </c>
      <c r="E161" s="12">
        <v>900000</v>
      </c>
      <c r="F161" s="12">
        <v>0</v>
      </c>
      <c r="G161" s="12">
        <v>0</v>
      </c>
      <c r="H161" s="12">
        <v>5000000</v>
      </c>
      <c r="I161" s="12">
        <v>554910</v>
      </c>
      <c r="J161" s="12">
        <v>0</v>
      </c>
      <c r="K161" s="12">
        <v>16490640</v>
      </c>
      <c r="L161" s="12">
        <v>16854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64363382</v>
      </c>
      <c r="V161" s="12">
        <v>530000</v>
      </c>
      <c r="W161" s="12">
        <v>450000</v>
      </c>
      <c r="X161" s="12">
        <v>0</v>
      </c>
      <c r="Y161" s="12">
        <v>157500</v>
      </c>
      <c r="Z161" s="12">
        <v>0</v>
      </c>
      <c r="AA161" s="12">
        <v>0</v>
      </c>
      <c r="AB161" s="12">
        <v>0</v>
      </c>
      <c r="AC161" s="12">
        <v>0</v>
      </c>
      <c r="AD161" s="12">
        <v>5230000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27762000</v>
      </c>
      <c r="AP161" s="12">
        <v>0</v>
      </c>
      <c r="AQ161" s="12">
        <v>0</v>
      </c>
      <c r="AR161" s="12">
        <v>0</v>
      </c>
      <c r="AS161" s="12">
        <v>0</v>
      </c>
      <c r="AT161" s="12">
        <v>5000000</v>
      </c>
    </row>
    <row r="162" spans="1:46" ht="12.75" hidden="1">
      <c r="A162" s="1" t="s">
        <v>244</v>
      </c>
      <c r="B162" s="12">
        <v>142671029</v>
      </c>
      <c r="C162" s="12">
        <v>66808130</v>
      </c>
      <c r="D162" s="12">
        <v>0</v>
      </c>
      <c r="E162" s="12">
        <v>1070000</v>
      </c>
      <c r="F162" s="12">
        <v>0</v>
      </c>
      <c r="G162" s="12">
        <v>0</v>
      </c>
      <c r="H162" s="12">
        <v>0</v>
      </c>
      <c r="I162" s="12">
        <v>523500</v>
      </c>
      <c r="J162" s="12">
        <v>0</v>
      </c>
      <c r="K162" s="12">
        <v>16490640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60480924</v>
      </c>
      <c r="V162" s="12">
        <v>0</v>
      </c>
      <c r="W162" s="12">
        <v>132000</v>
      </c>
      <c r="X162" s="12">
        <v>0</v>
      </c>
      <c r="Y162" s="12">
        <v>325915</v>
      </c>
      <c r="Z162" s="12">
        <v>0</v>
      </c>
      <c r="AA162" s="12">
        <v>0</v>
      </c>
      <c r="AB162" s="12">
        <v>0</v>
      </c>
      <c r="AC162" s="12">
        <v>0</v>
      </c>
      <c r="AD162" s="12">
        <v>9845000</v>
      </c>
      <c r="AE162" s="12">
        <v>0</v>
      </c>
      <c r="AF162" s="12">
        <v>0</v>
      </c>
      <c r="AG162" s="12">
        <v>750000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25000000</v>
      </c>
      <c r="AP162" s="12">
        <v>0</v>
      </c>
      <c r="AQ162" s="12">
        <v>0</v>
      </c>
      <c r="AR162" s="12">
        <v>0</v>
      </c>
      <c r="AS162" s="12">
        <v>0</v>
      </c>
      <c r="AT162" s="12">
        <v>3500000</v>
      </c>
    </row>
    <row r="163" spans="1:46" ht="12.75" hidden="1">
      <c r="A163" s="1" t="s">
        <v>245</v>
      </c>
      <c r="B163" s="12">
        <v>45218701</v>
      </c>
      <c r="C163" s="12">
        <v>54582550</v>
      </c>
      <c r="D163" s="12">
        <v>3500000</v>
      </c>
      <c r="E163" s="12">
        <v>2564640</v>
      </c>
      <c r="F163" s="12">
        <v>1421498</v>
      </c>
      <c r="G163" s="12">
        <v>7843740</v>
      </c>
      <c r="H163" s="12">
        <v>4879844</v>
      </c>
      <c r="I163" s="12">
        <v>4529524</v>
      </c>
      <c r="J163" s="12">
        <v>0</v>
      </c>
      <c r="K163" s="12">
        <v>7833024</v>
      </c>
      <c r="L163" s="12">
        <v>2496990</v>
      </c>
      <c r="M163" s="12">
        <v>6198600</v>
      </c>
      <c r="N163" s="12">
        <v>17874255</v>
      </c>
      <c r="O163" s="12">
        <v>20088686</v>
      </c>
      <c r="P163" s="12">
        <v>3252243</v>
      </c>
      <c r="Q163" s="12">
        <v>11214178</v>
      </c>
      <c r="R163" s="12">
        <v>6431314</v>
      </c>
      <c r="S163" s="12">
        <v>12785909</v>
      </c>
      <c r="T163" s="12">
        <v>1967630</v>
      </c>
      <c r="U163" s="12">
        <v>11503613</v>
      </c>
      <c r="V163" s="12">
        <v>5895270</v>
      </c>
      <c r="W163" s="12">
        <v>2421751</v>
      </c>
      <c r="X163" s="12">
        <v>1902937</v>
      </c>
      <c r="Y163" s="12">
        <v>17918000</v>
      </c>
      <c r="Z163" s="12">
        <v>0</v>
      </c>
      <c r="AA163" s="12">
        <v>9256628</v>
      </c>
      <c r="AB163" s="12">
        <v>9438047</v>
      </c>
      <c r="AC163" s="12">
        <v>0</v>
      </c>
      <c r="AD163" s="12">
        <v>6668431</v>
      </c>
      <c r="AE163" s="12">
        <v>8711344</v>
      </c>
      <c r="AF163" s="12">
        <v>9056245</v>
      </c>
      <c r="AG163" s="12">
        <v>2794562</v>
      </c>
      <c r="AH163" s="12">
        <v>2653500</v>
      </c>
      <c r="AI163" s="12">
        <v>4957215</v>
      </c>
      <c r="AJ163" s="12">
        <v>13969383</v>
      </c>
      <c r="AK163" s="12">
        <v>6818494</v>
      </c>
      <c r="AL163" s="12">
        <v>15144012</v>
      </c>
      <c r="AM163" s="12">
        <v>12420760</v>
      </c>
      <c r="AN163" s="12">
        <v>17828504</v>
      </c>
      <c r="AO163" s="12">
        <v>11043825</v>
      </c>
      <c r="AP163" s="12">
        <v>15344136</v>
      </c>
      <c r="AQ163" s="12">
        <v>15128000</v>
      </c>
      <c r="AR163" s="12">
        <v>15072704</v>
      </c>
      <c r="AS163" s="12">
        <v>8644347</v>
      </c>
      <c r="AT163" s="12">
        <v>6036282</v>
      </c>
    </row>
    <row r="164" spans="1:46" ht="12.75" hidden="1">
      <c r="A164" s="1" t="s">
        <v>246</v>
      </c>
      <c r="B164" s="12">
        <v>376527918</v>
      </c>
      <c r="C164" s="12">
        <v>736326810</v>
      </c>
      <c r="D164" s="12">
        <v>12842108</v>
      </c>
      <c r="E164" s="12">
        <v>2845000</v>
      </c>
      <c r="F164" s="12">
        <v>1153651</v>
      </c>
      <c r="G164" s="12">
        <v>5488110</v>
      </c>
      <c r="H164" s="12">
        <v>2223366</v>
      </c>
      <c r="I164" s="12">
        <v>7500000</v>
      </c>
      <c r="J164" s="12">
        <v>0</v>
      </c>
      <c r="K164" s="12">
        <v>0</v>
      </c>
      <c r="L164" s="12">
        <v>3739680</v>
      </c>
      <c r="M164" s="12">
        <v>1134000</v>
      </c>
      <c r="N164" s="12">
        <v>0</v>
      </c>
      <c r="O164" s="12">
        <v>3536649</v>
      </c>
      <c r="P164" s="12">
        <v>0</v>
      </c>
      <c r="Q164" s="12">
        <v>11682223</v>
      </c>
      <c r="R164" s="12">
        <v>0</v>
      </c>
      <c r="S164" s="12">
        <v>0</v>
      </c>
      <c r="T164" s="12">
        <v>89340</v>
      </c>
      <c r="U164" s="12">
        <v>90586149</v>
      </c>
      <c r="V164" s="12">
        <v>3169267</v>
      </c>
      <c r="W164" s="12">
        <v>5339456</v>
      </c>
      <c r="X164" s="12">
        <v>714026</v>
      </c>
      <c r="Y164" s="12">
        <v>0</v>
      </c>
      <c r="Z164" s="12">
        <v>0</v>
      </c>
      <c r="AA164" s="12">
        <v>3641632</v>
      </c>
      <c r="AB164" s="12">
        <v>20500000</v>
      </c>
      <c r="AC164" s="12">
        <v>0</v>
      </c>
      <c r="AD164" s="12">
        <v>3084800</v>
      </c>
      <c r="AE164" s="12">
        <v>3170800</v>
      </c>
      <c r="AF164" s="12">
        <v>13810422</v>
      </c>
      <c r="AG164" s="12">
        <v>0</v>
      </c>
      <c r="AH164" s="12">
        <v>7665237</v>
      </c>
      <c r="AI164" s="12">
        <v>41830784</v>
      </c>
      <c r="AJ164" s="12">
        <v>0</v>
      </c>
      <c r="AK164" s="12">
        <v>9278376</v>
      </c>
      <c r="AL164" s="12">
        <v>0</v>
      </c>
      <c r="AM164" s="12">
        <v>0</v>
      </c>
      <c r="AN164" s="12">
        <v>24076419</v>
      </c>
      <c r="AO164" s="12">
        <v>160000000</v>
      </c>
      <c r="AP164" s="12">
        <v>9583587</v>
      </c>
      <c r="AQ164" s="12">
        <v>28674000</v>
      </c>
      <c r="AR164" s="12">
        <v>0</v>
      </c>
      <c r="AS164" s="12">
        <v>500000</v>
      </c>
      <c r="AT164" s="12">
        <v>10000000</v>
      </c>
    </row>
    <row r="165" spans="1:46" ht="12.75" hidden="1">
      <c r="A165" s="1" t="s">
        <v>247</v>
      </c>
      <c r="B165" s="12">
        <v>9182214</v>
      </c>
      <c r="C165" s="12">
        <v>376041200</v>
      </c>
      <c r="D165" s="12">
        <v>2081183</v>
      </c>
      <c r="E165" s="12">
        <v>677000</v>
      </c>
      <c r="F165" s="12">
        <v>2108000</v>
      </c>
      <c r="G165" s="12">
        <v>0</v>
      </c>
      <c r="H165" s="12">
        <v>13222272</v>
      </c>
      <c r="I165" s="12">
        <v>1993555</v>
      </c>
      <c r="J165" s="12">
        <v>0</v>
      </c>
      <c r="K165" s="12">
        <v>27706945</v>
      </c>
      <c r="L165" s="12">
        <v>2997718</v>
      </c>
      <c r="M165" s="12">
        <v>4205000</v>
      </c>
      <c r="N165" s="12">
        <v>0</v>
      </c>
      <c r="O165" s="12">
        <v>10386073</v>
      </c>
      <c r="P165" s="12">
        <v>0</v>
      </c>
      <c r="Q165" s="12">
        <v>0</v>
      </c>
      <c r="R165" s="12">
        <v>0</v>
      </c>
      <c r="S165" s="12">
        <v>210000</v>
      </c>
      <c r="T165" s="12">
        <v>0</v>
      </c>
      <c r="U165" s="12">
        <v>61379706</v>
      </c>
      <c r="V165" s="12">
        <v>4686603</v>
      </c>
      <c r="W165" s="12">
        <v>0</v>
      </c>
      <c r="X165" s="12">
        <v>1451500</v>
      </c>
      <c r="Y165" s="12">
        <v>40063966</v>
      </c>
      <c r="Z165" s="12">
        <v>0</v>
      </c>
      <c r="AA165" s="12">
        <v>0</v>
      </c>
      <c r="AB165" s="12">
        <v>0</v>
      </c>
      <c r="AC165" s="12">
        <v>0</v>
      </c>
      <c r="AD165" s="12">
        <v>2796000</v>
      </c>
      <c r="AE165" s="12">
        <v>7034779</v>
      </c>
      <c r="AF165" s="12">
        <v>0</v>
      </c>
      <c r="AG165" s="12">
        <v>0</v>
      </c>
      <c r="AH165" s="12">
        <v>0</v>
      </c>
      <c r="AI165" s="12">
        <v>15094800</v>
      </c>
      <c r="AJ165" s="12">
        <v>1635400</v>
      </c>
      <c r="AK165" s="12">
        <v>0</v>
      </c>
      <c r="AL165" s="12">
        <v>0</v>
      </c>
      <c r="AM165" s="12">
        <v>33383369</v>
      </c>
      <c r="AN165" s="12">
        <v>10071489</v>
      </c>
      <c r="AO165" s="12">
        <v>8400000</v>
      </c>
      <c r="AP165" s="12">
        <v>10329782</v>
      </c>
      <c r="AQ165" s="12">
        <v>3115644</v>
      </c>
      <c r="AR165" s="12">
        <v>663060</v>
      </c>
      <c r="AS165" s="12">
        <v>2672000</v>
      </c>
      <c r="AT165" s="12">
        <v>0</v>
      </c>
    </row>
    <row r="166" ht="12.75">
      <c r="A166" s="27" t="s">
        <v>756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2" width="11.28125" style="0" bestFit="1" customWidth="1"/>
    <col min="3" max="5" width="10.00390625" style="0" bestFit="1" customWidth="1"/>
    <col min="6" max="6" width="10.421875" style="0" bestFit="1" customWidth="1"/>
    <col min="8" max="8" width="10.421875" style="0" bestFit="1" customWidth="1"/>
    <col min="9" max="10" width="10.00390625" style="0" bestFit="1" customWidth="1"/>
    <col min="11" max="11" width="11.28125" style="0" bestFit="1" customWidth="1"/>
    <col min="12" max="12" width="10.00390625" style="0" bestFit="1" customWidth="1"/>
    <col min="13" max="13" width="12.00390625" style="0" bestFit="1" customWidth="1"/>
    <col min="14" max="14" width="10.00390625" style="0" bestFit="1" customWidth="1"/>
    <col min="15" max="15" width="11.28125" style="0" bestFit="1" customWidth="1"/>
    <col min="16" max="16" width="10.00390625" style="0" bestFit="1" customWidth="1"/>
    <col min="17" max="17" width="14.28125" style="0" bestFit="1" customWidth="1"/>
    <col min="18" max="19" width="10.00390625" style="0" bestFit="1" customWidth="1"/>
    <col min="20" max="20" width="14.421875" style="0" bestFit="1" customWidth="1"/>
    <col min="21" max="22" width="10.00390625" style="0" bestFit="1" customWidth="1"/>
    <col min="23" max="23" width="10.7109375" style="0" bestFit="1" customWidth="1"/>
    <col min="24" max="25" width="10.00390625" style="0" bestFit="1" customWidth="1"/>
  </cols>
  <sheetData>
    <row r="1" spans="1:62" ht="15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25" ht="12.75">
      <c r="A2" s="67" t="s">
        <v>758</v>
      </c>
      <c r="B2" s="28" t="s">
        <v>248</v>
      </c>
      <c r="C2" s="28" t="s">
        <v>249</v>
      </c>
      <c r="D2" s="28" t="s">
        <v>250</v>
      </c>
      <c r="E2" s="28" t="s">
        <v>251</v>
      </c>
      <c r="F2" s="28" t="s">
        <v>252</v>
      </c>
      <c r="G2" s="28" t="s">
        <v>253</v>
      </c>
      <c r="H2" s="28" t="s">
        <v>254</v>
      </c>
      <c r="I2" s="28" t="s">
        <v>255</v>
      </c>
      <c r="J2" s="28" t="s">
        <v>256</v>
      </c>
      <c r="K2" s="28" t="s">
        <v>257</v>
      </c>
      <c r="L2" s="28" t="s">
        <v>258</v>
      </c>
      <c r="M2" s="28" t="s">
        <v>259</v>
      </c>
      <c r="N2" s="28" t="s">
        <v>260</v>
      </c>
      <c r="O2" s="28" t="s">
        <v>261</v>
      </c>
      <c r="P2" s="28" t="s">
        <v>262</v>
      </c>
      <c r="Q2" s="28" t="s">
        <v>263</v>
      </c>
      <c r="R2" s="28" t="s">
        <v>264</v>
      </c>
      <c r="S2" s="28" t="s">
        <v>265</v>
      </c>
      <c r="T2" s="28" t="s">
        <v>266</v>
      </c>
      <c r="U2" s="28" t="s">
        <v>267</v>
      </c>
      <c r="V2" s="28" t="s">
        <v>268</v>
      </c>
      <c r="W2" s="28" t="s">
        <v>269</v>
      </c>
      <c r="X2" s="28" t="s">
        <v>270</v>
      </c>
      <c r="Y2" s="29" t="s">
        <v>271</v>
      </c>
    </row>
    <row r="3" spans="1:25" ht="12.75">
      <c r="A3" s="30"/>
      <c r="B3" s="2" t="s">
        <v>272</v>
      </c>
      <c r="C3" s="2" t="s">
        <v>273</v>
      </c>
      <c r="D3" s="2" t="s">
        <v>274</v>
      </c>
      <c r="E3" s="2" t="s">
        <v>275</v>
      </c>
      <c r="F3" s="2" t="s">
        <v>276</v>
      </c>
      <c r="G3" s="2" t="s">
        <v>277</v>
      </c>
      <c r="H3" s="2" t="s">
        <v>278</v>
      </c>
      <c r="I3" s="2" t="s">
        <v>279</v>
      </c>
      <c r="J3" s="2" t="s">
        <v>280</v>
      </c>
      <c r="K3" s="2" t="s">
        <v>281</v>
      </c>
      <c r="L3" s="2" t="s">
        <v>282</v>
      </c>
      <c r="M3" s="2" t="s">
        <v>283</v>
      </c>
      <c r="N3" s="2" t="s">
        <v>284</v>
      </c>
      <c r="O3" s="2" t="s">
        <v>285</v>
      </c>
      <c r="P3" s="2" t="s">
        <v>286</v>
      </c>
      <c r="Q3" s="2" t="s">
        <v>287</v>
      </c>
      <c r="R3" s="2" t="s">
        <v>288</v>
      </c>
      <c r="S3" s="2" t="s">
        <v>289</v>
      </c>
      <c r="T3" s="2" t="s">
        <v>290</v>
      </c>
      <c r="U3" s="2" t="s">
        <v>291</v>
      </c>
      <c r="V3" s="2" t="s">
        <v>292</v>
      </c>
      <c r="W3" s="2" t="s">
        <v>293</v>
      </c>
      <c r="X3" s="2" t="s">
        <v>294</v>
      </c>
      <c r="Y3" s="31" t="s">
        <v>295</v>
      </c>
    </row>
    <row r="4" spans="1:25" ht="12.75">
      <c r="A4" s="30"/>
      <c r="B4" s="2" t="s">
        <v>98</v>
      </c>
      <c r="C4" s="2" t="s">
        <v>95</v>
      </c>
      <c r="D4" s="2" t="s">
        <v>95</v>
      </c>
      <c r="E4" s="2" t="s">
        <v>93</v>
      </c>
      <c r="F4" s="2" t="s">
        <v>296</v>
      </c>
      <c r="G4" s="2" t="s">
        <v>93</v>
      </c>
      <c r="H4" s="2" t="s">
        <v>93</v>
      </c>
      <c r="I4" s="2" t="s">
        <v>93</v>
      </c>
      <c r="J4" s="2" t="s">
        <v>95</v>
      </c>
      <c r="K4" s="2" t="s">
        <v>98</v>
      </c>
      <c r="L4" s="2" t="s">
        <v>95</v>
      </c>
      <c r="M4" s="2" t="s">
        <v>93</v>
      </c>
      <c r="N4" s="2" t="s">
        <v>95</v>
      </c>
      <c r="O4" s="2" t="s">
        <v>95</v>
      </c>
      <c r="P4" s="2" t="s">
        <v>95</v>
      </c>
      <c r="Q4" s="2" t="s">
        <v>98</v>
      </c>
      <c r="R4" s="2" t="s">
        <v>93</v>
      </c>
      <c r="S4" s="2" t="s">
        <v>95</v>
      </c>
      <c r="T4" s="2" t="s">
        <v>297</v>
      </c>
      <c r="U4" s="2" t="s">
        <v>98</v>
      </c>
      <c r="V4" s="2" t="s">
        <v>95</v>
      </c>
      <c r="W4" s="2" t="s">
        <v>98</v>
      </c>
      <c r="X4" s="2" t="s">
        <v>95</v>
      </c>
      <c r="Y4" s="31" t="s">
        <v>298</v>
      </c>
    </row>
    <row r="5" spans="1:25" ht="16.5">
      <c r="A5" s="32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3"/>
    </row>
    <row r="6" spans="1:25" ht="12.75">
      <c r="A6" s="34" t="s">
        <v>110</v>
      </c>
      <c r="B6" s="4">
        <v>4374348503</v>
      </c>
      <c r="C6" s="4">
        <v>102259325</v>
      </c>
      <c r="D6" s="4">
        <v>193047835</v>
      </c>
      <c r="E6" s="4">
        <v>89807738</v>
      </c>
      <c r="F6" s="4">
        <v>81890607</v>
      </c>
      <c r="G6" s="4">
        <v>66546210</v>
      </c>
      <c r="H6" s="4">
        <v>161884548</v>
      </c>
      <c r="I6" s="4">
        <v>70884108</v>
      </c>
      <c r="J6" s="4">
        <v>105154182</v>
      </c>
      <c r="K6" s="4">
        <v>1617397184</v>
      </c>
      <c r="L6" s="4">
        <v>388791</v>
      </c>
      <c r="M6" s="4">
        <v>102752260</v>
      </c>
      <c r="N6" s="4">
        <v>339822414</v>
      </c>
      <c r="O6" s="4">
        <v>512250000</v>
      </c>
      <c r="P6" s="4">
        <v>203633000</v>
      </c>
      <c r="Q6" s="4">
        <v>1153765952</v>
      </c>
      <c r="R6" s="4">
        <v>103613747</v>
      </c>
      <c r="S6" s="4">
        <v>178419593</v>
      </c>
      <c r="T6" s="4">
        <v>84491457</v>
      </c>
      <c r="U6" s="4">
        <v>520373000</v>
      </c>
      <c r="V6" s="4">
        <v>416552721</v>
      </c>
      <c r="W6" s="4">
        <v>682024130</v>
      </c>
      <c r="X6" s="4">
        <v>133086683</v>
      </c>
      <c r="Y6" s="35">
        <v>145209100</v>
      </c>
    </row>
    <row r="7" spans="1:25" ht="12.75">
      <c r="A7" s="36" t="s">
        <v>111</v>
      </c>
      <c r="B7" s="5">
        <v>4176314817</v>
      </c>
      <c r="C7" s="5">
        <v>101756000</v>
      </c>
      <c r="D7" s="5">
        <v>200354575</v>
      </c>
      <c r="E7" s="5">
        <v>124549018</v>
      </c>
      <c r="F7" s="5">
        <v>80813179</v>
      </c>
      <c r="G7" s="5">
        <v>59709199</v>
      </c>
      <c r="H7" s="5">
        <v>160893999</v>
      </c>
      <c r="I7" s="5">
        <v>70534248</v>
      </c>
      <c r="J7" s="5">
        <v>107653537</v>
      </c>
      <c r="K7" s="5">
        <v>1420427448</v>
      </c>
      <c r="L7" s="5">
        <v>413011</v>
      </c>
      <c r="M7" s="5">
        <v>101874114</v>
      </c>
      <c r="N7" s="5">
        <v>339820072</v>
      </c>
      <c r="O7" s="5">
        <v>497749000</v>
      </c>
      <c r="P7" s="5">
        <v>192628157</v>
      </c>
      <c r="Q7" s="5">
        <v>1153147588</v>
      </c>
      <c r="R7" s="5">
        <v>103330613</v>
      </c>
      <c r="S7" s="5">
        <v>176040441</v>
      </c>
      <c r="T7" s="5">
        <v>84491457</v>
      </c>
      <c r="U7" s="5">
        <v>518761000</v>
      </c>
      <c r="V7" s="5">
        <v>424043557</v>
      </c>
      <c r="W7" s="5">
        <v>788015050</v>
      </c>
      <c r="X7" s="5">
        <v>123607612</v>
      </c>
      <c r="Y7" s="37">
        <v>162190917</v>
      </c>
    </row>
    <row r="8" spans="1:25" ht="12.75">
      <c r="A8" s="36" t="s">
        <v>112</v>
      </c>
      <c r="B8" s="5">
        <f>+B6-B7</f>
        <v>198033686</v>
      </c>
      <c r="C8" s="5">
        <f aca="true" t="shared" si="0" ref="C8:Y8">+C6-C7</f>
        <v>503325</v>
      </c>
      <c r="D8" s="5">
        <f t="shared" si="0"/>
        <v>-7306740</v>
      </c>
      <c r="E8" s="5">
        <f t="shared" si="0"/>
        <v>-34741280</v>
      </c>
      <c r="F8" s="5">
        <f t="shared" si="0"/>
        <v>1077428</v>
      </c>
      <c r="G8" s="5">
        <f t="shared" si="0"/>
        <v>6837011</v>
      </c>
      <c r="H8" s="5">
        <f t="shared" si="0"/>
        <v>990549</v>
      </c>
      <c r="I8" s="5">
        <f t="shared" si="0"/>
        <v>349860</v>
      </c>
      <c r="J8" s="5">
        <f t="shared" si="0"/>
        <v>-2499355</v>
      </c>
      <c r="K8" s="5">
        <f t="shared" si="0"/>
        <v>196969736</v>
      </c>
      <c r="L8" s="5">
        <f t="shared" si="0"/>
        <v>-24220</v>
      </c>
      <c r="M8" s="5">
        <f t="shared" si="0"/>
        <v>878146</v>
      </c>
      <c r="N8" s="5">
        <f t="shared" si="0"/>
        <v>2342</v>
      </c>
      <c r="O8" s="5">
        <f t="shared" si="0"/>
        <v>14501000</v>
      </c>
      <c r="P8" s="5">
        <f t="shared" si="0"/>
        <v>11004843</v>
      </c>
      <c r="Q8" s="5">
        <f t="shared" si="0"/>
        <v>618364</v>
      </c>
      <c r="R8" s="5">
        <f t="shared" si="0"/>
        <v>283134</v>
      </c>
      <c r="S8" s="5">
        <f t="shared" si="0"/>
        <v>2379152</v>
      </c>
      <c r="T8" s="5">
        <f t="shared" si="0"/>
        <v>0</v>
      </c>
      <c r="U8" s="5">
        <f t="shared" si="0"/>
        <v>1612000</v>
      </c>
      <c r="V8" s="5">
        <f t="shared" si="0"/>
        <v>-7490836</v>
      </c>
      <c r="W8" s="5">
        <f t="shared" si="0"/>
        <v>-105990920</v>
      </c>
      <c r="X8" s="5">
        <f t="shared" si="0"/>
        <v>9479071</v>
      </c>
      <c r="Y8" s="37">
        <f t="shared" si="0"/>
        <v>-16981817</v>
      </c>
    </row>
    <row r="9" spans="1:25" ht="12.75">
      <c r="A9" s="36" t="s">
        <v>113</v>
      </c>
      <c r="B9" s="5">
        <v>305136046</v>
      </c>
      <c r="C9" s="5">
        <v>1612285</v>
      </c>
      <c r="D9" s="5">
        <v>-7304996</v>
      </c>
      <c r="E9" s="5">
        <v>670048</v>
      </c>
      <c r="F9" s="5">
        <v>37752000</v>
      </c>
      <c r="G9" s="5">
        <v>7420</v>
      </c>
      <c r="H9" s="5">
        <v>2392461</v>
      </c>
      <c r="I9" s="5">
        <v>1602475</v>
      </c>
      <c r="J9" s="5">
        <v>-3198490</v>
      </c>
      <c r="K9" s="5">
        <v>609381742</v>
      </c>
      <c r="L9" s="5">
        <v>-22038</v>
      </c>
      <c r="M9" s="5">
        <v>17179931</v>
      </c>
      <c r="N9" s="5">
        <v>-7987091</v>
      </c>
      <c r="O9" s="5">
        <v>99546008</v>
      </c>
      <c r="P9" s="5">
        <v>-42156246</v>
      </c>
      <c r="Q9" s="5">
        <v>24145244</v>
      </c>
      <c r="R9" s="5">
        <v>65732</v>
      </c>
      <c r="S9" s="5">
        <v>9279600</v>
      </c>
      <c r="T9" s="5">
        <v>0</v>
      </c>
      <c r="U9" s="5">
        <v>41160</v>
      </c>
      <c r="V9" s="5">
        <v>-7490732</v>
      </c>
      <c r="W9" s="5">
        <v>22110000</v>
      </c>
      <c r="X9" s="5">
        <v>2512319</v>
      </c>
      <c r="Y9" s="37">
        <v>503922361</v>
      </c>
    </row>
    <row r="10" spans="1:25" ht="25.5">
      <c r="A10" s="36" t="s">
        <v>114</v>
      </c>
      <c r="B10" s="5">
        <v>173885569</v>
      </c>
      <c r="C10" s="5">
        <v>-1287715</v>
      </c>
      <c r="D10" s="5">
        <v>-7304996</v>
      </c>
      <c r="E10" s="5">
        <v>670048</v>
      </c>
      <c r="F10" s="5">
        <v>1487000</v>
      </c>
      <c r="G10" s="5">
        <v>7420</v>
      </c>
      <c r="H10" s="5">
        <v>2392461</v>
      </c>
      <c r="I10" s="5">
        <v>-70281</v>
      </c>
      <c r="J10" s="5">
        <v>-3198490</v>
      </c>
      <c r="K10" s="5">
        <v>609381742</v>
      </c>
      <c r="L10" s="5">
        <v>-22038</v>
      </c>
      <c r="M10" s="5">
        <v>13981931</v>
      </c>
      <c r="N10" s="5">
        <v>6295493</v>
      </c>
      <c r="O10" s="5">
        <v>99546008</v>
      </c>
      <c r="P10" s="5">
        <v>-42156246</v>
      </c>
      <c r="Q10" s="5">
        <v>19095244</v>
      </c>
      <c r="R10" s="5">
        <v>-442268</v>
      </c>
      <c r="S10" s="5">
        <v>9303601</v>
      </c>
      <c r="T10" s="5">
        <v>0</v>
      </c>
      <c r="U10" s="5">
        <v>41160</v>
      </c>
      <c r="V10" s="5">
        <v>-7490732</v>
      </c>
      <c r="W10" s="5">
        <v>-8138000</v>
      </c>
      <c r="X10" s="5">
        <v>2512319</v>
      </c>
      <c r="Y10" s="37">
        <v>306640701</v>
      </c>
    </row>
    <row r="11" spans="1:25" ht="25.5">
      <c r="A11" s="36" t="s">
        <v>115</v>
      </c>
      <c r="B11" s="5">
        <f>IF((B130+B131)=0,0,(B132-(B137-(((B134+B135+B136)*(B129/(B130+B131)))-B133))))</f>
        <v>259209.17218536139</v>
      </c>
      <c r="C11" s="5">
        <f aca="true" t="shared" si="1" ref="C11:Y11">IF((C130+C131)=0,0,(C132-(C137-(((C134+C135+C136)*(C129/(C130+C131)))-C133))))</f>
        <v>50027951.68909726</v>
      </c>
      <c r="D11" s="5">
        <f t="shared" si="1"/>
        <v>35913142.58496399</v>
      </c>
      <c r="E11" s="5">
        <f t="shared" si="1"/>
        <v>8553.666561555408</v>
      </c>
      <c r="F11" s="5">
        <f t="shared" si="1"/>
        <v>0</v>
      </c>
      <c r="G11" s="5">
        <f t="shared" si="1"/>
        <v>970222.7186635826</v>
      </c>
      <c r="H11" s="5">
        <f t="shared" si="1"/>
        <v>2385192.0774214864</v>
      </c>
      <c r="I11" s="5">
        <f t="shared" si="1"/>
        <v>17010176.253503956</v>
      </c>
      <c r="J11" s="5">
        <f t="shared" si="1"/>
        <v>13110443.818476588</v>
      </c>
      <c r="K11" s="5">
        <f t="shared" si="1"/>
        <v>-259853397.27854884</v>
      </c>
      <c r="L11" s="5">
        <f t="shared" si="1"/>
        <v>0</v>
      </c>
      <c r="M11" s="5">
        <f t="shared" si="1"/>
        <v>15278964.50850772</v>
      </c>
      <c r="N11" s="5">
        <f t="shared" si="1"/>
        <v>0</v>
      </c>
      <c r="O11" s="5">
        <f t="shared" si="1"/>
        <v>249161121.30862385</v>
      </c>
      <c r="P11" s="5">
        <f t="shared" si="1"/>
        <v>24386434.176185414</v>
      </c>
      <c r="Q11" s="5">
        <f t="shared" si="1"/>
        <v>96205046.36909506</v>
      </c>
      <c r="R11" s="5">
        <f t="shared" si="1"/>
        <v>0</v>
      </c>
      <c r="S11" s="5">
        <f t="shared" si="1"/>
        <v>0</v>
      </c>
      <c r="T11" s="5">
        <f t="shared" si="1"/>
        <v>-11451664</v>
      </c>
      <c r="U11" s="5">
        <f t="shared" si="1"/>
        <v>-71275.9291251778</v>
      </c>
      <c r="V11" s="5">
        <f t="shared" si="1"/>
        <v>236404349.28287923</v>
      </c>
      <c r="W11" s="5">
        <f t="shared" si="1"/>
        <v>30650356.09896426</v>
      </c>
      <c r="X11" s="5">
        <f t="shared" si="1"/>
        <v>-86307005.96334942</v>
      </c>
      <c r="Y11" s="37">
        <f t="shared" si="1"/>
        <v>29367764</v>
      </c>
    </row>
    <row r="12" spans="1:25" ht="12.75">
      <c r="A12" s="36" t="s">
        <v>116</v>
      </c>
      <c r="B12" s="6">
        <f>IF(((B138+B139+(B140*B141/100))/12)=0,0,B9/((B138+B139+(B140*B141/100))/12))</f>
        <v>1.2169293715626803</v>
      </c>
      <c r="C12" s="6">
        <f aca="true" t="shared" si="2" ref="C12:Y12">IF(((C138+C139+(C140*C141/100))/12)=0,0,C9/((C138+C139+(C140*C141/100))/12))</f>
        <v>0.2370955197737991</v>
      </c>
      <c r="D12" s="6">
        <f t="shared" si="2"/>
        <v>-0.5754035583841988</v>
      </c>
      <c r="E12" s="6">
        <f t="shared" si="2"/>
        <v>0.07119706598429108</v>
      </c>
      <c r="F12" s="6">
        <f t="shared" si="2"/>
        <v>6.568189618465843</v>
      </c>
      <c r="G12" s="6">
        <f t="shared" si="2"/>
        <v>0.0019788867716459876</v>
      </c>
      <c r="H12" s="6">
        <f t="shared" si="2"/>
        <v>0.21128223178809022</v>
      </c>
      <c r="I12" s="6">
        <f t="shared" si="2"/>
        <v>0.31611151013893923</v>
      </c>
      <c r="J12" s="6">
        <f t="shared" si="2"/>
        <v>-0.463796348863663</v>
      </c>
      <c r="K12" s="6">
        <f t="shared" si="2"/>
        <v>5.500385677135207</v>
      </c>
      <c r="L12" s="6">
        <f t="shared" si="2"/>
        <v>-0.8109570087542732</v>
      </c>
      <c r="M12" s="6">
        <f t="shared" si="2"/>
        <v>2.697017331749765</v>
      </c>
      <c r="N12" s="6">
        <f t="shared" si="2"/>
        <v>-0.3555493184399322</v>
      </c>
      <c r="O12" s="6">
        <f t="shared" si="2"/>
        <v>3.2244685486988236</v>
      </c>
      <c r="P12" s="6">
        <f t="shared" si="2"/>
        <v>-4.40499649314789</v>
      </c>
      <c r="Q12" s="6">
        <f t="shared" si="2"/>
        <v>0.30538579934741616</v>
      </c>
      <c r="R12" s="6">
        <f t="shared" si="2"/>
        <v>0.009623311005424375</v>
      </c>
      <c r="S12" s="6">
        <f t="shared" si="2"/>
        <v>0.7834109001948518</v>
      </c>
      <c r="T12" s="6">
        <f t="shared" si="2"/>
        <v>0</v>
      </c>
      <c r="U12" s="6">
        <f t="shared" si="2"/>
        <v>0.0011441856456962617</v>
      </c>
      <c r="V12" s="6">
        <f t="shared" si="2"/>
        <v>-0.35142466848936177</v>
      </c>
      <c r="W12" s="6">
        <f t="shared" si="2"/>
        <v>0.44796941602779866</v>
      </c>
      <c r="X12" s="6">
        <f t="shared" si="2"/>
        <v>0.2950315953553252</v>
      </c>
      <c r="Y12" s="38">
        <f t="shared" si="2"/>
        <v>48.48923237355974</v>
      </c>
    </row>
    <row r="13" spans="1:25" ht="12.75">
      <c r="A13" s="34" t="s">
        <v>117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39"/>
    </row>
    <row r="14" spans="1:25" ht="12.75">
      <c r="A14" s="36" t="s">
        <v>118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40"/>
    </row>
    <row r="15" spans="1:25" ht="12.75">
      <c r="A15" s="41" t="s">
        <v>119</v>
      </c>
      <c r="B15" s="9">
        <f>IF(B142=0,0,(B6-B142)*100/B142)</f>
        <v>13.128561440419725</v>
      </c>
      <c r="C15" s="9">
        <f aca="true" t="shared" si="3" ref="C15:Y15">IF(C142=0,0,(C6-C142)*100/C142)</f>
        <v>15.057365127540907</v>
      </c>
      <c r="D15" s="9">
        <f t="shared" si="3"/>
        <v>16.95954683480531</v>
      </c>
      <c r="E15" s="9">
        <f t="shared" si="3"/>
        <v>47.27321473219878</v>
      </c>
      <c r="F15" s="9">
        <f t="shared" si="3"/>
        <v>67.84385779350603</v>
      </c>
      <c r="G15" s="9">
        <f t="shared" si="3"/>
        <v>22.79511172703456</v>
      </c>
      <c r="H15" s="9">
        <f t="shared" si="3"/>
        <v>4.051981953311668</v>
      </c>
      <c r="I15" s="9">
        <f t="shared" si="3"/>
        <v>6.650379152623977</v>
      </c>
      <c r="J15" s="9">
        <f t="shared" si="3"/>
        <v>14.647413150788038</v>
      </c>
      <c r="K15" s="9">
        <f t="shared" si="3"/>
        <v>8.409287261651974</v>
      </c>
      <c r="L15" s="9">
        <f t="shared" si="3"/>
        <v>-99.84998610950342</v>
      </c>
      <c r="M15" s="9">
        <f t="shared" si="3"/>
        <v>4.221787199513135</v>
      </c>
      <c r="N15" s="9">
        <f t="shared" si="3"/>
        <v>15.48636791699885</v>
      </c>
      <c r="O15" s="9">
        <f t="shared" si="3"/>
        <v>10.059987796179001</v>
      </c>
      <c r="P15" s="9">
        <f t="shared" si="3"/>
        <v>38.08622887677327</v>
      </c>
      <c r="Q15" s="9">
        <f t="shared" si="3"/>
        <v>3.7348450555463666</v>
      </c>
      <c r="R15" s="9">
        <f t="shared" si="3"/>
        <v>-3.853919103250531</v>
      </c>
      <c r="S15" s="9">
        <f t="shared" si="3"/>
        <v>7.229495551564433</v>
      </c>
      <c r="T15" s="9">
        <f t="shared" si="3"/>
        <v>6.708011677183836</v>
      </c>
      <c r="U15" s="9">
        <f t="shared" si="3"/>
        <v>11.348633188268394</v>
      </c>
      <c r="V15" s="9">
        <f t="shared" si="3"/>
        <v>-2.4091407272692753</v>
      </c>
      <c r="W15" s="9">
        <f t="shared" si="3"/>
        <v>9.433696485245603</v>
      </c>
      <c r="X15" s="9">
        <f t="shared" si="3"/>
        <v>-19.290720282202916</v>
      </c>
      <c r="Y15" s="42">
        <f t="shared" si="3"/>
        <v>-33.643228672444614</v>
      </c>
    </row>
    <row r="16" spans="1:25" ht="12.75">
      <c r="A16" s="43" t="s">
        <v>120</v>
      </c>
      <c r="B16" s="10">
        <f>IF(B144=0,0,(B143-B144)*100/B144)</f>
        <v>13.700748037228035</v>
      </c>
      <c r="C16" s="10">
        <f aca="true" t="shared" si="4" ref="C16:Y16">IF(C144=0,0,(C143-C144)*100/C144)</f>
        <v>24.9845869297164</v>
      </c>
      <c r="D16" s="10">
        <f t="shared" si="4"/>
        <v>10.00000263424508</v>
      </c>
      <c r="E16" s="10">
        <f t="shared" si="4"/>
        <v>7.002191060473269</v>
      </c>
      <c r="F16" s="10">
        <f t="shared" si="4"/>
        <v>132.96842548375685</v>
      </c>
      <c r="G16" s="10">
        <f t="shared" si="4"/>
        <v>0</v>
      </c>
      <c r="H16" s="10">
        <f t="shared" si="4"/>
        <v>-28.338633209570784</v>
      </c>
      <c r="I16" s="10">
        <f t="shared" si="4"/>
        <v>76.81520935960592</v>
      </c>
      <c r="J16" s="10">
        <f t="shared" si="4"/>
        <v>-75.11202831010384</v>
      </c>
      <c r="K16" s="10">
        <f t="shared" si="4"/>
        <v>8.842587199706584</v>
      </c>
      <c r="L16" s="10">
        <f t="shared" si="4"/>
        <v>-99.86405300077942</v>
      </c>
      <c r="M16" s="10">
        <f t="shared" si="4"/>
        <v>0</v>
      </c>
      <c r="N16" s="10">
        <f t="shared" si="4"/>
        <v>-1.2238514429135194</v>
      </c>
      <c r="O16" s="10">
        <f t="shared" si="4"/>
        <v>2.273302537492881</v>
      </c>
      <c r="P16" s="10">
        <f t="shared" si="4"/>
        <v>66.5160581267554</v>
      </c>
      <c r="Q16" s="10">
        <f t="shared" si="4"/>
        <v>1.4061896474476292</v>
      </c>
      <c r="R16" s="10">
        <f t="shared" si="4"/>
        <v>181.5880242825607</v>
      </c>
      <c r="S16" s="10">
        <f t="shared" si="4"/>
        <v>3.118910292280327</v>
      </c>
      <c r="T16" s="10">
        <f t="shared" si="4"/>
        <v>0</v>
      </c>
      <c r="U16" s="10">
        <f t="shared" si="4"/>
        <v>24.427229662788722</v>
      </c>
      <c r="V16" s="10">
        <f t="shared" si="4"/>
        <v>4.466807971458768</v>
      </c>
      <c r="W16" s="10">
        <f t="shared" si="4"/>
        <v>12.336080053202544</v>
      </c>
      <c r="X16" s="10">
        <f t="shared" si="4"/>
        <v>-4.77526733078634</v>
      </c>
      <c r="Y16" s="44">
        <f t="shared" si="4"/>
        <v>0</v>
      </c>
    </row>
    <row r="17" spans="1:25" ht="12.75">
      <c r="A17" s="43" t="s">
        <v>121</v>
      </c>
      <c r="B17" s="10">
        <f>IF(B146=0,0,(B145-B146)*100/B146)</f>
        <v>19.974947634085133</v>
      </c>
      <c r="C17" s="10">
        <f aca="true" t="shared" si="5" ref="C17:Y17">IF(C146=0,0,(C145-C146)*100/C146)</f>
        <v>35.237991331343046</v>
      </c>
      <c r="D17" s="10">
        <f t="shared" si="5"/>
        <v>26.288630547259856</v>
      </c>
      <c r="E17" s="10">
        <f t="shared" si="5"/>
        <v>-100</v>
      </c>
      <c r="F17" s="10">
        <f t="shared" si="5"/>
        <v>0</v>
      </c>
      <c r="G17" s="10">
        <f t="shared" si="5"/>
        <v>0</v>
      </c>
      <c r="H17" s="10">
        <f t="shared" si="5"/>
        <v>-1.6673929501572011</v>
      </c>
      <c r="I17" s="10">
        <f t="shared" si="5"/>
        <v>19.798626262626264</v>
      </c>
      <c r="J17" s="10">
        <f t="shared" si="5"/>
        <v>10.98380476511979</v>
      </c>
      <c r="K17" s="10">
        <f t="shared" si="5"/>
        <v>11.030099260318813</v>
      </c>
      <c r="L17" s="10">
        <f t="shared" si="5"/>
        <v>-100</v>
      </c>
      <c r="M17" s="10">
        <f t="shared" si="5"/>
        <v>0</v>
      </c>
      <c r="N17" s="10">
        <f t="shared" si="5"/>
        <v>11.12379235747304</v>
      </c>
      <c r="O17" s="10">
        <f t="shared" si="5"/>
        <v>11.586145427713529</v>
      </c>
      <c r="P17" s="10">
        <f t="shared" si="5"/>
        <v>50.45311268715524</v>
      </c>
      <c r="Q17" s="10">
        <f t="shared" si="5"/>
        <v>30.359289435020703</v>
      </c>
      <c r="R17" s="10">
        <f t="shared" si="5"/>
        <v>20.02660749864155</v>
      </c>
      <c r="S17" s="10">
        <f t="shared" si="5"/>
        <v>12.838972510686181</v>
      </c>
      <c r="T17" s="10">
        <f t="shared" si="5"/>
        <v>0</v>
      </c>
      <c r="U17" s="10">
        <f t="shared" si="5"/>
        <v>14.785861875579428</v>
      </c>
      <c r="V17" s="10">
        <f t="shared" si="5"/>
        <v>0</v>
      </c>
      <c r="W17" s="10">
        <f t="shared" si="5"/>
        <v>18.15949539118635</v>
      </c>
      <c r="X17" s="10">
        <f t="shared" si="5"/>
        <v>0</v>
      </c>
      <c r="Y17" s="44">
        <f t="shared" si="5"/>
        <v>0</v>
      </c>
    </row>
    <row r="18" spans="1:25" ht="12.75">
      <c r="A18" s="43" t="s">
        <v>122</v>
      </c>
      <c r="B18" s="10">
        <f>IF(B148=0,0,(B147-B148)*100/B148)</f>
        <v>21.818684156909253</v>
      </c>
      <c r="C18" s="10">
        <f aca="true" t="shared" si="6" ref="C18:Y18">IF(C148=0,0,(C147-C148)*100/C148)</f>
        <v>5.4</v>
      </c>
      <c r="D18" s="10">
        <f t="shared" si="6"/>
        <v>10.00000564266896</v>
      </c>
      <c r="E18" s="10">
        <f t="shared" si="6"/>
        <v>533.884375</v>
      </c>
      <c r="F18" s="10">
        <f t="shared" si="6"/>
        <v>19.746099899902564</v>
      </c>
      <c r="G18" s="10">
        <f t="shared" si="6"/>
        <v>0</v>
      </c>
      <c r="H18" s="10">
        <f t="shared" si="6"/>
        <v>-15.7383216118235</v>
      </c>
      <c r="I18" s="10">
        <f t="shared" si="6"/>
        <v>164.75</v>
      </c>
      <c r="J18" s="10">
        <f t="shared" si="6"/>
        <v>-0.14512429193389823</v>
      </c>
      <c r="K18" s="10">
        <f t="shared" si="6"/>
        <v>-0.00022402290497604047</v>
      </c>
      <c r="L18" s="10">
        <f t="shared" si="6"/>
        <v>-100</v>
      </c>
      <c r="M18" s="10">
        <f t="shared" si="6"/>
        <v>0</v>
      </c>
      <c r="N18" s="10">
        <f t="shared" si="6"/>
        <v>12.716938395255523</v>
      </c>
      <c r="O18" s="10">
        <f t="shared" si="6"/>
        <v>6.000361876328765</v>
      </c>
      <c r="P18" s="10">
        <f t="shared" si="6"/>
        <v>41.77084796553823</v>
      </c>
      <c r="Q18" s="10">
        <f t="shared" si="6"/>
        <v>33.84516581036899</v>
      </c>
      <c r="R18" s="10">
        <f t="shared" si="6"/>
        <v>-124.7413939291165</v>
      </c>
      <c r="S18" s="10">
        <f t="shared" si="6"/>
        <v>3.2639510361926054</v>
      </c>
      <c r="T18" s="10">
        <f t="shared" si="6"/>
        <v>0</v>
      </c>
      <c r="U18" s="10">
        <f t="shared" si="6"/>
        <v>1.758148318322515</v>
      </c>
      <c r="V18" s="10">
        <f t="shared" si="6"/>
        <v>0</v>
      </c>
      <c r="W18" s="10">
        <f t="shared" si="6"/>
        <v>3.9035125085914983</v>
      </c>
      <c r="X18" s="10">
        <f t="shared" si="6"/>
        <v>0</v>
      </c>
      <c r="Y18" s="44">
        <f t="shared" si="6"/>
        <v>0</v>
      </c>
    </row>
    <row r="19" spans="1:25" ht="12.75">
      <c r="A19" s="43" t="s">
        <v>123</v>
      </c>
      <c r="B19" s="10">
        <f>IF(B150=0,0,(B149-B150)*100/B150)</f>
        <v>17.22348348792962</v>
      </c>
      <c r="C19" s="10">
        <f aca="true" t="shared" si="7" ref="C19:Y19">IF(C150=0,0,(C149-C150)*100/C150)</f>
        <v>19.476680591579083</v>
      </c>
      <c r="D19" s="10">
        <f t="shared" si="7"/>
        <v>22.62716460099491</v>
      </c>
      <c r="E19" s="10">
        <f t="shared" si="7"/>
        <v>153.03256685184786</v>
      </c>
      <c r="F19" s="10">
        <f t="shared" si="7"/>
        <v>207.66292514370565</v>
      </c>
      <c r="G19" s="10">
        <f t="shared" si="7"/>
        <v>0</v>
      </c>
      <c r="H19" s="10">
        <f t="shared" si="7"/>
        <v>-14.195423541800627</v>
      </c>
      <c r="I19" s="10">
        <f t="shared" si="7"/>
        <v>56.99173143830039</v>
      </c>
      <c r="J19" s="10">
        <f t="shared" si="7"/>
        <v>7.253788346270012</v>
      </c>
      <c r="K19" s="10">
        <f t="shared" si="7"/>
        <v>7.83732927654502</v>
      </c>
      <c r="L19" s="10">
        <f t="shared" si="7"/>
        <v>-99.83279457965858</v>
      </c>
      <c r="M19" s="10">
        <f t="shared" si="7"/>
        <v>0</v>
      </c>
      <c r="N19" s="10">
        <f t="shared" si="7"/>
        <v>7.5354393567941065</v>
      </c>
      <c r="O19" s="10">
        <f t="shared" si="7"/>
        <v>8.290204885310668</v>
      </c>
      <c r="P19" s="10">
        <f t="shared" si="7"/>
        <v>43.336667778148275</v>
      </c>
      <c r="Q19" s="10">
        <f t="shared" si="7"/>
        <v>9.742585133596576</v>
      </c>
      <c r="R19" s="10">
        <f t="shared" si="7"/>
        <v>21.3305182003802</v>
      </c>
      <c r="S19" s="10">
        <f t="shared" si="7"/>
        <v>1.4146501692284545</v>
      </c>
      <c r="T19" s="10">
        <f t="shared" si="7"/>
        <v>0</v>
      </c>
      <c r="U19" s="10">
        <f t="shared" si="7"/>
        <v>13.178788009071807</v>
      </c>
      <c r="V19" s="10">
        <f t="shared" si="7"/>
        <v>-13.553726499945055</v>
      </c>
      <c r="W19" s="10">
        <f t="shared" si="7"/>
        <v>16.7580432192753</v>
      </c>
      <c r="X19" s="10">
        <f t="shared" si="7"/>
        <v>-52.40190320845112</v>
      </c>
      <c r="Y19" s="44">
        <f t="shared" si="7"/>
        <v>0</v>
      </c>
    </row>
    <row r="20" spans="1:25" ht="12.75">
      <c r="A20" s="43" t="s">
        <v>124</v>
      </c>
      <c r="B20" s="10">
        <f>IF(B152=0,0,(B151-B152)*100/B152)</f>
        <v>16.0962598309373</v>
      </c>
      <c r="C20" s="10">
        <f aca="true" t="shared" si="8" ref="C20:Y20">IF(C152=0,0,(C151-C152)*100/C152)</f>
        <v>11.60683742964061</v>
      </c>
      <c r="D20" s="10">
        <f t="shared" si="8"/>
        <v>12.592247529850198</v>
      </c>
      <c r="E20" s="10">
        <f t="shared" si="8"/>
        <v>9.78949159547662</v>
      </c>
      <c r="F20" s="10">
        <f t="shared" si="8"/>
        <v>13.62427932932275</v>
      </c>
      <c r="G20" s="10">
        <f t="shared" si="8"/>
        <v>23.81438165934815</v>
      </c>
      <c r="H20" s="10">
        <f t="shared" si="8"/>
        <v>12.018093343370255</v>
      </c>
      <c r="I20" s="10">
        <f t="shared" si="8"/>
        <v>-1.3398719464948412</v>
      </c>
      <c r="J20" s="10">
        <f t="shared" si="8"/>
        <v>21.88315661760827</v>
      </c>
      <c r="K20" s="10">
        <f t="shared" si="8"/>
        <v>10.628176706990855</v>
      </c>
      <c r="L20" s="10">
        <f t="shared" si="8"/>
        <v>-99.89548613023806</v>
      </c>
      <c r="M20" s="10">
        <f t="shared" si="8"/>
        <v>4.815452884364396</v>
      </c>
      <c r="N20" s="10">
        <f t="shared" si="8"/>
        <v>17.398517712653838</v>
      </c>
      <c r="O20" s="10">
        <f t="shared" si="8"/>
        <v>12.448437540032966</v>
      </c>
      <c r="P20" s="10">
        <f t="shared" si="8"/>
        <v>13.11292770899773</v>
      </c>
      <c r="Q20" s="10">
        <f t="shared" si="8"/>
        <v>9.241575195898825</v>
      </c>
      <c r="R20" s="10">
        <f t="shared" si="8"/>
        <v>-17.296638931464855</v>
      </c>
      <c r="S20" s="10">
        <f t="shared" si="8"/>
        <v>9.859869952651401</v>
      </c>
      <c r="T20" s="10">
        <f t="shared" si="8"/>
        <v>0</v>
      </c>
      <c r="U20" s="10">
        <f t="shared" si="8"/>
        <v>12.29336390337876</v>
      </c>
      <c r="V20" s="10">
        <f t="shared" si="8"/>
        <v>11.532979228865424</v>
      </c>
      <c r="W20" s="10">
        <f t="shared" si="8"/>
        <v>12.377683879062834</v>
      </c>
      <c r="X20" s="10">
        <f t="shared" si="8"/>
        <v>11.665416354088523</v>
      </c>
      <c r="Y20" s="44">
        <f t="shared" si="8"/>
        <v>-27.596554269182906</v>
      </c>
    </row>
    <row r="21" spans="1:25" ht="12.75">
      <c r="A21" s="43" t="s">
        <v>125</v>
      </c>
      <c r="B21" s="10">
        <f>IF(B154=0,0,(B153-B154)*100/B154)</f>
        <v>-10.105480623808607</v>
      </c>
      <c r="C21" s="10">
        <f aca="true" t="shared" si="9" ref="C21:Y21">IF(C154=0,0,(C153-C154)*100/C154)</f>
        <v>0</v>
      </c>
      <c r="D21" s="10">
        <f t="shared" si="9"/>
        <v>0</v>
      </c>
      <c r="E21" s="10">
        <f t="shared" si="9"/>
        <v>118.87932153944034</v>
      </c>
      <c r="F21" s="10">
        <f t="shared" si="9"/>
        <v>0</v>
      </c>
      <c r="G21" s="10">
        <f t="shared" si="9"/>
        <v>0</v>
      </c>
      <c r="H21" s="10">
        <f t="shared" si="9"/>
        <v>-100</v>
      </c>
      <c r="I21" s="10">
        <f t="shared" si="9"/>
        <v>0</v>
      </c>
      <c r="J21" s="10">
        <f t="shared" si="9"/>
        <v>0</v>
      </c>
      <c r="K21" s="10">
        <f t="shared" si="9"/>
        <v>0</v>
      </c>
      <c r="L21" s="10">
        <f t="shared" si="9"/>
        <v>0</v>
      </c>
      <c r="M21" s="10">
        <f t="shared" si="9"/>
        <v>0</v>
      </c>
      <c r="N21" s="10">
        <f t="shared" si="9"/>
        <v>0</v>
      </c>
      <c r="O21" s="10">
        <f t="shared" si="9"/>
        <v>-100</v>
      </c>
      <c r="P21" s="10">
        <f t="shared" si="9"/>
        <v>0</v>
      </c>
      <c r="Q21" s="10">
        <f t="shared" si="9"/>
        <v>-56.94400062964858</v>
      </c>
      <c r="R21" s="10">
        <f t="shared" si="9"/>
        <v>-100</v>
      </c>
      <c r="S21" s="10">
        <f t="shared" si="9"/>
        <v>0</v>
      </c>
      <c r="T21" s="10">
        <f t="shared" si="9"/>
        <v>0</v>
      </c>
      <c r="U21" s="10">
        <f t="shared" si="9"/>
        <v>0</v>
      </c>
      <c r="V21" s="10">
        <f t="shared" si="9"/>
        <v>0</v>
      </c>
      <c r="W21" s="10">
        <f t="shared" si="9"/>
        <v>53.64184376196952</v>
      </c>
      <c r="X21" s="10">
        <f t="shared" si="9"/>
        <v>0</v>
      </c>
      <c r="Y21" s="44">
        <f t="shared" si="9"/>
        <v>0</v>
      </c>
    </row>
    <row r="22" spans="1:25" ht="12.75">
      <c r="A22" s="43" t="s">
        <v>126</v>
      </c>
      <c r="B22" s="10">
        <f>IF((B130+B131)=0,0,B129*100/(B130+B131))</f>
        <v>87.11893373158378</v>
      </c>
      <c r="C22" s="10">
        <f aca="true" t="shared" si="10" ref="C22:Y22">IF((C130+C131)=0,0,C129*100/(C130+C131))</f>
        <v>99.99844108090562</v>
      </c>
      <c r="D22" s="10">
        <f t="shared" si="10"/>
        <v>97.02590867052955</v>
      </c>
      <c r="E22" s="10">
        <f t="shared" si="10"/>
        <v>83.88047380544991</v>
      </c>
      <c r="F22" s="10">
        <f t="shared" si="10"/>
        <v>112.5271691709022</v>
      </c>
      <c r="G22" s="10">
        <f t="shared" si="10"/>
        <v>98.55023850663255</v>
      </c>
      <c r="H22" s="10">
        <f t="shared" si="10"/>
        <v>49.115991750993864</v>
      </c>
      <c r="I22" s="10">
        <f t="shared" si="10"/>
        <v>85.0773107973611</v>
      </c>
      <c r="J22" s="10">
        <f t="shared" si="10"/>
        <v>100.57175347758472</v>
      </c>
      <c r="K22" s="10">
        <f t="shared" si="10"/>
        <v>96.26103580496932</v>
      </c>
      <c r="L22" s="10">
        <f t="shared" si="10"/>
        <v>100.84537854519884</v>
      </c>
      <c r="M22" s="10">
        <f t="shared" si="10"/>
        <v>5.8372004786504395</v>
      </c>
      <c r="N22" s="10">
        <f t="shared" si="10"/>
        <v>40.57614812929498</v>
      </c>
      <c r="O22" s="10">
        <f t="shared" si="10"/>
        <v>94.36417286111046</v>
      </c>
      <c r="P22" s="10">
        <f t="shared" si="10"/>
        <v>90.84788816575906</v>
      </c>
      <c r="Q22" s="10">
        <f t="shared" si="10"/>
        <v>77.81421214125943</v>
      </c>
      <c r="R22" s="10">
        <f t="shared" si="10"/>
        <v>79.70682480606325</v>
      </c>
      <c r="S22" s="10">
        <f t="shared" si="10"/>
        <v>78.57625122452907</v>
      </c>
      <c r="T22" s="10">
        <f t="shared" si="10"/>
        <v>100</v>
      </c>
      <c r="U22" s="10">
        <f t="shared" si="10"/>
        <v>0.0985910722752828</v>
      </c>
      <c r="V22" s="10">
        <f t="shared" si="10"/>
        <v>96.13032885529108</v>
      </c>
      <c r="W22" s="10">
        <f t="shared" si="10"/>
        <v>90.40141469905481</v>
      </c>
      <c r="X22" s="10">
        <f t="shared" si="10"/>
        <v>95.00311423161016</v>
      </c>
      <c r="Y22" s="44">
        <f t="shared" si="10"/>
        <v>100</v>
      </c>
    </row>
    <row r="23" spans="1:25" ht="12.75">
      <c r="A23" s="36" t="s">
        <v>127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44"/>
    </row>
    <row r="24" spans="1:25" ht="12.75">
      <c r="A24" s="41" t="s">
        <v>128</v>
      </c>
      <c r="B24" s="9">
        <f>IF(B155=0,0,(B7-B155)*100/B155)</f>
        <v>13.13236123173748</v>
      </c>
      <c r="C24" s="9">
        <f aca="true" t="shared" si="11" ref="C24:Y24">IF(C155=0,0,(C7-C155)*100/C155)</f>
        <v>14.843994902017325</v>
      </c>
      <c r="D24" s="9">
        <f t="shared" si="11"/>
        <v>16.447834883146843</v>
      </c>
      <c r="E24" s="9">
        <f t="shared" si="11"/>
        <v>71.52139575861634</v>
      </c>
      <c r="F24" s="9">
        <f t="shared" si="11"/>
        <v>65.70516070379499</v>
      </c>
      <c r="G24" s="9">
        <f t="shared" si="11"/>
        <v>18.585166443097563</v>
      </c>
      <c r="H24" s="9">
        <f t="shared" si="11"/>
        <v>3.7665094224020708</v>
      </c>
      <c r="I24" s="9">
        <f t="shared" si="11"/>
        <v>6.122392236515459</v>
      </c>
      <c r="J24" s="9">
        <f t="shared" si="11"/>
        <v>15.255984230801428</v>
      </c>
      <c r="K24" s="9">
        <f t="shared" si="11"/>
        <v>6.035045831426645</v>
      </c>
      <c r="L24" s="9">
        <f t="shared" si="11"/>
        <v>-99.84064089207855</v>
      </c>
      <c r="M24" s="9">
        <f t="shared" si="11"/>
        <v>1.959760198566796</v>
      </c>
      <c r="N24" s="9">
        <f t="shared" si="11"/>
        <v>15.486326336217838</v>
      </c>
      <c r="O24" s="9">
        <f t="shared" si="11"/>
        <v>6.9443608893319695</v>
      </c>
      <c r="P24" s="9">
        <f t="shared" si="11"/>
        <v>60.075253456987106</v>
      </c>
      <c r="Q24" s="9">
        <f t="shared" si="11"/>
        <v>5.127729483015752</v>
      </c>
      <c r="R24" s="9">
        <f t="shared" si="11"/>
        <v>-3.6715052811157</v>
      </c>
      <c r="S24" s="9">
        <f t="shared" si="11"/>
        <v>57.3300554116068</v>
      </c>
      <c r="T24" s="9">
        <f t="shared" si="11"/>
        <v>27.669072059191976</v>
      </c>
      <c r="U24" s="9">
        <f t="shared" si="11"/>
        <v>18.04447037188376</v>
      </c>
      <c r="V24" s="9">
        <f t="shared" si="11"/>
        <v>1.4810637837262441</v>
      </c>
      <c r="W24" s="9">
        <f t="shared" si="11"/>
        <v>19.011915795180297</v>
      </c>
      <c r="X24" s="9">
        <f t="shared" si="11"/>
        <v>-23.86088703232043</v>
      </c>
      <c r="Y24" s="42">
        <f t="shared" si="11"/>
        <v>-23.637428757428996</v>
      </c>
    </row>
    <row r="25" spans="1:25" ht="12.75">
      <c r="A25" s="43" t="s">
        <v>129</v>
      </c>
      <c r="B25" s="10">
        <f>IF(B157=0,0,(B156-B157)*100/B157)</f>
        <v>7.64231751946297</v>
      </c>
      <c r="C25" s="10">
        <f aca="true" t="shared" si="12" ref="C25:Y25">IF(C157=0,0,(C156-C157)*100/C157)</f>
        <v>40.36661952888527</v>
      </c>
      <c r="D25" s="10">
        <f t="shared" si="12"/>
        <v>38.343374527288084</v>
      </c>
      <c r="E25" s="10">
        <f t="shared" si="12"/>
        <v>6.265716538173043</v>
      </c>
      <c r="F25" s="10">
        <f t="shared" si="12"/>
        <v>5.425708315685085</v>
      </c>
      <c r="G25" s="10">
        <f t="shared" si="12"/>
        <v>14.879071548358818</v>
      </c>
      <c r="H25" s="10">
        <f t="shared" si="12"/>
        <v>15.60393612522403</v>
      </c>
      <c r="I25" s="10">
        <f t="shared" si="12"/>
        <v>5.9783946313404215</v>
      </c>
      <c r="J25" s="10">
        <f t="shared" si="12"/>
        <v>6.538127040456696</v>
      </c>
      <c r="K25" s="10">
        <f t="shared" si="12"/>
        <v>10.456373325235171</v>
      </c>
      <c r="L25" s="10">
        <f t="shared" si="12"/>
        <v>-99.88955997864714</v>
      </c>
      <c r="M25" s="10">
        <f t="shared" si="12"/>
        <v>10.860773777538958</v>
      </c>
      <c r="N25" s="10">
        <f t="shared" si="12"/>
        <v>6.521210133002421</v>
      </c>
      <c r="O25" s="10">
        <f t="shared" si="12"/>
        <v>9.789754176366378</v>
      </c>
      <c r="P25" s="10">
        <f t="shared" si="12"/>
        <v>59.69783958365711</v>
      </c>
      <c r="Q25" s="10">
        <f t="shared" si="12"/>
        <v>14.526219764401372</v>
      </c>
      <c r="R25" s="10">
        <f t="shared" si="12"/>
        <v>19.642957746478874</v>
      </c>
      <c r="S25" s="10">
        <f t="shared" si="12"/>
        <v>0.6698587958910743</v>
      </c>
      <c r="T25" s="10">
        <f t="shared" si="12"/>
        <v>41.029369911177476</v>
      </c>
      <c r="U25" s="10">
        <f t="shared" si="12"/>
        <v>5.299816608932442</v>
      </c>
      <c r="V25" s="10">
        <f t="shared" si="12"/>
        <v>8.918339000204492</v>
      </c>
      <c r="W25" s="10">
        <f t="shared" si="12"/>
        <v>2.9295154556762135</v>
      </c>
      <c r="X25" s="10">
        <f t="shared" si="12"/>
        <v>3.2714273015392097</v>
      </c>
      <c r="Y25" s="44">
        <f t="shared" si="12"/>
        <v>6.377891179443364</v>
      </c>
    </row>
    <row r="26" spans="1:25" ht="25.5">
      <c r="A26" s="43" t="s">
        <v>130</v>
      </c>
      <c r="B26" s="10">
        <f>IF(B156=0,0,B158*100/B156)</f>
        <v>4.60878394383708</v>
      </c>
      <c r="C26" s="10">
        <f aca="true" t="shared" si="13" ref="C26:Y26">IF(C156=0,0,C158*100/C156)</f>
        <v>2.760321135400066</v>
      </c>
      <c r="D26" s="10">
        <f t="shared" si="13"/>
        <v>2.515728770665331</v>
      </c>
      <c r="E26" s="10">
        <f t="shared" si="13"/>
        <v>3.481109985882781</v>
      </c>
      <c r="F26" s="10">
        <f t="shared" si="13"/>
        <v>2.2162484878914337</v>
      </c>
      <c r="G26" s="10">
        <f t="shared" si="13"/>
        <v>0</v>
      </c>
      <c r="H26" s="10">
        <f t="shared" si="13"/>
        <v>4.307022435222203</v>
      </c>
      <c r="I26" s="10">
        <f t="shared" si="13"/>
        <v>1.619273285498202</v>
      </c>
      <c r="J26" s="10">
        <f t="shared" si="13"/>
        <v>1.255119711921713</v>
      </c>
      <c r="K26" s="10">
        <f t="shared" si="13"/>
        <v>10.493119567582546</v>
      </c>
      <c r="L26" s="10">
        <f t="shared" si="13"/>
        <v>2851.7345670487503</v>
      </c>
      <c r="M26" s="10">
        <f t="shared" si="13"/>
        <v>0</v>
      </c>
      <c r="N26" s="10">
        <f t="shared" si="13"/>
        <v>3.731318475713456</v>
      </c>
      <c r="O26" s="10">
        <f t="shared" si="13"/>
        <v>5.882980496749458</v>
      </c>
      <c r="P26" s="10">
        <f t="shared" si="13"/>
        <v>3.7598018291739908</v>
      </c>
      <c r="Q26" s="10">
        <f t="shared" si="13"/>
        <v>4.029237746380362</v>
      </c>
      <c r="R26" s="10">
        <f t="shared" si="13"/>
        <v>3.339819768913375</v>
      </c>
      <c r="S26" s="10">
        <f t="shared" si="13"/>
        <v>0</v>
      </c>
      <c r="T26" s="10">
        <f t="shared" si="13"/>
        <v>0</v>
      </c>
      <c r="U26" s="10">
        <f t="shared" si="13"/>
        <v>3.742132854830765</v>
      </c>
      <c r="V26" s="10">
        <f t="shared" si="13"/>
        <v>4.639226012662955</v>
      </c>
      <c r="W26" s="10">
        <f t="shared" si="13"/>
        <v>10.29594820536115</v>
      </c>
      <c r="X26" s="10">
        <f t="shared" si="13"/>
        <v>1.1380050979989476</v>
      </c>
      <c r="Y26" s="44">
        <f t="shared" si="13"/>
        <v>1.7841557183612384</v>
      </c>
    </row>
    <row r="27" spans="1:25" ht="12.75">
      <c r="A27" s="43" t="s">
        <v>131</v>
      </c>
      <c r="B27" s="10">
        <f>IF(B160=0,0,(B159-B160)*100/B160)</f>
        <v>17.027388628138734</v>
      </c>
      <c r="C27" s="10">
        <f aca="true" t="shared" si="14" ref="C27:Y27">IF(C160=0,0,(C159-C160)*100/C160)</f>
        <v>41.50997385187027</v>
      </c>
      <c r="D27" s="10">
        <f t="shared" si="14"/>
        <v>17.311892376316376</v>
      </c>
      <c r="E27" s="10">
        <f t="shared" si="14"/>
        <v>0</v>
      </c>
      <c r="F27" s="10">
        <f t="shared" si="14"/>
        <v>0</v>
      </c>
      <c r="G27" s="10">
        <f t="shared" si="14"/>
        <v>0</v>
      </c>
      <c r="H27" s="10">
        <f t="shared" si="14"/>
        <v>40.881939181560696</v>
      </c>
      <c r="I27" s="10">
        <f t="shared" si="14"/>
        <v>17.66177</v>
      </c>
      <c r="J27" s="10">
        <f t="shared" si="14"/>
        <v>17.072451339622152</v>
      </c>
      <c r="K27" s="10">
        <f t="shared" si="14"/>
        <v>10.999764780077895</v>
      </c>
      <c r="L27" s="10">
        <f t="shared" si="14"/>
        <v>-100</v>
      </c>
      <c r="M27" s="10">
        <f t="shared" si="14"/>
        <v>0</v>
      </c>
      <c r="N27" s="10">
        <f t="shared" si="14"/>
        <v>22.19646283064734</v>
      </c>
      <c r="O27" s="10">
        <f t="shared" si="14"/>
        <v>0</v>
      </c>
      <c r="P27" s="10">
        <f t="shared" si="14"/>
        <v>10.583116770529449</v>
      </c>
      <c r="Q27" s="10">
        <f t="shared" si="14"/>
        <v>22.448979591836736</v>
      </c>
      <c r="R27" s="10">
        <f t="shared" si="14"/>
        <v>27.355555555555554</v>
      </c>
      <c r="S27" s="10">
        <f t="shared" si="14"/>
        <v>10</v>
      </c>
      <c r="T27" s="10">
        <f t="shared" si="14"/>
        <v>0</v>
      </c>
      <c r="U27" s="10">
        <f t="shared" si="14"/>
        <v>0</v>
      </c>
      <c r="V27" s="10">
        <f t="shared" si="14"/>
        <v>0</v>
      </c>
      <c r="W27" s="10">
        <f t="shared" si="14"/>
        <v>29.681594349357283</v>
      </c>
      <c r="X27" s="10">
        <f t="shared" si="14"/>
        <v>0</v>
      </c>
      <c r="Y27" s="44">
        <f t="shared" si="14"/>
        <v>0</v>
      </c>
    </row>
    <row r="28" spans="1:25" ht="12.75">
      <c r="A28" s="43" t="s">
        <v>132</v>
      </c>
      <c r="B28" s="10">
        <f>IF(B162=0,0,(B161-B162)*100/B162)</f>
        <v>18.379933646336546</v>
      </c>
      <c r="C28" s="10">
        <f aca="true" t="shared" si="15" ref="C28:Y28">IF(C162=0,0,(C161-C162)*100/C162)</f>
        <v>6.0606060606060606</v>
      </c>
      <c r="D28" s="10">
        <f t="shared" si="15"/>
        <v>9.999999311817112</v>
      </c>
      <c r="E28" s="10">
        <f t="shared" si="15"/>
        <v>0</v>
      </c>
      <c r="F28" s="10">
        <f t="shared" si="15"/>
        <v>0</v>
      </c>
      <c r="G28" s="10">
        <f t="shared" si="15"/>
        <v>0</v>
      </c>
      <c r="H28" s="10">
        <f t="shared" si="15"/>
        <v>-25.233644859813083</v>
      </c>
      <c r="I28" s="10">
        <f t="shared" si="15"/>
        <v>62.142857142857146</v>
      </c>
      <c r="J28" s="10">
        <f t="shared" si="15"/>
        <v>10</v>
      </c>
      <c r="K28" s="10">
        <f t="shared" si="15"/>
        <v>7.999878042634682</v>
      </c>
      <c r="L28" s="10">
        <f t="shared" si="15"/>
        <v>-100</v>
      </c>
      <c r="M28" s="10">
        <f t="shared" si="15"/>
        <v>0</v>
      </c>
      <c r="N28" s="10">
        <f t="shared" si="15"/>
        <v>0</v>
      </c>
      <c r="O28" s="10">
        <f t="shared" si="15"/>
        <v>-100</v>
      </c>
      <c r="P28" s="10">
        <f t="shared" si="15"/>
        <v>-100</v>
      </c>
      <c r="Q28" s="10">
        <f t="shared" si="15"/>
        <v>-2.4564537740062526</v>
      </c>
      <c r="R28" s="10">
        <f t="shared" si="15"/>
        <v>-35.5</v>
      </c>
      <c r="S28" s="10">
        <f t="shared" si="15"/>
        <v>18.055555555555557</v>
      </c>
      <c r="T28" s="10">
        <f t="shared" si="15"/>
        <v>0</v>
      </c>
      <c r="U28" s="10">
        <f t="shared" si="15"/>
        <v>0</v>
      </c>
      <c r="V28" s="10">
        <f t="shared" si="15"/>
        <v>0</v>
      </c>
      <c r="W28" s="10">
        <f t="shared" si="15"/>
        <v>13.721880106437846</v>
      </c>
      <c r="X28" s="10">
        <f t="shared" si="15"/>
        <v>0</v>
      </c>
      <c r="Y28" s="44">
        <f t="shared" si="15"/>
        <v>0</v>
      </c>
    </row>
    <row r="29" spans="1:25" ht="25.5">
      <c r="A29" s="43" t="s">
        <v>133</v>
      </c>
      <c r="B29" s="10">
        <f>IF((B7-B139-B164)=0,0,B156*100/(B7-B139-B164))</f>
        <v>24.90339757346928</v>
      </c>
      <c r="C29" s="10">
        <f aca="true" t="shared" si="16" ref="C29:Y29">IF((C7-C139-C164)=0,0,C156*100/(C7-C139-C164))</f>
        <v>37.01391125177716</v>
      </c>
      <c r="D29" s="10">
        <f t="shared" si="16"/>
        <v>35.95601397070641</v>
      </c>
      <c r="E29" s="10">
        <f t="shared" si="16"/>
        <v>35.653938320054785</v>
      </c>
      <c r="F29" s="10">
        <f t="shared" si="16"/>
        <v>39.667578062980255</v>
      </c>
      <c r="G29" s="10">
        <f t="shared" si="16"/>
        <v>53.60441361807583</v>
      </c>
      <c r="H29" s="10">
        <f t="shared" si="16"/>
        <v>41.36820848461811</v>
      </c>
      <c r="I29" s="10">
        <f t="shared" si="16"/>
        <v>38.26315915091323</v>
      </c>
      <c r="J29" s="10">
        <f t="shared" si="16"/>
        <v>34.59624280751872</v>
      </c>
      <c r="K29" s="10">
        <f t="shared" si="16"/>
        <v>42.014232258768025</v>
      </c>
      <c r="L29" s="10">
        <f t="shared" si="16"/>
        <v>22.46852823537808</v>
      </c>
      <c r="M29" s="10">
        <f t="shared" si="16"/>
        <v>52.659314831353306</v>
      </c>
      <c r="N29" s="10">
        <f t="shared" si="16"/>
        <v>35.97466133643702</v>
      </c>
      <c r="O29" s="10">
        <f t="shared" si="16"/>
        <v>33.76872224874134</v>
      </c>
      <c r="P29" s="10">
        <f t="shared" si="16"/>
        <v>46.78478569346863</v>
      </c>
      <c r="Q29" s="10">
        <f t="shared" si="16"/>
        <v>26.514295208818456</v>
      </c>
      <c r="R29" s="10">
        <f t="shared" si="16"/>
        <v>34.26933659667241</v>
      </c>
      <c r="S29" s="10">
        <f t="shared" si="16"/>
        <v>34.32939898517631</v>
      </c>
      <c r="T29" s="10">
        <f t="shared" si="16"/>
        <v>46.209032707294895</v>
      </c>
      <c r="U29" s="10">
        <f t="shared" si="16"/>
        <v>37.37917066691216</v>
      </c>
      <c r="V29" s="10">
        <f t="shared" si="16"/>
        <v>29.79199503669791</v>
      </c>
      <c r="W29" s="10">
        <f t="shared" si="16"/>
        <v>27.500055649687823</v>
      </c>
      <c r="X29" s="10">
        <f t="shared" si="16"/>
        <v>44.95496841602953</v>
      </c>
      <c r="Y29" s="44">
        <f t="shared" si="16"/>
        <v>44.547314244015695</v>
      </c>
    </row>
    <row r="30" spans="1:25" ht="25.5">
      <c r="A30" s="43" t="s">
        <v>134</v>
      </c>
      <c r="B30" s="10">
        <f>IF((B7-B139-B164)=0,0,B165*100/(B7-B139-B164))</f>
        <v>4.707275869542157</v>
      </c>
      <c r="C30" s="10">
        <f aca="true" t="shared" si="17" ref="C30:Y30">IF((C7-C139-C164)=0,0,C165*100/(C7-C139-C164))</f>
        <v>0</v>
      </c>
      <c r="D30" s="10">
        <f t="shared" si="17"/>
        <v>0</v>
      </c>
      <c r="E30" s="10">
        <f t="shared" si="17"/>
        <v>5.9339397778492255</v>
      </c>
      <c r="F30" s="10">
        <f t="shared" si="17"/>
        <v>0</v>
      </c>
      <c r="G30" s="10">
        <f t="shared" si="17"/>
        <v>0</v>
      </c>
      <c r="H30" s="10">
        <f t="shared" si="17"/>
        <v>5.854707429715333</v>
      </c>
      <c r="I30" s="10">
        <f t="shared" si="17"/>
        <v>22.02133999240304</v>
      </c>
      <c r="J30" s="10">
        <f t="shared" si="17"/>
        <v>0</v>
      </c>
      <c r="K30" s="10">
        <f t="shared" si="17"/>
        <v>0</v>
      </c>
      <c r="L30" s="10">
        <f t="shared" si="17"/>
        <v>2.9412951131494105</v>
      </c>
      <c r="M30" s="10">
        <f t="shared" si="17"/>
        <v>0</v>
      </c>
      <c r="N30" s="10">
        <f t="shared" si="17"/>
        <v>0</v>
      </c>
      <c r="O30" s="10">
        <f t="shared" si="17"/>
        <v>0</v>
      </c>
      <c r="P30" s="10">
        <f t="shared" si="17"/>
        <v>7.480344921485036</v>
      </c>
      <c r="Q30" s="10">
        <f t="shared" si="17"/>
        <v>7.2078210628837125</v>
      </c>
      <c r="R30" s="10">
        <f t="shared" si="17"/>
        <v>1.9878647864256127</v>
      </c>
      <c r="S30" s="10">
        <f t="shared" si="17"/>
        <v>6.049816673850859</v>
      </c>
      <c r="T30" s="10">
        <f t="shared" si="17"/>
        <v>2.07121531825401</v>
      </c>
      <c r="U30" s="10">
        <f t="shared" si="17"/>
        <v>2.2052860230326465</v>
      </c>
      <c r="V30" s="10">
        <f t="shared" si="17"/>
        <v>1.3931803614351808</v>
      </c>
      <c r="W30" s="10">
        <f t="shared" si="17"/>
        <v>2.4185647418698437</v>
      </c>
      <c r="X30" s="10">
        <f t="shared" si="17"/>
        <v>2.3234436523741513</v>
      </c>
      <c r="Y30" s="44">
        <f t="shared" si="17"/>
        <v>5.173435551513877</v>
      </c>
    </row>
    <row r="31" spans="1:25" ht="12.75">
      <c r="A31" s="43" t="s">
        <v>135</v>
      </c>
      <c r="B31" s="10">
        <f>IF(B130=0,0,B139*100/B130)</f>
        <v>4.898863106368563</v>
      </c>
      <c r="C31" s="10">
        <f aca="true" t="shared" si="18" ref="C31:Y31">IF(C130=0,0,C139*100/C130)</f>
        <v>22.502526390355783</v>
      </c>
      <c r="D31" s="10">
        <f t="shared" si="18"/>
        <v>0</v>
      </c>
      <c r="E31" s="10">
        <f t="shared" si="18"/>
        <v>23.053455007102876</v>
      </c>
      <c r="F31" s="10">
        <f t="shared" si="18"/>
        <v>34.59865569266441</v>
      </c>
      <c r="G31" s="10">
        <f t="shared" si="18"/>
        <v>0</v>
      </c>
      <c r="H31" s="10">
        <f t="shared" si="18"/>
        <v>47.005687368432696</v>
      </c>
      <c r="I31" s="10">
        <f t="shared" si="18"/>
        <v>13.176309646673872</v>
      </c>
      <c r="J31" s="10">
        <f t="shared" si="18"/>
        <v>7.305699936014865</v>
      </c>
      <c r="K31" s="10">
        <f t="shared" si="18"/>
        <v>30.070969524361644</v>
      </c>
      <c r="L31" s="10">
        <f t="shared" si="18"/>
        <v>20.06383845701091</v>
      </c>
      <c r="M31" s="10">
        <f t="shared" si="18"/>
        <v>0</v>
      </c>
      <c r="N31" s="10">
        <f t="shared" si="18"/>
        <v>41.046733141580404</v>
      </c>
      <c r="O31" s="10">
        <f t="shared" si="18"/>
        <v>6.676709887347574</v>
      </c>
      <c r="P31" s="10">
        <f t="shared" si="18"/>
        <v>9.640877319836106</v>
      </c>
      <c r="Q31" s="10">
        <f t="shared" si="18"/>
        <v>9.521698495690208</v>
      </c>
      <c r="R31" s="10">
        <f t="shared" si="18"/>
        <v>0</v>
      </c>
      <c r="S31" s="10">
        <f t="shared" si="18"/>
        <v>17.313216647309716</v>
      </c>
      <c r="T31" s="10">
        <f t="shared" si="18"/>
        <v>0</v>
      </c>
      <c r="U31" s="10">
        <f t="shared" si="18"/>
        <v>10.276003782792962</v>
      </c>
      <c r="V31" s="10">
        <f t="shared" si="18"/>
        <v>0</v>
      </c>
      <c r="W31" s="10">
        <f t="shared" si="18"/>
        <v>9.041417538552711</v>
      </c>
      <c r="X31" s="10">
        <f t="shared" si="18"/>
        <v>12.533480629836115</v>
      </c>
      <c r="Y31" s="44">
        <f t="shared" si="18"/>
        <v>0</v>
      </c>
    </row>
    <row r="32" spans="1:25" ht="12.75">
      <c r="A32" s="43" t="s">
        <v>136</v>
      </c>
      <c r="B32" s="10">
        <v>18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10</v>
      </c>
      <c r="S32" s="10">
        <v>0</v>
      </c>
      <c r="T32" s="10">
        <v>0</v>
      </c>
      <c r="U32" s="10">
        <v>0</v>
      </c>
      <c r="V32" s="10">
        <v>0</v>
      </c>
      <c r="W32" s="10">
        <v>10</v>
      </c>
      <c r="X32" s="10">
        <v>0</v>
      </c>
      <c r="Y32" s="44">
        <v>0</v>
      </c>
    </row>
    <row r="33" spans="1:25" ht="12.75">
      <c r="A33" s="43" t="s">
        <v>137</v>
      </c>
      <c r="B33" s="10">
        <v>32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15</v>
      </c>
      <c r="S33" s="10">
        <v>0</v>
      </c>
      <c r="T33" s="10">
        <v>0</v>
      </c>
      <c r="U33" s="10">
        <v>0</v>
      </c>
      <c r="V33" s="10">
        <v>0</v>
      </c>
      <c r="W33" s="10">
        <v>10</v>
      </c>
      <c r="X33" s="10">
        <v>48</v>
      </c>
      <c r="Y33" s="44">
        <v>0</v>
      </c>
    </row>
    <row r="34" spans="1:25" ht="25.5">
      <c r="A34" s="34" t="s">
        <v>138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39"/>
    </row>
    <row r="35" spans="1:25" ht="12.75">
      <c r="A35" s="36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40"/>
    </row>
    <row r="36" spans="1:25" ht="12.75">
      <c r="A36" s="41" t="s">
        <v>140</v>
      </c>
      <c r="B36" s="11">
        <v>753667166</v>
      </c>
      <c r="C36" s="11">
        <v>23881450</v>
      </c>
      <c r="D36" s="11">
        <v>53330000</v>
      </c>
      <c r="E36" s="11">
        <v>33125570</v>
      </c>
      <c r="F36" s="11">
        <v>17802850</v>
      </c>
      <c r="G36" s="11">
        <v>5120465</v>
      </c>
      <c r="H36" s="11">
        <v>45542000</v>
      </c>
      <c r="I36" s="11">
        <v>60123561</v>
      </c>
      <c r="J36" s="11">
        <v>35571000</v>
      </c>
      <c r="K36" s="11">
        <v>246637998</v>
      </c>
      <c r="L36" s="11">
        <v>65527</v>
      </c>
      <c r="M36" s="11">
        <v>3832000</v>
      </c>
      <c r="N36" s="11">
        <v>78757000</v>
      </c>
      <c r="O36" s="11">
        <v>66233000</v>
      </c>
      <c r="P36" s="11">
        <v>40984000</v>
      </c>
      <c r="Q36" s="11">
        <v>394024000</v>
      </c>
      <c r="R36" s="11">
        <v>85184338</v>
      </c>
      <c r="S36" s="11">
        <v>37403750</v>
      </c>
      <c r="T36" s="11">
        <v>0</v>
      </c>
      <c r="U36" s="11">
        <v>0</v>
      </c>
      <c r="V36" s="11">
        <v>52191000</v>
      </c>
      <c r="W36" s="11">
        <v>137901950</v>
      </c>
      <c r="X36" s="11">
        <v>0</v>
      </c>
      <c r="Y36" s="45">
        <v>8036200</v>
      </c>
    </row>
    <row r="37" spans="1:25" ht="12.75">
      <c r="A37" s="43" t="s">
        <v>141</v>
      </c>
      <c r="B37" s="12">
        <v>133815003</v>
      </c>
      <c r="C37" s="12">
        <v>1791275</v>
      </c>
      <c r="D37" s="12">
        <v>2809000</v>
      </c>
      <c r="E37" s="12">
        <v>1285570</v>
      </c>
      <c r="F37" s="12">
        <v>0</v>
      </c>
      <c r="G37" s="12">
        <v>0</v>
      </c>
      <c r="H37" s="12">
        <v>675000</v>
      </c>
      <c r="I37" s="12">
        <v>2548461</v>
      </c>
      <c r="J37" s="12">
        <v>2156000</v>
      </c>
      <c r="K37" s="12">
        <v>35000000</v>
      </c>
      <c r="L37" s="12">
        <v>2775</v>
      </c>
      <c r="M37" s="12">
        <v>3832000</v>
      </c>
      <c r="N37" s="12">
        <v>0</v>
      </c>
      <c r="O37" s="12">
        <v>14500000</v>
      </c>
      <c r="P37" s="12">
        <v>18391000</v>
      </c>
      <c r="Q37" s="12">
        <v>22500000</v>
      </c>
      <c r="R37" s="12">
        <v>1503551</v>
      </c>
      <c r="S37" s="12">
        <v>2360000</v>
      </c>
      <c r="T37" s="12">
        <v>0</v>
      </c>
      <c r="U37" s="12">
        <v>0</v>
      </c>
      <c r="V37" s="12">
        <v>1750000</v>
      </c>
      <c r="W37" s="12">
        <v>35133890</v>
      </c>
      <c r="X37" s="12">
        <v>0</v>
      </c>
      <c r="Y37" s="46">
        <v>8036200</v>
      </c>
    </row>
    <row r="38" spans="1:25" ht="12.75">
      <c r="A38" s="43" t="s">
        <v>142</v>
      </c>
      <c r="B38" s="12">
        <v>513967000</v>
      </c>
      <c r="C38" s="12">
        <v>22090175</v>
      </c>
      <c r="D38" s="12">
        <v>50521000</v>
      </c>
      <c r="E38" s="12">
        <v>31840000</v>
      </c>
      <c r="F38" s="12">
        <v>17802850</v>
      </c>
      <c r="G38" s="12">
        <v>4757606</v>
      </c>
      <c r="H38" s="12">
        <v>44867000</v>
      </c>
      <c r="I38" s="12">
        <v>57575100</v>
      </c>
      <c r="J38" s="12">
        <v>33415000</v>
      </c>
      <c r="K38" s="12">
        <v>211637998</v>
      </c>
      <c r="L38" s="12">
        <v>62752</v>
      </c>
      <c r="M38" s="12">
        <v>0</v>
      </c>
      <c r="N38" s="12">
        <v>78757000</v>
      </c>
      <c r="O38" s="12">
        <v>51733000</v>
      </c>
      <c r="P38" s="12">
        <v>22593000</v>
      </c>
      <c r="Q38" s="12">
        <v>273524000</v>
      </c>
      <c r="R38" s="12">
        <v>83680787</v>
      </c>
      <c r="S38" s="12">
        <v>35043750</v>
      </c>
      <c r="T38" s="12">
        <v>0</v>
      </c>
      <c r="U38" s="12">
        <v>0</v>
      </c>
      <c r="V38" s="12">
        <v>50441000</v>
      </c>
      <c r="W38" s="12">
        <v>59768060</v>
      </c>
      <c r="X38" s="12">
        <v>0</v>
      </c>
      <c r="Y38" s="46">
        <v>0</v>
      </c>
    </row>
    <row r="39" spans="1:25" ht="25.5">
      <c r="A39" s="43" t="s">
        <v>143</v>
      </c>
      <c r="B39" s="10">
        <f>IF((B37+B44)=0,0,B37*100/(B37+B44))</f>
        <v>55.8259951309337</v>
      </c>
      <c r="C39" s="10">
        <f aca="true" t="shared" si="19" ref="C39:Y39">IF((C37+C44)=0,0,C37*100/(C37+C44))</f>
        <v>100</v>
      </c>
      <c r="D39" s="10">
        <f t="shared" si="19"/>
        <v>100</v>
      </c>
      <c r="E39" s="10">
        <f t="shared" si="19"/>
        <v>100</v>
      </c>
      <c r="F39" s="10">
        <f t="shared" si="19"/>
        <v>0</v>
      </c>
      <c r="G39" s="10">
        <f t="shared" si="19"/>
        <v>0</v>
      </c>
      <c r="H39" s="10">
        <f t="shared" si="19"/>
        <v>100</v>
      </c>
      <c r="I39" s="10">
        <f t="shared" si="19"/>
        <v>100</v>
      </c>
      <c r="J39" s="10">
        <f t="shared" si="19"/>
        <v>100</v>
      </c>
      <c r="K39" s="10">
        <f t="shared" si="19"/>
        <v>100</v>
      </c>
      <c r="L39" s="10">
        <f t="shared" si="19"/>
        <v>100</v>
      </c>
      <c r="M39" s="10">
        <f t="shared" si="19"/>
        <v>100</v>
      </c>
      <c r="N39" s="10">
        <f t="shared" si="19"/>
        <v>0</v>
      </c>
      <c r="O39" s="10">
        <f t="shared" si="19"/>
        <v>100</v>
      </c>
      <c r="P39" s="10">
        <f t="shared" si="19"/>
        <v>100</v>
      </c>
      <c r="Q39" s="10">
        <f t="shared" si="19"/>
        <v>18.672199170124482</v>
      </c>
      <c r="R39" s="10">
        <f t="shared" si="19"/>
        <v>100</v>
      </c>
      <c r="S39" s="10">
        <f t="shared" si="19"/>
        <v>100</v>
      </c>
      <c r="T39" s="10">
        <f t="shared" si="19"/>
        <v>0</v>
      </c>
      <c r="U39" s="10">
        <f t="shared" si="19"/>
        <v>0</v>
      </c>
      <c r="V39" s="10">
        <f t="shared" si="19"/>
        <v>100</v>
      </c>
      <c r="W39" s="10">
        <f t="shared" si="19"/>
        <v>44.96626239906909</v>
      </c>
      <c r="X39" s="10">
        <f t="shared" si="19"/>
        <v>0</v>
      </c>
      <c r="Y39" s="44">
        <f t="shared" si="19"/>
        <v>100</v>
      </c>
    </row>
    <row r="40" spans="1:25" ht="12.75">
      <c r="A40" s="43" t="s">
        <v>144</v>
      </c>
      <c r="B40" s="10">
        <f>IF((B37+B44)=0,0,B44*100/(B37+B44))</f>
        <v>44.1740048690663</v>
      </c>
      <c r="C40" s="10">
        <f aca="true" t="shared" si="20" ref="C40:Y40">IF((C37+C44)=0,0,C44*100/(C37+C44))</f>
        <v>0</v>
      </c>
      <c r="D40" s="10">
        <f t="shared" si="20"/>
        <v>0</v>
      </c>
      <c r="E40" s="10">
        <f t="shared" si="20"/>
        <v>0</v>
      </c>
      <c r="F40" s="10">
        <f t="shared" si="20"/>
        <v>0</v>
      </c>
      <c r="G40" s="10">
        <f t="shared" si="20"/>
        <v>100</v>
      </c>
      <c r="H40" s="10">
        <f t="shared" si="20"/>
        <v>0</v>
      </c>
      <c r="I40" s="10">
        <f t="shared" si="20"/>
        <v>0</v>
      </c>
      <c r="J40" s="10">
        <f t="shared" si="20"/>
        <v>0</v>
      </c>
      <c r="K40" s="10">
        <f t="shared" si="20"/>
        <v>0</v>
      </c>
      <c r="L40" s="10">
        <f t="shared" si="20"/>
        <v>0</v>
      </c>
      <c r="M40" s="10">
        <f t="shared" si="20"/>
        <v>0</v>
      </c>
      <c r="N40" s="10">
        <f t="shared" si="20"/>
        <v>0</v>
      </c>
      <c r="O40" s="10">
        <f t="shared" si="20"/>
        <v>0</v>
      </c>
      <c r="P40" s="10">
        <f t="shared" si="20"/>
        <v>0</v>
      </c>
      <c r="Q40" s="10">
        <f t="shared" si="20"/>
        <v>81.32780082987551</v>
      </c>
      <c r="R40" s="10">
        <f t="shared" si="20"/>
        <v>0</v>
      </c>
      <c r="S40" s="10">
        <f t="shared" si="20"/>
        <v>0</v>
      </c>
      <c r="T40" s="10">
        <f t="shared" si="20"/>
        <v>0</v>
      </c>
      <c r="U40" s="10">
        <f t="shared" si="20"/>
        <v>0</v>
      </c>
      <c r="V40" s="10">
        <f t="shared" si="20"/>
        <v>0</v>
      </c>
      <c r="W40" s="10">
        <f t="shared" si="20"/>
        <v>55.03373760093091</v>
      </c>
      <c r="X40" s="10">
        <f t="shared" si="20"/>
        <v>0</v>
      </c>
      <c r="Y40" s="44">
        <f t="shared" si="20"/>
        <v>0</v>
      </c>
    </row>
    <row r="41" spans="1:25" ht="12.75">
      <c r="A41" s="43" t="s">
        <v>145</v>
      </c>
      <c r="B41" s="10">
        <f>IF((B37+B44+B38)=0,0,B38*100/(B37+B44+B38))</f>
        <v>68.19548776787232</v>
      </c>
      <c r="C41" s="10">
        <f aca="true" t="shared" si="21" ref="C41:Y41">IF((C37+C44+C38)=0,0,C38*100/(C37+C44+C38))</f>
        <v>92.49930385299051</v>
      </c>
      <c r="D41" s="10">
        <f t="shared" si="21"/>
        <v>94.73279579973749</v>
      </c>
      <c r="E41" s="10">
        <f t="shared" si="21"/>
        <v>96.11910074302118</v>
      </c>
      <c r="F41" s="10">
        <f t="shared" si="21"/>
        <v>100</v>
      </c>
      <c r="G41" s="10">
        <f t="shared" si="21"/>
        <v>92.91355374951299</v>
      </c>
      <c r="H41" s="10">
        <f t="shared" si="21"/>
        <v>98.51785165341882</v>
      </c>
      <c r="I41" s="10">
        <f t="shared" si="21"/>
        <v>95.76129397924385</v>
      </c>
      <c r="J41" s="10">
        <f t="shared" si="21"/>
        <v>93.93888279778471</v>
      </c>
      <c r="K41" s="10">
        <f t="shared" si="21"/>
        <v>85.80916149019342</v>
      </c>
      <c r="L41" s="10">
        <f t="shared" si="21"/>
        <v>95.76510446075663</v>
      </c>
      <c r="M41" s="10">
        <f t="shared" si="21"/>
        <v>0</v>
      </c>
      <c r="N41" s="10">
        <f t="shared" si="21"/>
        <v>100</v>
      </c>
      <c r="O41" s="10">
        <f t="shared" si="21"/>
        <v>78.10758987211813</v>
      </c>
      <c r="P41" s="10">
        <f t="shared" si="21"/>
        <v>55.12639078664845</v>
      </c>
      <c r="Q41" s="10">
        <f t="shared" si="21"/>
        <v>69.4181065112785</v>
      </c>
      <c r="R41" s="10">
        <f t="shared" si="21"/>
        <v>98.23494431570273</v>
      </c>
      <c r="S41" s="10">
        <f t="shared" si="21"/>
        <v>93.69047221201083</v>
      </c>
      <c r="T41" s="10">
        <f t="shared" si="21"/>
        <v>0</v>
      </c>
      <c r="U41" s="10">
        <f t="shared" si="21"/>
        <v>0</v>
      </c>
      <c r="V41" s="10">
        <f t="shared" si="21"/>
        <v>96.6469314632791</v>
      </c>
      <c r="W41" s="10">
        <f t="shared" si="21"/>
        <v>43.34098248791986</v>
      </c>
      <c r="X41" s="10">
        <f t="shared" si="21"/>
        <v>0</v>
      </c>
      <c r="Y41" s="44">
        <f t="shared" si="21"/>
        <v>0</v>
      </c>
    </row>
    <row r="42" spans="1:25" ht="12.75">
      <c r="A42" s="36" t="s">
        <v>146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40"/>
    </row>
    <row r="43" spans="1:25" ht="12.75">
      <c r="A43" s="41" t="s">
        <v>147</v>
      </c>
      <c r="B43" s="11">
        <v>253814483</v>
      </c>
      <c r="C43" s="11">
        <v>0</v>
      </c>
      <c r="D43" s="11">
        <v>2072000</v>
      </c>
      <c r="E43" s="11">
        <v>1260</v>
      </c>
      <c r="F43" s="11">
        <v>0</v>
      </c>
      <c r="G43" s="11">
        <v>362859</v>
      </c>
      <c r="H43" s="11">
        <v>6922000</v>
      </c>
      <c r="I43" s="11">
        <v>89000</v>
      </c>
      <c r="J43" s="11">
        <v>14432000</v>
      </c>
      <c r="K43" s="11">
        <v>52897000</v>
      </c>
      <c r="L43" s="11">
        <v>0</v>
      </c>
      <c r="M43" s="11">
        <v>14964658</v>
      </c>
      <c r="N43" s="11">
        <v>0</v>
      </c>
      <c r="O43" s="11">
        <v>0</v>
      </c>
      <c r="P43" s="11">
        <v>8634000</v>
      </c>
      <c r="Q43" s="11">
        <v>98000000</v>
      </c>
      <c r="R43" s="11">
        <v>0</v>
      </c>
      <c r="S43" s="11">
        <v>0</v>
      </c>
      <c r="T43" s="11">
        <v>790452</v>
      </c>
      <c r="U43" s="11">
        <v>18874</v>
      </c>
      <c r="V43" s="11">
        <v>23756782</v>
      </c>
      <c r="W43" s="11">
        <v>42923000</v>
      </c>
      <c r="X43" s="11">
        <v>1723132</v>
      </c>
      <c r="Y43" s="45">
        <v>17417818</v>
      </c>
    </row>
    <row r="44" spans="1:25" ht="12.75">
      <c r="A44" s="43" t="s">
        <v>148</v>
      </c>
      <c r="B44" s="12">
        <v>105885163</v>
      </c>
      <c r="C44" s="12">
        <v>0</v>
      </c>
      <c r="D44" s="12">
        <v>0</v>
      </c>
      <c r="E44" s="12">
        <v>0</v>
      </c>
      <c r="F44" s="12">
        <v>0</v>
      </c>
      <c r="G44" s="12">
        <v>362859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98000000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43000000</v>
      </c>
      <c r="X44" s="12">
        <v>0</v>
      </c>
      <c r="Y44" s="46">
        <v>0</v>
      </c>
    </row>
    <row r="45" spans="1:25" ht="12.75">
      <c r="A45" s="43" t="s">
        <v>149</v>
      </c>
      <c r="B45" s="12">
        <v>79163531</v>
      </c>
      <c r="C45" s="12">
        <v>66000</v>
      </c>
      <c r="D45" s="12">
        <v>0</v>
      </c>
      <c r="E45" s="12">
        <v>6805000</v>
      </c>
      <c r="F45" s="12">
        <v>450000</v>
      </c>
      <c r="G45" s="12">
        <v>432927</v>
      </c>
      <c r="H45" s="12">
        <v>3224446</v>
      </c>
      <c r="I45" s="12">
        <v>319608</v>
      </c>
      <c r="J45" s="12">
        <v>2793700</v>
      </c>
      <c r="K45" s="12">
        <v>0</v>
      </c>
      <c r="L45" s="12">
        <v>0</v>
      </c>
      <c r="M45" s="12">
        <v>4425013</v>
      </c>
      <c r="N45" s="12">
        <v>7383146</v>
      </c>
      <c r="O45" s="12">
        <v>5805996</v>
      </c>
      <c r="P45" s="12">
        <v>2315000</v>
      </c>
      <c r="Q45" s="12">
        <v>38000000</v>
      </c>
      <c r="R45" s="12">
        <v>1331000</v>
      </c>
      <c r="S45" s="12">
        <v>859822</v>
      </c>
      <c r="T45" s="12">
        <v>56875</v>
      </c>
      <c r="U45" s="12">
        <v>9996</v>
      </c>
      <c r="V45" s="12">
        <v>16031651</v>
      </c>
      <c r="W45" s="12">
        <v>11688000</v>
      </c>
      <c r="X45" s="12">
        <v>790003</v>
      </c>
      <c r="Y45" s="46">
        <v>0</v>
      </c>
    </row>
    <row r="46" spans="1:25" ht="25.5">
      <c r="A46" s="43" t="s">
        <v>150</v>
      </c>
      <c r="B46" s="10">
        <f>IF(B43=0,0,B45*100/B43)</f>
        <v>31.189524752218336</v>
      </c>
      <c r="C46" s="10">
        <f aca="true" t="shared" si="22" ref="C46:Y46">IF(C43=0,0,C45*100/C43)</f>
        <v>0</v>
      </c>
      <c r="D46" s="10">
        <f t="shared" si="22"/>
        <v>0</v>
      </c>
      <c r="E46" s="10">
        <f t="shared" si="22"/>
        <v>540079.3650793651</v>
      </c>
      <c r="F46" s="10">
        <f t="shared" si="22"/>
        <v>0</v>
      </c>
      <c r="G46" s="10">
        <f t="shared" si="22"/>
        <v>119.30997990955164</v>
      </c>
      <c r="H46" s="10">
        <f t="shared" si="22"/>
        <v>46.58257728980064</v>
      </c>
      <c r="I46" s="10">
        <f t="shared" si="22"/>
        <v>359.11011235955056</v>
      </c>
      <c r="J46" s="10">
        <f t="shared" si="22"/>
        <v>19.35767738359202</v>
      </c>
      <c r="K46" s="10">
        <f t="shared" si="22"/>
        <v>0</v>
      </c>
      <c r="L46" s="10">
        <f t="shared" si="22"/>
        <v>0</v>
      </c>
      <c r="M46" s="10">
        <f t="shared" si="22"/>
        <v>29.56975695669089</v>
      </c>
      <c r="N46" s="10">
        <f t="shared" si="22"/>
        <v>0</v>
      </c>
      <c r="O46" s="10">
        <f t="shared" si="22"/>
        <v>0</v>
      </c>
      <c r="P46" s="10">
        <f t="shared" si="22"/>
        <v>26.812601343525596</v>
      </c>
      <c r="Q46" s="10">
        <f t="shared" si="22"/>
        <v>38.775510204081634</v>
      </c>
      <c r="R46" s="10">
        <f t="shared" si="22"/>
        <v>0</v>
      </c>
      <c r="S46" s="10">
        <f t="shared" si="22"/>
        <v>0</v>
      </c>
      <c r="T46" s="10">
        <f t="shared" si="22"/>
        <v>7.195250312479442</v>
      </c>
      <c r="U46" s="10">
        <f t="shared" si="22"/>
        <v>52.96174631768571</v>
      </c>
      <c r="V46" s="10">
        <f t="shared" si="22"/>
        <v>67.48241828375578</v>
      </c>
      <c r="W46" s="10">
        <f t="shared" si="22"/>
        <v>27.23015632644503</v>
      </c>
      <c r="X46" s="10">
        <f t="shared" si="22"/>
        <v>45.84692292871353</v>
      </c>
      <c r="Y46" s="44">
        <f t="shared" si="22"/>
        <v>0</v>
      </c>
    </row>
    <row r="47" spans="1:25" ht="12.75">
      <c r="A47" s="43" t="s">
        <v>151</v>
      </c>
      <c r="B47" s="10">
        <f>IF(B78=0,0,B45*100/B78)</f>
        <v>1.6445635437311221</v>
      </c>
      <c r="C47" s="10">
        <f aca="true" t="shared" si="23" ref="C47:Y47">IF(C78=0,0,C45*100/C78)</f>
        <v>0.026578394181747893</v>
      </c>
      <c r="D47" s="10">
        <f t="shared" si="23"/>
        <v>0</v>
      </c>
      <c r="E47" s="10">
        <f t="shared" si="23"/>
        <v>17340.23035368464</v>
      </c>
      <c r="F47" s="10">
        <f t="shared" si="23"/>
        <v>0</v>
      </c>
      <c r="G47" s="10">
        <f t="shared" si="23"/>
        <v>1.4585660666311207</v>
      </c>
      <c r="H47" s="10">
        <f t="shared" si="23"/>
        <v>2.3899656082303062</v>
      </c>
      <c r="I47" s="10">
        <f t="shared" si="23"/>
        <v>0.09172277227722772</v>
      </c>
      <c r="J47" s="10">
        <f t="shared" si="23"/>
        <v>0.5048730724120669</v>
      </c>
      <c r="K47" s="10">
        <f t="shared" si="23"/>
        <v>0</v>
      </c>
      <c r="L47" s="10">
        <f t="shared" si="23"/>
        <v>0</v>
      </c>
      <c r="M47" s="10">
        <f t="shared" si="23"/>
        <v>4.931805314074272</v>
      </c>
      <c r="N47" s="10">
        <f t="shared" si="23"/>
        <v>0</v>
      </c>
      <c r="O47" s="10">
        <f t="shared" si="23"/>
        <v>0.3926886543607003</v>
      </c>
      <c r="P47" s="10">
        <f t="shared" si="23"/>
        <v>0.3460451626187522</v>
      </c>
      <c r="Q47" s="10">
        <f t="shared" si="23"/>
        <v>2.966024964563807</v>
      </c>
      <c r="R47" s="10">
        <f t="shared" si="23"/>
        <v>0</v>
      </c>
      <c r="S47" s="10">
        <f t="shared" si="23"/>
        <v>0</v>
      </c>
      <c r="T47" s="10">
        <f t="shared" si="23"/>
        <v>0.7137918644419202</v>
      </c>
      <c r="U47" s="10">
        <f t="shared" si="23"/>
        <v>1.087003801685965</v>
      </c>
      <c r="V47" s="10">
        <f t="shared" si="23"/>
        <v>2.730769061743399</v>
      </c>
      <c r="W47" s="10">
        <f t="shared" si="23"/>
        <v>1.2728393421485371</v>
      </c>
      <c r="X47" s="10">
        <f t="shared" si="23"/>
        <v>0.1013693087452273</v>
      </c>
      <c r="Y47" s="44">
        <f t="shared" si="23"/>
        <v>0</v>
      </c>
    </row>
    <row r="48" spans="1:25" ht="12.75">
      <c r="A48" s="43" t="s">
        <v>152</v>
      </c>
      <c r="B48" s="10">
        <f>IF(B7=0,0,B45*100/B7)</f>
        <v>1.8955355251897907</v>
      </c>
      <c r="C48" s="10">
        <f aca="true" t="shared" si="24" ref="C48:Y48">IF(C7=0,0,C45*100/C7)</f>
        <v>0.06486104013522544</v>
      </c>
      <c r="D48" s="10">
        <f t="shared" si="24"/>
        <v>0</v>
      </c>
      <c r="E48" s="10">
        <f t="shared" si="24"/>
        <v>5.463712287157495</v>
      </c>
      <c r="F48" s="10">
        <f t="shared" si="24"/>
        <v>0.5568398689030659</v>
      </c>
      <c r="G48" s="10">
        <f t="shared" si="24"/>
        <v>0.7250591320107979</v>
      </c>
      <c r="H48" s="10">
        <f t="shared" si="24"/>
        <v>2.0040809601606084</v>
      </c>
      <c r="I48" s="10">
        <f t="shared" si="24"/>
        <v>0.45312455872500407</v>
      </c>
      <c r="J48" s="10">
        <f t="shared" si="24"/>
        <v>2.5950842655546005</v>
      </c>
      <c r="K48" s="10">
        <f t="shared" si="24"/>
        <v>0</v>
      </c>
      <c r="L48" s="10">
        <f t="shared" si="24"/>
        <v>0</v>
      </c>
      <c r="M48" s="10">
        <f t="shared" si="24"/>
        <v>4.3436088190175575</v>
      </c>
      <c r="N48" s="10">
        <f t="shared" si="24"/>
        <v>2.1726633028316233</v>
      </c>
      <c r="O48" s="10">
        <f t="shared" si="24"/>
        <v>1.1664505604230244</v>
      </c>
      <c r="P48" s="10">
        <f t="shared" si="24"/>
        <v>1.2017973052610371</v>
      </c>
      <c r="Q48" s="10">
        <f t="shared" si="24"/>
        <v>3.295328403357854</v>
      </c>
      <c r="R48" s="10">
        <f t="shared" si="24"/>
        <v>1.2880984263588953</v>
      </c>
      <c r="S48" s="10">
        <f t="shared" si="24"/>
        <v>0.4884229982132344</v>
      </c>
      <c r="T48" s="10">
        <f t="shared" si="24"/>
        <v>0.06731449784325533</v>
      </c>
      <c r="U48" s="10">
        <f t="shared" si="24"/>
        <v>0.0019268988994932156</v>
      </c>
      <c r="V48" s="10">
        <f t="shared" si="24"/>
        <v>3.780661381443888</v>
      </c>
      <c r="W48" s="10">
        <f t="shared" si="24"/>
        <v>1.483220402960578</v>
      </c>
      <c r="X48" s="10">
        <f t="shared" si="24"/>
        <v>0.6391216424438326</v>
      </c>
      <c r="Y48" s="44">
        <f t="shared" si="24"/>
        <v>0</v>
      </c>
    </row>
    <row r="49" spans="1:25" ht="12.75">
      <c r="A49" s="43" t="s">
        <v>153</v>
      </c>
      <c r="B49" s="10">
        <f>IF(B78=0,0,B43*100/B78)</f>
        <v>5.272807318470454</v>
      </c>
      <c r="C49" s="10">
        <f aca="true" t="shared" si="25" ref="C49:Y49">IF(C78=0,0,C43*100/C78)</f>
        <v>0</v>
      </c>
      <c r="D49" s="10">
        <f t="shared" si="25"/>
        <v>0.5399517379045078</v>
      </c>
      <c r="E49" s="10">
        <f t="shared" si="25"/>
        <v>3.2106818876770973</v>
      </c>
      <c r="F49" s="10">
        <f t="shared" si="25"/>
        <v>0</v>
      </c>
      <c r="G49" s="10">
        <f t="shared" si="25"/>
        <v>1.2225013093932737</v>
      </c>
      <c r="H49" s="10">
        <f t="shared" si="25"/>
        <v>5.130599780604228</v>
      </c>
      <c r="I49" s="10">
        <f t="shared" si="25"/>
        <v>0.025541684603242933</v>
      </c>
      <c r="J49" s="10">
        <f t="shared" si="25"/>
        <v>2.60812835345633</v>
      </c>
      <c r="K49" s="10">
        <f t="shared" si="25"/>
        <v>6.7594903387476215</v>
      </c>
      <c r="L49" s="10">
        <f t="shared" si="25"/>
        <v>0</v>
      </c>
      <c r="M49" s="10">
        <f t="shared" si="25"/>
        <v>16.67854531674914</v>
      </c>
      <c r="N49" s="10">
        <f t="shared" si="25"/>
        <v>0</v>
      </c>
      <c r="O49" s="10">
        <f t="shared" si="25"/>
        <v>0</v>
      </c>
      <c r="P49" s="10">
        <f t="shared" si="25"/>
        <v>1.2906064509936528</v>
      </c>
      <c r="Q49" s="10">
        <f t="shared" si="25"/>
        <v>7.649222277032976</v>
      </c>
      <c r="R49" s="10">
        <f t="shared" si="25"/>
        <v>0</v>
      </c>
      <c r="S49" s="10">
        <f t="shared" si="25"/>
        <v>0</v>
      </c>
      <c r="T49" s="10">
        <f t="shared" si="25"/>
        <v>9.920320120120346</v>
      </c>
      <c r="U49" s="10">
        <f t="shared" si="25"/>
        <v>2.052431948081323</v>
      </c>
      <c r="V49" s="10">
        <f t="shared" si="25"/>
        <v>4.046637822404097</v>
      </c>
      <c r="W49" s="10">
        <f t="shared" si="25"/>
        <v>4.674373980410819</v>
      </c>
      <c r="X49" s="10">
        <f t="shared" si="25"/>
        <v>0.2211038435509498</v>
      </c>
      <c r="Y49" s="44">
        <f t="shared" si="25"/>
        <v>64.43161331039794</v>
      </c>
    </row>
    <row r="50" spans="1:25" ht="12.75">
      <c r="A50" s="36" t="s">
        <v>154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40"/>
    </row>
    <row r="51" spans="1:25" ht="12.75">
      <c r="A51" s="34" t="s">
        <v>155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39"/>
    </row>
    <row r="52" spans="1:25" ht="12.75">
      <c r="A52" s="36" t="s">
        <v>156</v>
      </c>
      <c r="B52" s="5">
        <v>466424144</v>
      </c>
      <c r="C52" s="5">
        <v>1599375</v>
      </c>
      <c r="D52" s="5">
        <v>37573000</v>
      </c>
      <c r="E52" s="5">
        <v>31684087</v>
      </c>
      <c r="F52" s="5">
        <v>12406759</v>
      </c>
      <c r="G52" s="5">
        <v>0</v>
      </c>
      <c r="H52" s="5">
        <v>33034000</v>
      </c>
      <c r="I52" s="5">
        <v>46133880</v>
      </c>
      <c r="J52" s="5">
        <v>22115000</v>
      </c>
      <c r="K52" s="5">
        <v>114337385</v>
      </c>
      <c r="L52" s="5">
        <v>10000</v>
      </c>
      <c r="M52" s="5">
        <v>0</v>
      </c>
      <c r="N52" s="5">
        <v>61667416</v>
      </c>
      <c r="O52" s="5">
        <v>32294480</v>
      </c>
      <c r="P52" s="5">
        <v>37910000</v>
      </c>
      <c r="Q52" s="5">
        <v>172404000</v>
      </c>
      <c r="R52" s="5">
        <v>74399657</v>
      </c>
      <c r="S52" s="5">
        <v>35692109</v>
      </c>
      <c r="T52" s="5">
        <v>0</v>
      </c>
      <c r="U52" s="5">
        <v>0</v>
      </c>
      <c r="V52" s="5">
        <v>47913000</v>
      </c>
      <c r="W52" s="5">
        <v>111544380</v>
      </c>
      <c r="X52" s="5">
        <v>0</v>
      </c>
      <c r="Y52" s="37">
        <v>0</v>
      </c>
    </row>
    <row r="53" spans="1:25" ht="12.75">
      <c r="A53" s="43" t="s">
        <v>157</v>
      </c>
      <c r="B53" s="12">
        <v>184767424</v>
      </c>
      <c r="C53" s="12">
        <v>151600</v>
      </c>
      <c r="D53" s="12">
        <v>0</v>
      </c>
      <c r="E53" s="12">
        <v>0</v>
      </c>
      <c r="F53" s="12">
        <v>500000</v>
      </c>
      <c r="G53" s="12">
        <v>0</v>
      </c>
      <c r="H53" s="12">
        <v>0</v>
      </c>
      <c r="I53" s="12">
        <v>0</v>
      </c>
      <c r="J53" s="12">
        <v>400000</v>
      </c>
      <c r="K53" s="12">
        <v>0</v>
      </c>
      <c r="L53" s="12">
        <v>10000</v>
      </c>
      <c r="M53" s="12">
        <v>0</v>
      </c>
      <c r="N53" s="12">
        <v>227067</v>
      </c>
      <c r="O53" s="12">
        <v>4500000</v>
      </c>
      <c r="P53" s="12">
        <v>3763000</v>
      </c>
      <c r="Q53" s="12">
        <v>24000000</v>
      </c>
      <c r="R53" s="12">
        <v>3000000</v>
      </c>
      <c r="S53" s="12">
        <v>8800000</v>
      </c>
      <c r="T53" s="12">
        <v>0</v>
      </c>
      <c r="U53" s="12">
        <v>0</v>
      </c>
      <c r="V53" s="12">
        <v>0</v>
      </c>
      <c r="W53" s="12">
        <v>41725100</v>
      </c>
      <c r="X53" s="12">
        <v>0</v>
      </c>
      <c r="Y53" s="46">
        <v>0</v>
      </c>
    </row>
    <row r="54" spans="1:25" ht="12.75">
      <c r="A54" s="43" t="s">
        <v>158</v>
      </c>
      <c r="B54" s="12">
        <v>139311210</v>
      </c>
      <c r="C54" s="12">
        <v>434775</v>
      </c>
      <c r="D54" s="12">
        <v>27000000</v>
      </c>
      <c r="E54" s="12">
        <v>2762195</v>
      </c>
      <c r="F54" s="12">
        <v>10000000</v>
      </c>
      <c r="G54" s="12">
        <v>0</v>
      </c>
      <c r="H54" s="12">
        <v>21248000</v>
      </c>
      <c r="I54" s="12">
        <v>39381740</v>
      </c>
      <c r="J54" s="12">
        <v>500000</v>
      </c>
      <c r="K54" s="12">
        <v>4990079</v>
      </c>
      <c r="L54" s="12">
        <v>0</v>
      </c>
      <c r="M54" s="12">
        <v>0</v>
      </c>
      <c r="N54" s="12">
        <v>43826177</v>
      </c>
      <c r="O54" s="12">
        <v>0</v>
      </c>
      <c r="P54" s="12">
        <v>19798000</v>
      </c>
      <c r="Q54" s="12">
        <v>89320000</v>
      </c>
      <c r="R54" s="12">
        <v>49625100</v>
      </c>
      <c r="S54" s="12">
        <v>1300000</v>
      </c>
      <c r="T54" s="12">
        <v>0</v>
      </c>
      <c r="U54" s="12">
        <v>0</v>
      </c>
      <c r="V54" s="12">
        <v>37000000</v>
      </c>
      <c r="W54" s="12">
        <v>27600470</v>
      </c>
      <c r="X54" s="12">
        <v>0</v>
      </c>
      <c r="Y54" s="46">
        <v>0</v>
      </c>
    </row>
    <row r="55" spans="1:25" ht="12.75">
      <c r="A55" s="43" t="s">
        <v>159</v>
      </c>
      <c r="B55" s="12">
        <v>129935510</v>
      </c>
      <c r="C55" s="12">
        <v>263000</v>
      </c>
      <c r="D55" s="12">
        <v>10573000</v>
      </c>
      <c r="E55" s="12">
        <v>28921892</v>
      </c>
      <c r="F55" s="12">
        <v>1906759</v>
      </c>
      <c r="G55" s="12">
        <v>0</v>
      </c>
      <c r="H55" s="12">
        <v>10514000</v>
      </c>
      <c r="I55" s="12">
        <v>3293745</v>
      </c>
      <c r="J55" s="12">
        <v>21215000</v>
      </c>
      <c r="K55" s="12">
        <v>109347306</v>
      </c>
      <c r="L55" s="12">
        <v>0</v>
      </c>
      <c r="M55" s="12">
        <v>0</v>
      </c>
      <c r="N55" s="12">
        <v>17614172</v>
      </c>
      <c r="O55" s="12">
        <v>27794480</v>
      </c>
      <c r="P55" s="12">
        <v>7950000</v>
      </c>
      <c r="Q55" s="12">
        <v>59084000</v>
      </c>
      <c r="R55" s="12">
        <v>20274557</v>
      </c>
      <c r="S55" s="12">
        <v>25392109</v>
      </c>
      <c r="T55" s="12">
        <v>0</v>
      </c>
      <c r="U55" s="12">
        <v>0</v>
      </c>
      <c r="V55" s="12">
        <v>10913000</v>
      </c>
      <c r="W55" s="12">
        <v>40315310</v>
      </c>
      <c r="X55" s="12">
        <v>0</v>
      </c>
      <c r="Y55" s="46">
        <v>0</v>
      </c>
    </row>
    <row r="56" spans="1:25" ht="12.75">
      <c r="A56" s="43" t="s">
        <v>160</v>
      </c>
      <c r="B56" s="12">
        <v>12410000</v>
      </c>
      <c r="C56" s="12">
        <v>750000</v>
      </c>
      <c r="D56" s="12">
        <v>0</v>
      </c>
      <c r="E56" s="12">
        <v>0</v>
      </c>
      <c r="F56" s="12">
        <v>0</v>
      </c>
      <c r="G56" s="12">
        <v>0</v>
      </c>
      <c r="H56" s="12">
        <v>1272000</v>
      </c>
      <c r="I56" s="12">
        <v>3458395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6399000</v>
      </c>
      <c r="Q56" s="12">
        <v>0</v>
      </c>
      <c r="R56" s="12">
        <v>1500000</v>
      </c>
      <c r="S56" s="12">
        <v>200000</v>
      </c>
      <c r="T56" s="12">
        <v>0</v>
      </c>
      <c r="U56" s="12">
        <v>0</v>
      </c>
      <c r="V56" s="12">
        <v>0</v>
      </c>
      <c r="W56" s="12">
        <v>1903500</v>
      </c>
      <c r="X56" s="12">
        <v>0</v>
      </c>
      <c r="Y56" s="46">
        <v>0</v>
      </c>
    </row>
    <row r="57" spans="1:25" ht="12.75">
      <c r="A57" s="36" t="s">
        <v>161</v>
      </c>
      <c r="B57" s="5">
        <v>184345443</v>
      </c>
      <c r="C57" s="5">
        <v>9025585</v>
      </c>
      <c r="D57" s="5">
        <v>13548000</v>
      </c>
      <c r="E57" s="5">
        <v>1051873</v>
      </c>
      <c r="F57" s="5">
        <v>1582858</v>
      </c>
      <c r="G57" s="5">
        <v>1890000</v>
      </c>
      <c r="H57" s="5">
        <v>4518000</v>
      </c>
      <c r="I57" s="5">
        <v>0</v>
      </c>
      <c r="J57" s="5">
        <v>8400000</v>
      </c>
      <c r="K57" s="5">
        <v>88256314</v>
      </c>
      <c r="L57" s="5">
        <v>50508</v>
      </c>
      <c r="M57" s="5">
        <v>1025000</v>
      </c>
      <c r="N57" s="5">
        <v>1643584</v>
      </c>
      <c r="O57" s="5">
        <v>16393250</v>
      </c>
      <c r="P57" s="5">
        <v>2120000</v>
      </c>
      <c r="Q57" s="5">
        <v>82105000</v>
      </c>
      <c r="R57" s="5">
        <v>3907443</v>
      </c>
      <c r="S57" s="5">
        <v>1141641</v>
      </c>
      <c r="T57" s="5">
        <v>0</v>
      </c>
      <c r="U57" s="5">
        <v>0</v>
      </c>
      <c r="V57" s="5">
        <v>0</v>
      </c>
      <c r="W57" s="5">
        <v>3570000</v>
      </c>
      <c r="X57" s="5">
        <v>0</v>
      </c>
      <c r="Y57" s="37">
        <v>3556200</v>
      </c>
    </row>
    <row r="58" spans="1:25" ht="12.75">
      <c r="A58" s="43" t="s">
        <v>162</v>
      </c>
      <c r="B58" s="12">
        <v>55186509</v>
      </c>
      <c r="C58" s="12">
        <v>15000</v>
      </c>
      <c r="D58" s="12">
        <v>0</v>
      </c>
      <c r="E58" s="12">
        <v>0</v>
      </c>
      <c r="F58" s="12">
        <v>0</v>
      </c>
      <c r="G58" s="12">
        <v>1890000</v>
      </c>
      <c r="H58" s="12">
        <v>0</v>
      </c>
      <c r="I58" s="12">
        <v>0</v>
      </c>
      <c r="J58" s="12">
        <v>0</v>
      </c>
      <c r="K58" s="12">
        <v>8191114</v>
      </c>
      <c r="L58" s="12">
        <v>0</v>
      </c>
      <c r="M58" s="12">
        <v>25000</v>
      </c>
      <c r="N58" s="12">
        <v>0</v>
      </c>
      <c r="O58" s="12">
        <v>0</v>
      </c>
      <c r="P58" s="12">
        <v>0</v>
      </c>
      <c r="Q58" s="12">
        <v>23000000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750000</v>
      </c>
      <c r="X58" s="12">
        <v>0</v>
      </c>
      <c r="Y58" s="46">
        <v>3256200</v>
      </c>
    </row>
    <row r="59" spans="1:25" ht="12.75">
      <c r="A59" s="43" t="s">
        <v>163</v>
      </c>
      <c r="B59" s="12">
        <v>129158934</v>
      </c>
      <c r="C59" s="12">
        <v>9010585</v>
      </c>
      <c r="D59" s="12">
        <v>13548000</v>
      </c>
      <c r="E59" s="12">
        <v>1051873</v>
      </c>
      <c r="F59" s="12">
        <v>1582858</v>
      </c>
      <c r="G59" s="12">
        <v>0</v>
      </c>
      <c r="H59" s="12">
        <v>4518000</v>
      </c>
      <c r="I59" s="12">
        <v>0</v>
      </c>
      <c r="J59" s="12">
        <v>8400000</v>
      </c>
      <c r="K59" s="12">
        <v>80065200</v>
      </c>
      <c r="L59" s="12">
        <v>50508</v>
      </c>
      <c r="M59" s="12">
        <v>0</v>
      </c>
      <c r="N59" s="12">
        <v>1643584</v>
      </c>
      <c r="O59" s="12">
        <v>16393250</v>
      </c>
      <c r="P59" s="12">
        <v>2120000</v>
      </c>
      <c r="Q59" s="12">
        <v>59105000</v>
      </c>
      <c r="R59" s="12">
        <v>3907443</v>
      </c>
      <c r="S59" s="12">
        <v>1141641</v>
      </c>
      <c r="T59" s="12">
        <v>0</v>
      </c>
      <c r="U59" s="12">
        <v>0</v>
      </c>
      <c r="V59" s="12">
        <v>0</v>
      </c>
      <c r="W59" s="12">
        <v>2820000</v>
      </c>
      <c r="X59" s="12">
        <v>0</v>
      </c>
      <c r="Y59" s="46">
        <v>0</v>
      </c>
    </row>
    <row r="60" spans="1:25" ht="12.75">
      <c r="A60" s="43" t="s">
        <v>164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1000000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46">
        <v>300000</v>
      </c>
    </row>
    <row r="61" spans="1:25" ht="12.75">
      <c r="A61" s="36" t="s">
        <v>165</v>
      </c>
      <c r="B61" s="5">
        <v>49547579</v>
      </c>
      <c r="C61" s="5">
        <v>253175</v>
      </c>
      <c r="D61" s="5">
        <v>1459000</v>
      </c>
      <c r="E61" s="5">
        <v>389610</v>
      </c>
      <c r="F61" s="5">
        <v>0</v>
      </c>
      <c r="G61" s="5">
        <v>3230465</v>
      </c>
      <c r="H61" s="5">
        <v>555000</v>
      </c>
      <c r="I61" s="5">
        <v>75000</v>
      </c>
      <c r="J61" s="5">
        <v>300000</v>
      </c>
      <c r="K61" s="5">
        <v>2341098</v>
      </c>
      <c r="L61" s="5">
        <v>2775</v>
      </c>
      <c r="M61" s="5">
        <v>2807000</v>
      </c>
      <c r="N61" s="5">
        <v>0</v>
      </c>
      <c r="O61" s="5">
        <v>5835230</v>
      </c>
      <c r="P61" s="5">
        <v>954000</v>
      </c>
      <c r="Q61" s="5">
        <v>0</v>
      </c>
      <c r="R61" s="5">
        <v>1984751</v>
      </c>
      <c r="S61" s="5">
        <v>295000</v>
      </c>
      <c r="T61" s="5">
        <v>0</v>
      </c>
      <c r="U61" s="5">
        <v>0</v>
      </c>
      <c r="V61" s="5">
        <v>3828000</v>
      </c>
      <c r="W61" s="5">
        <v>17303500</v>
      </c>
      <c r="X61" s="5">
        <v>0</v>
      </c>
      <c r="Y61" s="37">
        <v>1180000</v>
      </c>
    </row>
    <row r="62" spans="1:25" ht="12.75">
      <c r="A62" s="36" t="s">
        <v>166</v>
      </c>
      <c r="B62" s="5">
        <v>53350000</v>
      </c>
      <c r="C62" s="5">
        <v>13003315</v>
      </c>
      <c r="D62" s="5">
        <v>750000</v>
      </c>
      <c r="E62" s="5">
        <v>0</v>
      </c>
      <c r="F62" s="5">
        <v>3813233</v>
      </c>
      <c r="G62" s="5">
        <v>0</v>
      </c>
      <c r="H62" s="5">
        <v>7435000</v>
      </c>
      <c r="I62" s="5">
        <v>13914681</v>
      </c>
      <c r="J62" s="5">
        <v>4756000</v>
      </c>
      <c r="K62" s="5">
        <v>40203201</v>
      </c>
      <c r="L62" s="5">
        <v>2244</v>
      </c>
      <c r="M62" s="5">
        <v>0</v>
      </c>
      <c r="N62" s="5">
        <v>15446000</v>
      </c>
      <c r="O62" s="5">
        <v>11710040</v>
      </c>
      <c r="P62" s="5">
        <v>0</v>
      </c>
      <c r="Q62" s="5">
        <v>36953000</v>
      </c>
      <c r="R62" s="5">
        <v>4892487</v>
      </c>
      <c r="S62" s="5">
        <v>275000</v>
      </c>
      <c r="T62" s="5">
        <v>0</v>
      </c>
      <c r="U62" s="5">
        <v>0</v>
      </c>
      <c r="V62" s="5">
        <v>450000</v>
      </c>
      <c r="W62" s="5">
        <v>5484070</v>
      </c>
      <c r="X62" s="5">
        <v>0</v>
      </c>
      <c r="Y62" s="37">
        <v>3300000</v>
      </c>
    </row>
    <row r="63" spans="1:25" ht="12.75">
      <c r="A63" s="36" t="s">
        <v>167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1500000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102562000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37">
        <v>0</v>
      </c>
    </row>
    <row r="64" spans="1:25" ht="25.5">
      <c r="A64" s="36" t="s">
        <v>168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40"/>
    </row>
    <row r="65" spans="1:25" ht="12.75">
      <c r="A65" s="34" t="s">
        <v>156</v>
      </c>
      <c r="B65" s="13">
        <f>IF(B36=0,0,B52*100/B36)</f>
        <v>61.88728460541692</v>
      </c>
      <c r="C65" s="13">
        <f aca="true" t="shared" si="26" ref="C65:Y65">IF(C36=0,0,C52*100/C36)</f>
        <v>6.697143598902077</v>
      </c>
      <c r="D65" s="13">
        <f t="shared" si="26"/>
        <v>70.45377836114757</v>
      </c>
      <c r="E65" s="13">
        <f t="shared" si="26"/>
        <v>95.64842808742611</v>
      </c>
      <c r="F65" s="13">
        <f t="shared" si="26"/>
        <v>69.68973507050838</v>
      </c>
      <c r="G65" s="13">
        <f t="shared" si="26"/>
        <v>0</v>
      </c>
      <c r="H65" s="13">
        <f t="shared" si="26"/>
        <v>72.5352421940187</v>
      </c>
      <c r="I65" s="13">
        <f t="shared" si="26"/>
        <v>76.73178240390652</v>
      </c>
      <c r="J65" s="13">
        <f t="shared" si="26"/>
        <v>62.171431784318685</v>
      </c>
      <c r="K65" s="13">
        <f t="shared" si="26"/>
        <v>46.358381890530914</v>
      </c>
      <c r="L65" s="13">
        <f t="shared" si="26"/>
        <v>15.260884826102217</v>
      </c>
      <c r="M65" s="13">
        <f t="shared" si="26"/>
        <v>0</v>
      </c>
      <c r="N65" s="13">
        <f t="shared" si="26"/>
        <v>78.3008697639575</v>
      </c>
      <c r="O65" s="13">
        <f t="shared" si="26"/>
        <v>48.758896622529555</v>
      </c>
      <c r="P65" s="13">
        <f t="shared" si="26"/>
        <v>92.49951200468476</v>
      </c>
      <c r="Q65" s="13">
        <f t="shared" si="26"/>
        <v>43.75469514547337</v>
      </c>
      <c r="R65" s="13">
        <f t="shared" si="26"/>
        <v>87.3395963938817</v>
      </c>
      <c r="S65" s="13">
        <f t="shared" si="26"/>
        <v>95.42387862179594</v>
      </c>
      <c r="T65" s="13">
        <f t="shared" si="26"/>
        <v>0</v>
      </c>
      <c r="U65" s="13">
        <f t="shared" si="26"/>
        <v>0</v>
      </c>
      <c r="V65" s="13">
        <f t="shared" si="26"/>
        <v>91.8031844570903</v>
      </c>
      <c r="W65" s="13">
        <f t="shared" si="26"/>
        <v>80.88673147841637</v>
      </c>
      <c r="X65" s="13">
        <f t="shared" si="26"/>
        <v>0</v>
      </c>
      <c r="Y65" s="47">
        <f t="shared" si="26"/>
        <v>0</v>
      </c>
    </row>
    <row r="66" spans="1:25" ht="12.75">
      <c r="A66" s="43" t="s">
        <v>169</v>
      </c>
      <c r="B66" s="10">
        <f>IF(B36=0,0,B53*100/B36)</f>
        <v>24.51578526110291</v>
      </c>
      <c r="C66" s="10">
        <f aca="true" t="shared" si="27" ref="C66:Y66">IF(C36=0,0,C53*100/C36)</f>
        <v>0.6348023256544305</v>
      </c>
      <c r="D66" s="10">
        <f t="shared" si="27"/>
        <v>0</v>
      </c>
      <c r="E66" s="10">
        <f t="shared" si="27"/>
        <v>0</v>
      </c>
      <c r="F66" s="10">
        <f t="shared" si="27"/>
        <v>2.808539082225599</v>
      </c>
      <c r="G66" s="10">
        <f t="shared" si="27"/>
        <v>0</v>
      </c>
      <c r="H66" s="10">
        <f t="shared" si="27"/>
        <v>0</v>
      </c>
      <c r="I66" s="10">
        <f t="shared" si="27"/>
        <v>0</v>
      </c>
      <c r="J66" s="10">
        <f t="shared" si="27"/>
        <v>1.1245115402996824</v>
      </c>
      <c r="K66" s="10">
        <f t="shared" si="27"/>
        <v>0</v>
      </c>
      <c r="L66" s="10">
        <f t="shared" si="27"/>
        <v>15.260884826102217</v>
      </c>
      <c r="M66" s="10">
        <f t="shared" si="27"/>
        <v>0</v>
      </c>
      <c r="N66" s="10">
        <f t="shared" si="27"/>
        <v>0.28831341975951347</v>
      </c>
      <c r="O66" s="10">
        <f t="shared" si="27"/>
        <v>6.794196246584029</v>
      </c>
      <c r="P66" s="10">
        <f t="shared" si="27"/>
        <v>9.18163185633418</v>
      </c>
      <c r="Q66" s="10">
        <f t="shared" si="27"/>
        <v>6.0909995330233695</v>
      </c>
      <c r="R66" s="10">
        <f t="shared" si="27"/>
        <v>3.5217741552443598</v>
      </c>
      <c r="S66" s="10">
        <f t="shared" si="27"/>
        <v>23.527052768773185</v>
      </c>
      <c r="T66" s="10">
        <f t="shared" si="27"/>
        <v>0</v>
      </c>
      <c r="U66" s="10">
        <f t="shared" si="27"/>
        <v>0</v>
      </c>
      <c r="V66" s="10">
        <f t="shared" si="27"/>
        <v>0</v>
      </c>
      <c r="W66" s="10">
        <f t="shared" si="27"/>
        <v>30.25707758302185</v>
      </c>
      <c r="X66" s="10">
        <f t="shared" si="27"/>
        <v>0</v>
      </c>
      <c r="Y66" s="44">
        <f t="shared" si="27"/>
        <v>0</v>
      </c>
    </row>
    <row r="67" spans="1:25" ht="12.75">
      <c r="A67" s="43" t="s">
        <v>170</v>
      </c>
      <c r="B67" s="10">
        <f>IF(B36=0,0,B54*100/B36)</f>
        <v>18.484447284519224</v>
      </c>
      <c r="C67" s="10">
        <f aca="true" t="shared" si="28" ref="C67:Y67">IF(C36=0,0,C54*100/C36)</f>
        <v>1.8205552845409303</v>
      </c>
      <c r="D67" s="10">
        <f t="shared" si="28"/>
        <v>50.62816426026627</v>
      </c>
      <c r="E67" s="10">
        <f t="shared" si="28"/>
        <v>8.338558400655446</v>
      </c>
      <c r="F67" s="10">
        <f t="shared" si="28"/>
        <v>56.170781644511976</v>
      </c>
      <c r="G67" s="10">
        <f t="shared" si="28"/>
        <v>0</v>
      </c>
      <c r="H67" s="10">
        <f t="shared" si="28"/>
        <v>46.65583417504721</v>
      </c>
      <c r="I67" s="10">
        <f t="shared" si="28"/>
        <v>65.50134314233317</v>
      </c>
      <c r="J67" s="10">
        <f t="shared" si="28"/>
        <v>1.405639425374603</v>
      </c>
      <c r="K67" s="10">
        <f t="shared" si="28"/>
        <v>2.023240149719347</v>
      </c>
      <c r="L67" s="10">
        <f t="shared" si="28"/>
        <v>0</v>
      </c>
      <c r="M67" s="10">
        <f t="shared" si="28"/>
        <v>0</v>
      </c>
      <c r="N67" s="10">
        <f t="shared" si="28"/>
        <v>55.647341823583936</v>
      </c>
      <c r="O67" s="10">
        <f t="shared" si="28"/>
        <v>0</v>
      </c>
      <c r="P67" s="10">
        <f t="shared" si="28"/>
        <v>48.30665625609994</v>
      </c>
      <c r="Q67" s="10">
        <f t="shared" si="28"/>
        <v>22.668669928735305</v>
      </c>
      <c r="R67" s="10">
        <f t="shared" si="28"/>
        <v>58.25613154380562</v>
      </c>
      <c r="S67" s="10">
        <f t="shared" si="28"/>
        <v>3.4755873408414932</v>
      </c>
      <c r="T67" s="10">
        <f t="shared" si="28"/>
        <v>0</v>
      </c>
      <c r="U67" s="10">
        <f t="shared" si="28"/>
        <v>0</v>
      </c>
      <c r="V67" s="10">
        <f t="shared" si="28"/>
        <v>70.89344906209882</v>
      </c>
      <c r="W67" s="10">
        <f t="shared" si="28"/>
        <v>20.014561070383703</v>
      </c>
      <c r="X67" s="10">
        <f t="shared" si="28"/>
        <v>0</v>
      </c>
      <c r="Y67" s="44">
        <f t="shared" si="28"/>
        <v>0</v>
      </c>
    </row>
    <row r="68" spans="1:25" ht="12.75">
      <c r="A68" s="43" t="s">
        <v>171</v>
      </c>
      <c r="B68" s="10">
        <f>IF(B36=0,0,B55*100/B36)</f>
        <v>17.240436609387864</v>
      </c>
      <c r="C68" s="10">
        <f aca="true" t="shared" si="29" ref="C68:Y68">IF(C36=0,0,C55*100/C36)</f>
        <v>1.101273163899177</v>
      </c>
      <c r="D68" s="10">
        <f t="shared" si="29"/>
        <v>19.825614100881307</v>
      </c>
      <c r="E68" s="10">
        <f t="shared" si="29"/>
        <v>87.30986968677067</v>
      </c>
      <c r="F68" s="10">
        <f t="shared" si="29"/>
        <v>10.7104143437708</v>
      </c>
      <c r="G68" s="10">
        <f t="shared" si="29"/>
        <v>0</v>
      </c>
      <c r="H68" s="10">
        <f t="shared" si="29"/>
        <v>23.086381801414078</v>
      </c>
      <c r="I68" s="10">
        <f t="shared" si="29"/>
        <v>5.478293276740544</v>
      </c>
      <c r="J68" s="10">
        <f t="shared" si="29"/>
        <v>59.641280818644404</v>
      </c>
      <c r="K68" s="10">
        <f t="shared" si="29"/>
        <v>44.335141740811565</v>
      </c>
      <c r="L68" s="10">
        <f t="shared" si="29"/>
        <v>0</v>
      </c>
      <c r="M68" s="10">
        <f t="shared" si="29"/>
        <v>0</v>
      </c>
      <c r="N68" s="10">
        <f t="shared" si="29"/>
        <v>22.36521452061404</v>
      </c>
      <c r="O68" s="10">
        <f t="shared" si="29"/>
        <v>41.964700375945526</v>
      </c>
      <c r="P68" s="10">
        <f t="shared" si="29"/>
        <v>19.397813780987704</v>
      </c>
      <c r="Q68" s="10">
        <f t="shared" si="29"/>
        <v>14.995025683714697</v>
      </c>
      <c r="R68" s="10">
        <f t="shared" si="29"/>
        <v>23.80080361720954</v>
      </c>
      <c r="S68" s="10">
        <f t="shared" si="29"/>
        <v>67.88653276743642</v>
      </c>
      <c r="T68" s="10">
        <f t="shared" si="29"/>
        <v>0</v>
      </c>
      <c r="U68" s="10">
        <f t="shared" si="29"/>
        <v>0</v>
      </c>
      <c r="V68" s="10">
        <f t="shared" si="29"/>
        <v>20.909735394991472</v>
      </c>
      <c r="W68" s="10">
        <f t="shared" si="29"/>
        <v>29.234764265479928</v>
      </c>
      <c r="X68" s="10">
        <f t="shared" si="29"/>
        <v>0</v>
      </c>
      <c r="Y68" s="44">
        <f t="shared" si="29"/>
        <v>0</v>
      </c>
    </row>
    <row r="69" spans="1:25" ht="12.75">
      <c r="A69" s="43" t="s">
        <v>172</v>
      </c>
      <c r="B69" s="10">
        <f>IF(B36=0,0,B56*100/B36)</f>
        <v>1.6466154504069241</v>
      </c>
      <c r="C69" s="10">
        <f aca="true" t="shared" si="30" ref="C69:Y69">IF(C36=0,0,C56*100/C36)</f>
        <v>3.140512824807539</v>
      </c>
      <c r="D69" s="10">
        <f t="shared" si="30"/>
        <v>0</v>
      </c>
      <c r="E69" s="10">
        <f t="shared" si="30"/>
        <v>0</v>
      </c>
      <c r="F69" s="10">
        <f t="shared" si="30"/>
        <v>0</v>
      </c>
      <c r="G69" s="10">
        <f t="shared" si="30"/>
        <v>0</v>
      </c>
      <c r="H69" s="10">
        <f t="shared" si="30"/>
        <v>2.7930262175574194</v>
      </c>
      <c r="I69" s="10">
        <f t="shared" si="30"/>
        <v>5.752145984832802</v>
      </c>
      <c r="J69" s="10">
        <f t="shared" si="30"/>
        <v>0</v>
      </c>
      <c r="K69" s="10">
        <f t="shared" si="30"/>
        <v>0</v>
      </c>
      <c r="L69" s="10">
        <f t="shared" si="30"/>
        <v>0</v>
      </c>
      <c r="M69" s="10">
        <f t="shared" si="30"/>
        <v>0</v>
      </c>
      <c r="N69" s="10">
        <f t="shared" si="30"/>
        <v>0</v>
      </c>
      <c r="O69" s="10">
        <f t="shared" si="30"/>
        <v>0</v>
      </c>
      <c r="P69" s="10">
        <f t="shared" si="30"/>
        <v>15.613410111262931</v>
      </c>
      <c r="Q69" s="10">
        <f t="shared" si="30"/>
        <v>0</v>
      </c>
      <c r="R69" s="10">
        <f t="shared" si="30"/>
        <v>1.7608870776221799</v>
      </c>
      <c r="S69" s="10">
        <f t="shared" si="30"/>
        <v>0.5347057447448451</v>
      </c>
      <c r="T69" s="10">
        <f t="shared" si="30"/>
        <v>0</v>
      </c>
      <c r="U69" s="10">
        <f t="shared" si="30"/>
        <v>0</v>
      </c>
      <c r="V69" s="10">
        <f t="shared" si="30"/>
        <v>0</v>
      </c>
      <c r="W69" s="10">
        <f t="shared" si="30"/>
        <v>1.380328559530884</v>
      </c>
      <c r="X69" s="10">
        <f t="shared" si="30"/>
        <v>0</v>
      </c>
      <c r="Y69" s="44">
        <f t="shared" si="30"/>
        <v>0</v>
      </c>
    </row>
    <row r="70" spans="1:25" ht="12.75">
      <c r="A70" s="36" t="s">
        <v>161</v>
      </c>
      <c r="B70" s="14">
        <f>IF(B36=0,0,B57*100/B36)</f>
        <v>24.459794895721913</v>
      </c>
      <c r="C70" s="14">
        <f aca="true" t="shared" si="31" ref="C70:Y70">IF(C36=0,0,C57*100/C36)</f>
        <v>37.793287258520735</v>
      </c>
      <c r="D70" s="14">
        <f t="shared" si="31"/>
        <v>25.404087755484717</v>
      </c>
      <c r="E70" s="14">
        <f t="shared" si="31"/>
        <v>3.1754110193424596</v>
      </c>
      <c r="F70" s="14">
        <f t="shared" si="31"/>
        <v>8.891037109226893</v>
      </c>
      <c r="G70" s="14">
        <f t="shared" si="31"/>
        <v>36.910710257759796</v>
      </c>
      <c r="H70" s="14">
        <f t="shared" si="31"/>
        <v>9.920512933116683</v>
      </c>
      <c r="I70" s="14">
        <f t="shared" si="31"/>
        <v>0</v>
      </c>
      <c r="J70" s="14">
        <f t="shared" si="31"/>
        <v>23.61474234629333</v>
      </c>
      <c r="K70" s="14">
        <f t="shared" si="31"/>
        <v>35.78374569842235</v>
      </c>
      <c r="L70" s="14">
        <f t="shared" si="31"/>
        <v>77.07967707967708</v>
      </c>
      <c r="M70" s="14">
        <f t="shared" si="31"/>
        <v>26.748434237995824</v>
      </c>
      <c r="N70" s="14">
        <f t="shared" si="31"/>
        <v>2.086905290958264</v>
      </c>
      <c r="O70" s="14">
        <f t="shared" si="31"/>
        <v>24.750879470958587</v>
      </c>
      <c r="P70" s="14">
        <f t="shared" si="31"/>
        <v>5.17275034159672</v>
      </c>
      <c r="Q70" s="14">
        <f t="shared" si="31"/>
        <v>20.837563194120154</v>
      </c>
      <c r="R70" s="14">
        <f t="shared" si="31"/>
        <v>4.587043923496829</v>
      </c>
      <c r="S70" s="14">
        <f t="shared" si="31"/>
        <v>3.0522100056812485</v>
      </c>
      <c r="T70" s="14">
        <f t="shared" si="31"/>
        <v>0</v>
      </c>
      <c r="U70" s="14">
        <f t="shared" si="31"/>
        <v>0</v>
      </c>
      <c r="V70" s="14">
        <f t="shared" si="31"/>
        <v>0</v>
      </c>
      <c r="W70" s="14">
        <f t="shared" si="31"/>
        <v>2.5887958799712405</v>
      </c>
      <c r="X70" s="14">
        <f t="shared" si="31"/>
        <v>0</v>
      </c>
      <c r="Y70" s="48">
        <f t="shared" si="31"/>
        <v>44.25225853015107</v>
      </c>
    </row>
    <row r="71" spans="1:25" ht="12.75">
      <c r="A71" s="43" t="s">
        <v>173</v>
      </c>
      <c r="B71" s="10">
        <f>IF(B36=0,0,B58*100/B36)</f>
        <v>7.322397935005703</v>
      </c>
      <c r="C71" s="10">
        <f aca="true" t="shared" si="32" ref="C71:Y71">IF(C36=0,0,C58*100/C36)</f>
        <v>0.06281025649615078</v>
      </c>
      <c r="D71" s="10">
        <f t="shared" si="32"/>
        <v>0</v>
      </c>
      <c r="E71" s="10">
        <f t="shared" si="32"/>
        <v>0</v>
      </c>
      <c r="F71" s="10">
        <f t="shared" si="32"/>
        <v>0</v>
      </c>
      <c r="G71" s="10">
        <f t="shared" si="32"/>
        <v>36.910710257759796</v>
      </c>
      <c r="H71" s="10">
        <f t="shared" si="32"/>
        <v>0</v>
      </c>
      <c r="I71" s="10">
        <f t="shared" si="32"/>
        <v>0</v>
      </c>
      <c r="J71" s="10">
        <f t="shared" si="32"/>
        <v>0</v>
      </c>
      <c r="K71" s="10">
        <f t="shared" si="32"/>
        <v>3.321107885411882</v>
      </c>
      <c r="L71" s="10">
        <f t="shared" si="32"/>
        <v>0</v>
      </c>
      <c r="M71" s="10">
        <f t="shared" si="32"/>
        <v>0.6524008350730689</v>
      </c>
      <c r="N71" s="10">
        <f t="shared" si="32"/>
        <v>0</v>
      </c>
      <c r="O71" s="10">
        <f t="shared" si="32"/>
        <v>0</v>
      </c>
      <c r="P71" s="10">
        <f t="shared" si="32"/>
        <v>0</v>
      </c>
      <c r="Q71" s="10">
        <f t="shared" si="32"/>
        <v>5.837207885814062</v>
      </c>
      <c r="R71" s="10">
        <f t="shared" si="32"/>
        <v>0</v>
      </c>
      <c r="S71" s="10">
        <f t="shared" si="32"/>
        <v>0</v>
      </c>
      <c r="T71" s="10">
        <f t="shared" si="32"/>
        <v>0</v>
      </c>
      <c r="U71" s="10">
        <f t="shared" si="32"/>
        <v>0</v>
      </c>
      <c r="V71" s="10">
        <f t="shared" si="32"/>
        <v>0</v>
      </c>
      <c r="W71" s="10">
        <f t="shared" si="32"/>
        <v>0.543864680666227</v>
      </c>
      <c r="X71" s="10">
        <f t="shared" si="32"/>
        <v>0</v>
      </c>
      <c r="Y71" s="44">
        <f t="shared" si="32"/>
        <v>40.519150842437966</v>
      </c>
    </row>
    <row r="72" spans="1:25" ht="12.75">
      <c r="A72" s="43" t="s">
        <v>174</v>
      </c>
      <c r="B72" s="10">
        <f>IF(B36=0,0,B59*100/B36)</f>
        <v>17.13739696071621</v>
      </c>
      <c r="C72" s="10">
        <f aca="true" t="shared" si="33" ref="C72:Y72">IF(C36=0,0,C59*100/C36)</f>
        <v>37.730477002024585</v>
      </c>
      <c r="D72" s="10">
        <f t="shared" si="33"/>
        <v>25.404087755484717</v>
      </c>
      <c r="E72" s="10">
        <f t="shared" si="33"/>
        <v>3.1754110193424596</v>
      </c>
      <c r="F72" s="10">
        <f t="shared" si="33"/>
        <v>8.891037109226893</v>
      </c>
      <c r="G72" s="10">
        <f t="shared" si="33"/>
        <v>0</v>
      </c>
      <c r="H72" s="10">
        <f t="shared" si="33"/>
        <v>9.920512933116683</v>
      </c>
      <c r="I72" s="10">
        <f t="shared" si="33"/>
        <v>0</v>
      </c>
      <c r="J72" s="10">
        <f t="shared" si="33"/>
        <v>23.61474234629333</v>
      </c>
      <c r="K72" s="10">
        <f t="shared" si="33"/>
        <v>32.46263781301047</v>
      </c>
      <c r="L72" s="10">
        <f t="shared" si="33"/>
        <v>77.07967707967708</v>
      </c>
      <c r="M72" s="10">
        <f t="shared" si="33"/>
        <v>0</v>
      </c>
      <c r="N72" s="10">
        <f t="shared" si="33"/>
        <v>2.086905290958264</v>
      </c>
      <c r="O72" s="10">
        <f t="shared" si="33"/>
        <v>24.750879470958587</v>
      </c>
      <c r="P72" s="10">
        <f t="shared" si="33"/>
        <v>5.17275034159672</v>
      </c>
      <c r="Q72" s="10">
        <f t="shared" si="33"/>
        <v>15.000355308306093</v>
      </c>
      <c r="R72" s="10">
        <f t="shared" si="33"/>
        <v>4.587043923496829</v>
      </c>
      <c r="S72" s="10">
        <f t="shared" si="33"/>
        <v>3.0522100056812485</v>
      </c>
      <c r="T72" s="10">
        <f t="shared" si="33"/>
        <v>0</v>
      </c>
      <c r="U72" s="10">
        <f t="shared" si="33"/>
        <v>0</v>
      </c>
      <c r="V72" s="10">
        <f t="shared" si="33"/>
        <v>0</v>
      </c>
      <c r="W72" s="10">
        <f t="shared" si="33"/>
        <v>2.0449311993050134</v>
      </c>
      <c r="X72" s="10">
        <f t="shared" si="33"/>
        <v>0</v>
      </c>
      <c r="Y72" s="44">
        <f t="shared" si="33"/>
        <v>0</v>
      </c>
    </row>
    <row r="73" spans="1:25" ht="12.75">
      <c r="A73" s="43" t="s">
        <v>175</v>
      </c>
      <c r="B73" s="10">
        <f>IF(B36=0,0,B60*100/B36)</f>
        <v>0</v>
      </c>
      <c r="C73" s="10">
        <f aca="true" t="shared" si="34" ref="C73:Y73">IF(C36=0,0,C60*100/C36)</f>
        <v>0</v>
      </c>
      <c r="D73" s="10">
        <f t="shared" si="34"/>
        <v>0</v>
      </c>
      <c r="E73" s="10">
        <f t="shared" si="34"/>
        <v>0</v>
      </c>
      <c r="F73" s="10">
        <f t="shared" si="34"/>
        <v>0</v>
      </c>
      <c r="G73" s="10">
        <f t="shared" si="34"/>
        <v>0</v>
      </c>
      <c r="H73" s="10">
        <f t="shared" si="34"/>
        <v>0</v>
      </c>
      <c r="I73" s="10">
        <f t="shared" si="34"/>
        <v>0</v>
      </c>
      <c r="J73" s="10">
        <f t="shared" si="34"/>
        <v>0</v>
      </c>
      <c r="K73" s="10">
        <f t="shared" si="34"/>
        <v>0</v>
      </c>
      <c r="L73" s="10">
        <f t="shared" si="34"/>
        <v>0</v>
      </c>
      <c r="M73" s="10">
        <f t="shared" si="34"/>
        <v>26.096033402922757</v>
      </c>
      <c r="N73" s="10">
        <f t="shared" si="34"/>
        <v>0</v>
      </c>
      <c r="O73" s="10">
        <f t="shared" si="34"/>
        <v>0</v>
      </c>
      <c r="P73" s="10">
        <f t="shared" si="34"/>
        <v>0</v>
      </c>
      <c r="Q73" s="10">
        <f t="shared" si="34"/>
        <v>0</v>
      </c>
      <c r="R73" s="10">
        <f t="shared" si="34"/>
        <v>0</v>
      </c>
      <c r="S73" s="10">
        <f t="shared" si="34"/>
        <v>0</v>
      </c>
      <c r="T73" s="10">
        <f t="shared" si="34"/>
        <v>0</v>
      </c>
      <c r="U73" s="10">
        <f t="shared" si="34"/>
        <v>0</v>
      </c>
      <c r="V73" s="10">
        <f t="shared" si="34"/>
        <v>0</v>
      </c>
      <c r="W73" s="10">
        <f t="shared" si="34"/>
        <v>0</v>
      </c>
      <c r="X73" s="10">
        <f t="shared" si="34"/>
        <v>0</v>
      </c>
      <c r="Y73" s="44">
        <f t="shared" si="34"/>
        <v>3.7331076877130984</v>
      </c>
    </row>
    <row r="74" spans="1:25" ht="12.75">
      <c r="A74" s="36" t="s">
        <v>165</v>
      </c>
      <c r="B74" s="14">
        <f>IF(B36=0,0,B61*100/B36)</f>
        <v>6.574198961455089</v>
      </c>
      <c r="C74" s="14">
        <f aca="true" t="shared" si="35" ref="C74:Y74">IF(C36=0,0,C61*100/C36)</f>
        <v>1.0601324458941983</v>
      </c>
      <c r="D74" s="14">
        <f t="shared" si="35"/>
        <v>2.7357959872492033</v>
      </c>
      <c r="E74" s="14">
        <f t="shared" si="35"/>
        <v>1.176160893231422</v>
      </c>
      <c r="F74" s="14">
        <f t="shared" si="35"/>
        <v>0</v>
      </c>
      <c r="G74" s="14">
        <f t="shared" si="35"/>
        <v>63.089289742240204</v>
      </c>
      <c r="H74" s="14">
        <f t="shared" si="35"/>
        <v>1.2186553071889685</v>
      </c>
      <c r="I74" s="14">
        <f t="shared" si="35"/>
        <v>0.12474311027585343</v>
      </c>
      <c r="J74" s="14">
        <f t="shared" si="35"/>
        <v>0.8433836552247618</v>
      </c>
      <c r="K74" s="14">
        <f t="shared" si="35"/>
        <v>0.9492041043894623</v>
      </c>
      <c r="L74" s="14">
        <f t="shared" si="35"/>
        <v>4.234895539243365</v>
      </c>
      <c r="M74" s="14">
        <f t="shared" si="35"/>
        <v>73.25156576200418</v>
      </c>
      <c r="N74" s="14">
        <f t="shared" si="35"/>
        <v>0</v>
      </c>
      <c r="O74" s="14">
        <f t="shared" si="35"/>
        <v>8.81015505865656</v>
      </c>
      <c r="P74" s="14">
        <f t="shared" si="35"/>
        <v>2.327737653718524</v>
      </c>
      <c r="Q74" s="14">
        <f t="shared" si="35"/>
        <v>0</v>
      </c>
      <c r="R74" s="14">
        <f t="shared" si="35"/>
        <v>2.329948258798466</v>
      </c>
      <c r="S74" s="14">
        <f t="shared" si="35"/>
        <v>0.7886909734986465</v>
      </c>
      <c r="T74" s="14">
        <f t="shared" si="35"/>
        <v>0</v>
      </c>
      <c r="U74" s="14">
        <f t="shared" si="35"/>
        <v>0</v>
      </c>
      <c r="V74" s="14">
        <f t="shared" si="35"/>
        <v>7.334597919181468</v>
      </c>
      <c r="W74" s="14">
        <f t="shared" si="35"/>
        <v>12.547683335877412</v>
      </c>
      <c r="X74" s="14">
        <f t="shared" si="35"/>
        <v>0</v>
      </c>
      <c r="Y74" s="48">
        <f t="shared" si="35"/>
        <v>14.683556905004853</v>
      </c>
    </row>
    <row r="75" spans="1:25" ht="12.75">
      <c r="A75" s="36" t="s">
        <v>166</v>
      </c>
      <c r="B75" s="14">
        <f>IF(B36=0,0,B62*100/B36)</f>
        <v>7.078721537406076</v>
      </c>
      <c r="C75" s="14">
        <f aca="true" t="shared" si="36" ref="C75:Y75">IF(C36=0,0,C62*100/C36)</f>
        <v>54.44943669668299</v>
      </c>
      <c r="D75" s="14">
        <f t="shared" si="36"/>
        <v>1.4063378961185073</v>
      </c>
      <c r="E75" s="14">
        <f t="shared" si="36"/>
        <v>0</v>
      </c>
      <c r="F75" s="14">
        <f t="shared" si="36"/>
        <v>21.419227820264734</v>
      </c>
      <c r="G75" s="14">
        <f t="shared" si="36"/>
        <v>0</v>
      </c>
      <c r="H75" s="14">
        <f t="shared" si="36"/>
        <v>16.32558956567564</v>
      </c>
      <c r="I75" s="14">
        <f t="shared" si="36"/>
        <v>23.14347448581763</v>
      </c>
      <c r="J75" s="14">
        <f t="shared" si="36"/>
        <v>13.370442214163223</v>
      </c>
      <c r="K75" s="14">
        <f t="shared" si="36"/>
        <v>16.300489513379848</v>
      </c>
      <c r="L75" s="14">
        <f t="shared" si="36"/>
        <v>3.4245425549773376</v>
      </c>
      <c r="M75" s="14">
        <f t="shared" si="36"/>
        <v>0</v>
      </c>
      <c r="N75" s="14">
        <f t="shared" si="36"/>
        <v>19.612224945084247</v>
      </c>
      <c r="O75" s="14">
        <f t="shared" si="36"/>
        <v>17.6800688478553</v>
      </c>
      <c r="P75" s="14">
        <f t="shared" si="36"/>
        <v>0</v>
      </c>
      <c r="Q75" s="14">
        <f t="shared" si="36"/>
        <v>9.378362739325523</v>
      </c>
      <c r="R75" s="14">
        <f t="shared" si="36"/>
        <v>5.743411423823003</v>
      </c>
      <c r="S75" s="14">
        <f t="shared" si="36"/>
        <v>0.735220399024162</v>
      </c>
      <c r="T75" s="14">
        <f t="shared" si="36"/>
        <v>0</v>
      </c>
      <c r="U75" s="14">
        <f t="shared" si="36"/>
        <v>0</v>
      </c>
      <c r="V75" s="14">
        <f t="shared" si="36"/>
        <v>0.862217623728229</v>
      </c>
      <c r="W75" s="14">
        <f t="shared" si="36"/>
        <v>3.9767893057349806</v>
      </c>
      <c r="X75" s="14">
        <f t="shared" si="36"/>
        <v>0</v>
      </c>
      <c r="Y75" s="48">
        <f t="shared" si="36"/>
        <v>41.06418456484408</v>
      </c>
    </row>
    <row r="76" spans="1:25" ht="12.75">
      <c r="A76" s="36" t="s">
        <v>167</v>
      </c>
      <c r="B76" s="14">
        <f>IF(B36=0,0,B63*100/B36)</f>
        <v>0</v>
      </c>
      <c r="C76" s="14">
        <f aca="true" t="shared" si="37" ref="C76:Y76">IF(C36=0,0,C63*100/C36)</f>
        <v>0</v>
      </c>
      <c r="D76" s="14">
        <f t="shared" si="37"/>
        <v>0</v>
      </c>
      <c r="E76" s="14">
        <f t="shared" si="37"/>
        <v>0</v>
      </c>
      <c r="F76" s="14">
        <f t="shared" si="37"/>
        <v>0</v>
      </c>
      <c r="G76" s="14">
        <f t="shared" si="37"/>
        <v>0</v>
      </c>
      <c r="H76" s="14">
        <f t="shared" si="37"/>
        <v>0</v>
      </c>
      <c r="I76" s="14">
        <f t="shared" si="37"/>
        <v>0</v>
      </c>
      <c r="J76" s="14">
        <f t="shared" si="37"/>
        <v>0</v>
      </c>
      <c r="K76" s="14">
        <f t="shared" si="37"/>
        <v>0.6081787932774252</v>
      </c>
      <c r="L76" s="14">
        <f t="shared" si="37"/>
        <v>0</v>
      </c>
      <c r="M76" s="14">
        <f t="shared" si="37"/>
        <v>0</v>
      </c>
      <c r="N76" s="14">
        <f t="shared" si="37"/>
        <v>0</v>
      </c>
      <c r="O76" s="14">
        <f t="shared" si="37"/>
        <v>0</v>
      </c>
      <c r="P76" s="14">
        <f t="shared" si="37"/>
        <v>0</v>
      </c>
      <c r="Q76" s="14">
        <f t="shared" si="37"/>
        <v>26.029378921080948</v>
      </c>
      <c r="R76" s="14">
        <f t="shared" si="37"/>
        <v>0</v>
      </c>
      <c r="S76" s="14">
        <f t="shared" si="37"/>
        <v>0</v>
      </c>
      <c r="T76" s="14">
        <f t="shared" si="37"/>
        <v>0</v>
      </c>
      <c r="U76" s="14">
        <f t="shared" si="37"/>
        <v>0</v>
      </c>
      <c r="V76" s="14">
        <f t="shared" si="37"/>
        <v>0</v>
      </c>
      <c r="W76" s="14">
        <f t="shared" si="37"/>
        <v>0</v>
      </c>
      <c r="X76" s="14">
        <f t="shared" si="37"/>
        <v>0</v>
      </c>
      <c r="Y76" s="48">
        <f t="shared" si="37"/>
        <v>0</v>
      </c>
    </row>
    <row r="77" spans="1:25" ht="12.75">
      <c r="A77" s="34" t="s">
        <v>176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39"/>
    </row>
    <row r="78" spans="1:25" ht="12.75">
      <c r="A78" s="43" t="s">
        <v>177</v>
      </c>
      <c r="B78" s="12">
        <v>4813649877</v>
      </c>
      <c r="C78" s="12">
        <v>248322000</v>
      </c>
      <c r="D78" s="12">
        <v>383738000</v>
      </c>
      <c r="E78" s="12">
        <v>39244</v>
      </c>
      <c r="F78" s="12">
        <v>0</v>
      </c>
      <c r="G78" s="12">
        <v>29681686</v>
      </c>
      <c r="H78" s="12">
        <v>134916000</v>
      </c>
      <c r="I78" s="12">
        <v>348450000</v>
      </c>
      <c r="J78" s="12">
        <v>553347000</v>
      </c>
      <c r="K78" s="12">
        <v>782559000</v>
      </c>
      <c r="L78" s="12">
        <v>0</v>
      </c>
      <c r="M78" s="12">
        <v>89724000</v>
      </c>
      <c r="N78" s="12">
        <v>0</v>
      </c>
      <c r="O78" s="12">
        <v>1478524000</v>
      </c>
      <c r="P78" s="12">
        <v>668987823</v>
      </c>
      <c r="Q78" s="12">
        <v>1281176000</v>
      </c>
      <c r="R78" s="12">
        <v>0</v>
      </c>
      <c r="S78" s="12">
        <v>0</v>
      </c>
      <c r="T78" s="12">
        <v>7968009</v>
      </c>
      <c r="U78" s="12">
        <v>919592</v>
      </c>
      <c r="V78" s="12">
        <v>587074580</v>
      </c>
      <c r="W78" s="12">
        <v>918262000</v>
      </c>
      <c r="X78" s="12">
        <v>779331545</v>
      </c>
      <c r="Y78" s="46">
        <v>27033031</v>
      </c>
    </row>
    <row r="79" spans="1:25" ht="12.75">
      <c r="A79" s="43" t="s">
        <v>178</v>
      </c>
      <c r="B79" s="12">
        <v>160705000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70275000</v>
      </c>
      <c r="R79" s="12">
        <v>403551</v>
      </c>
      <c r="S79" s="12">
        <v>0</v>
      </c>
      <c r="T79" s="12">
        <v>0</v>
      </c>
      <c r="U79" s="12">
        <v>0</v>
      </c>
      <c r="V79" s="12">
        <v>0</v>
      </c>
      <c r="W79" s="12">
        <v>1723000</v>
      </c>
      <c r="X79" s="12">
        <v>0</v>
      </c>
      <c r="Y79" s="46">
        <v>0</v>
      </c>
    </row>
    <row r="80" spans="1:25" ht="12.75">
      <c r="A80" s="43" t="s">
        <v>179</v>
      </c>
      <c r="B80" s="12">
        <v>238249929</v>
      </c>
      <c r="C80" s="12">
        <v>0</v>
      </c>
      <c r="D80" s="12">
        <v>0</v>
      </c>
      <c r="E80" s="12">
        <v>0</v>
      </c>
      <c r="F80" s="12">
        <v>0</v>
      </c>
      <c r="G80" s="12">
        <v>1716855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914470</v>
      </c>
      <c r="N80" s="12">
        <v>0</v>
      </c>
      <c r="O80" s="12">
        <v>0</v>
      </c>
      <c r="P80" s="12">
        <v>10110000</v>
      </c>
      <c r="Q80" s="12">
        <v>75498000</v>
      </c>
      <c r="R80" s="12">
        <v>1500000</v>
      </c>
      <c r="S80" s="12">
        <v>0</v>
      </c>
      <c r="T80" s="12">
        <v>0</v>
      </c>
      <c r="U80" s="12">
        <v>0</v>
      </c>
      <c r="V80" s="12">
        <v>0</v>
      </c>
      <c r="W80" s="12">
        <v>53398580</v>
      </c>
      <c r="X80" s="12">
        <v>0</v>
      </c>
      <c r="Y80" s="46">
        <v>0</v>
      </c>
    </row>
    <row r="81" spans="1:25" ht="12.75">
      <c r="A81" s="43" t="s">
        <v>180</v>
      </c>
      <c r="B81" s="10">
        <f>IF(B164=0,0,B79*100/B164)</f>
        <v>80.28935282544955</v>
      </c>
      <c r="C81" s="10">
        <f aca="true" t="shared" si="38" ref="C81:Y81">IF(C164=0,0,C79*100/C164)</f>
        <v>0</v>
      </c>
      <c r="D81" s="10">
        <f t="shared" si="38"/>
        <v>0</v>
      </c>
      <c r="E81" s="10">
        <f t="shared" si="38"/>
        <v>0</v>
      </c>
      <c r="F81" s="10">
        <f t="shared" si="38"/>
        <v>0</v>
      </c>
      <c r="G81" s="10">
        <f t="shared" si="38"/>
        <v>0</v>
      </c>
      <c r="H81" s="10">
        <f t="shared" si="38"/>
        <v>0</v>
      </c>
      <c r="I81" s="10">
        <f t="shared" si="38"/>
        <v>0</v>
      </c>
      <c r="J81" s="10">
        <f t="shared" si="38"/>
        <v>0</v>
      </c>
      <c r="K81" s="10">
        <f t="shared" si="38"/>
        <v>0</v>
      </c>
      <c r="L81" s="10">
        <f t="shared" si="38"/>
        <v>0</v>
      </c>
      <c r="M81" s="10">
        <f t="shared" si="38"/>
        <v>0</v>
      </c>
      <c r="N81" s="10">
        <f t="shared" si="38"/>
        <v>0</v>
      </c>
      <c r="O81" s="10">
        <f t="shared" si="38"/>
        <v>0</v>
      </c>
      <c r="P81" s="10">
        <f t="shared" si="38"/>
        <v>0</v>
      </c>
      <c r="Q81" s="10">
        <f t="shared" si="38"/>
        <v>143.41836734693877</v>
      </c>
      <c r="R81" s="10">
        <f t="shared" si="38"/>
        <v>9.656640344580044</v>
      </c>
      <c r="S81" s="10">
        <f t="shared" si="38"/>
        <v>0</v>
      </c>
      <c r="T81" s="10">
        <f t="shared" si="38"/>
        <v>0</v>
      </c>
      <c r="U81" s="10">
        <f t="shared" si="38"/>
        <v>0</v>
      </c>
      <c r="V81" s="10">
        <f t="shared" si="38"/>
        <v>0</v>
      </c>
      <c r="W81" s="10">
        <f t="shared" si="38"/>
        <v>2.280081024260565</v>
      </c>
      <c r="X81" s="10">
        <f t="shared" si="38"/>
        <v>0</v>
      </c>
      <c r="Y81" s="44">
        <f t="shared" si="38"/>
        <v>0</v>
      </c>
    </row>
    <row r="82" spans="1:25" ht="12.75">
      <c r="A82" s="43" t="s">
        <v>181</v>
      </c>
      <c r="B82" s="10">
        <f>IF(B78=0,0,B80*100/B78)</f>
        <v>4.949465272461485</v>
      </c>
      <c r="C82" s="10">
        <f aca="true" t="shared" si="39" ref="C82:Y82">IF(C78=0,0,C80*100/C78)</f>
        <v>0</v>
      </c>
      <c r="D82" s="10">
        <f t="shared" si="39"/>
        <v>0</v>
      </c>
      <c r="E82" s="10">
        <f t="shared" si="39"/>
        <v>0</v>
      </c>
      <c r="F82" s="10">
        <f t="shared" si="39"/>
        <v>0</v>
      </c>
      <c r="G82" s="10">
        <f t="shared" si="39"/>
        <v>5.7842233086085475</v>
      </c>
      <c r="H82" s="10">
        <f t="shared" si="39"/>
        <v>0</v>
      </c>
      <c r="I82" s="10">
        <f t="shared" si="39"/>
        <v>0</v>
      </c>
      <c r="J82" s="10">
        <f t="shared" si="39"/>
        <v>0</v>
      </c>
      <c r="K82" s="10">
        <f t="shared" si="39"/>
        <v>0</v>
      </c>
      <c r="L82" s="10">
        <f t="shared" si="39"/>
        <v>0</v>
      </c>
      <c r="M82" s="10">
        <f t="shared" si="39"/>
        <v>1.019203334670768</v>
      </c>
      <c r="N82" s="10">
        <f t="shared" si="39"/>
        <v>0</v>
      </c>
      <c r="O82" s="10">
        <f t="shared" si="39"/>
        <v>0</v>
      </c>
      <c r="P82" s="10">
        <f t="shared" si="39"/>
        <v>1.5112382695790862</v>
      </c>
      <c r="Q82" s="10">
        <f t="shared" si="39"/>
        <v>5.892867178279955</v>
      </c>
      <c r="R82" s="10">
        <f t="shared" si="39"/>
        <v>0</v>
      </c>
      <c r="S82" s="10">
        <f t="shared" si="39"/>
        <v>0</v>
      </c>
      <c r="T82" s="10">
        <f t="shared" si="39"/>
        <v>0</v>
      </c>
      <c r="U82" s="10">
        <f t="shared" si="39"/>
        <v>0</v>
      </c>
      <c r="V82" s="10">
        <f t="shared" si="39"/>
        <v>0</v>
      </c>
      <c r="W82" s="10">
        <f t="shared" si="39"/>
        <v>5.815179110101474</v>
      </c>
      <c r="X82" s="10">
        <f t="shared" si="39"/>
        <v>0</v>
      </c>
      <c r="Y82" s="44">
        <f t="shared" si="39"/>
        <v>0</v>
      </c>
    </row>
    <row r="83" spans="1:25" ht="12.75">
      <c r="A83" s="43" t="s">
        <v>182</v>
      </c>
      <c r="B83" s="10">
        <f>IF(B78=0,0,(B80+B79)*100/B78)</f>
        <v>8.287992255237304</v>
      </c>
      <c r="C83" s="10">
        <f aca="true" t="shared" si="40" ref="C83:Y83">IF(C78=0,0,(C80+C79)*100/C78)</f>
        <v>0</v>
      </c>
      <c r="D83" s="10">
        <f t="shared" si="40"/>
        <v>0</v>
      </c>
      <c r="E83" s="10">
        <f t="shared" si="40"/>
        <v>0</v>
      </c>
      <c r="F83" s="10">
        <f t="shared" si="40"/>
        <v>0</v>
      </c>
      <c r="G83" s="10">
        <f t="shared" si="40"/>
        <v>5.7842233086085475</v>
      </c>
      <c r="H83" s="10">
        <f t="shared" si="40"/>
        <v>0</v>
      </c>
      <c r="I83" s="10">
        <f t="shared" si="40"/>
        <v>0</v>
      </c>
      <c r="J83" s="10">
        <f t="shared" si="40"/>
        <v>0</v>
      </c>
      <c r="K83" s="10">
        <f t="shared" si="40"/>
        <v>0</v>
      </c>
      <c r="L83" s="10">
        <f t="shared" si="40"/>
        <v>0</v>
      </c>
      <c r="M83" s="10">
        <f t="shared" si="40"/>
        <v>1.019203334670768</v>
      </c>
      <c r="N83" s="10">
        <f t="shared" si="40"/>
        <v>0</v>
      </c>
      <c r="O83" s="10">
        <f t="shared" si="40"/>
        <v>0</v>
      </c>
      <c r="P83" s="10">
        <f t="shared" si="40"/>
        <v>1.5112382695790862</v>
      </c>
      <c r="Q83" s="10">
        <f t="shared" si="40"/>
        <v>11.378062030509469</v>
      </c>
      <c r="R83" s="10">
        <f t="shared" si="40"/>
        <v>0</v>
      </c>
      <c r="S83" s="10">
        <f t="shared" si="40"/>
        <v>0</v>
      </c>
      <c r="T83" s="10">
        <f t="shared" si="40"/>
        <v>0</v>
      </c>
      <c r="U83" s="10">
        <f t="shared" si="40"/>
        <v>0</v>
      </c>
      <c r="V83" s="10">
        <f t="shared" si="40"/>
        <v>0</v>
      </c>
      <c r="W83" s="10">
        <f t="shared" si="40"/>
        <v>6.002816189714918</v>
      </c>
      <c r="X83" s="10">
        <f t="shared" si="40"/>
        <v>0</v>
      </c>
      <c r="Y83" s="44">
        <f t="shared" si="40"/>
        <v>0</v>
      </c>
    </row>
    <row r="84" spans="1:25" ht="12.75">
      <c r="A84" s="43" t="s">
        <v>183</v>
      </c>
      <c r="B84" s="10">
        <f>IF(B78=0,0,B164*100/B78)</f>
        <v>4.158119184288151</v>
      </c>
      <c r="C84" s="10">
        <f aca="true" t="shared" si="41" ref="C84:Y84">IF(C78=0,0,C164*100/C78)</f>
        <v>0.5227080162047664</v>
      </c>
      <c r="D84" s="10">
        <f t="shared" si="41"/>
        <v>1.8241612767044182</v>
      </c>
      <c r="E84" s="10">
        <f t="shared" si="41"/>
        <v>0</v>
      </c>
      <c r="F84" s="10">
        <f t="shared" si="41"/>
        <v>0</v>
      </c>
      <c r="G84" s="10">
        <f t="shared" si="41"/>
        <v>0</v>
      </c>
      <c r="H84" s="10">
        <f t="shared" si="41"/>
        <v>2.9648077322185658</v>
      </c>
      <c r="I84" s="10">
        <f t="shared" si="41"/>
        <v>1.1901601377529056</v>
      </c>
      <c r="J84" s="10">
        <f t="shared" si="41"/>
        <v>0</v>
      </c>
      <c r="K84" s="10">
        <f t="shared" si="41"/>
        <v>0.575036514818691</v>
      </c>
      <c r="L84" s="10">
        <f t="shared" si="41"/>
        <v>0</v>
      </c>
      <c r="M84" s="10">
        <f t="shared" si="41"/>
        <v>8.743969283580759</v>
      </c>
      <c r="N84" s="10">
        <f t="shared" si="41"/>
        <v>0</v>
      </c>
      <c r="O84" s="10">
        <f t="shared" si="41"/>
        <v>2.071187211029378</v>
      </c>
      <c r="P84" s="10">
        <f t="shared" si="41"/>
        <v>8.86088325706341</v>
      </c>
      <c r="Q84" s="10">
        <f t="shared" si="41"/>
        <v>3.824611138516488</v>
      </c>
      <c r="R84" s="10">
        <f t="shared" si="41"/>
        <v>0</v>
      </c>
      <c r="S84" s="10">
        <f t="shared" si="41"/>
        <v>0</v>
      </c>
      <c r="T84" s="10">
        <f t="shared" si="41"/>
        <v>0</v>
      </c>
      <c r="U84" s="10">
        <f t="shared" si="41"/>
        <v>2972.296409712133</v>
      </c>
      <c r="V84" s="10">
        <f t="shared" si="41"/>
        <v>0.3607718801246683</v>
      </c>
      <c r="W84" s="10">
        <f t="shared" si="41"/>
        <v>8.22940402630186</v>
      </c>
      <c r="X84" s="10">
        <f t="shared" si="41"/>
        <v>0.13344769715436067</v>
      </c>
      <c r="Y84" s="44">
        <f t="shared" si="41"/>
        <v>12.930843751853057</v>
      </c>
    </row>
    <row r="85" spans="1:25" ht="12.75">
      <c r="A85" s="34" t="s">
        <v>184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39"/>
    </row>
    <row r="86" spans="1:25" ht="12.75">
      <c r="A86" s="36" t="s">
        <v>185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40"/>
    </row>
    <row r="87" spans="1:25" ht="12.75">
      <c r="A87" s="41" t="s">
        <v>186</v>
      </c>
      <c r="B87" s="15">
        <v>8.9</v>
      </c>
      <c r="C87" s="15">
        <v>0</v>
      </c>
      <c r="D87" s="15">
        <v>10</v>
      </c>
      <c r="E87" s="15">
        <v>10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8</v>
      </c>
      <c r="L87" s="15">
        <v>26</v>
      </c>
      <c r="M87" s="15">
        <v>0</v>
      </c>
      <c r="N87" s="15">
        <v>0</v>
      </c>
      <c r="O87" s="15">
        <v>6</v>
      </c>
      <c r="P87" s="15">
        <v>0</v>
      </c>
      <c r="Q87" s="15">
        <v>0</v>
      </c>
      <c r="R87" s="15">
        <v>135</v>
      </c>
      <c r="S87" s="15">
        <v>0</v>
      </c>
      <c r="T87" s="15">
        <v>0</v>
      </c>
      <c r="U87" s="15">
        <v>0</v>
      </c>
      <c r="V87" s="15">
        <v>-100</v>
      </c>
      <c r="W87" s="15">
        <v>6</v>
      </c>
      <c r="X87" s="15">
        <v>-30</v>
      </c>
      <c r="Y87" s="49">
        <v>0</v>
      </c>
    </row>
    <row r="88" spans="1:25" ht="12.75">
      <c r="A88" s="43" t="s">
        <v>187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6</v>
      </c>
      <c r="I88" s="16">
        <v>0</v>
      </c>
      <c r="J88" s="16">
        <v>0</v>
      </c>
      <c r="K88" s="16">
        <v>29.6</v>
      </c>
      <c r="L88" s="16">
        <v>56.1</v>
      </c>
      <c r="M88" s="16">
        <v>0</v>
      </c>
      <c r="N88" s="16">
        <v>0</v>
      </c>
      <c r="O88" s="16">
        <v>0</v>
      </c>
      <c r="P88" s="16">
        <v>15</v>
      </c>
      <c r="Q88" s="16">
        <v>11</v>
      </c>
      <c r="R88" s="16">
        <v>11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50">
        <v>0</v>
      </c>
    </row>
    <row r="89" spans="1:25" ht="12.75">
      <c r="A89" s="43" t="s">
        <v>188</v>
      </c>
      <c r="B89" s="16">
        <v>7.9</v>
      </c>
      <c r="C89" s="16">
        <v>0</v>
      </c>
      <c r="D89" s="16">
        <v>10</v>
      </c>
      <c r="E89" s="16">
        <v>0</v>
      </c>
      <c r="F89" s="16">
        <v>0</v>
      </c>
      <c r="G89" s="16">
        <v>0</v>
      </c>
      <c r="H89" s="16">
        <v>6</v>
      </c>
      <c r="I89" s="16">
        <v>0</v>
      </c>
      <c r="J89" s="16">
        <v>0</v>
      </c>
      <c r="K89" s="16">
        <v>29.6</v>
      </c>
      <c r="L89" s="16">
        <v>55.7</v>
      </c>
      <c r="M89" s="16">
        <v>0</v>
      </c>
      <c r="N89" s="16">
        <v>0</v>
      </c>
      <c r="O89" s="16">
        <v>0</v>
      </c>
      <c r="P89" s="16">
        <v>15</v>
      </c>
      <c r="Q89" s="16">
        <v>16.6</v>
      </c>
      <c r="R89" s="16">
        <v>11.9</v>
      </c>
      <c r="S89" s="16">
        <v>-100</v>
      </c>
      <c r="T89" s="16">
        <v>0</v>
      </c>
      <c r="U89" s="16">
        <v>0</v>
      </c>
      <c r="V89" s="16">
        <v>-100</v>
      </c>
      <c r="W89" s="16">
        <v>3.7</v>
      </c>
      <c r="X89" s="16">
        <v>-100</v>
      </c>
      <c r="Y89" s="50">
        <v>0</v>
      </c>
    </row>
    <row r="90" spans="1:25" ht="12.75">
      <c r="A90" s="43" t="s">
        <v>189</v>
      </c>
      <c r="B90" s="16">
        <v>0</v>
      </c>
      <c r="C90" s="16">
        <v>0</v>
      </c>
      <c r="D90" s="16">
        <v>0</v>
      </c>
      <c r="E90" s="16">
        <v>9.2</v>
      </c>
      <c r="F90" s="16">
        <v>-100</v>
      </c>
      <c r="G90" s="16">
        <v>0</v>
      </c>
      <c r="H90" s="16">
        <v>6</v>
      </c>
      <c r="I90" s="16">
        <v>0</v>
      </c>
      <c r="J90" s="16">
        <v>0</v>
      </c>
      <c r="K90" s="16">
        <v>0</v>
      </c>
      <c r="L90" s="16">
        <v>25.9</v>
      </c>
      <c r="M90" s="16">
        <v>0</v>
      </c>
      <c r="N90" s="16">
        <v>5</v>
      </c>
      <c r="O90" s="16">
        <v>0</v>
      </c>
      <c r="P90" s="16">
        <v>5</v>
      </c>
      <c r="Q90" s="16">
        <v>0</v>
      </c>
      <c r="R90" s="16">
        <v>0</v>
      </c>
      <c r="S90" s="16">
        <v>-100</v>
      </c>
      <c r="T90" s="16">
        <v>0</v>
      </c>
      <c r="U90" s="16">
        <v>0</v>
      </c>
      <c r="V90" s="16">
        <v>-100</v>
      </c>
      <c r="W90" s="16">
        <v>0</v>
      </c>
      <c r="X90" s="16">
        <v>7</v>
      </c>
      <c r="Y90" s="50">
        <v>0</v>
      </c>
    </row>
    <row r="91" spans="1:25" ht="12.75">
      <c r="A91" s="43" t="s">
        <v>190</v>
      </c>
      <c r="B91" s="16">
        <v>12.7</v>
      </c>
      <c r="C91" s="16">
        <v>0</v>
      </c>
      <c r="D91" s="16">
        <v>10</v>
      </c>
      <c r="E91" s="16">
        <v>36.1</v>
      </c>
      <c r="F91" s="16">
        <v>0</v>
      </c>
      <c r="G91" s="16">
        <v>0</v>
      </c>
      <c r="H91" s="16">
        <v>6</v>
      </c>
      <c r="I91" s="16">
        <v>0</v>
      </c>
      <c r="J91" s="16">
        <v>0</v>
      </c>
      <c r="K91" s="16">
        <v>8</v>
      </c>
      <c r="L91" s="16">
        <v>25.9</v>
      </c>
      <c r="M91" s="16">
        <v>0</v>
      </c>
      <c r="N91" s="16">
        <v>0</v>
      </c>
      <c r="O91" s="16">
        <v>6</v>
      </c>
      <c r="P91" s="16">
        <v>5</v>
      </c>
      <c r="Q91" s="16">
        <v>11</v>
      </c>
      <c r="R91" s="16">
        <v>5.7</v>
      </c>
      <c r="S91" s="16">
        <v>-100</v>
      </c>
      <c r="T91" s="16">
        <v>0</v>
      </c>
      <c r="U91" s="16">
        <v>0</v>
      </c>
      <c r="V91" s="16">
        <v>-100</v>
      </c>
      <c r="W91" s="16">
        <v>11.7</v>
      </c>
      <c r="X91" s="16">
        <v>8</v>
      </c>
      <c r="Y91" s="50">
        <v>0</v>
      </c>
    </row>
    <row r="92" spans="1:25" ht="12.75">
      <c r="A92" s="43" t="s">
        <v>191</v>
      </c>
      <c r="B92" s="16">
        <v>37.9</v>
      </c>
      <c r="C92" s="16">
        <v>0</v>
      </c>
      <c r="D92" s="16">
        <v>6</v>
      </c>
      <c r="E92" s="16">
        <v>8.9</v>
      </c>
      <c r="F92" s="16">
        <v>0</v>
      </c>
      <c r="G92" s="16">
        <v>0</v>
      </c>
      <c r="H92" s="16">
        <v>6</v>
      </c>
      <c r="I92" s="16">
        <v>0</v>
      </c>
      <c r="J92" s="16">
        <v>0</v>
      </c>
      <c r="K92" s="16">
        <v>8</v>
      </c>
      <c r="L92" s="16">
        <v>25.9</v>
      </c>
      <c r="M92" s="16">
        <v>0</v>
      </c>
      <c r="N92" s="16">
        <v>0</v>
      </c>
      <c r="O92" s="16">
        <v>6</v>
      </c>
      <c r="P92" s="16">
        <v>5</v>
      </c>
      <c r="Q92" s="16">
        <v>5.5</v>
      </c>
      <c r="R92" s="16">
        <v>5.9</v>
      </c>
      <c r="S92" s="16">
        <v>-100</v>
      </c>
      <c r="T92" s="16">
        <v>0</v>
      </c>
      <c r="U92" s="16">
        <v>0</v>
      </c>
      <c r="V92" s="16">
        <v>-100</v>
      </c>
      <c r="W92" s="16">
        <v>5.9</v>
      </c>
      <c r="X92" s="16">
        <v>8</v>
      </c>
      <c r="Y92" s="50">
        <v>0</v>
      </c>
    </row>
    <row r="93" spans="1:25" ht="12.75">
      <c r="A93" s="43" t="s">
        <v>192</v>
      </c>
      <c r="B93" s="16">
        <v>0</v>
      </c>
      <c r="C93" s="16">
        <v>0</v>
      </c>
      <c r="D93" s="16">
        <v>6</v>
      </c>
      <c r="E93" s="16">
        <v>9</v>
      </c>
      <c r="F93" s="16">
        <v>0</v>
      </c>
      <c r="G93" s="16">
        <v>0</v>
      </c>
      <c r="H93" s="16">
        <v>6</v>
      </c>
      <c r="I93" s="16">
        <v>0</v>
      </c>
      <c r="J93" s="16">
        <v>0</v>
      </c>
      <c r="K93" s="16">
        <v>8</v>
      </c>
      <c r="L93" s="16">
        <v>25.9</v>
      </c>
      <c r="M93" s="16">
        <v>0</v>
      </c>
      <c r="N93" s="16">
        <v>0</v>
      </c>
      <c r="O93" s="16">
        <v>6</v>
      </c>
      <c r="P93" s="16">
        <v>5</v>
      </c>
      <c r="Q93" s="16">
        <v>5</v>
      </c>
      <c r="R93" s="16">
        <v>5.8</v>
      </c>
      <c r="S93" s="16">
        <v>-100</v>
      </c>
      <c r="T93" s="16">
        <v>0</v>
      </c>
      <c r="U93" s="16">
        <v>0</v>
      </c>
      <c r="V93" s="16">
        <v>-100</v>
      </c>
      <c r="W93" s="16">
        <v>6</v>
      </c>
      <c r="X93" s="16">
        <v>7.6</v>
      </c>
      <c r="Y93" s="50">
        <v>0</v>
      </c>
    </row>
    <row r="94" spans="1:25" ht="12.75">
      <c r="A94" s="43" t="s">
        <v>167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50">
        <v>0</v>
      </c>
    </row>
    <row r="95" spans="1:25" ht="12.75">
      <c r="A95" s="36" t="s">
        <v>193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40"/>
    </row>
    <row r="96" spans="1:25" ht="12.75">
      <c r="A96" s="41" t="s">
        <v>186</v>
      </c>
      <c r="B96" s="17">
        <v>298.81</v>
      </c>
      <c r="C96" s="17">
        <v>0</v>
      </c>
      <c r="D96" s="17">
        <v>215.89</v>
      </c>
      <c r="E96" s="17">
        <v>353.93</v>
      </c>
      <c r="F96" s="17">
        <v>0</v>
      </c>
      <c r="G96" s="17">
        <v>0</v>
      </c>
      <c r="H96" s="17">
        <v>200</v>
      </c>
      <c r="I96" s="17">
        <v>0</v>
      </c>
      <c r="J96" s="17">
        <v>0</v>
      </c>
      <c r="K96" s="17">
        <v>252.18</v>
      </c>
      <c r="L96" s="17">
        <v>849.33</v>
      </c>
      <c r="M96" s="17">
        <v>0</v>
      </c>
      <c r="N96" s="17">
        <v>0</v>
      </c>
      <c r="O96" s="17">
        <v>15.52</v>
      </c>
      <c r="P96" s="17">
        <v>57.24</v>
      </c>
      <c r="Q96" s="17">
        <v>110540692</v>
      </c>
      <c r="R96" s="17">
        <v>168.65</v>
      </c>
      <c r="S96" s="17">
        <v>0</v>
      </c>
      <c r="T96" s="17">
        <v>0</v>
      </c>
      <c r="U96" s="17">
        <v>0</v>
      </c>
      <c r="V96" s="17">
        <v>0</v>
      </c>
      <c r="W96" s="17">
        <v>270.42</v>
      </c>
      <c r="X96" s="17">
        <v>235.73</v>
      </c>
      <c r="Y96" s="51">
        <v>0</v>
      </c>
    </row>
    <row r="97" spans="1:25" ht="12.75">
      <c r="A97" s="43" t="s">
        <v>187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63.57</v>
      </c>
      <c r="I97" s="18">
        <v>0</v>
      </c>
      <c r="J97" s="18">
        <v>0</v>
      </c>
      <c r="K97" s="18">
        <v>104.99</v>
      </c>
      <c r="L97" s="18">
        <v>100.9</v>
      </c>
      <c r="M97" s="18">
        <v>0</v>
      </c>
      <c r="N97" s="18">
        <v>0</v>
      </c>
      <c r="O97" s="18">
        <v>0</v>
      </c>
      <c r="P97" s="18">
        <v>138.03</v>
      </c>
      <c r="Q97" s="18">
        <v>140.21</v>
      </c>
      <c r="R97" s="18">
        <v>75.51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52">
        <v>0</v>
      </c>
    </row>
    <row r="98" spans="1:25" ht="12.75">
      <c r="A98" s="43" t="s">
        <v>188</v>
      </c>
      <c r="B98" s="18">
        <v>464.5</v>
      </c>
      <c r="C98" s="18">
        <v>0</v>
      </c>
      <c r="D98" s="18">
        <v>594</v>
      </c>
      <c r="E98" s="18">
        <v>0</v>
      </c>
      <c r="F98" s="18">
        <v>0</v>
      </c>
      <c r="G98" s="18">
        <v>0</v>
      </c>
      <c r="H98" s="18">
        <v>567.1</v>
      </c>
      <c r="I98" s="18">
        <v>0</v>
      </c>
      <c r="J98" s="18">
        <v>0</v>
      </c>
      <c r="K98" s="18">
        <v>548.24</v>
      </c>
      <c r="L98" s="18">
        <v>2313.25</v>
      </c>
      <c r="M98" s="18">
        <v>0</v>
      </c>
      <c r="N98" s="18">
        <v>0</v>
      </c>
      <c r="O98" s="18">
        <v>0</v>
      </c>
      <c r="P98" s="18">
        <v>446.82</v>
      </c>
      <c r="Q98" s="18">
        <v>186864.28</v>
      </c>
      <c r="R98" s="18">
        <v>535</v>
      </c>
      <c r="S98" s="18">
        <v>0</v>
      </c>
      <c r="T98" s="18">
        <v>0</v>
      </c>
      <c r="U98" s="18">
        <v>0</v>
      </c>
      <c r="V98" s="18">
        <v>0</v>
      </c>
      <c r="W98" s="18">
        <v>409.22</v>
      </c>
      <c r="X98" s="18">
        <v>0</v>
      </c>
      <c r="Y98" s="52">
        <v>0</v>
      </c>
    </row>
    <row r="99" spans="1:25" ht="12.75">
      <c r="A99" s="43" t="s">
        <v>189</v>
      </c>
      <c r="B99" s="18">
        <v>0</v>
      </c>
      <c r="C99" s="18">
        <v>0</v>
      </c>
      <c r="D99" s="18">
        <v>0</v>
      </c>
      <c r="E99" s="18">
        <v>19.7</v>
      </c>
      <c r="F99" s="18">
        <v>0</v>
      </c>
      <c r="G99" s="18">
        <v>0</v>
      </c>
      <c r="H99" s="18">
        <v>57.2</v>
      </c>
      <c r="I99" s="18">
        <v>0</v>
      </c>
      <c r="J99" s="18">
        <v>0</v>
      </c>
      <c r="K99" s="18">
        <v>0</v>
      </c>
      <c r="L99" s="18">
        <v>115.58</v>
      </c>
      <c r="M99" s="18">
        <v>0</v>
      </c>
      <c r="N99" s="18">
        <v>61.52</v>
      </c>
      <c r="O99" s="18">
        <v>0</v>
      </c>
      <c r="P99" s="18">
        <v>96.35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24.72</v>
      </c>
      <c r="Y99" s="52">
        <v>0</v>
      </c>
    </row>
    <row r="100" spans="1:25" ht="12.75">
      <c r="A100" s="43" t="s">
        <v>190</v>
      </c>
      <c r="B100" s="18">
        <v>260.64</v>
      </c>
      <c r="C100" s="18">
        <v>0</v>
      </c>
      <c r="D100" s="18">
        <v>227.99</v>
      </c>
      <c r="E100" s="18">
        <v>167.9</v>
      </c>
      <c r="F100" s="18">
        <v>0</v>
      </c>
      <c r="G100" s="18">
        <v>0</v>
      </c>
      <c r="H100" s="18">
        <v>133.03</v>
      </c>
      <c r="I100" s="18">
        <v>0</v>
      </c>
      <c r="J100" s="18">
        <v>0</v>
      </c>
      <c r="K100" s="18">
        <v>341.7</v>
      </c>
      <c r="L100" s="18">
        <v>935.52</v>
      </c>
      <c r="M100" s="18">
        <v>0</v>
      </c>
      <c r="N100" s="18">
        <v>0</v>
      </c>
      <c r="O100" s="18">
        <v>121.74</v>
      </c>
      <c r="P100" s="18">
        <v>206.28</v>
      </c>
      <c r="Q100" s="18">
        <v>160702.27</v>
      </c>
      <c r="R100" s="18">
        <v>156</v>
      </c>
      <c r="S100" s="18">
        <v>0</v>
      </c>
      <c r="T100" s="18">
        <v>0</v>
      </c>
      <c r="U100" s="18">
        <v>0</v>
      </c>
      <c r="V100" s="18">
        <v>0</v>
      </c>
      <c r="W100" s="18">
        <v>234.65</v>
      </c>
      <c r="X100" s="18">
        <v>116.96</v>
      </c>
      <c r="Y100" s="52">
        <v>0</v>
      </c>
    </row>
    <row r="101" spans="1:25" ht="12.75">
      <c r="A101" s="43" t="s">
        <v>191</v>
      </c>
      <c r="B101" s="18">
        <v>127.07</v>
      </c>
      <c r="C101" s="18">
        <v>0</v>
      </c>
      <c r="D101" s="18">
        <v>62.51</v>
      </c>
      <c r="E101" s="18">
        <v>75.5</v>
      </c>
      <c r="F101" s="18">
        <v>0</v>
      </c>
      <c r="G101" s="18">
        <v>0</v>
      </c>
      <c r="H101" s="18">
        <v>80.46</v>
      </c>
      <c r="I101" s="18">
        <v>0</v>
      </c>
      <c r="J101" s="18">
        <v>0</v>
      </c>
      <c r="K101" s="18">
        <v>92.56</v>
      </c>
      <c r="L101" s="18">
        <v>69.68</v>
      </c>
      <c r="M101" s="18">
        <v>0</v>
      </c>
      <c r="N101" s="18">
        <v>49.36</v>
      </c>
      <c r="O101" s="18">
        <v>84.08</v>
      </c>
      <c r="P101" s="18">
        <v>84.16</v>
      </c>
      <c r="Q101" s="18">
        <v>1840.98</v>
      </c>
      <c r="R101" s="18">
        <v>68.05</v>
      </c>
      <c r="S101" s="18">
        <v>0</v>
      </c>
      <c r="T101" s="18">
        <v>0</v>
      </c>
      <c r="U101" s="18">
        <v>0</v>
      </c>
      <c r="V101" s="18">
        <v>0</v>
      </c>
      <c r="W101" s="18">
        <v>68.8</v>
      </c>
      <c r="X101" s="18">
        <v>75.6</v>
      </c>
      <c r="Y101" s="52">
        <v>0</v>
      </c>
    </row>
    <row r="102" spans="1:25" ht="12.75">
      <c r="A102" s="43" t="s">
        <v>192</v>
      </c>
      <c r="B102" s="18">
        <v>70</v>
      </c>
      <c r="C102" s="18">
        <v>0</v>
      </c>
      <c r="D102" s="18">
        <v>45.45</v>
      </c>
      <c r="E102" s="18">
        <v>43.2</v>
      </c>
      <c r="F102" s="18">
        <v>0</v>
      </c>
      <c r="G102" s="18">
        <v>0</v>
      </c>
      <c r="H102" s="18">
        <v>50.73</v>
      </c>
      <c r="I102" s="18">
        <v>0</v>
      </c>
      <c r="J102" s="18">
        <v>0</v>
      </c>
      <c r="K102" s="18">
        <v>62.13</v>
      </c>
      <c r="L102" s="18">
        <v>105.01</v>
      </c>
      <c r="M102" s="18">
        <v>0</v>
      </c>
      <c r="N102" s="18">
        <v>60.03</v>
      </c>
      <c r="O102" s="18">
        <v>118.17</v>
      </c>
      <c r="P102" s="18">
        <v>84.16</v>
      </c>
      <c r="Q102" s="18">
        <v>1722</v>
      </c>
      <c r="R102" s="18">
        <v>59.71</v>
      </c>
      <c r="S102" s="18">
        <v>0</v>
      </c>
      <c r="T102" s="18">
        <v>0</v>
      </c>
      <c r="U102" s="18">
        <v>0</v>
      </c>
      <c r="V102" s="18">
        <v>0</v>
      </c>
      <c r="W102" s="18">
        <v>82.32</v>
      </c>
      <c r="X102" s="18">
        <v>70</v>
      </c>
      <c r="Y102" s="52">
        <v>0</v>
      </c>
    </row>
    <row r="103" spans="1:25" ht="12.75">
      <c r="A103" s="43" t="s">
        <v>167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52">
        <v>0</v>
      </c>
    </row>
    <row r="104" spans="1:25" ht="12.75">
      <c r="A104" s="43" t="s">
        <v>194</v>
      </c>
      <c r="B104" s="18">
        <v>1221.02</v>
      </c>
      <c r="C104" s="18">
        <v>0</v>
      </c>
      <c r="D104" s="18">
        <v>1145.83</v>
      </c>
      <c r="E104" s="18">
        <v>660.23</v>
      </c>
      <c r="F104" s="18">
        <v>0</v>
      </c>
      <c r="G104" s="18">
        <v>0</v>
      </c>
      <c r="H104" s="18">
        <v>1152.09</v>
      </c>
      <c r="I104" s="18">
        <v>0</v>
      </c>
      <c r="J104" s="18">
        <v>0</v>
      </c>
      <c r="K104" s="18">
        <v>1401.8</v>
      </c>
      <c r="L104" s="18">
        <v>4489.27</v>
      </c>
      <c r="M104" s="18">
        <v>0</v>
      </c>
      <c r="N104" s="18">
        <v>170.91</v>
      </c>
      <c r="O104" s="18">
        <v>339.5</v>
      </c>
      <c r="P104" s="18">
        <v>1113.04</v>
      </c>
      <c r="Q104" s="18">
        <v>110891961.74</v>
      </c>
      <c r="R104" s="18">
        <v>1062.92</v>
      </c>
      <c r="S104" s="18">
        <v>0</v>
      </c>
      <c r="T104" s="18">
        <v>0</v>
      </c>
      <c r="U104" s="18">
        <v>0</v>
      </c>
      <c r="V104" s="18">
        <v>0</v>
      </c>
      <c r="W104" s="18">
        <v>1065.41</v>
      </c>
      <c r="X104" s="18">
        <v>523.01</v>
      </c>
      <c r="Y104" s="52">
        <v>0</v>
      </c>
    </row>
    <row r="105" spans="1:25" ht="12.75">
      <c r="A105" s="34" t="s">
        <v>195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39"/>
    </row>
    <row r="106" spans="1:25" ht="12.75">
      <c r="A106" s="43" t="s">
        <v>196</v>
      </c>
      <c r="B106" s="19">
        <v>177490</v>
      </c>
      <c r="C106" s="19">
        <v>510</v>
      </c>
      <c r="D106" s="19">
        <v>0</v>
      </c>
      <c r="E106" s="19">
        <v>8196</v>
      </c>
      <c r="F106" s="19">
        <v>11</v>
      </c>
      <c r="G106" s="19">
        <v>0</v>
      </c>
      <c r="H106" s="19">
        <v>0</v>
      </c>
      <c r="I106" s="19">
        <v>0</v>
      </c>
      <c r="J106" s="19">
        <v>0</v>
      </c>
      <c r="K106" s="19">
        <v>131621</v>
      </c>
      <c r="L106" s="19">
        <v>28375</v>
      </c>
      <c r="M106" s="19">
        <v>0</v>
      </c>
      <c r="N106" s="19">
        <v>27000</v>
      </c>
      <c r="O106" s="19">
        <v>55000</v>
      </c>
      <c r="P106" s="19">
        <v>0</v>
      </c>
      <c r="Q106" s="19">
        <v>31488</v>
      </c>
      <c r="R106" s="19">
        <v>0</v>
      </c>
      <c r="S106" s="19">
        <v>13607</v>
      </c>
      <c r="T106" s="19">
        <v>0</v>
      </c>
      <c r="U106" s="19">
        <v>33000</v>
      </c>
      <c r="V106" s="19">
        <v>33702</v>
      </c>
      <c r="W106" s="19">
        <v>29000</v>
      </c>
      <c r="X106" s="19">
        <v>12500</v>
      </c>
      <c r="Y106" s="53">
        <v>0</v>
      </c>
    </row>
    <row r="107" spans="1:25" ht="12.75">
      <c r="A107" s="34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39"/>
    </row>
    <row r="108" spans="1:25" ht="12.75">
      <c r="A108" s="41" t="s">
        <v>198</v>
      </c>
      <c r="B108" s="20">
        <v>10</v>
      </c>
      <c r="C108" s="20">
        <v>6</v>
      </c>
      <c r="D108" s="20">
        <v>0</v>
      </c>
      <c r="E108" s="20">
        <v>6</v>
      </c>
      <c r="F108" s="20">
        <v>0</v>
      </c>
      <c r="G108" s="20">
        <v>0</v>
      </c>
      <c r="H108" s="20">
        <v>10</v>
      </c>
      <c r="I108" s="20">
        <v>0</v>
      </c>
      <c r="J108" s="20">
        <v>0</v>
      </c>
      <c r="K108" s="20">
        <v>0</v>
      </c>
      <c r="L108" s="20">
        <v>6</v>
      </c>
      <c r="M108" s="20">
        <v>0</v>
      </c>
      <c r="N108" s="20">
        <v>6</v>
      </c>
      <c r="O108" s="20">
        <v>6</v>
      </c>
      <c r="P108" s="20">
        <v>6</v>
      </c>
      <c r="Q108" s="20">
        <v>6</v>
      </c>
      <c r="R108" s="20">
        <v>6</v>
      </c>
      <c r="S108" s="20">
        <v>6</v>
      </c>
      <c r="T108" s="20">
        <v>0</v>
      </c>
      <c r="U108" s="20">
        <v>0</v>
      </c>
      <c r="V108" s="20">
        <v>6</v>
      </c>
      <c r="W108" s="20">
        <v>10</v>
      </c>
      <c r="X108" s="20">
        <v>6</v>
      </c>
      <c r="Y108" s="54">
        <v>0</v>
      </c>
    </row>
    <row r="109" spans="1:25" ht="12.75">
      <c r="A109" s="43" t="s">
        <v>199</v>
      </c>
      <c r="B109" s="19">
        <v>50</v>
      </c>
      <c r="C109" s="19">
        <v>50</v>
      </c>
      <c r="D109" s="19">
        <v>0</v>
      </c>
      <c r="E109" s="19">
        <v>50</v>
      </c>
      <c r="F109" s="19">
        <v>0</v>
      </c>
      <c r="G109" s="19">
        <v>0</v>
      </c>
      <c r="H109" s="19">
        <v>53</v>
      </c>
      <c r="I109" s="19">
        <v>0</v>
      </c>
      <c r="J109" s="19">
        <v>0</v>
      </c>
      <c r="K109" s="19">
        <v>0</v>
      </c>
      <c r="L109" s="19">
        <v>50</v>
      </c>
      <c r="M109" s="19">
        <v>0</v>
      </c>
      <c r="N109" s="19">
        <v>50</v>
      </c>
      <c r="O109" s="19">
        <v>50</v>
      </c>
      <c r="P109" s="19">
        <v>50</v>
      </c>
      <c r="Q109" s="19">
        <v>50</v>
      </c>
      <c r="R109" s="19">
        <v>50</v>
      </c>
      <c r="S109" s="19">
        <v>50</v>
      </c>
      <c r="T109" s="19">
        <v>0</v>
      </c>
      <c r="U109" s="19">
        <v>0</v>
      </c>
      <c r="V109" s="19">
        <v>60</v>
      </c>
      <c r="W109" s="19">
        <v>50</v>
      </c>
      <c r="X109" s="19">
        <v>0</v>
      </c>
      <c r="Y109" s="53">
        <v>0</v>
      </c>
    </row>
    <row r="110" spans="1:25" ht="25.5">
      <c r="A110" s="36" t="s">
        <v>200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40"/>
    </row>
    <row r="111" spans="1:25" ht="12.75">
      <c r="A111" s="41" t="s">
        <v>201</v>
      </c>
      <c r="B111" s="20">
        <v>40000</v>
      </c>
      <c r="C111" s="20">
        <v>10</v>
      </c>
      <c r="D111" s="20">
        <v>0</v>
      </c>
      <c r="E111" s="20">
        <v>8098</v>
      </c>
      <c r="F111" s="20">
        <v>7</v>
      </c>
      <c r="G111" s="20">
        <v>0</v>
      </c>
      <c r="H111" s="20">
        <v>4615</v>
      </c>
      <c r="I111" s="20">
        <v>0</v>
      </c>
      <c r="J111" s="20">
        <v>0</v>
      </c>
      <c r="K111" s="20">
        <v>111000</v>
      </c>
      <c r="L111" s="20">
        <v>114094</v>
      </c>
      <c r="M111" s="20">
        <v>0</v>
      </c>
      <c r="N111" s="20">
        <v>27000</v>
      </c>
      <c r="O111" s="20">
        <v>31836</v>
      </c>
      <c r="P111" s="20">
        <v>12979</v>
      </c>
      <c r="Q111" s="20">
        <v>13200</v>
      </c>
      <c r="R111" s="20">
        <v>36825</v>
      </c>
      <c r="S111" s="20">
        <v>5119</v>
      </c>
      <c r="T111" s="20">
        <v>0</v>
      </c>
      <c r="U111" s="20">
        <v>33000</v>
      </c>
      <c r="V111" s="20">
        <v>18000</v>
      </c>
      <c r="W111" s="20">
        <v>29000</v>
      </c>
      <c r="X111" s="20">
        <v>5620</v>
      </c>
      <c r="Y111" s="54">
        <v>0</v>
      </c>
    </row>
    <row r="112" spans="1:25" ht="12.75">
      <c r="A112" s="43" t="s">
        <v>202</v>
      </c>
      <c r="B112" s="19">
        <v>40000</v>
      </c>
      <c r="C112" s="19">
        <v>6</v>
      </c>
      <c r="D112" s="19">
        <v>0</v>
      </c>
      <c r="E112" s="19">
        <v>3423</v>
      </c>
      <c r="F112" s="19">
        <v>7</v>
      </c>
      <c r="G112" s="19">
        <v>0</v>
      </c>
      <c r="H112" s="19">
        <v>4615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8000</v>
      </c>
      <c r="O112" s="19">
        <v>6000</v>
      </c>
      <c r="P112" s="19">
        <v>3740</v>
      </c>
      <c r="Q112" s="19">
        <v>6000</v>
      </c>
      <c r="R112" s="19">
        <v>0</v>
      </c>
      <c r="S112" s="19">
        <v>5119</v>
      </c>
      <c r="T112" s="19">
        <v>0</v>
      </c>
      <c r="U112" s="19">
        <v>14000</v>
      </c>
      <c r="V112" s="19">
        <v>19000</v>
      </c>
      <c r="W112" s="19">
        <v>20000</v>
      </c>
      <c r="X112" s="19">
        <v>5620</v>
      </c>
      <c r="Y112" s="53">
        <v>0</v>
      </c>
    </row>
    <row r="113" spans="1:25" ht="25.5">
      <c r="A113" s="43" t="s">
        <v>203</v>
      </c>
      <c r="B113" s="19">
        <v>40000</v>
      </c>
      <c r="C113" s="19">
        <v>10</v>
      </c>
      <c r="D113" s="19">
        <v>0</v>
      </c>
      <c r="E113" s="19">
        <v>3423</v>
      </c>
      <c r="F113" s="19">
        <v>7</v>
      </c>
      <c r="G113" s="19">
        <v>0</v>
      </c>
      <c r="H113" s="19">
        <v>4615</v>
      </c>
      <c r="I113" s="19">
        <v>0</v>
      </c>
      <c r="J113" s="19">
        <v>0</v>
      </c>
      <c r="K113" s="19">
        <v>21000</v>
      </c>
      <c r="L113" s="19">
        <v>1593000</v>
      </c>
      <c r="M113" s="19">
        <v>0</v>
      </c>
      <c r="N113" s="19">
        <v>8000</v>
      </c>
      <c r="O113" s="19">
        <v>6000</v>
      </c>
      <c r="P113" s="19">
        <v>9333</v>
      </c>
      <c r="Q113" s="19">
        <v>98361</v>
      </c>
      <c r="R113" s="19">
        <v>1498</v>
      </c>
      <c r="S113" s="19">
        <v>5119</v>
      </c>
      <c r="T113" s="19">
        <v>0</v>
      </c>
      <c r="U113" s="19">
        <v>14000</v>
      </c>
      <c r="V113" s="19">
        <v>18000</v>
      </c>
      <c r="W113" s="19">
        <v>34000</v>
      </c>
      <c r="X113" s="19">
        <v>5620</v>
      </c>
      <c r="Y113" s="53">
        <v>0</v>
      </c>
    </row>
    <row r="114" spans="1:25" ht="12.75">
      <c r="A114" s="43" t="s">
        <v>204</v>
      </c>
      <c r="B114" s="19">
        <v>40000</v>
      </c>
      <c r="C114" s="19">
        <v>10</v>
      </c>
      <c r="D114" s="19">
        <v>0</v>
      </c>
      <c r="E114" s="19">
        <v>3423</v>
      </c>
      <c r="F114" s="19">
        <v>7</v>
      </c>
      <c r="G114" s="19">
        <v>0</v>
      </c>
      <c r="H114" s="19">
        <v>4615</v>
      </c>
      <c r="I114" s="19">
        <v>0</v>
      </c>
      <c r="J114" s="19">
        <v>0</v>
      </c>
      <c r="K114" s="19">
        <v>0</v>
      </c>
      <c r="L114" s="19">
        <v>19519</v>
      </c>
      <c r="M114" s="19">
        <v>0</v>
      </c>
      <c r="N114" s="19">
        <v>8000</v>
      </c>
      <c r="O114" s="19">
        <v>6000</v>
      </c>
      <c r="P114" s="19">
        <v>3740</v>
      </c>
      <c r="Q114" s="19">
        <v>6000</v>
      </c>
      <c r="R114" s="19">
        <v>0</v>
      </c>
      <c r="S114" s="19">
        <v>5119</v>
      </c>
      <c r="T114" s="19">
        <v>0</v>
      </c>
      <c r="U114" s="19">
        <v>14000</v>
      </c>
      <c r="V114" s="19">
        <v>19000</v>
      </c>
      <c r="W114" s="19">
        <v>12000</v>
      </c>
      <c r="X114" s="19">
        <v>5620</v>
      </c>
      <c r="Y114" s="53">
        <v>0</v>
      </c>
    </row>
    <row r="115" spans="1:25" ht="12.75">
      <c r="A115" s="36" t="s">
        <v>205</v>
      </c>
      <c r="B115" s="21">
        <v>172225698</v>
      </c>
      <c r="C115" s="21">
        <v>3404040</v>
      </c>
      <c r="D115" s="21">
        <v>0</v>
      </c>
      <c r="E115" s="21">
        <v>6639030</v>
      </c>
      <c r="F115" s="21">
        <v>22908000</v>
      </c>
      <c r="G115" s="21">
        <v>0</v>
      </c>
      <c r="H115" s="21">
        <v>10068918</v>
      </c>
      <c r="I115" s="21">
        <v>0</v>
      </c>
      <c r="J115" s="21">
        <v>0</v>
      </c>
      <c r="K115" s="21">
        <v>0</v>
      </c>
      <c r="L115" s="21">
        <v>2602540</v>
      </c>
      <c r="M115" s="21">
        <v>0</v>
      </c>
      <c r="N115" s="21">
        <v>18744000</v>
      </c>
      <c r="O115" s="21">
        <v>22537898</v>
      </c>
      <c r="P115" s="21">
        <v>12734986</v>
      </c>
      <c r="Q115" s="21">
        <v>5478434</v>
      </c>
      <c r="R115" s="21">
        <v>287567</v>
      </c>
      <c r="S115" s="21">
        <v>13492046</v>
      </c>
      <c r="T115" s="21">
        <v>0</v>
      </c>
      <c r="U115" s="21">
        <v>0</v>
      </c>
      <c r="V115" s="21">
        <v>60700000</v>
      </c>
      <c r="W115" s="21">
        <v>45079680</v>
      </c>
      <c r="X115" s="21">
        <v>1568541</v>
      </c>
      <c r="Y115" s="55">
        <v>0</v>
      </c>
    </row>
    <row r="116" spans="1:25" ht="12.75">
      <c r="A116" s="41" t="s">
        <v>201</v>
      </c>
      <c r="B116" s="11">
        <v>53804203</v>
      </c>
      <c r="C116" s="11">
        <v>2446327</v>
      </c>
      <c r="D116" s="11">
        <v>0</v>
      </c>
      <c r="E116" s="11">
        <v>1555200</v>
      </c>
      <c r="F116" s="11">
        <v>5727000</v>
      </c>
      <c r="G116" s="11">
        <v>0</v>
      </c>
      <c r="H116" s="11">
        <v>4228339</v>
      </c>
      <c r="I116" s="11">
        <v>0</v>
      </c>
      <c r="J116" s="11">
        <v>0</v>
      </c>
      <c r="K116" s="11">
        <v>0</v>
      </c>
      <c r="L116" s="11">
        <v>1360000</v>
      </c>
      <c r="M116" s="11">
        <v>0</v>
      </c>
      <c r="N116" s="11">
        <v>5054400</v>
      </c>
      <c r="O116" s="11">
        <v>5446364</v>
      </c>
      <c r="P116" s="11">
        <v>2221560</v>
      </c>
      <c r="Q116" s="11">
        <v>543652</v>
      </c>
      <c r="R116" s="11">
        <v>115333</v>
      </c>
      <c r="S116" s="11">
        <v>2919059</v>
      </c>
      <c r="T116" s="11">
        <v>0</v>
      </c>
      <c r="U116" s="11">
        <v>0</v>
      </c>
      <c r="V116" s="11">
        <v>15200000</v>
      </c>
      <c r="W116" s="11">
        <v>18043200</v>
      </c>
      <c r="X116" s="11">
        <v>460615</v>
      </c>
      <c r="Y116" s="45">
        <v>0</v>
      </c>
    </row>
    <row r="117" spans="1:25" ht="12.75">
      <c r="A117" s="43" t="s">
        <v>202</v>
      </c>
      <c r="B117" s="12">
        <v>47077919</v>
      </c>
      <c r="C117" s="12">
        <v>388825</v>
      </c>
      <c r="D117" s="12">
        <v>0</v>
      </c>
      <c r="E117" s="12">
        <v>1871430</v>
      </c>
      <c r="F117" s="12">
        <v>5727000</v>
      </c>
      <c r="G117" s="12">
        <v>0</v>
      </c>
      <c r="H117" s="12">
        <v>3255455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5404800</v>
      </c>
      <c r="O117" s="12">
        <v>6192000</v>
      </c>
      <c r="P117" s="12">
        <v>1985940</v>
      </c>
      <c r="Q117" s="12">
        <v>367315</v>
      </c>
      <c r="R117" s="12">
        <v>41983</v>
      </c>
      <c r="S117" s="12">
        <v>3243398</v>
      </c>
      <c r="T117" s="12">
        <v>0</v>
      </c>
      <c r="U117" s="12">
        <v>0</v>
      </c>
      <c r="V117" s="12">
        <v>14100000</v>
      </c>
      <c r="W117" s="12">
        <v>5292890</v>
      </c>
      <c r="X117" s="12">
        <v>509846</v>
      </c>
      <c r="Y117" s="46">
        <v>0</v>
      </c>
    </row>
    <row r="118" spans="1:25" ht="25.5">
      <c r="A118" s="43" t="s">
        <v>203</v>
      </c>
      <c r="B118" s="12">
        <v>13232576</v>
      </c>
      <c r="C118" s="12">
        <v>180063</v>
      </c>
      <c r="D118" s="12">
        <v>0</v>
      </c>
      <c r="E118" s="12">
        <v>1800000</v>
      </c>
      <c r="F118" s="12">
        <v>0</v>
      </c>
      <c r="G118" s="12">
        <v>0</v>
      </c>
      <c r="H118" s="12">
        <v>2491606</v>
      </c>
      <c r="I118" s="12">
        <v>0</v>
      </c>
      <c r="J118" s="12">
        <v>0</v>
      </c>
      <c r="K118" s="12">
        <v>0</v>
      </c>
      <c r="L118" s="12">
        <v>1242540</v>
      </c>
      <c r="M118" s="12">
        <v>0</v>
      </c>
      <c r="N118" s="12">
        <v>2880000</v>
      </c>
      <c r="O118" s="12">
        <v>2180880</v>
      </c>
      <c r="P118" s="12">
        <v>4031856</v>
      </c>
      <c r="Q118" s="12">
        <v>4200000</v>
      </c>
      <c r="R118" s="12">
        <v>105250</v>
      </c>
      <c r="S118" s="12">
        <v>2948544</v>
      </c>
      <c r="T118" s="12">
        <v>0</v>
      </c>
      <c r="U118" s="12">
        <v>0</v>
      </c>
      <c r="V118" s="12">
        <v>18600000</v>
      </c>
      <c r="W118" s="12">
        <v>10159510</v>
      </c>
      <c r="X118" s="12">
        <v>126000</v>
      </c>
      <c r="Y118" s="46">
        <v>0</v>
      </c>
    </row>
    <row r="119" spans="1:25" ht="12.75">
      <c r="A119" s="43" t="s">
        <v>204</v>
      </c>
      <c r="B119" s="12">
        <v>58111000</v>
      </c>
      <c r="C119" s="12">
        <v>388825</v>
      </c>
      <c r="D119" s="12">
        <v>0</v>
      </c>
      <c r="E119" s="12">
        <v>1412400</v>
      </c>
      <c r="F119" s="12">
        <v>5727000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5404800</v>
      </c>
      <c r="O119" s="12">
        <v>8712000</v>
      </c>
      <c r="P119" s="12">
        <v>4495630</v>
      </c>
      <c r="Q119" s="12">
        <v>367467</v>
      </c>
      <c r="R119" s="12">
        <v>25000</v>
      </c>
      <c r="S119" s="12">
        <v>4381045</v>
      </c>
      <c r="T119" s="12">
        <v>0</v>
      </c>
      <c r="U119" s="12">
        <v>0</v>
      </c>
      <c r="V119" s="12">
        <v>12800000</v>
      </c>
      <c r="W119" s="12">
        <v>11584080</v>
      </c>
      <c r="X119" s="12">
        <v>472080</v>
      </c>
      <c r="Y119" s="46">
        <v>0</v>
      </c>
    </row>
    <row r="120" spans="1:25" ht="12.75">
      <c r="A120" s="36" t="s">
        <v>206</v>
      </c>
      <c r="B120" s="22">
        <f>SUM(B121:B124)</f>
        <v>4305.642449999999</v>
      </c>
      <c r="C120" s="22">
        <f aca="true" t="shared" si="42" ref="C120:Y120">SUM(C121:C124)</f>
        <v>366325.6666666667</v>
      </c>
      <c r="D120" s="22">
        <f t="shared" si="42"/>
        <v>0</v>
      </c>
      <c r="E120" s="22">
        <f t="shared" si="42"/>
        <v>1677.2446145584254</v>
      </c>
      <c r="F120" s="22">
        <f t="shared" si="42"/>
        <v>2454428.5714285714</v>
      </c>
      <c r="G120" s="22">
        <f t="shared" si="42"/>
        <v>0</v>
      </c>
      <c r="H120" s="22">
        <f t="shared" si="42"/>
        <v>2161.5167930660887</v>
      </c>
      <c r="I120" s="22">
        <f t="shared" si="42"/>
        <v>0</v>
      </c>
      <c r="J120" s="22">
        <f t="shared" si="42"/>
        <v>0</v>
      </c>
      <c r="K120" s="22">
        <f t="shared" si="42"/>
        <v>0</v>
      </c>
      <c r="L120" s="22">
        <f t="shared" si="42"/>
        <v>12.69999579294266</v>
      </c>
      <c r="M120" s="22">
        <f t="shared" si="42"/>
        <v>0</v>
      </c>
      <c r="N120" s="22">
        <f t="shared" si="42"/>
        <v>1898.4</v>
      </c>
      <c r="O120" s="22">
        <f t="shared" si="42"/>
        <v>3018.55563764292</v>
      </c>
      <c r="P120" s="22">
        <f t="shared" si="42"/>
        <v>2336.205836206822</v>
      </c>
      <c r="Q120" s="22">
        <f t="shared" si="42"/>
        <v>206.3492747929473</v>
      </c>
      <c r="R120" s="22">
        <f t="shared" si="42"/>
        <v>73.39226837865739</v>
      </c>
      <c r="S120" s="22">
        <f t="shared" si="42"/>
        <v>2635.6800156280524</v>
      </c>
      <c r="T120" s="22">
        <f t="shared" si="42"/>
        <v>0</v>
      </c>
      <c r="U120" s="22">
        <f t="shared" si="42"/>
        <v>0</v>
      </c>
      <c r="V120" s="22">
        <f t="shared" si="42"/>
        <v>3293.5672514619882</v>
      </c>
      <c r="W120" s="22">
        <f t="shared" si="42"/>
        <v>2150.9729279918865</v>
      </c>
      <c r="X120" s="22">
        <f t="shared" si="42"/>
        <v>279.0998220640569</v>
      </c>
      <c r="Y120" s="56">
        <f t="shared" si="42"/>
        <v>0</v>
      </c>
    </row>
    <row r="121" spans="1:25" ht="12.75">
      <c r="A121" s="41" t="s">
        <v>201</v>
      </c>
      <c r="B121" s="23">
        <f>IF(B111=0,0,B116/B111)</f>
        <v>1345.105075</v>
      </c>
      <c r="C121" s="23">
        <f aca="true" t="shared" si="43" ref="C121:Y121">IF(C111=0,0,C116/C111)</f>
        <v>244632.7</v>
      </c>
      <c r="D121" s="23">
        <f t="shared" si="43"/>
        <v>0</v>
      </c>
      <c r="E121" s="23">
        <f t="shared" si="43"/>
        <v>192.04741911583108</v>
      </c>
      <c r="F121" s="23">
        <f t="shared" si="43"/>
        <v>818142.8571428572</v>
      </c>
      <c r="G121" s="23">
        <f t="shared" si="43"/>
        <v>0</v>
      </c>
      <c r="H121" s="23">
        <f t="shared" si="43"/>
        <v>916.2164680390033</v>
      </c>
      <c r="I121" s="23">
        <f t="shared" si="43"/>
        <v>0</v>
      </c>
      <c r="J121" s="23">
        <f t="shared" si="43"/>
        <v>0</v>
      </c>
      <c r="K121" s="23">
        <f t="shared" si="43"/>
        <v>0</v>
      </c>
      <c r="L121" s="23">
        <f t="shared" si="43"/>
        <v>11.919995792942661</v>
      </c>
      <c r="M121" s="23">
        <f t="shared" si="43"/>
        <v>0</v>
      </c>
      <c r="N121" s="23">
        <f t="shared" si="43"/>
        <v>187.2</v>
      </c>
      <c r="O121" s="23">
        <f t="shared" si="43"/>
        <v>171.07563764291996</v>
      </c>
      <c r="P121" s="23">
        <f t="shared" si="43"/>
        <v>171.1657292549503</v>
      </c>
      <c r="Q121" s="23">
        <f t="shared" si="43"/>
        <v>41.18575757575758</v>
      </c>
      <c r="R121" s="23">
        <f t="shared" si="43"/>
        <v>3.1319212491513917</v>
      </c>
      <c r="S121" s="23">
        <f t="shared" si="43"/>
        <v>570.2400859542879</v>
      </c>
      <c r="T121" s="23">
        <f t="shared" si="43"/>
        <v>0</v>
      </c>
      <c r="U121" s="23">
        <f t="shared" si="43"/>
        <v>0</v>
      </c>
      <c r="V121" s="23">
        <f t="shared" si="43"/>
        <v>844.4444444444445</v>
      </c>
      <c r="W121" s="23">
        <f t="shared" si="43"/>
        <v>622.1793103448276</v>
      </c>
      <c r="X121" s="23">
        <f t="shared" si="43"/>
        <v>81.95996441281139</v>
      </c>
      <c r="Y121" s="57">
        <f t="shared" si="43"/>
        <v>0</v>
      </c>
    </row>
    <row r="122" spans="1:25" ht="12.75">
      <c r="A122" s="43" t="s">
        <v>202</v>
      </c>
      <c r="B122" s="24">
        <f>IF(B112=0,0,B117/B112)</f>
        <v>1176.947975</v>
      </c>
      <c r="C122" s="24">
        <f aca="true" t="shared" si="44" ref="C122:Y122">IF(C112=0,0,C117/C112)</f>
        <v>64804.166666666664</v>
      </c>
      <c r="D122" s="24">
        <f t="shared" si="44"/>
        <v>0</v>
      </c>
      <c r="E122" s="24">
        <f t="shared" si="44"/>
        <v>546.7221735319895</v>
      </c>
      <c r="F122" s="24">
        <f t="shared" si="44"/>
        <v>818142.8571428572</v>
      </c>
      <c r="G122" s="24">
        <f t="shared" si="44"/>
        <v>0</v>
      </c>
      <c r="H122" s="24">
        <f t="shared" si="44"/>
        <v>705.4073672806068</v>
      </c>
      <c r="I122" s="24">
        <f t="shared" si="44"/>
        <v>0</v>
      </c>
      <c r="J122" s="24">
        <f t="shared" si="44"/>
        <v>0</v>
      </c>
      <c r="K122" s="24">
        <f t="shared" si="44"/>
        <v>0</v>
      </c>
      <c r="L122" s="24">
        <f t="shared" si="44"/>
        <v>0</v>
      </c>
      <c r="M122" s="24">
        <f t="shared" si="44"/>
        <v>0</v>
      </c>
      <c r="N122" s="24">
        <f t="shared" si="44"/>
        <v>675.6</v>
      </c>
      <c r="O122" s="24">
        <f t="shared" si="44"/>
        <v>1032</v>
      </c>
      <c r="P122" s="24">
        <f t="shared" si="44"/>
        <v>531</v>
      </c>
      <c r="Q122" s="24">
        <f t="shared" si="44"/>
        <v>61.219166666666666</v>
      </c>
      <c r="R122" s="24">
        <f t="shared" si="44"/>
        <v>0</v>
      </c>
      <c r="S122" s="24">
        <f t="shared" si="44"/>
        <v>633.5999218597382</v>
      </c>
      <c r="T122" s="24">
        <f t="shared" si="44"/>
        <v>0</v>
      </c>
      <c r="U122" s="24">
        <f t="shared" si="44"/>
        <v>0</v>
      </c>
      <c r="V122" s="24">
        <f t="shared" si="44"/>
        <v>742.1052631578947</v>
      </c>
      <c r="W122" s="24">
        <f t="shared" si="44"/>
        <v>264.6445</v>
      </c>
      <c r="X122" s="24">
        <f t="shared" si="44"/>
        <v>90.71992882562277</v>
      </c>
      <c r="Y122" s="58">
        <f t="shared" si="44"/>
        <v>0</v>
      </c>
    </row>
    <row r="123" spans="1:25" ht="25.5">
      <c r="A123" s="43" t="s">
        <v>203</v>
      </c>
      <c r="B123" s="24">
        <f>IF(B113=0,0,B118/B113)</f>
        <v>330.8144</v>
      </c>
      <c r="C123" s="24">
        <f aca="true" t="shared" si="45" ref="C123:Y123">IF(C113=0,0,C118/C113)</f>
        <v>18006.3</v>
      </c>
      <c r="D123" s="24">
        <f t="shared" si="45"/>
        <v>0</v>
      </c>
      <c r="E123" s="24">
        <f t="shared" si="45"/>
        <v>525.854513584575</v>
      </c>
      <c r="F123" s="24">
        <f t="shared" si="45"/>
        <v>0</v>
      </c>
      <c r="G123" s="24">
        <f t="shared" si="45"/>
        <v>0</v>
      </c>
      <c r="H123" s="24">
        <f t="shared" si="45"/>
        <v>539.8929577464788</v>
      </c>
      <c r="I123" s="24">
        <f t="shared" si="45"/>
        <v>0</v>
      </c>
      <c r="J123" s="24">
        <f t="shared" si="45"/>
        <v>0</v>
      </c>
      <c r="K123" s="24">
        <f t="shared" si="45"/>
        <v>0</v>
      </c>
      <c r="L123" s="24">
        <f t="shared" si="45"/>
        <v>0.78</v>
      </c>
      <c r="M123" s="24">
        <f t="shared" si="45"/>
        <v>0</v>
      </c>
      <c r="N123" s="24">
        <f t="shared" si="45"/>
        <v>360</v>
      </c>
      <c r="O123" s="24">
        <f t="shared" si="45"/>
        <v>363.48</v>
      </c>
      <c r="P123" s="24">
        <f t="shared" si="45"/>
        <v>432</v>
      </c>
      <c r="Q123" s="24">
        <f t="shared" si="45"/>
        <v>42.699850550523074</v>
      </c>
      <c r="R123" s="24">
        <f t="shared" si="45"/>
        <v>70.260347129506</v>
      </c>
      <c r="S123" s="24">
        <f t="shared" si="45"/>
        <v>576</v>
      </c>
      <c r="T123" s="24">
        <f t="shared" si="45"/>
        <v>0</v>
      </c>
      <c r="U123" s="24">
        <f t="shared" si="45"/>
        <v>0</v>
      </c>
      <c r="V123" s="24">
        <f t="shared" si="45"/>
        <v>1033.3333333333333</v>
      </c>
      <c r="W123" s="24">
        <f t="shared" si="45"/>
        <v>298.8091176470588</v>
      </c>
      <c r="X123" s="24">
        <f t="shared" si="45"/>
        <v>22.419928825622776</v>
      </c>
      <c r="Y123" s="58">
        <f t="shared" si="45"/>
        <v>0</v>
      </c>
    </row>
    <row r="124" spans="1:25" ht="12.75">
      <c r="A124" s="43" t="s">
        <v>204</v>
      </c>
      <c r="B124" s="24">
        <f>IF(B114=0,0,B119/B114)</f>
        <v>1452.775</v>
      </c>
      <c r="C124" s="24">
        <f aca="true" t="shared" si="46" ref="C124:Y124">IF(C114=0,0,C119/C114)</f>
        <v>38882.5</v>
      </c>
      <c r="D124" s="24">
        <f t="shared" si="46"/>
        <v>0</v>
      </c>
      <c r="E124" s="24">
        <f t="shared" si="46"/>
        <v>412.6205083260298</v>
      </c>
      <c r="F124" s="24">
        <f t="shared" si="46"/>
        <v>818142.8571428572</v>
      </c>
      <c r="G124" s="24">
        <f t="shared" si="46"/>
        <v>0</v>
      </c>
      <c r="H124" s="24">
        <f t="shared" si="46"/>
        <v>0</v>
      </c>
      <c r="I124" s="24">
        <f t="shared" si="46"/>
        <v>0</v>
      </c>
      <c r="J124" s="24">
        <f t="shared" si="46"/>
        <v>0</v>
      </c>
      <c r="K124" s="24">
        <f t="shared" si="46"/>
        <v>0</v>
      </c>
      <c r="L124" s="24">
        <f t="shared" si="46"/>
        <v>0</v>
      </c>
      <c r="M124" s="24">
        <f t="shared" si="46"/>
        <v>0</v>
      </c>
      <c r="N124" s="24">
        <f t="shared" si="46"/>
        <v>675.6</v>
      </c>
      <c r="O124" s="24">
        <f t="shared" si="46"/>
        <v>1452</v>
      </c>
      <c r="P124" s="24">
        <f t="shared" si="46"/>
        <v>1202.0401069518716</v>
      </c>
      <c r="Q124" s="24">
        <f t="shared" si="46"/>
        <v>61.2445</v>
      </c>
      <c r="R124" s="24">
        <f t="shared" si="46"/>
        <v>0</v>
      </c>
      <c r="S124" s="24">
        <f t="shared" si="46"/>
        <v>855.8400078140262</v>
      </c>
      <c r="T124" s="24">
        <f t="shared" si="46"/>
        <v>0</v>
      </c>
      <c r="U124" s="24">
        <f t="shared" si="46"/>
        <v>0</v>
      </c>
      <c r="V124" s="24">
        <f t="shared" si="46"/>
        <v>673.6842105263158</v>
      </c>
      <c r="W124" s="24">
        <f t="shared" si="46"/>
        <v>965.34</v>
      </c>
      <c r="X124" s="24">
        <f t="shared" si="46"/>
        <v>84</v>
      </c>
      <c r="Y124" s="58">
        <f t="shared" si="46"/>
        <v>0</v>
      </c>
    </row>
    <row r="125" spans="1:25" ht="25.5">
      <c r="A125" s="36" t="s">
        <v>207</v>
      </c>
      <c r="B125" s="25">
        <f>+B120*B111</f>
        <v>172225697.99999997</v>
      </c>
      <c r="C125" s="25">
        <f aca="true" t="shared" si="47" ref="C125:Y125">+C120*C111</f>
        <v>3663256.666666667</v>
      </c>
      <c r="D125" s="25">
        <f t="shared" si="47"/>
        <v>0</v>
      </c>
      <c r="E125" s="25">
        <f t="shared" si="47"/>
        <v>13582326.888694128</v>
      </c>
      <c r="F125" s="25">
        <f t="shared" si="47"/>
        <v>17181000</v>
      </c>
      <c r="G125" s="25">
        <f t="shared" si="47"/>
        <v>0</v>
      </c>
      <c r="H125" s="25">
        <f t="shared" si="47"/>
        <v>9975400</v>
      </c>
      <c r="I125" s="25">
        <f t="shared" si="47"/>
        <v>0</v>
      </c>
      <c r="J125" s="25">
        <f t="shared" si="47"/>
        <v>0</v>
      </c>
      <c r="K125" s="25">
        <f t="shared" si="47"/>
        <v>0</v>
      </c>
      <c r="L125" s="25">
        <f t="shared" si="47"/>
        <v>1448993.3199999998</v>
      </c>
      <c r="M125" s="25">
        <f t="shared" si="47"/>
        <v>0</v>
      </c>
      <c r="N125" s="25">
        <f t="shared" si="47"/>
        <v>51256800</v>
      </c>
      <c r="O125" s="25">
        <f t="shared" si="47"/>
        <v>96098737.28</v>
      </c>
      <c r="P125" s="25">
        <f t="shared" si="47"/>
        <v>30321615.54812834</v>
      </c>
      <c r="Q125" s="25">
        <f t="shared" si="47"/>
        <v>2723810.4272669046</v>
      </c>
      <c r="R125" s="25">
        <f t="shared" si="47"/>
        <v>2702670.2830440584</v>
      </c>
      <c r="S125" s="25">
        <f t="shared" si="47"/>
        <v>13492046</v>
      </c>
      <c r="T125" s="25">
        <f t="shared" si="47"/>
        <v>0</v>
      </c>
      <c r="U125" s="25">
        <f t="shared" si="47"/>
        <v>0</v>
      </c>
      <c r="V125" s="25">
        <f t="shared" si="47"/>
        <v>59284210.526315786</v>
      </c>
      <c r="W125" s="25">
        <f t="shared" si="47"/>
        <v>62378214.91176471</v>
      </c>
      <c r="X125" s="25">
        <f t="shared" si="47"/>
        <v>1568541</v>
      </c>
      <c r="Y125" s="59">
        <f t="shared" si="47"/>
        <v>0</v>
      </c>
    </row>
    <row r="126" spans="1:25" ht="25.5">
      <c r="A126" s="34" t="s">
        <v>208</v>
      </c>
      <c r="B126" s="26">
        <v>172225698</v>
      </c>
      <c r="C126" s="26">
        <v>35832011</v>
      </c>
      <c r="D126" s="26">
        <v>0</v>
      </c>
      <c r="E126" s="26">
        <v>6639030</v>
      </c>
      <c r="F126" s="26">
        <v>0</v>
      </c>
      <c r="G126" s="26">
        <v>0</v>
      </c>
      <c r="H126" s="26">
        <v>11213809</v>
      </c>
      <c r="I126" s="26">
        <v>0</v>
      </c>
      <c r="J126" s="26">
        <v>0</v>
      </c>
      <c r="K126" s="26">
        <v>0</v>
      </c>
      <c r="L126" s="26">
        <v>1726613</v>
      </c>
      <c r="M126" s="26">
        <v>0</v>
      </c>
      <c r="N126" s="26">
        <v>18744000</v>
      </c>
      <c r="O126" s="26">
        <v>8349644</v>
      </c>
      <c r="P126" s="26">
        <v>12734986</v>
      </c>
      <c r="Q126" s="26">
        <v>5860000</v>
      </c>
      <c r="R126" s="26">
        <v>3450800</v>
      </c>
      <c r="S126" s="26">
        <v>20427881</v>
      </c>
      <c r="T126" s="26">
        <v>0</v>
      </c>
      <c r="U126" s="26">
        <v>0</v>
      </c>
      <c r="V126" s="26">
        <v>60700000</v>
      </c>
      <c r="W126" s="26">
        <v>45946040</v>
      </c>
      <c r="X126" s="26">
        <v>14162230</v>
      </c>
      <c r="Y126" s="60">
        <v>0</v>
      </c>
    </row>
    <row r="127" spans="1:25" ht="12.75">
      <c r="A127" s="41" t="s">
        <v>209</v>
      </c>
      <c r="B127" s="11">
        <v>608634000</v>
      </c>
      <c r="C127" s="11">
        <v>50533000</v>
      </c>
      <c r="D127" s="11">
        <v>88546000</v>
      </c>
      <c r="E127" s="11">
        <v>51002000</v>
      </c>
      <c r="F127" s="11">
        <v>37182000</v>
      </c>
      <c r="G127" s="11">
        <v>22802000</v>
      </c>
      <c r="H127" s="11">
        <v>81091000</v>
      </c>
      <c r="I127" s="11">
        <v>43058000</v>
      </c>
      <c r="J127" s="11">
        <v>62058000</v>
      </c>
      <c r="K127" s="11">
        <v>432357000</v>
      </c>
      <c r="L127" s="11">
        <v>134966000</v>
      </c>
      <c r="M127" s="11">
        <v>97137000</v>
      </c>
      <c r="N127" s="11">
        <v>165468000</v>
      </c>
      <c r="O127" s="11">
        <v>129367000</v>
      </c>
      <c r="P127" s="11">
        <v>77933000</v>
      </c>
      <c r="Q127" s="11">
        <v>338076000</v>
      </c>
      <c r="R127" s="11">
        <v>56039000</v>
      </c>
      <c r="S127" s="11">
        <v>66714000</v>
      </c>
      <c r="T127" s="11">
        <v>76578000</v>
      </c>
      <c r="U127" s="11">
        <v>163244000</v>
      </c>
      <c r="V127" s="11">
        <v>153983000</v>
      </c>
      <c r="W127" s="11">
        <v>97653000</v>
      </c>
      <c r="X127" s="11">
        <v>75102000</v>
      </c>
      <c r="Y127" s="45">
        <v>131146000</v>
      </c>
    </row>
    <row r="128" spans="1:25" ht="12.75">
      <c r="A128" s="61" t="s">
        <v>210</v>
      </c>
      <c r="B128" s="62" t="str">
        <f>IF(B11&gt;0,"Funded","Unfunded")</f>
        <v>Funded</v>
      </c>
      <c r="C128" s="62" t="str">
        <f aca="true" t="shared" si="48" ref="C128:Y128">IF(C11&gt;0,"Funded","Unfunded")</f>
        <v>Funded</v>
      </c>
      <c r="D128" s="62" t="str">
        <f t="shared" si="48"/>
        <v>Funded</v>
      </c>
      <c r="E128" s="62" t="str">
        <f t="shared" si="48"/>
        <v>Funded</v>
      </c>
      <c r="F128" s="62" t="str">
        <f t="shared" si="48"/>
        <v>Unfunded</v>
      </c>
      <c r="G128" s="62" t="str">
        <f t="shared" si="48"/>
        <v>Funded</v>
      </c>
      <c r="H128" s="62" t="str">
        <f t="shared" si="48"/>
        <v>Funded</v>
      </c>
      <c r="I128" s="62" t="str">
        <f t="shared" si="48"/>
        <v>Funded</v>
      </c>
      <c r="J128" s="62" t="str">
        <f t="shared" si="48"/>
        <v>Funded</v>
      </c>
      <c r="K128" s="62" t="str">
        <f t="shared" si="48"/>
        <v>Unfunded</v>
      </c>
      <c r="L128" s="62" t="str">
        <f t="shared" si="48"/>
        <v>Unfunded</v>
      </c>
      <c r="M128" s="62" t="str">
        <f t="shared" si="48"/>
        <v>Funded</v>
      </c>
      <c r="N128" s="62" t="str">
        <f t="shared" si="48"/>
        <v>Unfunded</v>
      </c>
      <c r="O128" s="62" t="str">
        <f t="shared" si="48"/>
        <v>Funded</v>
      </c>
      <c r="P128" s="62" t="str">
        <f t="shared" si="48"/>
        <v>Funded</v>
      </c>
      <c r="Q128" s="62" t="str">
        <f t="shared" si="48"/>
        <v>Funded</v>
      </c>
      <c r="R128" s="62" t="str">
        <f t="shared" si="48"/>
        <v>Unfunded</v>
      </c>
      <c r="S128" s="62" t="str">
        <f t="shared" si="48"/>
        <v>Unfunded</v>
      </c>
      <c r="T128" s="62" t="str">
        <f t="shared" si="48"/>
        <v>Unfunded</v>
      </c>
      <c r="U128" s="62" t="str">
        <f t="shared" si="48"/>
        <v>Unfunded</v>
      </c>
      <c r="V128" s="62" t="str">
        <f t="shared" si="48"/>
        <v>Funded</v>
      </c>
      <c r="W128" s="62" t="str">
        <f t="shared" si="48"/>
        <v>Funded</v>
      </c>
      <c r="X128" s="62" t="str">
        <f t="shared" si="48"/>
        <v>Unfunded</v>
      </c>
      <c r="Y128" s="63" t="str">
        <f t="shared" si="48"/>
        <v>Funded</v>
      </c>
    </row>
    <row r="129" spans="1:25" ht="12.75" hidden="1">
      <c r="A129" s="1" t="s">
        <v>211</v>
      </c>
      <c r="B129" s="12">
        <v>3215958820</v>
      </c>
      <c r="C129" s="12">
        <v>47468048</v>
      </c>
      <c r="D129" s="12">
        <v>98192000</v>
      </c>
      <c r="E129" s="12">
        <v>30601256</v>
      </c>
      <c r="F129" s="12">
        <v>40417000</v>
      </c>
      <c r="G129" s="12">
        <v>505340</v>
      </c>
      <c r="H129" s="12">
        <v>38557305</v>
      </c>
      <c r="I129" s="12">
        <v>18778441</v>
      </c>
      <c r="J129" s="12">
        <v>35178000</v>
      </c>
      <c r="K129" s="12">
        <v>1138517952</v>
      </c>
      <c r="L129" s="12">
        <v>258144</v>
      </c>
      <c r="M129" s="12">
        <v>40000</v>
      </c>
      <c r="N129" s="12">
        <v>67104596</v>
      </c>
      <c r="O129" s="12">
        <v>359134000</v>
      </c>
      <c r="P129" s="12">
        <v>109439000</v>
      </c>
      <c r="Q129" s="12">
        <v>564606000</v>
      </c>
      <c r="R129" s="12">
        <v>33899908</v>
      </c>
      <c r="S129" s="12">
        <v>83962137</v>
      </c>
      <c r="T129" s="12">
        <v>2392883</v>
      </c>
      <c r="U129" s="12">
        <v>349320</v>
      </c>
      <c r="V129" s="12">
        <v>247726751</v>
      </c>
      <c r="W129" s="12">
        <v>509428000</v>
      </c>
      <c r="X129" s="12">
        <v>52902183</v>
      </c>
      <c r="Y129" s="12">
        <v>310000</v>
      </c>
    </row>
    <row r="130" spans="1:25" ht="12.75" hidden="1">
      <c r="A130" s="1" t="s">
        <v>212</v>
      </c>
      <c r="B130" s="12">
        <v>2918826448</v>
      </c>
      <c r="C130" s="12">
        <v>47141369</v>
      </c>
      <c r="D130" s="12">
        <v>85908161</v>
      </c>
      <c r="E130" s="12">
        <v>26800408</v>
      </c>
      <c r="F130" s="12">
        <v>35258604</v>
      </c>
      <c r="G130" s="12">
        <v>419078</v>
      </c>
      <c r="H130" s="12">
        <v>66702554</v>
      </c>
      <c r="I130" s="12">
        <v>21459013</v>
      </c>
      <c r="J130" s="12">
        <v>34226700</v>
      </c>
      <c r="K130" s="12">
        <v>1081183095</v>
      </c>
      <c r="L130" s="12">
        <v>220870</v>
      </c>
      <c r="M130" s="12">
        <v>0</v>
      </c>
      <c r="N130" s="12">
        <v>132036576</v>
      </c>
      <c r="O130" s="12">
        <v>344511000</v>
      </c>
      <c r="P130" s="12">
        <v>103725000</v>
      </c>
      <c r="Q130" s="12">
        <v>699392908</v>
      </c>
      <c r="R130" s="12">
        <v>36234747</v>
      </c>
      <c r="S130" s="12">
        <v>92420723</v>
      </c>
      <c r="T130" s="12">
        <v>0</v>
      </c>
      <c r="U130" s="12">
        <v>342604000</v>
      </c>
      <c r="V130" s="12">
        <v>240831107</v>
      </c>
      <c r="W130" s="12">
        <v>521211080</v>
      </c>
      <c r="X130" s="12">
        <v>43882463</v>
      </c>
      <c r="Y130" s="12">
        <v>0</v>
      </c>
    </row>
    <row r="131" spans="1:25" ht="12.75" hidden="1">
      <c r="A131" s="1" t="s">
        <v>213</v>
      </c>
      <c r="B131" s="12">
        <v>772631519</v>
      </c>
      <c r="C131" s="12">
        <v>327419</v>
      </c>
      <c r="D131" s="12">
        <v>15293674</v>
      </c>
      <c r="E131" s="12">
        <v>9681570</v>
      </c>
      <c r="F131" s="12">
        <v>658944</v>
      </c>
      <c r="G131" s="12">
        <v>93696</v>
      </c>
      <c r="H131" s="12">
        <v>11799994</v>
      </c>
      <c r="I131" s="12">
        <v>613195</v>
      </c>
      <c r="J131" s="12">
        <v>751312</v>
      </c>
      <c r="K131" s="12">
        <v>101557089</v>
      </c>
      <c r="L131" s="12">
        <v>35110</v>
      </c>
      <c r="M131" s="12">
        <v>685260</v>
      </c>
      <c r="N131" s="12">
        <v>33342838</v>
      </c>
      <c r="O131" s="12">
        <v>36072000</v>
      </c>
      <c r="P131" s="12">
        <v>16739000</v>
      </c>
      <c r="Q131" s="12">
        <v>26189199</v>
      </c>
      <c r="R131" s="12">
        <v>6296000</v>
      </c>
      <c r="S131" s="12">
        <v>14433620</v>
      </c>
      <c r="T131" s="12">
        <v>2392883</v>
      </c>
      <c r="U131" s="12">
        <v>11708000</v>
      </c>
      <c r="V131" s="12">
        <v>16867742</v>
      </c>
      <c r="W131" s="12">
        <v>42306650</v>
      </c>
      <c r="X131" s="12">
        <v>11802220</v>
      </c>
      <c r="Y131" s="12">
        <v>310000</v>
      </c>
    </row>
    <row r="132" spans="1:25" ht="12.75" hidden="1">
      <c r="A132" s="1" t="s">
        <v>214</v>
      </c>
      <c r="B132" s="12">
        <v>305147900</v>
      </c>
      <c r="C132" s="12">
        <v>47429000</v>
      </c>
      <c r="D132" s="12">
        <v>6213000</v>
      </c>
      <c r="E132" s="12">
        <v>26240</v>
      </c>
      <c r="F132" s="12">
        <v>0</v>
      </c>
      <c r="G132" s="12">
        <v>12000000</v>
      </c>
      <c r="H132" s="12">
        <v>10648000</v>
      </c>
      <c r="I132" s="12">
        <v>8692000</v>
      </c>
      <c r="J132" s="12">
        <v>8037000</v>
      </c>
      <c r="K132" s="12">
        <v>16088000</v>
      </c>
      <c r="L132" s="12">
        <v>0</v>
      </c>
      <c r="M132" s="12">
        <v>21604525</v>
      </c>
      <c r="N132" s="12">
        <v>0</v>
      </c>
      <c r="O132" s="12">
        <v>-29147000</v>
      </c>
      <c r="P132" s="12">
        <v>14877900</v>
      </c>
      <c r="Q132" s="12">
        <v>2000000</v>
      </c>
      <c r="R132" s="12">
        <v>0</v>
      </c>
      <c r="S132" s="12">
        <v>0</v>
      </c>
      <c r="T132" s="12">
        <v>5852262</v>
      </c>
      <c r="U132" s="12">
        <v>3672</v>
      </c>
      <c r="V132" s="12">
        <v>27079573</v>
      </c>
      <c r="W132" s="12">
        <v>33192000</v>
      </c>
      <c r="X132" s="12">
        <v>-2794348</v>
      </c>
      <c r="Y132" s="12">
        <v>120950720</v>
      </c>
    </row>
    <row r="133" spans="1:25" ht="12.75" hidden="1">
      <c r="A133" s="1" t="s">
        <v>215</v>
      </c>
      <c r="B133" s="12">
        <v>727888915</v>
      </c>
      <c r="C133" s="12">
        <v>500000</v>
      </c>
      <c r="D133" s="12">
        <v>16784000</v>
      </c>
      <c r="E133" s="12">
        <v>57725</v>
      </c>
      <c r="F133" s="12">
        <v>0</v>
      </c>
      <c r="G133" s="12">
        <v>12500000</v>
      </c>
      <c r="H133" s="12">
        <v>57233000</v>
      </c>
      <c r="I133" s="12">
        <v>2000000</v>
      </c>
      <c r="J133" s="12">
        <v>19103000</v>
      </c>
      <c r="K133" s="12">
        <v>449218000</v>
      </c>
      <c r="L133" s="12">
        <v>0</v>
      </c>
      <c r="M133" s="12">
        <v>6848240</v>
      </c>
      <c r="N133" s="12">
        <v>0</v>
      </c>
      <c r="O133" s="12">
        <v>43000000</v>
      </c>
      <c r="P133" s="12">
        <v>33825000</v>
      </c>
      <c r="Q133" s="12">
        <v>122819115</v>
      </c>
      <c r="R133" s="12">
        <v>0</v>
      </c>
      <c r="S133" s="12">
        <v>0</v>
      </c>
      <c r="T133" s="12">
        <v>17303926</v>
      </c>
      <c r="U133" s="12">
        <v>75000</v>
      </c>
      <c r="V133" s="12">
        <v>81792253</v>
      </c>
      <c r="W133" s="12">
        <v>105046000</v>
      </c>
      <c r="X133" s="12">
        <v>150369457</v>
      </c>
      <c r="Y133" s="12">
        <v>16556788</v>
      </c>
    </row>
    <row r="134" spans="1:25" ht="12.75" hidden="1">
      <c r="A134" s="1" t="s">
        <v>216</v>
      </c>
      <c r="B134" s="12">
        <v>354285980</v>
      </c>
      <c r="C134" s="12">
        <v>0</v>
      </c>
      <c r="D134" s="12">
        <v>45341000</v>
      </c>
      <c r="E134" s="12">
        <v>41553</v>
      </c>
      <c r="F134" s="12">
        <v>0</v>
      </c>
      <c r="G134" s="12">
        <v>974828</v>
      </c>
      <c r="H134" s="12">
        <v>17003000</v>
      </c>
      <c r="I134" s="12">
        <v>10828000</v>
      </c>
      <c r="J134" s="12">
        <v>19763000</v>
      </c>
      <c r="K134" s="12">
        <v>180007000</v>
      </c>
      <c r="L134" s="12">
        <v>0</v>
      </c>
      <c r="M134" s="12">
        <v>5930422</v>
      </c>
      <c r="N134" s="12">
        <v>0</v>
      </c>
      <c r="O134" s="12">
        <v>336998000</v>
      </c>
      <c r="P134" s="12">
        <v>47699000</v>
      </c>
      <c r="Q134" s="12">
        <v>214031416</v>
      </c>
      <c r="R134" s="12">
        <v>0</v>
      </c>
      <c r="S134" s="12">
        <v>0</v>
      </c>
      <c r="T134" s="12">
        <v>0</v>
      </c>
      <c r="U134" s="12">
        <v>52815</v>
      </c>
      <c r="V134" s="12">
        <v>302830778</v>
      </c>
      <c r="W134" s="12">
        <v>92388000</v>
      </c>
      <c r="X134" s="12">
        <v>53851081</v>
      </c>
      <c r="Y134" s="12">
        <v>0</v>
      </c>
    </row>
    <row r="135" spans="1:25" ht="12.75" hidden="1">
      <c r="A135" s="1" t="s">
        <v>217</v>
      </c>
      <c r="B135" s="12">
        <v>129002602</v>
      </c>
      <c r="C135" s="12">
        <v>3099000</v>
      </c>
      <c r="D135" s="12">
        <v>2568000</v>
      </c>
      <c r="E135" s="12">
        <v>6180</v>
      </c>
      <c r="F135" s="12">
        <v>0</v>
      </c>
      <c r="G135" s="12">
        <v>0</v>
      </c>
      <c r="H135" s="12">
        <v>0</v>
      </c>
      <c r="I135" s="12">
        <v>1300000</v>
      </c>
      <c r="J135" s="12">
        <v>4276000</v>
      </c>
      <c r="K135" s="12">
        <v>0</v>
      </c>
      <c r="L135" s="12">
        <v>0</v>
      </c>
      <c r="M135" s="12">
        <v>3023862</v>
      </c>
      <c r="N135" s="12">
        <v>0</v>
      </c>
      <c r="O135" s="12">
        <v>3500000</v>
      </c>
      <c r="P135" s="12">
        <v>0</v>
      </c>
      <c r="Q135" s="12">
        <v>52319000</v>
      </c>
      <c r="R135" s="12">
        <v>0</v>
      </c>
      <c r="S135" s="12">
        <v>0</v>
      </c>
      <c r="T135" s="12">
        <v>0</v>
      </c>
      <c r="U135" s="12">
        <v>0</v>
      </c>
      <c r="V135" s="12">
        <v>5000</v>
      </c>
      <c r="W135" s="12">
        <v>14000000</v>
      </c>
      <c r="X135" s="12">
        <v>16522190</v>
      </c>
      <c r="Y135" s="12">
        <v>0</v>
      </c>
    </row>
    <row r="136" spans="1:25" ht="12.75" hidden="1">
      <c r="A136" s="1" t="s">
        <v>218</v>
      </c>
      <c r="B136" s="12">
        <v>2254808</v>
      </c>
      <c r="C136" s="12">
        <v>0</v>
      </c>
      <c r="D136" s="12">
        <v>0</v>
      </c>
      <c r="E136" s="12">
        <v>0</v>
      </c>
      <c r="F136" s="12">
        <v>0</v>
      </c>
      <c r="G136" s="12">
        <v>517023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12550000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7000000</v>
      </c>
      <c r="X136" s="12">
        <v>0</v>
      </c>
      <c r="Y136" s="12">
        <v>0</v>
      </c>
    </row>
    <row r="137" spans="1:25" ht="12.75" hidden="1">
      <c r="A137" s="1" t="s">
        <v>219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-40619000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75026168</v>
      </c>
    </row>
    <row r="138" spans="1:25" ht="25.5" hidden="1">
      <c r="A138" s="1" t="s">
        <v>220</v>
      </c>
      <c r="B138" s="12">
        <v>2865922000</v>
      </c>
      <c r="C138" s="12">
        <v>58422992</v>
      </c>
      <c r="D138" s="12">
        <v>125005564</v>
      </c>
      <c r="E138" s="12">
        <v>99012388</v>
      </c>
      <c r="F138" s="12">
        <v>50012928</v>
      </c>
      <c r="G138" s="12">
        <v>35190480</v>
      </c>
      <c r="H138" s="12">
        <v>90520636</v>
      </c>
      <c r="I138" s="12">
        <v>54301095</v>
      </c>
      <c r="J138" s="12">
        <v>63656960</v>
      </c>
      <c r="K138" s="12">
        <v>946704359</v>
      </c>
      <c r="L138" s="12">
        <v>254799</v>
      </c>
      <c r="M138" s="12">
        <v>64713702</v>
      </c>
      <c r="N138" s="12">
        <v>184355809</v>
      </c>
      <c r="O138" s="12">
        <v>283022000</v>
      </c>
      <c r="P138" s="12">
        <v>92501999</v>
      </c>
      <c r="Q138" s="12">
        <v>778602008</v>
      </c>
      <c r="R138" s="12">
        <v>56187500</v>
      </c>
      <c r="S138" s="12">
        <v>112873805</v>
      </c>
      <c r="T138" s="12">
        <v>53972159</v>
      </c>
      <c r="U138" s="12">
        <v>356639000</v>
      </c>
      <c r="V138" s="12">
        <v>145022851</v>
      </c>
      <c r="W138" s="12">
        <v>465031050</v>
      </c>
      <c r="X138" s="12">
        <v>83096730</v>
      </c>
      <c r="Y138" s="12">
        <v>102052302</v>
      </c>
    </row>
    <row r="139" spans="1:25" ht="12.75" hidden="1">
      <c r="A139" s="1" t="s">
        <v>221</v>
      </c>
      <c r="B139" s="12">
        <v>142989312</v>
      </c>
      <c r="C139" s="12">
        <v>10607999</v>
      </c>
      <c r="D139" s="12">
        <v>0</v>
      </c>
      <c r="E139" s="12">
        <v>6178420</v>
      </c>
      <c r="F139" s="12">
        <v>12199003</v>
      </c>
      <c r="G139" s="12">
        <v>0</v>
      </c>
      <c r="H139" s="12">
        <v>31353994</v>
      </c>
      <c r="I139" s="12">
        <v>2827506</v>
      </c>
      <c r="J139" s="12">
        <v>2500500</v>
      </c>
      <c r="K139" s="12">
        <v>325122239</v>
      </c>
      <c r="L139" s="12">
        <v>44315</v>
      </c>
      <c r="M139" s="12">
        <v>0</v>
      </c>
      <c r="N139" s="12">
        <v>54196701</v>
      </c>
      <c r="O139" s="12">
        <v>23002000</v>
      </c>
      <c r="P139" s="12">
        <v>10000000</v>
      </c>
      <c r="Q139" s="12">
        <v>66594084</v>
      </c>
      <c r="R139" s="12">
        <v>0</v>
      </c>
      <c r="S139" s="12">
        <v>16001000</v>
      </c>
      <c r="T139" s="12">
        <v>0</v>
      </c>
      <c r="U139" s="12">
        <v>35206000</v>
      </c>
      <c r="V139" s="12">
        <v>0</v>
      </c>
      <c r="W139" s="12">
        <v>47124870</v>
      </c>
      <c r="X139" s="12">
        <v>5500000</v>
      </c>
      <c r="Y139" s="12">
        <v>0</v>
      </c>
    </row>
    <row r="140" spans="1:25" ht="12.75" hidden="1">
      <c r="A140" s="1" t="s">
        <v>222</v>
      </c>
      <c r="B140" s="12">
        <v>967246206</v>
      </c>
      <c r="C140" s="12">
        <v>31427010</v>
      </c>
      <c r="D140" s="12">
        <v>68349011</v>
      </c>
      <c r="E140" s="12">
        <v>19358210</v>
      </c>
      <c r="F140" s="12">
        <v>16901248</v>
      </c>
      <c r="G140" s="12">
        <v>24511287</v>
      </c>
      <c r="H140" s="12">
        <v>35019369</v>
      </c>
      <c r="I140" s="12">
        <v>9258534</v>
      </c>
      <c r="J140" s="12">
        <v>41496077</v>
      </c>
      <c r="K140" s="12">
        <v>144100850</v>
      </c>
      <c r="L140" s="12">
        <v>67474</v>
      </c>
      <c r="M140" s="12">
        <v>29314973</v>
      </c>
      <c r="N140" s="12">
        <v>77541350</v>
      </c>
      <c r="O140" s="12">
        <v>161102000</v>
      </c>
      <c r="P140" s="12">
        <v>30847928</v>
      </c>
      <c r="Q140" s="12">
        <v>258951496</v>
      </c>
      <c r="R140" s="12">
        <v>42964113</v>
      </c>
      <c r="S140" s="12">
        <v>33166736</v>
      </c>
      <c r="T140" s="12">
        <v>30519298</v>
      </c>
      <c r="U140" s="12">
        <v>99583000</v>
      </c>
      <c r="V140" s="12">
        <v>276902706</v>
      </c>
      <c r="W140" s="12">
        <v>200291640</v>
      </c>
      <c r="X140" s="12">
        <v>33970882</v>
      </c>
      <c r="Y140" s="12">
        <v>56643016</v>
      </c>
    </row>
    <row r="141" spans="1:25" ht="12.75" hidden="1">
      <c r="A141" s="1" t="s">
        <v>223</v>
      </c>
      <c r="B141" s="12">
        <v>0</v>
      </c>
      <c r="C141" s="12">
        <v>40</v>
      </c>
      <c r="D141" s="12">
        <v>40</v>
      </c>
      <c r="E141" s="12">
        <v>40</v>
      </c>
      <c r="F141" s="12">
        <v>40</v>
      </c>
      <c r="G141" s="12">
        <v>40</v>
      </c>
      <c r="H141" s="12">
        <v>40</v>
      </c>
      <c r="I141" s="12">
        <v>40</v>
      </c>
      <c r="J141" s="12">
        <v>40</v>
      </c>
      <c r="K141" s="12">
        <v>40</v>
      </c>
      <c r="L141" s="12">
        <v>40</v>
      </c>
      <c r="M141" s="12">
        <v>40</v>
      </c>
      <c r="N141" s="12">
        <v>40</v>
      </c>
      <c r="O141" s="12">
        <v>40</v>
      </c>
      <c r="P141" s="12">
        <v>40</v>
      </c>
      <c r="Q141" s="12">
        <v>40</v>
      </c>
      <c r="R141" s="12">
        <v>60</v>
      </c>
      <c r="S141" s="12">
        <v>40</v>
      </c>
      <c r="T141" s="12">
        <v>40</v>
      </c>
      <c r="U141" s="12">
        <v>40</v>
      </c>
      <c r="V141" s="12">
        <v>40</v>
      </c>
      <c r="W141" s="12">
        <v>40</v>
      </c>
      <c r="X141" s="12">
        <v>40</v>
      </c>
      <c r="Y141" s="12">
        <v>40</v>
      </c>
    </row>
    <row r="142" spans="1:25" ht="12.75" hidden="1">
      <c r="A142" s="1" t="s">
        <v>224</v>
      </c>
      <c r="B142" s="12">
        <v>3866705673</v>
      </c>
      <c r="C142" s="12">
        <v>88876818</v>
      </c>
      <c r="D142" s="12">
        <v>165055218</v>
      </c>
      <c r="E142" s="12">
        <v>60980361</v>
      </c>
      <c r="F142" s="12">
        <v>48789755</v>
      </c>
      <c r="G142" s="12">
        <v>54192882</v>
      </c>
      <c r="H142" s="12">
        <v>155580456</v>
      </c>
      <c r="I142" s="12">
        <v>66464000</v>
      </c>
      <c r="J142" s="12">
        <v>91719629</v>
      </c>
      <c r="K142" s="12">
        <v>1491936000</v>
      </c>
      <c r="L142" s="12">
        <v>259170000</v>
      </c>
      <c r="M142" s="12">
        <v>98590000</v>
      </c>
      <c r="N142" s="12">
        <v>294253270</v>
      </c>
      <c r="O142" s="12">
        <v>465428000</v>
      </c>
      <c r="P142" s="12">
        <v>147468000</v>
      </c>
      <c r="Q142" s="12">
        <v>1112226033</v>
      </c>
      <c r="R142" s="12">
        <v>107767000</v>
      </c>
      <c r="S142" s="12">
        <v>166390406</v>
      </c>
      <c r="T142" s="12">
        <v>79180050</v>
      </c>
      <c r="U142" s="12">
        <v>467336675</v>
      </c>
      <c r="V142" s="12">
        <v>426835796</v>
      </c>
      <c r="W142" s="12">
        <v>623230460</v>
      </c>
      <c r="X142" s="12">
        <v>164896383</v>
      </c>
      <c r="Y142" s="12">
        <v>218830870</v>
      </c>
    </row>
    <row r="143" spans="1:25" ht="12.75" hidden="1">
      <c r="A143" s="1" t="s">
        <v>225</v>
      </c>
      <c r="B143" s="12">
        <v>506433192</v>
      </c>
      <c r="C143" s="12">
        <v>6381783</v>
      </c>
      <c r="D143" s="12">
        <v>16703078</v>
      </c>
      <c r="E143" s="12">
        <v>7325370</v>
      </c>
      <c r="F143" s="12">
        <v>5932725</v>
      </c>
      <c r="G143" s="12">
        <v>0</v>
      </c>
      <c r="H143" s="12">
        <v>10358915</v>
      </c>
      <c r="I143" s="12">
        <v>2871479</v>
      </c>
      <c r="J143" s="12">
        <v>5179000</v>
      </c>
      <c r="K143" s="12">
        <v>148379657</v>
      </c>
      <c r="L143" s="12">
        <v>17442</v>
      </c>
      <c r="M143" s="12">
        <v>0</v>
      </c>
      <c r="N143" s="12">
        <v>24371857</v>
      </c>
      <c r="O143" s="12">
        <v>64649000</v>
      </c>
      <c r="P143" s="12">
        <v>13636000</v>
      </c>
      <c r="Q143" s="12">
        <v>731889959</v>
      </c>
      <c r="R143" s="12">
        <v>20409500</v>
      </c>
      <c r="S143" s="12">
        <v>11259593</v>
      </c>
      <c r="T143" s="12">
        <v>0</v>
      </c>
      <c r="U143" s="12">
        <v>39947000</v>
      </c>
      <c r="V143" s="12">
        <v>41149507</v>
      </c>
      <c r="W143" s="12">
        <v>99459130</v>
      </c>
      <c r="X143" s="12">
        <v>8280000</v>
      </c>
      <c r="Y143" s="12">
        <v>0</v>
      </c>
    </row>
    <row r="144" spans="1:25" ht="12.75" hidden="1">
      <c r="A144" s="1" t="s">
        <v>226</v>
      </c>
      <c r="B144" s="12">
        <v>445408848</v>
      </c>
      <c r="C144" s="12">
        <v>5106056</v>
      </c>
      <c r="D144" s="12">
        <v>15184616</v>
      </c>
      <c r="E144" s="12">
        <v>6846000</v>
      </c>
      <c r="F144" s="12">
        <v>2546579</v>
      </c>
      <c r="G144" s="12">
        <v>0</v>
      </c>
      <c r="H144" s="12">
        <v>14455369</v>
      </c>
      <c r="I144" s="12">
        <v>1624000</v>
      </c>
      <c r="J144" s="12">
        <v>20809249</v>
      </c>
      <c r="K144" s="12">
        <v>136325000</v>
      </c>
      <c r="L144" s="12">
        <v>12830000</v>
      </c>
      <c r="M144" s="12">
        <v>0</v>
      </c>
      <c r="N144" s="12">
        <v>24673828</v>
      </c>
      <c r="O144" s="12">
        <v>63212000</v>
      </c>
      <c r="P144" s="12">
        <v>8189000</v>
      </c>
      <c r="Q144" s="12">
        <v>721740913</v>
      </c>
      <c r="R144" s="12">
        <v>7248000</v>
      </c>
      <c r="S144" s="12">
        <v>10919038</v>
      </c>
      <c r="T144" s="12">
        <v>0</v>
      </c>
      <c r="U144" s="12">
        <v>32104709</v>
      </c>
      <c r="V144" s="12">
        <v>39390030</v>
      </c>
      <c r="W144" s="12">
        <v>88537120</v>
      </c>
      <c r="X144" s="12">
        <v>8695220</v>
      </c>
      <c r="Y144" s="12">
        <v>0</v>
      </c>
    </row>
    <row r="145" spans="1:25" ht="12.75" hidden="1">
      <c r="A145" s="1" t="s">
        <v>227</v>
      </c>
      <c r="B145" s="12">
        <v>1690562734</v>
      </c>
      <c r="C145" s="12">
        <v>20452650</v>
      </c>
      <c r="D145" s="12">
        <v>44338107</v>
      </c>
      <c r="E145" s="12">
        <v>0</v>
      </c>
      <c r="F145" s="12">
        <v>19171016</v>
      </c>
      <c r="G145" s="12">
        <v>0</v>
      </c>
      <c r="H145" s="12">
        <v>24826287</v>
      </c>
      <c r="I145" s="12">
        <v>11860064</v>
      </c>
      <c r="J145" s="12">
        <v>17074400</v>
      </c>
      <c r="K145" s="12">
        <v>575954206</v>
      </c>
      <c r="L145" s="12">
        <v>0</v>
      </c>
      <c r="M145" s="12">
        <v>0</v>
      </c>
      <c r="N145" s="12">
        <v>55293550</v>
      </c>
      <c r="O145" s="12">
        <v>152738000</v>
      </c>
      <c r="P145" s="12">
        <v>30548000</v>
      </c>
      <c r="Q145" s="12">
        <v>366000000</v>
      </c>
      <c r="R145" s="12">
        <v>6626669</v>
      </c>
      <c r="S145" s="12">
        <v>31563437</v>
      </c>
      <c r="T145" s="12">
        <v>0</v>
      </c>
      <c r="U145" s="12">
        <v>214080000</v>
      </c>
      <c r="V145" s="12">
        <v>133490261</v>
      </c>
      <c r="W145" s="12">
        <v>205117180</v>
      </c>
      <c r="X145" s="12">
        <v>0</v>
      </c>
      <c r="Y145" s="12">
        <v>0</v>
      </c>
    </row>
    <row r="146" spans="1:25" ht="12.75" hidden="1">
      <c r="A146" s="1" t="s">
        <v>228</v>
      </c>
      <c r="B146" s="12">
        <v>1409096455</v>
      </c>
      <c r="C146" s="12">
        <v>15123450</v>
      </c>
      <c r="D146" s="12">
        <v>35108550</v>
      </c>
      <c r="E146" s="12">
        <v>-362000</v>
      </c>
      <c r="F146" s="12">
        <v>0</v>
      </c>
      <c r="G146" s="12">
        <v>0</v>
      </c>
      <c r="H146" s="12">
        <v>25247258</v>
      </c>
      <c r="I146" s="12">
        <v>9900000</v>
      </c>
      <c r="J146" s="12">
        <v>15384587</v>
      </c>
      <c r="K146" s="12">
        <v>518737000</v>
      </c>
      <c r="L146" s="12">
        <v>55062000</v>
      </c>
      <c r="M146" s="12">
        <v>0</v>
      </c>
      <c r="N146" s="12">
        <v>49758516</v>
      </c>
      <c r="O146" s="12">
        <v>136879000</v>
      </c>
      <c r="P146" s="12">
        <v>20304000</v>
      </c>
      <c r="Q146" s="12">
        <v>280762500</v>
      </c>
      <c r="R146" s="12">
        <v>5521000</v>
      </c>
      <c r="S146" s="12">
        <v>27972106</v>
      </c>
      <c r="T146" s="12">
        <v>0</v>
      </c>
      <c r="U146" s="12">
        <v>186503805</v>
      </c>
      <c r="V146" s="12">
        <v>0</v>
      </c>
      <c r="W146" s="12">
        <v>173593480</v>
      </c>
      <c r="X146" s="12">
        <v>0</v>
      </c>
      <c r="Y146" s="12">
        <v>0</v>
      </c>
    </row>
    <row r="147" spans="1:25" ht="12.75" hidden="1">
      <c r="A147" s="1" t="s">
        <v>229</v>
      </c>
      <c r="B147" s="12">
        <v>543286244</v>
      </c>
      <c r="C147" s="12">
        <v>7905000</v>
      </c>
      <c r="D147" s="12">
        <v>9747161</v>
      </c>
      <c r="E147" s="12">
        <v>7099505</v>
      </c>
      <c r="F147" s="12">
        <v>3867623</v>
      </c>
      <c r="G147" s="12">
        <v>0</v>
      </c>
      <c r="H147" s="12">
        <v>12559627</v>
      </c>
      <c r="I147" s="12">
        <v>1191375</v>
      </c>
      <c r="J147" s="12">
        <v>4266000</v>
      </c>
      <c r="K147" s="12">
        <v>183016590</v>
      </c>
      <c r="L147" s="12">
        <v>0</v>
      </c>
      <c r="M147" s="12">
        <v>0</v>
      </c>
      <c r="N147" s="12">
        <v>22857381</v>
      </c>
      <c r="O147" s="12">
        <v>46867000</v>
      </c>
      <c r="P147" s="12">
        <v>30278000</v>
      </c>
      <c r="Q147" s="12">
        <v>45850000</v>
      </c>
      <c r="R147" s="12">
        <v>-1459000</v>
      </c>
      <c r="S147" s="12">
        <v>23418173</v>
      </c>
      <c r="T147" s="12">
        <v>0</v>
      </c>
      <c r="U147" s="12">
        <v>55150000</v>
      </c>
      <c r="V147" s="12">
        <v>17663000</v>
      </c>
      <c r="W147" s="12">
        <v>151716210</v>
      </c>
      <c r="X147" s="12">
        <v>14232872</v>
      </c>
      <c r="Y147" s="12">
        <v>0</v>
      </c>
    </row>
    <row r="148" spans="1:25" ht="12.75" hidden="1">
      <c r="A148" s="1" t="s">
        <v>230</v>
      </c>
      <c r="B148" s="12">
        <v>445979406</v>
      </c>
      <c r="C148" s="12">
        <v>7500000</v>
      </c>
      <c r="D148" s="12">
        <v>8861055</v>
      </c>
      <c r="E148" s="12">
        <v>1120000</v>
      </c>
      <c r="F148" s="12">
        <v>3229853</v>
      </c>
      <c r="G148" s="12">
        <v>0</v>
      </c>
      <c r="H148" s="12">
        <v>14905503</v>
      </c>
      <c r="I148" s="12">
        <v>450000</v>
      </c>
      <c r="J148" s="12">
        <v>4272200</v>
      </c>
      <c r="K148" s="12">
        <v>183017000</v>
      </c>
      <c r="L148" s="12">
        <v>31093000</v>
      </c>
      <c r="M148" s="12">
        <v>0</v>
      </c>
      <c r="N148" s="12">
        <v>20278568</v>
      </c>
      <c r="O148" s="12">
        <v>44214000</v>
      </c>
      <c r="P148" s="12">
        <v>21357000</v>
      </c>
      <c r="Q148" s="12">
        <v>34256000</v>
      </c>
      <c r="R148" s="12">
        <v>5897000</v>
      </c>
      <c r="S148" s="12">
        <v>22677975</v>
      </c>
      <c r="T148" s="12">
        <v>0</v>
      </c>
      <c r="U148" s="12">
        <v>54197134</v>
      </c>
      <c r="V148" s="12">
        <v>0</v>
      </c>
      <c r="W148" s="12">
        <v>146016440</v>
      </c>
      <c r="X148" s="12">
        <v>0</v>
      </c>
      <c r="Y148" s="12">
        <v>0</v>
      </c>
    </row>
    <row r="149" spans="1:25" ht="12.75" hidden="1">
      <c r="A149" s="1" t="s">
        <v>231</v>
      </c>
      <c r="B149" s="12">
        <v>2894033497</v>
      </c>
      <c r="C149" s="12">
        <v>46787963</v>
      </c>
      <c r="D149" s="12">
        <v>85908161</v>
      </c>
      <c r="E149" s="12">
        <v>26249558</v>
      </c>
      <c r="F149" s="12">
        <v>35011604</v>
      </c>
      <c r="G149" s="12">
        <v>0</v>
      </c>
      <c r="H149" s="12">
        <v>66702554</v>
      </c>
      <c r="I149" s="12">
        <v>21208013</v>
      </c>
      <c r="J149" s="12">
        <v>33588700</v>
      </c>
      <c r="K149" s="12">
        <v>1069303095</v>
      </c>
      <c r="L149" s="12">
        <v>220870</v>
      </c>
      <c r="M149" s="12">
        <v>0</v>
      </c>
      <c r="N149" s="12">
        <v>131357348</v>
      </c>
      <c r="O149" s="12">
        <v>340433000</v>
      </c>
      <c r="P149" s="12">
        <v>103168000</v>
      </c>
      <c r="Q149" s="12">
        <v>698192908</v>
      </c>
      <c r="R149" s="12">
        <v>34465147</v>
      </c>
      <c r="S149" s="12">
        <v>91436123</v>
      </c>
      <c r="T149" s="12">
        <v>0</v>
      </c>
      <c r="U149" s="12">
        <v>338033000</v>
      </c>
      <c r="V149" s="12">
        <v>239457457</v>
      </c>
      <c r="W149" s="12">
        <v>516708120</v>
      </c>
      <c r="X149" s="12">
        <v>43333383</v>
      </c>
      <c r="Y149" s="12">
        <v>0</v>
      </c>
    </row>
    <row r="150" spans="1:25" ht="12.75" hidden="1">
      <c r="A150" s="1" t="s">
        <v>232</v>
      </c>
      <c r="B150" s="12">
        <v>2468817178</v>
      </c>
      <c r="C150" s="12">
        <v>39160749</v>
      </c>
      <c r="D150" s="12">
        <v>70056387</v>
      </c>
      <c r="E150" s="12">
        <v>10373984</v>
      </c>
      <c r="F150" s="12">
        <v>11379858</v>
      </c>
      <c r="G150" s="12">
        <v>0</v>
      </c>
      <c r="H150" s="12">
        <v>77737758</v>
      </c>
      <c r="I150" s="12">
        <v>13509000</v>
      </c>
      <c r="J150" s="12">
        <v>31317029</v>
      </c>
      <c r="K150" s="12">
        <v>991589000</v>
      </c>
      <c r="L150" s="12">
        <v>132095000</v>
      </c>
      <c r="M150" s="12">
        <v>0</v>
      </c>
      <c r="N150" s="12">
        <v>122152612</v>
      </c>
      <c r="O150" s="12">
        <v>314371000</v>
      </c>
      <c r="P150" s="12">
        <v>71976000</v>
      </c>
      <c r="Q150" s="12">
        <v>636209642</v>
      </c>
      <c r="R150" s="12">
        <v>28406000</v>
      </c>
      <c r="S150" s="12">
        <v>90160665</v>
      </c>
      <c r="T150" s="12">
        <v>0</v>
      </c>
      <c r="U150" s="12">
        <v>298671691</v>
      </c>
      <c r="V150" s="12">
        <v>277001480</v>
      </c>
      <c r="W150" s="12">
        <v>442546060</v>
      </c>
      <c r="X150" s="12">
        <v>91040159</v>
      </c>
      <c r="Y150" s="12">
        <v>0</v>
      </c>
    </row>
    <row r="151" spans="1:25" ht="12.75" hidden="1">
      <c r="A151" s="1" t="s">
        <v>233</v>
      </c>
      <c r="B151" s="12">
        <v>651134000</v>
      </c>
      <c r="C151" s="12">
        <v>53833000</v>
      </c>
      <c r="D151" s="12">
        <v>91846000</v>
      </c>
      <c r="E151" s="12">
        <v>53302000</v>
      </c>
      <c r="F151" s="12">
        <v>40368059</v>
      </c>
      <c r="G151" s="12">
        <v>65875443</v>
      </c>
      <c r="H151" s="12">
        <v>83332500</v>
      </c>
      <c r="I151" s="12">
        <v>48384900</v>
      </c>
      <c r="J151" s="12">
        <v>69316170</v>
      </c>
      <c r="K151" s="12">
        <v>434657000</v>
      </c>
      <c r="L151" s="12">
        <v>132811</v>
      </c>
      <c r="M151" s="12">
        <v>100387000</v>
      </c>
      <c r="N151" s="12">
        <v>172658000</v>
      </c>
      <c r="O151" s="12">
        <v>131667000</v>
      </c>
      <c r="P151" s="12">
        <v>81223000</v>
      </c>
      <c r="Q151" s="12">
        <v>425760300</v>
      </c>
      <c r="R151" s="12">
        <v>60433000</v>
      </c>
      <c r="S151" s="12">
        <v>71395250</v>
      </c>
      <c r="T151" s="12">
        <v>80565001</v>
      </c>
      <c r="U151" s="12">
        <v>165544000</v>
      </c>
      <c r="V151" s="12">
        <v>157276000</v>
      </c>
      <c r="W151" s="12">
        <v>107206400</v>
      </c>
      <c r="X151" s="12">
        <v>77402000</v>
      </c>
      <c r="Y151" s="12">
        <v>134396000</v>
      </c>
    </row>
    <row r="152" spans="1:25" ht="12.75" hidden="1">
      <c r="A152" s="1" t="s">
        <v>234</v>
      </c>
      <c r="B152" s="12">
        <v>560857000</v>
      </c>
      <c r="C152" s="12">
        <v>48234500</v>
      </c>
      <c r="D152" s="12">
        <v>81574000</v>
      </c>
      <c r="E152" s="12">
        <v>48549273</v>
      </c>
      <c r="F152" s="12">
        <v>35527670</v>
      </c>
      <c r="G152" s="12">
        <v>53205001</v>
      </c>
      <c r="H152" s="12">
        <v>74392000</v>
      </c>
      <c r="I152" s="12">
        <v>49042000</v>
      </c>
      <c r="J152" s="12">
        <v>56871000</v>
      </c>
      <c r="K152" s="12">
        <v>392899000</v>
      </c>
      <c r="L152" s="12">
        <v>127075000</v>
      </c>
      <c r="M152" s="12">
        <v>95775000</v>
      </c>
      <c r="N152" s="12">
        <v>147070000</v>
      </c>
      <c r="O152" s="12">
        <v>117091000</v>
      </c>
      <c r="P152" s="12">
        <v>71807000</v>
      </c>
      <c r="Q152" s="12">
        <v>389742000</v>
      </c>
      <c r="R152" s="12">
        <v>73072000</v>
      </c>
      <c r="S152" s="12">
        <v>64987561</v>
      </c>
      <c r="T152" s="12">
        <v>0</v>
      </c>
      <c r="U152" s="12">
        <v>147421000</v>
      </c>
      <c r="V152" s="12">
        <v>141013000</v>
      </c>
      <c r="W152" s="12">
        <v>95398300</v>
      </c>
      <c r="X152" s="12">
        <v>69316000</v>
      </c>
      <c r="Y152" s="12">
        <v>185621000</v>
      </c>
    </row>
    <row r="153" spans="1:25" ht="12.75" hidden="1">
      <c r="A153" s="1" t="s">
        <v>235</v>
      </c>
      <c r="B153" s="12">
        <v>513967000</v>
      </c>
      <c r="C153" s="12">
        <v>0</v>
      </c>
      <c r="D153" s="12">
        <v>0</v>
      </c>
      <c r="E153" s="12">
        <v>34840000</v>
      </c>
      <c r="F153" s="12">
        <v>860150</v>
      </c>
      <c r="G153" s="12">
        <v>0</v>
      </c>
      <c r="H153" s="12">
        <v>0</v>
      </c>
      <c r="I153" s="12">
        <v>57575100</v>
      </c>
      <c r="J153" s="12">
        <v>30415000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273524000</v>
      </c>
      <c r="R153" s="12">
        <v>0</v>
      </c>
      <c r="S153" s="12">
        <v>35043749</v>
      </c>
      <c r="T153" s="12">
        <v>0</v>
      </c>
      <c r="U153" s="12">
        <v>0</v>
      </c>
      <c r="V153" s="12">
        <v>50441000</v>
      </c>
      <c r="W153" s="12">
        <v>59768060</v>
      </c>
      <c r="X153" s="12">
        <v>0</v>
      </c>
      <c r="Y153" s="12">
        <v>0</v>
      </c>
    </row>
    <row r="154" spans="1:25" ht="12.75" hidden="1">
      <c r="A154" s="1" t="s">
        <v>236</v>
      </c>
      <c r="B154" s="12">
        <v>571744533</v>
      </c>
      <c r="C154" s="12">
        <v>0</v>
      </c>
      <c r="D154" s="12">
        <v>0</v>
      </c>
      <c r="E154" s="12">
        <v>15917447</v>
      </c>
      <c r="F154" s="12">
        <v>0</v>
      </c>
      <c r="G154" s="12">
        <v>0</v>
      </c>
      <c r="H154" s="12">
        <v>30322000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42647000</v>
      </c>
      <c r="P154" s="12">
        <v>0</v>
      </c>
      <c r="Q154" s="12">
        <v>635275000</v>
      </c>
      <c r="R154" s="12">
        <v>3000000</v>
      </c>
      <c r="S154" s="12">
        <v>0</v>
      </c>
      <c r="T154" s="12">
        <v>0</v>
      </c>
      <c r="U154" s="12">
        <v>0</v>
      </c>
      <c r="V154" s="12">
        <v>0</v>
      </c>
      <c r="W154" s="12">
        <v>38900900</v>
      </c>
      <c r="X154" s="12">
        <v>0</v>
      </c>
      <c r="Y154" s="12">
        <v>0</v>
      </c>
    </row>
    <row r="155" spans="1:25" ht="12.75" hidden="1">
      <c r="A155" s="1" t="s">
        <v>237</v>
      </c>
      <c r="B155" s="12">
        <v>3691529790</v>
      </c>
      <c r="C155" s="12">
        <v>88603675</v>
      </c>
      <c r="D155" s="12">
        <v>172055217</v>
      </c>
      <c r="E155" s="12">
        <v>72614275</v>
      </c>
      <c r="F155" s="12">
        <v>48769259</v>
      </c>
      <c r="G155" s="12">
        <v>50351322</v>
      </c>
      <c r="H155" s="12">
        <v>155053880</v>
      </c>
      <c r="I155" s="12">
        <v>66465000</v>
      </c>
      <c r="J155" s="12">
        <v>93403859</v>
      </c>
      <c r="K155" s="12">
        <v>1339583000</v>
      </c>
      <c r="L155" s="12">
        <v>259170000</v>
      </c>
      <c r="M155" s="12">
        <v>99916000</v>
      </c>
      <c r="N155" s="12">
        <v>294251348</v>
      </c>
      <c r="O155" s="12">
        <v>465428000</v>
      </c>
      <c r="P155" s="12">
        <v>120336000</v>
      </c>
      <c r="Q155" s="12">
        <v>1096901449</v>
      </c>
      <c r="R155" s="12">
        <v>107269000</v>
      </c>
      <c r="S155" s="12">
        <v>111892442</v>
      </c>
      <c r="T155" s="12">
        <v>66180051</v>
      </c>
      <c r="U155" s="12">
        <v>439462347</v>
      </c>
      <c r="V155" s="12">
        <v>417854860</v>
      </c>
      <c r="W155" s="12">
        <v>662131220</v>
      </c>
      <c r="X155" s="12">
        <v>162344434</v>
      </c>
      <c r="Y155" s="12">
        <v>212395830</v>
      </c>
    </row>
    <row r="156" spans="1:25" ht="12.75" hidden="1">
      <c r="A156" s="1" t="s">
        <v>238</v>
      </c>
      <c r="B156" s="12">
        <v>954589118</v>
      </c>
      <c r="C156" s="12">
        <v>33257000</v>
      </c>
      <c r="D156" s="12">
        <v>69522598</v>
      </c>
      <c r="E156" s="12">
        <v>42203780</v>
      </c>
      <c r="F156" s="12">
        <v>26543233</v>
      </c>
      <c r="G156" s="12">
        <v>32006766</v>
      </c>
      <c r="H156" s="12">
        <v>51933651</v>
      </c>
      <c r="I156" s="12">
        <v>24319922</v>
      </c>
      <c r="J156" s="12">
        <v>36379000</v>
      </c>
      <c r="K156" s="12">
        <v>458293434</v>
      </c>
      <c r="L156" s="12">
        <v>72410</v>
      </c>
      <c r="M156" s="12">
        <v>49514856</v>
      </c>
      <c r="N156" s="12">
        <v>94216616</v>
      </c>
      <c r="O156" s="12">
        <v>149975000</v>
      </c>
      <c r="P156" s="12">
        <v>57708999</v>
      </c>
      <c r="Q156" s="12">
        <v>275099999</v>
      </c>
      <c r="R156" s="12">
        <v>33978600</v>
      </c>
      <c r="S156" s="12">
        <v>50134840</v>
      </c>
      <c r="T156" s="12">
        <v>39042685</v>
      </c>
      <c r="U156" s="12">
        <v>170532000</v>
      </c>
      <c r="V156" s="12">
        <v>125700041</v>
      </c>
      <c r="W156" s="12">
        <v>182964110</v>
      </c>
      <c r="X156" s="12">
        <v>52627708</v>
      </c>
      <c r="Y156" s="12">
        <v>70694502</v>
      </c>
    </row>
    <row r="157" spans="1:25" ht="12.75" hidden="1">
      <c r="A157" s="1" t="s">
        <v>239</v>
      </c>
      <c r="B157" s="12">
        <v>886815836</v>
      </c>
      <c r="C157" s="12">
        <v>23692955</v>
      </c>
      <c r="D157" s="12">
        <v>50253652</v>
      </c>
      <c r="E157" s="12">
        <v>39715330</v>
      </c>
      <c r="F157" s="12">
        <v>25177192</v>
      </c>
      <c r="G157" s="12">
        <v>27861268</v>
      </c>
      <c r="H157" s="12">
        <v>44923774</v>
      </c>
      <c r="I157" s="12">
        <v>22948000</v>
      </c>
      <c r="J157" s="12">
        <v>34146461</v>
      </c>
      <c r="K157" s="12">
        <v>414909000</v>
      </c>
      <c r="L157" s="12">
        <v>65565000</v>
      </c>
      <c r="M157" s="12">
        <v>44664000</v>
      </c>
      <c r="N157" s="12">
        <v>88448691</v>
      </c>
      <c r="O157" s="12">
        <v>136602000</v>
      </c>
      <c r="P157" s="12">
        <v>36136368</v>
      </c>
      <c r="Q157" s="12">
        <v>240207002</v>
      </c>
      <c r="R157" s="12">
        <v>28400000</v>
      </c>
      <c r="S157" s="12">
        <v>49801242</v>
      </c>
      <c r="T157" s="12">
        <v>27684081</v>
      </c>
      <c r="U157" s="12">
        <v>161949000</v>
      </c>
      <c r="V157" s="12">
        <v>115407600</v>
      </c>
      <c r="W157" s="12">
        <v>177756700</v>
      </c>
      <c r="X157" s="12">
        <v>50960570</v>
      </c>
      <c r="Y157" s="12">
        <v>66456010</v>
      </c>
    </row>
    <row r="158" spans="1:25" ht="12.75" hidden="1">
      <c r="A158" s="1" t="s">
        <v>240</v>
      </c>
      <c r="B158" s="12">
        <v>43994950</v>
      </c>
      <c r="C158" s="12">
        <v>918000</v>
      </c>
      <c r="D158" s="12">
        <v>1749000</v>
      </c>
      <c r="E158" s="12">
        <v>1469160</v>
      </c>
      <c r="F158" s="12">
        <v>588264</v>
      </c>
      <c r="G158" s="12">
        <v>0</v>
      </c>
      <c r="H158" s="12">
        <v>2236794</v>
      </c>
      <c r="I158" s="12">
        <v>393806</v>
      </c>
      <c r="J158" s="12">
        <v>456600</v>
      </c>
      <c r="K158" s="12">
        <v>48089278</v>
      </c>
      <c r="L158" s="12">
        <v>2064941</v>
      </c>
      <c r="M158" s="12">
        <v>0</v>
      </c>
      <c r="N158" s="12">
        <v>3515522</v>
      </c>
      <c r="O158" s="12">
        <v>8823000</v>
      </c>
      <c r="P158" s="12">
        <v>2169744</v>
      </c>
      <c r="Q158" s="12">
        <v>11084433</v>
      </c>
      <c r="R158" s="12">
        <v>1134824</v>
      </c>
      <c r="S158" s="12">
        <v>0</v>
      </c>
      <c r="T158" s="12">
        <v>0</v>
      </c>
      <c r="U158" s="12">
        <v>6381534</v>
      </c>
      <c r="V158" s="12">
        <v>5831509</v>
      </c>
      <c r="W158" s="12">
        <v>18837890</v>
      </c>
      <c r="X158" s="12">
        <v>598906</v>
      </c>
      <c r="Y158" s="12">
        <v>1261300</v>
      </c>
    </row>
    <row r="159" spans="1:25" ht="12.75" hidden="1">
      <c r="A159" s="1" t="s">
        <v>241</v>
      </c>
      <c r="B159" s="12">
        <v>1149420213</v>
      </c>
      <c r="C159" s="12">
        <v>20400000</v>
      </c>
      <c r="D159" s="12">
        <v>32608843</v>
      </c>
      <c r="E159" s="12">
        <v>1680000</v>
      </c>
      <c r="F159" s="12">
        <v>14453639</v>
      </c>
      <c r="G159" s="12">
        <v>0</v>
      </c>
      <c r="H159" s="12">
        <v>27936387</v>
      </c>
      <c r="I159" s="12">
        <v>11766177</v>
      </c>
      <c r="J159" s="12">
        <v>18020260</v>
      </c>
      <c r="K159" s="12">
        <v>260487588</v>
      </c>
      <c r="L159" s="12">
        <v>0</v>
      </c>
      <c r="M159" s="12">
        <v>0</v>
      </c>
      <c r="N159" s="12">
        <v>49770513</v>
      </c>
      <c r="O159" s="12">
        <v>0</v>
      </c>
      <c r="P159" s="12">
        <v>23037000</v>
      </c>
      <c r="Q159" s="12">
        <v>300000000</v>
      </c>
      <c r="R159" s="12">
        <v>14327500</v>
      </c>
      <c r="S159" s="12">
        <v>27500000</v>
      </c>
      <c r="T159" s="12">
        <v>0</v>
      </c>
      <c r="U159" s="12">
        <v>0</v>
      </c>
      <c r="V159" s="12">
        <v>0</v>
      </c>
      <c r="W159" s="12">
        <v>154594090</v>
      </c>
      <c r="X159" s="12">
        <v>4560000</v>
      </c>
      <c r="Y159" s="12">
        <v>0</v>
      </c>
    </row>
    <row r="160" spans="1:25" ht="12.75" hidden="1">
      <c r="A160" s="1" t="s">
        <v>242</v>
      </c>
      <c r="B160" s="12">
        <v>982180519</v>
      </c>
      <c r="C160" s="12">
        <v>14415945</v>
      </c>
      <c r="D160" s="12">
        <v>27796707</v>
      </c>
      <c r="E160" s="12">
        <v>0</v>
      </c>
      <c r="F160" s="12">
        <v>0</v>
      </c>
      <c r="G160" s="12">
        <v>0</v>
      </c>
      <c r="H160" s="12">
        <v>19829644</v>
      </c>
      <c r="I160" s="12">
        <v>10000000</v>
      </c>
      <c r="J160" s="12">
        <v>15392400</v>
      </c>
      <c r="K160" s="12">
        <v>234674000</v>
      </c>
      <c r="L160" s="12">
        <v>39312000</v>
      </c>
      <c r="M160" s="12">
        <v>0</v>
      </c>
      <c r="N160" s="12">
        <v>40729913</v>
      </c>
      <c r="O160" s="12">
        <v>0</v>
      </c>
      <c r="P160" s="12">
        <v>20832294</v>
      </c>
      <c r="Q160" s="12">
        <v>245000000</v>
      </c>
      <c r="R160" s="12">
        <v>11250000</v>
      </c>
      <c r="S160" s="12">
        <v>25000000</v>
      </c>
      <c r="T160" s="12">
        <v>0</v>
      </c>
      <c r="U160" s="12">
        <v>0</v>
      </c>
      <c r="V160" s="12">
        <v>0</v>
      </c>
      <c r="W160" s="12">
        <v>119210510</v>
      </c>
      <c r="X160" s="12">
        <v>0</v>
      </c>
      <c r="Y160" s="12">
        <v>0</v>
      </c>
    </row>
    <row r="161" spans="1:25" ht="12.75" hidden="1">
      <c r="A161" s="1" t="s">
        <v>243</v>
      </c>
      <c r="B161" s="12">
        <v>329314971</v>
      </c>
      <c r="C161" s="12">
        <v>2100000</v>
      </c>
      <c r="D161" s="12">
        <v>15984123</v>
      </c>
      <c r="E161" s="12">
        <v>40000</v>
      </c>
      <c r="F161" s="12">
        <v>6000000</v>
      </c>
      <c r="G161" s="12">
        <v>0</v>
      </c>
      <c r="H161" s="12">
        <v>2800000</v>
      </c>
      <c r="I161" s="12">
        <v>1135000</v>
      </c>
      <c r="J161" s="12">
        <v>2035000</v>
      </c>
      <c r="K161" s="12">
        <v>214304158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10920000</v>
      </c>
      <c r="R161" s="12">
        <v>451500</v>
      </c>
      <c r="S161" s="12">
        <v>850000</v>
      </c>
      <c r="T161" s="12">
        <v>0</v>
      </c>
      <c r="U161" s="12">
        <v>0</v>
      </c>
      <c r="V161" s="12">
        <v>0</v>
      </c>
      <c r="W161" s="12">
        <v>98518220</v>
      </c>
      <c r="X161" s="12">
        <v>6839250</v>
      </c>
      <c r="Y161" s="12">
        <v>0</v>
      </c>
    </row>
    <row r="162" spans="1:25" ht="12.75" hidden="1">
      <c r="A162" s="1" t="s">
        <v>244</v>
      </c>
      <c r="B162" s="12">
        <v>278184791</v>
      </c>
      <c r="C162" s="12">
        <v>1980000</v>
      </c>
      <c r="D162" s="12">
        <v>14531021</v>
      </c>
      <c r="E162" s="12">
        <v>0</v>
      </c>
      <c r="F162" s="12">
        <v>0</v>
      </c>
      <c r="G162" s="12">
        <v>0</v>
      </c>
      <c r="H162" s="12">
        <v>3745000</v>
      </c>
      <c r="I162" s="12">
        <v>700000</v>
      </c>
      <c r="J162" s="12">
        <v>1850000</v>
      </c>
      <c r="K162" s="12">
        <v>198430000</v>
      </c>
      <c r="L162" s="12">
        <v>22000000</v>
      </c>
      <c r="M162" s="12">
        <v>0</v>
      </c>
      <c r="N162" s="12">
        <v>0</v>
      </c>
      <c r="O162" s="12">
        <v>115026000</v>
      </c>
      <c r="P162" s="12">
        <v>1260000</v>
      </c>
      <c r="Q162" s="12">
        <v>11195000</v>
      </c>
      <c r="R162" s="12">
        <v>700000</v>
      </c>
      <c r="S162" s="12">
        <v>720000</v>
      </c>
      <c r="T162" s="12">
        <v>0</v>
      </c>
      <c r="U162" s="12">
        <v>0</v>
      </c>
      <c r="V162" s="12">
        <v>0</v>
      </c>
      <c r="W162" s="12">
        <v>86630840</v>
      </c>
      <c r="X162" s="12">
        <v>0</v>
      </c>
      <c r="Y162" s="12">
        <v>0</v>
      </c>
    </row>
    <row r="163" spans="1:25" ht="12.75" hidden="1">
      <c r="A163" s="1" t="s">
        <v>245</v>
      </c>
      <c r="B163" s="12">
        <v>46206994</v>
      </c>
      <c r="C163" s="12">
        <v>2599992</v>
      </c>
      <c r="D163" s="12">
        <v>6890000</v>
      </c>
      <c r="E163" s="12">
        <v>2625720</v>
      </c>
      <c r="F163" s="12">
        <v>1816056</v>
      </c>
      <c r="G163" s="12">
        <v>3113647</v>
      </c>
      <c r="H163" s="12">
        <v>0</v>
      </c>
      <c r="I163" s="12">
        <v>1991070</v>
      </c>
      <c r="J163" s="12">
        <v>4877000</v>
      </c>
      <c r="K163" s="12">
        <v>13619179</v>
      </c>
      <c r="L163" s="12">
        <v>9971</v>
      </c>
      <c r="M163" s="12">
        <v>7908779</v>
      </c>
      <c r="N163" s="12">
        <v>9783339</v>
      </c>
      <c r="O163" s="12">
        <v>11421000</v>
      </c>
      <c r="P163" s="12">
        <v>0</v>
      </c>
      <c r="Q163" s="12">
        <v>24073709</v>
      </c>
      <c r="R163" s="12">
        <v>4283600</v>
      </c>
      <c r="S163" s="12">
        <v>4246298</v>
      </c>
      <c r="T163" s="12">
        <v>7743348</v>
      </c>
      <c r="U163" s="12">
        <v>14955000</v>
      </c>
      <c r="V163" s="12">
        <v>9738126</v>
      </c>
      <c r="W163" s="12">
        <v>12863370</v>
      </c>
      <c r="X163" s="12">
        <v>4914833</v>
      </c>
      <c r="Y163" s="12">
        <v>6047800</v>
      </c>
    </row>
    <row r="164" spans="1:25" ht="12.75" hidden="1">
      <c r="A164" s="1" t="s">
        <v>246</v>
      </c>
      <c r="B164" s="12">
        <v>200157299</v>
      </c>
      <c r="C164" s="12">
        <v>1297999</v>
      </c>
      <c r="D164" s="12">
        <v>7000000</v>
      </c>
      <c r="E164" s="12">
        <v>0</v>
      </c>
      <c r="F164" s="12">
        <v>1700000</v>
      </c>
      <c r="G164" s="12">
        <v>0</v>
      </c>
      <c r="H164" s="12">
        <v>4000000</v>
      </c>
      <c r="I164" s="12">
        <v>4147113</v>
      </c>
      <c r="J164" s="12">
        <v>0</v>
      </c>
      <c r="K164" s="12">
        <v>4500000</v>
      </c>
      <c r="L164" s="12">
        <v>46423</v>
      </c>
      <c r="M164" s="12">
        <v>7845439</v>
      </c>
      <c r="N164" s="12">
        <v>23726212</v>
      </c>
      <c r="O164" s="12">
        <v>30623000</v>
      </c>
      <c r="P164" s="12">
        <v>59278230</v>
      </c>
      <c r="Q164" s="12">
        <v>49000000</v>
      </c>
      <c r="R164" s="12">
        <v>4179000</v>
      </c>
      <c r="S164" s="12">
        <v>13998900</v>
      </c>
      <c r="T164" s="12">
        <v>0</v>
      </c>
      <c r="U164" s="12">
        <v>27333000</v>
      </c>
      <c r="V164" s="12">
        <v>2118000</v>
      </c>
      <c r="W164" s="12">
        <v>75567490</v>
      </c>
      <c r="X164" s="12">
        <v>1040000</v>
      </c>
      <c r="Y164" s="12">
        <v>3495599</v>
      </c>
    </row>
    <row r="165" spans="1:25" ht="12.75" hidden="1">
      <c r="A165" s="1" t="s">
        <v>247</v>
      </c>
      <c r="B165" s="12">
        <v>180437802</v>
      </c>
      <c r="C165" s="12">
        <v>0</v>
      </c>
      <c r="D165" s="12">
        <v>0</v>
      </c>
      <c r="E165" s="12">
        <v>7024040</v>
      </c>
      <c r="F165" s="12">
        <v>0</v>
      </c>
      <c r="G165" s="12">
        <v>0</v>
      </c>
      <c r="H165" s="12">
        <v>7350000</v>
      </c>
      <c r="I165" s="12">
        <v>13996682</v>
      </c>
      <c r="J165" s="12">
        <v>0</v>
      </c>
      <c r="K165" s="12">
        <v>0</v>
      </c>
      <c r="L165" s="12">
        <v>9479</v>
      </c>
      <c r="M165" s="12">
        <v>0</v>
      </c>
      <c r="N165" s="12">
        <v>0</v>
      </c>
      <c r="O165" s="12">
        <v>0</v>
      </c>
      <c r="P165" s="12">
        <v>9227000</v>
      </c>
      <c r="Q165" s="12">
        <v>74785000</v>
      </c>
      <c r="R165" s="12">
        <v>1971000</v>
      </c>
      <c r="S165" s="12">
        <v>8835185</v>
      </c>
      <c r="T165" s="12">
        <v>1750000</v>
      </c>
      <c r="U165" s="12">
        <v>10061000</v>
      </c>
      <c r="V165" s="12">
        <v>5878184</v>
      </c>
      <c r="W165" s="12">
        <v>16091260</v>
      </c>
      <c r="X165" s="12">
        <v>2720000</v>
      </c>
      <c r="Y165" s="12">
        <v>8210000</v>
      </c>
    </row>
    <row r="166" ht="12.75">
      <c r="A166" s="27" t="s">
        <v>756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2" width="12.140625" style="0" bestFit="1" customWidth="1"/>
    <col min="3" max="3" width="14.8515625" style="0" bestFit="1" customWidth="1"/>
    <col min="4" max="4" width="12.140625" style="0" bestFit="1" customWidth="1"/>
    <col min="5" max="6" width="11.28125" style="0" bestFit="1" customWidth="1"/>
    <col min="7" max="8" width="10.00390625" style="0" bestFit="1" customWidth="1"/>
    <col min="9" max="12" width="11.28125" style="0" bestFit="1" customWidth="1"/>
    <col min="13" max="13" width="10.00390625" style="0" bestFit="1" customWidth="1"/>
  </cols>
  <sheetData>
    <row r="1" spans="1:62" ht="15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13" ht="12.75">
      <c r="A2" s="67" t="s">
        <v>759</v>
      </c>
      <c r="B2" s="28" t="s">
        <v>299</v>
      </c>
      <c r="C2" s="28" t="s">
        <v>300</v>
      </c>
      <c r="D2" s="28" t="s">
        <v>301</v>
      </c>
      <c r="E2" s="28" t="s">
        <v>302</v>
      </c>
      <c r="F2" s="28" t="s">
        <v>303</v>
      </c>
      <c r="G2" s="28" t="s">
        <v>304</v>
      </c>
      <c r="H2" s="28" t="s">
        <v>305</v>
      </c>
      <c r="I2" s="28" t="s">
        <v>306</v>
      </c>
      <c r="J2" s="28" t="s">
        <v>307</v>
      </c>
      <c r="K2" s="28" t="s">
        <v>308</v>
      </c>
      <c r="L2" s="28" t="s">
        <v>309</v>
      </c>
      <c r="M2" s="29" t="s">
        <v>310</v>
      </c>
    </row>
    <row r="3" spans="1:13" ht="12.75">
      <c r="A3" s="30"/>
      <c r="B3" s="2" t="s">
        <v>311</v>
      </c>
      <c r="C3" s="2" t="s">
        <v>312</v>
      </c>
      <c r="D3" s="2" t="s">
        <v>312</v>
      </c>
      <c r="E3" s="2" t="s">
        <v>313</v>
      </c>
      <c r="F3" s="2" t="s">
        <v>314</v>
      </c>
      <c r="G3" s="2" t="s">
        <v>315</v>
      </c>
      <c r="H3" s="2" t="s">
        <v>316</v>
      </c>
      <c r="I3" s="2" t="s">
        <v>317</v>
      </c>
      <c r="J3" s="2" t="s">
        <v>318</v>
      </c>
      <c r="K3" s="2" t="s">
        <v>319</v>
      </c>
      <c r="L3" s="2" t="s">
        <v>320</v>
      </c>
      <c r="M3" s="31" t="s">
        <v>321</v>
      </c>
    </row>
    <row r="4" spans="1:13" ht="12.75">
      <c r="A4" s="30"/>
      <c r="B4" s="2" t="s">
        <v>322</v>
      </c>
      <c r="C4" s="2" t="s">
        <v>323</v>
      </c>
      <c r="D4" s="2" t="s">
        <v>324</v>
      </c>
      <c r="E4" s="2" t="s">
        <v>98</v>
      </c>
      <c r="F4" s="2" t="s">
        <v>95</v>
      </c>
      <c r="G4" s="2" t="s">
        <v>95</v>
      </c>
      <c r="H4" s="2" t="s">
        <v>95</v>
      </c>
      <c r="I4" s="2" t="s">
        <v>91</v>
      </c>
      <c r="J4" s="2" t="s">
        <v>98</v>
      </c>
      <c r="K4" s="2" t="s">
        <v>95</v>
      </c>
      <c r="L4" s="2" t="s">
        <v>91</v>
      </c>
      <c r="M4" s="31" t="s">
        <v>325</v>
      </c>
    </row>
    <row r="5" spans="1:13" ht="16.5">
      <c r="A5" s="32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3"/>
    </row>
    <row r="6" spans="1:13" ht="12.75">
      <c r="A6" s="34" t="s">
        <v>110</v>
      </c>
      <c r="B6" s="4">
        <v>22368169184</v>
      </c>
      <c r="C6" s="4">
        <v>33414387000</v>
      </c>
      <c r="D6" s="4">
        <v>20795034547</v>
      </c>
      <c r="E6" s="4">
        <v>3619271231</v>
      </c>
      <c r="F6" s="4">
        <v>609637440</v>
      </c>
      <c r="G6" s="4">
        <v>510817597</v>
      </c>
      <c r="H6" s="4">
        <v>379325566</v>
      </c>
      <c r="I6" s="4">
        <v>1762640488</v>
      </c>
      <c r="J6" s="4">
        <v>794943298</v>
      </c>
      <c r="K6" s="4">
        <v>416430000</v>
      </c>
      <c r="L6" s="4">
        <v>1170373742</v>
      </c>
      <c r="M6" s="35">
        <v>261899400</v>
      </c>
    </row>
    <row r="7" spans="1:13" ht="12.75">
      <c r="A7" s="36" t="s">
        <v>111</v>
      </c>
      <c r="B7" s="5">
        <v>22365359559</v>
      </c>
      <c r="C7" s="5">
        <v>31894083674</v>
      </c>
      <c r="D7" s="5">
        <v>21084256331</v>
      </c>
      <c r="E7" s="5">
        <v>4152968107</v>
      </c>
      <c r="F7" s="5">
        <v>679546311</v>
      </c>
      <c r="G7" s="5">
        <v>521339225</v>
      </c>
      <c r="H7" s="5">
        <v>367548653</v>
      </c>
      <c r="I7" s="5">
        <v>1887290899</v>
      </c>
      <c r="J7" s="5">
        <v>858433658</v>
      </c>
      <c r="K7" s="5">
        <v>414958000</v>
      </c>
      <c r="L7" s="5">
        <v>1198218667</v>
      </c>
      <c r="M7" s="37">
        <v>261899400</v>
      </c>
    </row>
    <row r="8" spans="1:13" ht="12.75">
      <c r="A8" s="36" t="s">
        <v>112</v>
      </c>
      <c r="B8" s="5">
        <f>+B6-B7</f>
        <v>2809625</v>
      </c>
      <c r="C8" s="5">
        <f aca="true" t="shared" si="0" ref="C8:M8">+C6-C7</f>
        <v>1520303326</v>
      </c>
      <c r="D8" s="5">
        <f t="shared" si="0"/>
        <v>-289221784</v>
      </c>
      <c r="E8" s="5">
        <f t="shared" si="0"/>
        <v>-533696876</v>
      </c>
      <c r="F8" s="5">
        <f t="shared" si="0"/>
        <v>-69908871</v>
      </c>
      <c r="G8" s="5">
        <f t="shared" si="0"/>
        <v>-10521628</v>
      </c>
      <c r="H8" s="5">
        <f t="shared" si="0"/>
        <v>11776913</v>
      </c>
      <c r="I8" s="5">
        <f t="shared" si="0"/>
        <v>-124650411</v>
      </c>
      <c r="J8" s="5">
        <f t="shared" si="0"/>
        <v>-63490360</v>
      </c>
      <c r="K8" s="5">
        <f t="shared" si="0"/>
        <v>1472000</v>
      </c>
      <c r="L8" s="5">
        <f t="shared" si="0"/>
        <v>-27844925</v>
      </c>
      <c r="M8" s="37">
        <f t="shared" si="0"/>
        <v>0</v>
      </c>
    </row>
    <row r="9" spans="1:13" ht="12.75">
      <c r="A9" s="36" t="s">
        <v>113</v>
      </c>
      <c r="B9" s="5">
        <v>2889414340</v>
      </c>
      <c r="C9" s="5">
        <v>2942587923</v>
      </c>
      <c r="D9" s="5">
        <v>1563522846</v>
      </c>
      <c r="E9" s="5">
        <v>373069758</v>
      </c>
      <c r="F9" s="5">
        <v>5632804</v>
      </c>
      <c r="G9" s="5">
        <v>-19600127</v>
      </c>
      <c r="H9" s="5">
        <v>31457938</v>
      </c>
      <c r="I9" s="5">
        <v>3415467</v>
      </c>
      <c r="J9" s="5">
        <v>3499994</v>
      </c>
      <c r="K9" s="5">
        <v>32065632</v>
      </c>
      <c r="L9" s="5">
        <v>157250646</v>
      </c>
      <c r="M9" s="37">
        <v>57383489</v>
      </c>
    </row>
    <row r="10" spans="1:13" ht="25.5">
      <c r="A10" s="36" t="s">
        <v>114</v>
      </c>
      <c r="B10" s="5">
        <v>696338318</v>
      </c>
      <c r="C10" s="5">
        <v>1816446177</v>
      </c>
      <c r="D10" s="5">
        <v>343819465</v>
      </c>
      <c r="E10" s="5">
        <v>186534758</v>
      </c>
      <c r="F10" s="5">
        <v>-14191196</v>
      </c>
      <c r="G10" s="5">
        <v>-19600128</v>
      </c>
      <c r="H10" s="5">
        <v>-1466062</v>
      </c>
      <c r="I10" s="5">
        <v>3255779</v>
      </c>
      <c r="J10" s="5">
        <v>48682080</v>
      </c>
      <c r="K10" s="5">
        <v>23778632</v>
      </c>
      <c r="L10" s="5">
        <v>157250646</v>
      </c>
      <c r="M10" s="37">
        <v>-6113512</v>
      </c>
    </row>
    <row r="11" spans="1:13" ht="25.5">
      <c r="A11" s="36" t="s">
        <v>115</v>
      </c>
      <c r="B11" s="5">
        <f>IF((B130+B131)=0,0,(B132-(B137-(((B134+B135+B136)*(B129/(B130+B131)))-B133))))</f>
        <v>1165447451.1046271</v>
      </c>
      <c r="C11" s="5">
        <f aca="true" t="shared" si="1" ref="C11:M11">IF((C130+C131)=0,0,(C132-(C137-(((C134+C135+C136)*(C129/(C130+C131)))-C133))))</f>
        <v>926924080.7200356</v>
      </c>
      <c r="D11" s="5">
        <f t="shared" si="1"/>
        <v>313634934.126946</v>
      </c>
      <c r="E11" s="5">
        <f t="shared" si="1"/>
        <v>517681235.1368236</v>
      </c>
      <c r="F11" s="5">
        <f t="shared" si="1"/>
        <v>41595407.44787365</v>
      </c>
      <c r="G11" s="5">
        <f t="shared" si="1"/>
        <v>0</v>
      </c>
      <c r="H11" s="5">
        <f t="shared" si="1"/>
        <v>1042430.8086762056</v>
      </c>
      <c r="I11" s="5">
        <f t="shared" si="1"/>
        <v>39479335.382207274</v>
      </c>
      <c r="J11" s="5">
        <f t="shared" si="1"/>
        <v>-13492469.335414827</v>
      </c>
      <c r="K11" s="5">
        <f t="shared" si="1"/>
        <v>13681319.773423586</v>
      </c>
      <c r="L11" s="5">
        <f t="shared" si="1"/>
        <v>88680904.29865187</v>
      </c>
      <c r="M11" s="37">
        <f t="shared" si="1"/>
        <v>48657321.44546762</v>
      </c>
    </row>
    <row r="12" spans="1:13" ht="12.75">
      <c r="A12" s="36" t="s">
        <v>116</v>
      </c>
      <c r="B12" s="6">
        <f>IF(((B138+B139+(B140*B141/100))/12)=0,0,B9/((B138+B139+(B140*B141/100))/12))</f>
        <v>1.7147304349698826</v>
      </c>
      <c r="C12" s="6">
        <f aca="true" t="shared" si="2" ref="C12:M12">IF(((C138+C139+(C140*C141/100))/12)=0,0,C9/((C138+C139+(C140*C141/100))/12))</f>
        <v>1.2779402862948028</v>
      </c>
      <c r="D12" s="6">
        <f t="shared" si="2"/>
        <v>0.9495371707164184</v>
      </c>
      <c r="E12" s="6">
        <f t="shared" si="2"/>
        <v>1.3190287022654401</v>
      </c>
      <c r="F12" s="6">
        <f t="shared" si="2"/>
        <v>0.1303638595811429</v>
      </c>
      <c r="G12" s="6">
        <f t="shared" si="2"/>
        <v>-0.5415444705121101</v>
      </c>
      <c r="H12" s="6">
        <f t="shared" si="2"/>
        <v>1.2051423715593768</v>
      </c>
      <c r="I12" s="6">
        <f t="shared" si="2"/>
        <v>0.026801012949238992</v>
      </c>
      <c r="J12" s="6">
        <f t="shared" si="2"/>
        <v>0.06532300017381827</v>
      </c>
      <c r="K12" s="6">
        <f t="shared" si="2"/>
        <v>1.0579852956272122</v>
      </c>
      <c r="L12" s="6">
        <f t="shared" si="2"/>
        <v>1.795254193567918</v>
      </c>
      <c r="M12" s="38">
        <f t="shared" si="2"/>
        <v>3.3661773517984073</v>
      </c>
    </row>
    <row r="13" spans="1:13" ht="12.75">
      <c r="A13" s="34" t="s">
        <v>117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39"/>
    </row>
    <row r="14" spans="1:13" ht="12.75">
      <c r="A14" s="36" t="s">
        <v>118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40"/>
    </row>
    <row r="15" spans="1:13" ht="12.75">
      <c r="A15" s="41" t="s">
        <v>119</v>
      </c>
      <c r="B15" s="9">
        <f>IF(B142=0,0,(B6-B142)*100/B142)</f>
        <v>12.829190869548723</v>
      </c>
      <c r="C15" s="9">
        <f aca="true" t="shared" si="3" ref="C15:M15">IF(C142=0,0,(C6-C142)*100/C142)</f>
        <v>13.765485927937268</v>
      </c>
      <c r="D15" s="9">
        <f t="shared" si="3"/>
        <v>14.061009048076771</v>
      </c>
      <c r="E15" s="9">
        <f t="shared" si="3"/>
        <v>3.9565100927077586</v>
      </c>
      <c r="F15" s="9">
        <f t="shared" si="3"/>
        <v>22.149468519047105</v>
      </c>
      <c r="G15" s="9">
        <f t="shared" si="3"/>
        <v>25.32945741702492</v>
      </c>
      <c r="H15" s="9">
        <f t="shared" si="3"/>
        <v>9.647552376164928</v>
      </c>
      <c r="I15" s="9">
        <f t="shared" si="3"/>
        <v>18.456105043095437</v>
      </c>
      <c r="J15" s="9">
        <f t="shared" si="3"/>
        <v>12.846018378468013</v>
      </c>
      <c r="K15" s="9">
        <f t="shared" si="3"/>
        <v>17.331614186491286</v>
      </c>
      <c r="L15" s="9">
        <f t="shared" si="3"/>
        <v>-6.953232695500579</v>
      </c>
      <c r="M15" s="42">
        <f t="shared" si="3"/>
        <v>3.6623078789471624</v>
      </c>
    </row>
    <row r="16" spans="1:13" ht="12.75">
      <c r="A16" s="43" t="s">
        <v>120</v>
      </c>
      <c r="B16" s="10">
        <f>IF(B144=0,0,(B143-B144)*100/B144)</f>
        <v>12.37851764794839</v>
      </c>
      <c r="C16" s="10">
        <f aca="true" t="shared" si="4" ref="C16:M16">IF(C144=0,0,(C143-C144)*100/C144)</f>
        <v>18.000707689922567</v>
      </c>
      <c r="D16" s="10">
        <f t="shared" si="4"/>
        <v>8.000577867668303</v>
      </c>
      <c r="E16" s="10">
        <f t="shared" si="4"/>
        <v>8.786765666209437</v>
      </c>
      <c r="F16" s="10">
        <f t="shared" si="4"/>
        <v>11.758549222797928</v>
      </c>
      <c r="G16" s="10">
        <f t="shared" si="4"/>
        <v>9.971105349313545</v>
      </c>
      <c r="H16" s="10">
        <f t="shared" si="4"/>
        <v>0</v>
      </c>
      <c r="I16" s="10">
        <f t="shared" si="4"/>
        <v>78.18554472033001</v>
      </c>
      <c r="J16" s="10">
        <f t="shared" si="4"/>
        <v>45.61203940543021</v>
      </c>
      <c r="K16" s="10">
        <f t="shared" si="4"/>
        <v>15.796625543307304</v>
      </c>
      <c r="L16" s="10">
        <f t="shared" si="4"/>
        <v>183.10458127058618</v>
      </c>
      <c r="M16" s="44">
        <f t="shared" si="4"/>
        <v>0</v>
      </c>
    </row>
    <row r="17" spans="1:13" ht="12.75">
      <c r="A17" s="43" t="s">
        <v>121</v>
      </c>
      <c r="B17" s="10">
        <f>IF(B146=0,0,(B145-B146)*100/B146)</f>
        <v>15.192666653655241</v>
      </c>
      <c r="C17" s="10">
        <f aca="true" t="shared" si="5" ref="C17:M17">IF(C146=0,0,(C145-C146)*100/C146)</f>
        <v>10.956462276384592</v>
      </c>
      <c r="D17" s="10">
        <f t="shared" si="5"/>
        <v>22.484255661262228</v>
      </c>
      <c r="E17" s="10">
        <f t="shared" si="5"/>
        <v>16.62485306316841</v>
      </c>
      <c r="F17" s="10">
        <f t="shared" si="5"/>
        <v>36.08828473159146</v>
      </c>
      <c r="G17" s="10">
        <f t="shared" si="5"/>
        <v>37.37541722912141</v>
      </c>
      <c r="H17" s="10">
        <f t="shared" si="5"/>
        <v>0</v>
      </c>
      <c r="I17" s="10">
        <f t="shared" si="5"/>
        <v>21.902156592066557</v>
      </c>
      <c r="J17" s="10">
        <f t="shared" si="5"/>
        <v>18.90657243796973</v>
      </c>
      <c r="K17" s="10">
        <f t="shared" si="5"/>
        <v>19.998105375479213</v>
      </c>
      <c r="L17" s="10">
        <f t="shared" si="5"/>
        <v>11.198480403012672</v>
      </c>
      <c r="M17" s="44">
        <f t="shared" si="5"/>
        <v>0</v>
      </c>
    </row>
    <row r="18" spans="1:13" ht="12.75">
      <c r="A18" s="43" t="s">
        <v>122</v>
      </c>
      <c r="B18" s="10">
        <f>IF(B148=0,0,(B147-B148)*100/B148)</f>
        <v>7.636705501276701</v>
      </c>
      <c r="C18" s="10">
        <f aca="true" t="shared" si="6" ref="C18:M18">IF(C148=0,0,(C147-C148)*100/C148)</f>
        <v>14.651297958223042</v>
      </c>
      <c r="D18" s="10">
        <f t="shared" si="6"/>
        <v>6.291465950419058</v>
      </c>
      <c r="E18" s="10">
        <f t="shared" si="6"/>
        <v>25.52904966163853</v>
      </c>
      <c r="F18" s="10">
        <f t="shared" si="6"/>
        <v>21.185041485602515</v>
      </c>
      <c r="G18" s="10">
        <f t="shared" si="6"/>
        <v>34.619934686066394</v>
      </c>
      <c r="H18" s="10">
        <f t="shared" si="6"/>
        <v>0</v>
      </c>
      <c r="I18" s="10">
        <f t="shared" si="6"/>
        <v>11.094788829284795</v>
      </c>
      <c r="J18" s="10">
        <f t="shared" si="6"/>
        <v>59.845554074043925</v>
      </c>
      <c r="K18" s="10">
        <f t="shared" si="6"/>
        <v>7.999704995890036</v>
      </c>
      <c r="L18" s="10">
        <f t="shared" si="6"/>
        <v>-1.0135747066906433</v>
      </c>
      <c r="M18" s="44">
        <f t="shared" si="6"/>
        <v>0</v>
      </c>
    </row>
    <row r="19" spans="1:13" ht="12.75">
      <c r="A19" s="43" t="s">
        <v>123</v>
      </c>
      <c r="B19" s="10">
        <f>IF(B150=0,0,(B149-B150)*100/B150)</f>
        <v>13.491853344267806</v>
      </c>
      <c r="C19" s="10">
        <f aca="true" t="shared" si="7" ref="C19:M19">IF(C150=0,0,(C149-C150)*100/C150)</f>
        <v>13.904044941205296</v>
      </c>
      <c r="D19" s="10">
        <f t="shared" si="7"/>
        <v>16.59729636370625</v>
      </c>
      <c r="E19" s="10">
        <f t="shared" si="7"/>
        <v>20.91859136577277</v>
      </c>
      <c r="F19" s="10">
        <f t="shared" si="7"/>
        <v>23.595792398058613</v>
      </c>
      <c r="G19" s="10">
        <f t="shared" si="7"/>
        <v>29.748131168271797</v>
      </c>
      <c r="H19" s="10">
        <f t="shared" si="7"/>
        <v>0</v>
      </c>
      <c r="I19" s="10">
        <f t="shared" si="7"/>
        <v>18.60095156194941</v>
      </c>
      <c r="J19" s="10">
        <f t="shared" si="7"/>
        <v>26.379474009275462</v>
      </c>
      <c r="K19" s="10">
        <f t="shared" si="7"/>
        <v>11.083244623816592</v>
      </c>
      <c r="L19" s="10">
        <f t="shared" si="7"/>
        <v>36.809397055579026</v>
      </c>
      <c r="M19" s="44">
        <f t="shared" si="7"/>
        <v>-4.410247592847318</v>
      </c>
    </row>
    <row r="20" spans="1:13" ht="12.75">
      <c r="A20" s="43" t="s">
        <v>124</v>
      </c>
      <c r="B20" s="10">
        <f>IF(B152=0,0,(B151-B152)*100/B152)</f>
        <v>-32.94462088309064</v>
      </c>
      <c r="C20" s="10">
        <f aca="true" t="shared" si="8" ref="C20:M20">IF(C152=0,0,(C151-C152)*100/C152)</f>
        <v>2.7066260808361435</v>
      </c>
      <c r="D20" s="10">
        <f t="shared" si="8"/>
        <v>7.835187124098508</v>
      </c>
      <c r="E20" s="10">
        <f t="shared" si="8"/>
        <v>-100</v>
      </c>
      <c r="F20" s="10">
        <f t="shared" si="8"/>
        <v>6.2847414361478915</v>
      </c>
      <c r="G20" s="10">
        <f t="shared" si="8"/>
        <v>12.601675211789013</v>
      </c>
      <c r="H20" s="10">
        <f t="shared" si="8"/>
        <v>15.765809597347266</v>
      </c>
      <c r="I20" s="10">
        <f t="shared" si="8"/>
        <v>13.157150954838027</v>
      </c>
      <c r="J20" s="10">
        <f t="shared" si="8"/>
        <v>7.643154194788722</v>
      </c>
      <c r="K20" s="10">
        <f t="shared" si="8"/>
        <v>17.30788943307906</v>
      </c>
      <c r="L20" s="10">
        <f t="shared" si="8"/>
        <v>-15.183721900304912</v>
      </c>
      <c r="M20" s="44">
        <f t="shared" si="8"/>
        <v>5.226622121205948</v>
      </c>
    </row>
    <row r="21" spans="1:13" ht="12.75">
      <c r="A21" s="43" t="s">
        <v>125</v>
      </c>
      <c r="B21" s="10">
        <f>IF(B154=0,0,(B153-B154)*100/B154)</f>
        <v>6.432387540662866</v>
      </c>
      <c r="C21" s="10">
        <f aca="true" t="shared" si="9" ref="C21:M21">IF(C154=0,0,(C153-C154)*100/C154)</f>
        <v>8.272847451198869</v>
      </c>
      <c r="D21" s="10">
        <f t="shared" si="9"/>
        <v>63.788780765226065</v>
      </c>
      <c r="E21" s="10">
        <f t="shared" si="9"/>
        <v>388.7708290101269</v>
      </c>
      <c r="F21" s="10">
        <f t="shared" si="9"/>
        <v>54.38407570566161</v>
      </c>
      <c r="G21" s="10">
        <f t="shared" si="9"/>
        <v>25.632049786075456</v>
      </c>
      <c r="H21" s="10">
        <f t="shared" si="9"/>
        <v>-100</v>
      </c>
      <c r="I21" s="10">
        <f t="shared" si="9"/>
        <v>3.8523288954907793</v>
      </c>
      <c r="J21" s="10">
        <f t="shared" si="9"/>
        <v>-6.323668221693676</v>
      </c>
      <c r="K21" s="10">
        <f t="shared" si="9"/>
        <v>0</v>
      </c>
      <c r="L21" s="10">
        <f t="shared" si="9"/>
        <v>11454.312580531994</v>
      </c>
      <c r="M21" s="44">
        <f t="shared" si="9"/>
        <v>-100</v>
      </c>
    </row>
    <row r="22" spans="1:13" ht="12.75">
      <c r="A22" s="43" t="s">
        <v>126</v>
      </c>
      <c r="B22" s="10">
        <f>IF((B130+B131)=0,0,B129*100/(B130+B131))</f>
        <v>91.54252969786467</v>
      </c>
      <c r="C22" s="10">
        <f aca="true" t="shared" si="10" ref="C22:M22">IF((C130+C131)=0,0,C129*100/(C130+C131))</f>
        <v>93.13663589746908</v>
      </c>
      <c r="D22" s="10">
        <f t="shared" si="10"/>
        <v>93.1102734866496</v>
      </c>
      <c r="E22" s="10">
        <f t="shared" si="10"/>
        <v>76.31798369119569</v>
      </c>
      <c r="F22" s="10">
        <f t="shared" si="10"/>
        <v>102.98322695157891</v>
      </c>
      <c r="G22" s="10">
        <f t="shared" si="10"/>
        <v>98.51882237674444</v>
      </c>
      <c r="H22" s="10">
        <f t="shared" si="10"/>
        <v>92.56411126699834</v>
      </c>
      <c r="I22" s="10">
        <f t="shared" si="10"/>
        <v>112.39795598078287</v>
      </c>
      <c r="J22" s="10">
        <f t="shared" si="10"/>
        <v>99.82592453638513</v>
      </c>
      <c r="K22" s="10">
        <f t="shared" si="10"/>
        <v>95.36512699801233</v>
      </c>
      <c r="L22" s="10">
        <f t="shared" si="10"/>
        <v>97.62209090628087</v>
      </c>
      <c r="M22" s="44">
        <f t="shared" si="10"/>
        <v>57.03928586788747</v>
      </c>
    </row>
    <row r="23" spans="1:13" ht="12.75">
      <c r="A23" s="36" t="s">
        <v>127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44"/>
    </row>
    <row r="24" spans="1:13" ht="12.75">
      <c r="A24" s="41" t="s">
        <v>128</v>
      </c>
      <c r="B24" s="9">
        <f>IF(B155=0,0,(B7-B155)*100/B155)</f>
        <v>5.739839957104785</v>
      </c>
      <c r="C24" s="9">
        <f aca="true" t="shared" si="11" ref="C24:M24">IF(C155=0,0,(C7-C155)*100/C155)</f>
        <v>12.833581603607854</v>
      </c>
      <c r="D24" s="9">
        <f t="shared" si="11"/>
        <v>15.727741830256344</v>
      </c>
      <c r="E24" s="9">
        <f t="shared" si="11"/>
        <v>23.502584771931563</v>
      </c>
      <c r="F24" s="9">
        <f t="shared" si="11"/>
        <v>23.606537180068717</v>
      </c>
      <c r="G24" s="9">
        <f t="shared" si="11"/>
        <v>33.56834768662731</v>
      </c>
      <c r="H24" s="9">
        <f t="shared" si="11"/>
        <v>3.812424499521447</v>
      </c>
      <c r="I24" s="9">
        <f t="shared" si="11"/>
        <v>37.29625774187617</v>
      </c>
      <c r="J24" s="9">
        <f t="shared" si="11"/>
        <v>21.85878002694515</v>
      </c>
      <c r="K24" s="9">
        <f t="shared" si="11"/>
        <v>16.14981764032458</v>
      </c>
      <c r="L24" s="9">
        <f t="shared" si="11"/>
        <v>-10.332362505826378</v>
      </c>
      <c r="M24" s="42">
        <f t="shared" si="11"/>
        <v>3.873799588549345</v>
      </c>
    </row>
    <row r="25" spans="1:13" ht="12.75">
      <c r="A25" s="43" t="s">
        <v>129</v>
      </c>
      <c r="B25" s="10">
        <f>IF(B157=0,0,(B156-B157)*100/B157)</f>
        <v>6.343655639694799</v>
      </c>
      <c r="C25" s="10">
        <f aca="true" t="shared" si="12" ref="C25:M25">IF(C157=0,0,(C156-C157)*100/C157)</f>
        <v>10.631224495411923</v>
      </c>
      <c r="D25" s="10">
        <f t="shared" si="12"/>
        <v>14.448519043738282</v>
      </c>
      <c r="E25" s="10">
        <f t="shared" si="12"/>
        <v>-0.4323561473545163</v>
      </c>
      <c r="F25" s="10">
        <f t="shared" si="12"/>
        <v>11.274279433253488</v>
      </c>
      <c r="G25" s="10">
        <f t="shared" si="12"/>
        <v>10.888877777998395</v>
      </c>
      <c r="H25" s="10">
        <f t="shared" si="12"/>
        <v>2.046760494962501</v>
      </c>
      <c r="I25" s="10">
        <f t="shared" si="12"/>
        <v>10.243707544595686</v>
      </c>
      <c r="J25" s="10">
        <f t="shared" si="12"/>
        <v>6.568659548639479</v>
      </c>
      <c r="K25" s="10">
        <f t="shared" si="12"/>
        <v>7.2911970378612745</v>
      </c>
      <c r="L25" s="10">
        <f t="shared" si="12"/>
        <v>28.61334172848506</v>
      </c>
      <c r="M25" s="44">
        <f t="shared" si="12"/>
        <v>4.264738383808664</v>
      </c>
    </row>
    <row r="26" spans="1:13" ht="25.5">
      <c r="A26" s="43" t="s">
        <v>130</v>
      </c>
      <c r="B26" s="10">
        <f>IF(B156=0,0,B158*100/B156)</f>
        <v>7.643729789304335</v>
      </c>
      <c r="C26" s="10">
        <f aca="true" t="shared" si="13" ref="C26:M26">IF(C156=0,0,C158*100/C156)</f>
        <v>3.329133793603379</v>
      </c>
      <c r="D26" s="10">
        <f t="shared" si="13"/>
        <v>2.5153163091548696</v>
      </c>
      <c r="E26" s="10">
        <f t="shared" si="13"/>
        <v>3.789515789738732</v>
      </c>
      <c r="F26" s="10">
        <f t="shared" si="13"/>
        <v>4.349052460228829</v>
      </c>
      <c r="G26" s="10">
        <f t="shared" si="13"/>
        <v>3.4235112125533163</v>
      </c>
      <c r="H26" s="10">
        <f t="shared" si="13"/>
        <v>3.938384228267058</v>
      </c>
      <c r="I26" s="10">
        <f t="shared" si="13"/>
        <v>2.8413040649546053</v>
      </c>
      <c r="J26" s="10">
        <f t="shared" si="13"/>
        <v>2.890873171310972</v>
      </c>
      <c r="K26" s="10">
        <f t="shared" si="13"/>
        <v>7.136977201609298</v>
      </c>
      <c r="L26" s="10">
        <f t="shared" si="13"/>
        <v>7.289720086168825</v>
      </c>
      <c r="M26" s="44">
        <f t="shared" si="13"/>
        <v>10.1546068023318</v>
      </c>
    </row>
    <row r="27" spans="1:13" ht="12.75">
      <c r="A27" s="43" t="s">
        <v>131</v>
      </c>
      <c r="B27" s="10">
        <f>IF(B160=0,0,(B159-B160)*100/B160)</f>
        <v>13.821089552731321</v>
      </c>
      <c r="C27" s="10">
        <f aca="true" t="shared" si="14" ref="C27:M27">IF(C160=0,0,(C159-C160)*100/C160)</f>
        <v>9.086125873723079</v>
      </c>
      <c r="D27" s="10">
        <f t="shared" si="14"/>
        <v>28.342632216408365</v>
      </c>
      <c r="E27" s="10">
        <f t="shared" si="14"/>
        <v>22.01886020597676</v>
      </c>
      <c r="F27" s="10">
        <f t="shared" si="14"/>
        <v>51.698351457718786</v>
      </c>
      <c r="G27" s="10">
        <f t="shared" si="14"/>
        <v>48.76335877862596</v>
      </c>
      <c r="H27" s="10">
        <f t="shared" si="14"/>
        <v>0</v>
      </c>
      <c r="I27" s="10">
        <f t="shared" si="14"/>
        <v>25.17831649488849</v>
      </c>
      <c r="J27" s="10">
        <f t="shared" si="14"/>
        <v>13.500001037781471</v>
      </c>
      <c r="K27" s="10">
        <f t="shared" si="14"/>
        <v>16.000091336712792</v>
      </c>
      <c r="L27" s="10">
        <f t="shared" si="14"/>
        <v>24.463468593442485</v>
      </c>
      <c r="M27" s="44">
        <f t="shared" si="14"/>
        <v>0</v>
      </c>
    </row>
    <row r="28" spans="1:13" ht="12.75">
      <c r="A28" s="43" t="s">
        <v>132</v>
      </c>
      <c r="B28" s="10">
        <f>IF(B162=0,0,(B161-B162)*100/B162)</f>
        <v>11.58700021159808</v>
      </c>
      <c r="C28" s="10">
        <f aca="true" t="shared" si="15" ref="C28:M28">IF(C162=0,0,(C161-C162)*100/C162)</f>
        <v>13.499998565068603</v>
      </c>
      <c r="D28" s="10">
        <f t="shared" si="15"/>
        <v>14.252520589696273</v>
      </c>
      <c r="E28" s="10">
        <f t="shared" si="15"/>
        <v>13.825980277902286</v>
      </c>
      <c r="F28" s="10">
        <f t="shared" si="15"/>
        <v>20.426519075595028</v>
      </c>
      <c r="G28" s="10">
        <f t="shared" si="15"/>
        <v>57.98400238673207</v>
      </c>
      <c r="H28" s="10">
        <f t="shared" si="15"/>
        <v>0</v>
      </c>
      <c r="I28" s="10">
        <f t="shared" si="15"/>
        <v>35.56187696664025</v>
      </c>
      <c r="J28" s="10">
        <f t="shared" si="15"/>
        <v>13.500017910968165</v>
      </c>
      <c r="K28" s="10">
        <f t="shared" si="15"/>
        <v>12.63877499414856</v>
      </c>
      <c r="L28" s="10">
        <f t="shared" si="15"/>
        <v>2.3247614946460526</v>
      </c>
      <c r="M28" s="44">
        <f t="shared" si="15"/>
        <v>0</v>
      </c>
    </row>
    <row r="29" spans="1:13" ht="25.5">
      <c r="A29" s="43" t="s">
        <v>133</v>
      </c>
      <c r="B29" s="10">
        <f>IF((B7-B139-B164)=0,0,B156*100/(B7-B139-B164))</f>
        <v>23.197017586225346</v>
      </c>
      <c r="C29" s="10">
        <f aca="true" t="shared" si="16" ref="C29:M29">IF((C7-C139-C164)=0,0,C156*100/(C7-C139-C164))</f>
        <v>27.17226321705474</v>
      </c>
      <c r="D29" s="10">
        <f t="shared" si="16"/>
        <v>29.208814913679905</v>
      </c>
      <c r="E29" s="10">
        <f t="shared" si="16"/>
        <v>22.11834268207984</v>
      </c>
      <c r="F29" s="10">
        <f t="shared" si="16"/>
        <v>28.26951998859931</v>
      </c>
      <c r="G29" s="10">
        <f t="shared" si="16"/>
        <v>22.690286991732336</v>
      </c>
      <c r="H29" s="10">
        <f t="shared" si="16"/>
        <v>68.88789601159226</v>
      </c>
      <c r="I29" s="10">
        <f t="shared" si="16"/>
        <v>28.092242772589348</v>
      </c>
      <c r="J29" s="10">
        <f t="shared" si="16"/>
        <v>28.728532526105507</v>
      </c>
      <c r="K29" s="10">
        <f t="shared" si="16"/>
        <v>29.17658397711481</v>
      </c>
      <c r="L29" s="10">
        <f t="shared" si="16"/>
        <v>29.307801746764625</v>
      </c>
      <c r="M29" s="44">
        <f t="shared" si="16"/>
        <v>60.944019766998665</v>
      </c>
    </row>
    <row r="30" spans="1:13" ht="25.5">
      <c r="A30" s="43" t="s">
        <v>134</v>
      </c>
      <c r="B30" s="10">
        <f>IF((B7-B139-B164)=0,0,B165*100/(B7-B139-B164))</f>
        <v>3.804381446035799</v>
      </c>
      <c r="C30" s="10">
        <f aca="true" t="shared" si="17" ref="C30:M30">IF((C7-C139-C164)=0,0,C165*100/(C7-C139-C164))</f>
        <v>10.294750827295205</v>
      </c>
      <c r="D30" s="10">
        <f t="shared" si="17"/>
        <v>19.068970016943624</v>
      </c>
      <c r="E30" s="10">
        <f t="shared" si="17"/>
        <v>2.848582960772147</v>
      </c>
      <c r="F30" s="10">
        <f t="shared" si="17"/>
        <v>9.531010752353417</v>
      </c>
      <c r="G30" s="10">
        <f t="shared" si="17"/>
        <v>0.26912826192486694</v>
      </c>
      <c r="H30" s="10">
        <f t="shared" si="17"/>
        <v>10.030653954392655</v>
      </c>
      <c r="I30" s="10">
        <f t="shared" si="17"/>
        <v>12.258788210435931</v>
      </c>
      <c r="J30" s="10">
        <f t="shared" si="17"/>
        <v>3.4809636220989844</v>
      </c>
      <c r="K30" s="10">
        <f t="shared" si="17"/>
        <v>2.2094382323304647</v>
      </c>
      <c r="L30" s="10">
        <f t="shared" si="17"/>
        <v>5.621245010460056</v>
      </c>
      <c r="M30" s="44">
        <f t="shared" si="17"/>
        <v>0</v>
      </c>
    </row>
    <row r="31" spans="1:13" ht="12.75">
      <c r="A31" s="43" t="s">
        <v>135</v>
      </c>
      <c r="B31" s="10">
        <f>IF(B130=0,0,B139*100/B130)</f>
        <v>6.989530664665129</v>
      </c>
      <c r="C31" s="10">
        <f aca="true" t="shared" si="18" ref="C31:M31">IF(C130=0,0,C139*100/C130)</f>
        <v>7.779453307491988</v>
      </c>
      <c r="D31" s="10">
        <f t="shared" si="18"/>
        <v>5.4660069921464745</v>
      </c>
      <c r="E31" s="10">
        <f t="shared" si="18"/>
        <v>18.055108755509327</v>
      </c>
      <c r="F31" s="10">
        <f t="shared" si="18"/>
        <v>2.9939886841897616</v>
      </c>
      <c r="G31" s="10">
        <f t="shared" si="18"/>
        <v>7.1461238159747875</v>
      </c>
      <c r="H31" s="10">
        <f t="shared" si="18"/>
        <v>0</v>
      </c>
      <c r="I31" s="10">
        <f t="shared" si="18"/>
        <v>3.4960456610624644</v>
      </c>
      <c r="J31" s="10">
        <f t="shared" si="18"/>
        <v>5.520783419803823</v>
      </c>
      <c r="K31" s="10">
        <f t="shared" si="18"/>
        <v>9.06219668162885</v>
      </c>
      <c r="L31" s="10">
        <f t="shared" si="18"/>
        <v>11.725173574766284</v>
      </c>
      <c r="M31" s="44">
        <f t="shared" si="18"/>
        <v>49.412193868245204</v>
      </c>
    </row>
    <row r="32" spans="1:13" ht="12.75">
      <c r="A32" s="43" t="s">
        <v>136</v>
      </c>
      <c r="B32" s="10">
        <v>12</v>
      </c>
      <c r="C32" s="10">
        <v>12</v>
      </c>
      <c r="D32" s="10">
        <v>10</v>
      </c>
      <c r="E32" s="10">
        <v>0</v>
      </c>
      <c r="F32" s="10">
        <v>9</v>
      </c>
      <c r="G32" s="10">
        <v>0</v>
      </c>
      <c r="H32" s="10">
        <v>0</v>
      </c>
      <c r="I32" s="10">
        <v>5</v>
      </c>
      <c r="J32" s="10">
        <v>28</v>
      </c>
      <c r="K32" s="10">
        <v>0</v>
      </c>
      <c r="L32" s="10">
        <v>18</v>
      </c>
      <c r="M32" s="44">
        <v>0</v>
      </c>
    </row>
    <row r="33" spans="1:13" ht="12.75">
      <c r="A33" s="43" t="s">
        <v>137</v>
      </c>
      <c r="B33" s="10">
        <v>19</v>
      </c>
      <c r="C33" s="10">
        <v>34</v>
      </c>
      <c r="D33" s="10">
        <v>23</v>
      </c>
      <c r="E33" s="10">
        <v>0</v>
      </c>
      <c r="F33" s="10">
        <v>22</v>
      </c>
      <c r="G33" s="10">
        <v>0</v>
      </c>
      <c r="H33" s="10">
        <v>0</v>
      </c>
      <c r="I33" s="10">
        <v>30</v>
      </c>
      <c r="J33" s="10">
        <v>12</v>
      </c>
      <c r="K33" s="10">
        <v>0</v>
      </c>
      <c r="L33" s="10">
        <v>15</v>
      </c>
      <c r="M33" s="44">
        <v>0</v>
      </c>
    </row>
    <row r="34" spans="1:13" ht="25.5">
      <c r="A34" s="34" t="s">
        <v>138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39"/>
    </row>
    <row r="35" spans="1:13" ht="12.75">
      <c r="A35" s="36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0"/>
    </row>
    <row r="36" spans="1:13" ht="12.75">
      <c r="A36" s="41" t="s">
        <v>140</v>
      </c>
      <c r="B36" s="11">
        <v>2650707810</v>
      </c>
      <c r="C36" s="11">
        <v>4261567000</v>
      </c>
      <c r="D36" s="11">
        <v>4353046899</v>
      </c>
      <c r="E36" s="11">
        <v>367488750</v>
      </c>
      <c r="F36" s="11">
        <v>194730349</v>
      </c>
      <c r="G36" s="11">
        <v>67664000</v>
      </c>
      <c r="H36" s="11">
        <v>11670000</v>
      </c>
      <c r="I36" s="11">
        <v>382973863</v>
      </c>
      <c r="J36" s="11">
        <v>104969400</v>
      </c>
      <c r="K36" s="11">
        <v>79220000</v>
      </c>
      <c r="L36" s="11">
        <v>301346377</v>
      </c>
      <c r="M36" s="45">
        <v>0</v>
      </c>
    </row>
    <row r="37" spans="1:13" ht="12.75">
      <c r="A37" s="43" t="s">
        <v>141</v>
      </c>
      <c r="B37" s="12">
        <v>281211019</v>
      </c>
      <c r="C37" s="12">
        <v>492968000</v>
      </c>
      <c r="D37" s="12">
        <v>789215000</v>
      </c>
      <c r="E37" s="12">
        <v>123596000</v>
      </c>
      <c r="F37" s="12">
        <v>92619349</v>
      </c>
      <c r="G37" s="12">
        <v>38594000</v>
      </c>
      <c r="H37" s="12">
        <v>2670000</v>
      </c>
      <c r="I37" s="12">
        <v>110522609</v>
      </c>
      <c r="J37" s="12">
        <v>46232200</v>
      </c>
      <c r="K37" s="12">
        <v>1324000</v>
      </c>
      <c r="L37" s="12">
        <v>43741775</v>
      </c>
      <c r="M37" s="46">
        <v>0</v>
      </c>
    </row>
    <row r="38" spans="1:13" ht="12.75">
      <c r="A38" s="43" t="s">
        <v>142</v>
      </c>
      <c r="B38" s="12">
        <v>1393673791</v>
      </c>
      <c r="C38" s="12">
        <v>2454599000</v>
      </c>
      <c r="D38" s="12">
        <v>1923831899</v>
      </c>
      <c r="E38" s="12">
        <v>243892750</v>
      </c>
      <c r="F38" s="12">
        <v>47311000</v>
      </c>
      <c r="G38" s="12">
        <v>29070000</v>
      </c>
      <c r="H38" s="12">
        <v>9000000</v>
      </c>
      <c r="I38" s="12">
        <v>75788682</v>
      </c>
      <c r="J38" s="12">
        <v>58737200</v>
      </c>
      <c r="K38" s="12">
        <v>63756000</v>
      </c>
      <c r="L38" s="12">
        <v>235604602</v>
      </c>
      <c r="M38" s="46">
        <v>0</v>
      </c>
    </row>
    <row r="39" spans="1:13" ht="25.5">
      <c r="A39" s="43" t="s">
        <v>143</v>
      </c>
      <c r="B39" s="10">
        <f>IF((B37+B44)=0,0,B37*100/(B37+B44))</f>
        <v>22.370995116242753</v>
      </c>
      <c r="C39" s="10">
        <f aca="true" t="shared" si="19" ref="C39:M39">IF((C37+C44)=0,0,C37*100/(C37+C44))</f>
        <v>27.281501387960386</v>
      </c>
      <c r="D39" s="10">
        <f t="shared" si="19"/>
        <v>32.488478788415186</v>
      </c>
      <c r="E39" s="10">
        <f t="shared" si="19"/>
        <v>100</v>
      </c>
      <c r="F39" s="10">
        <f t="shared" si="19"/>
        <v>62.827132006938925</v>
      </c>
      <c r="G39" s="10">
        <f t="shared" si="19"/>
        <v>100</v>
      </c>
      <c r="H39" s="10">
        <f t="shared" si="19"/>
        <v>100</v>
      </c>
      <c r="I39" s="10">
        <f t="shared" si="19"/>
        <v>35.97914737950852</v>
      </c>
      <c r="J39" s="10">
        <f t="shared" si="19"/>
        <v>100</v>
      </c>
      <c r="K39" s="10">
        <f t="shared" si="19"/>
        <v>8.561821003621313</v>
      </c>
      <c r="L39" s="10">
        <f t="shared" si="19"/>
        <v>66.53573774057668</v>
      </c>
      <c r="M39" s="44">
        <f t="shared" si="19"/>
        <v>0</v>
      </c>
    </row>
    <row r="40" spans="1:13" ht="12.75">
      <c r="A40" s="43" t="s">
        <v>144</v>
      </c>
      <c r="B40" s="10">
        <f>IF((B37+B44)=0,0,B44*100/(B37+B44))</f>
        <v>77.62900488375725</v>
      </c>
      <c r="C40" s="10">
        <f aca="true" t="shared" si="20" ref="C40:M40">IF((C37+C44)=0,0,C44*100/(C37+C44))</f>
        <v>72.71849861203961</v>
      </c>
      <c r="D40" s="10">
        <f t="shared" si="20"/>
        <v>67.5115212115848</v>
      </c>
      <c r="E40" s="10">
        <f t="shared" si="20"/>
        <v>0</v>
      </c>
      <c r="F40" s="10">
        <f t="shared" si="20"/>
        <v>37.172867993061075</v>
      </c>
      <c r="G40" s="10">
        <f t="shared" si="20"/>
        <v>0</v>
      </c>
      <c r="H40" s="10">
        <f t="shared" si="20"/>
        <v>0</v>
      </c>
      <c r="I40" s="10">
        <f t="shared" si="20"/>
        <v>64.02085262049148</v>
      </c>
      <c r="J40" s="10">
        <f t="shared" si="20"/>
        <v>0</v>
      </c>
      <c r="K40" s="10">
        <f t="shared" si="20"/>
        <v>91.43817899637868</v>
      </c>
      <c r="L40" s="10">
        <f t="shared" si="20"/>
        <v>33.46426225942333</v>
      </c>
      <c r="M40" s="44">
        <f t="shared" si="20"/>
        <v>0</v>
      </c>
    </row>
    <row r="41" spans="1:13" ht="12.75">
      <c r="A41" s="43" t="s">
        <v>145</v>
      </c>
      <c r="B41" s="10">
        <f>IF((B37+B44+B38)=0,0,B38*100/(B37+B44+B38))</f>
        <v>52.577420481512824</v>
      </c>
      <c r="C41" s="10">
        <f aca="true" t="shared" si="21" ref="C41:M41">IF((C37+C44+C38)=0,0,C38*100/(C37+C44+C38))</f>
        <v>57.5985077789461</v>
      </c>
      <c r="D41" s="10">
        <f t="shared" si="21"/>
        <v>44.19506482785542</v>
      </c>
      <c r="E41" s="10">
        <f t="shared" si="21"/>
        <v>66.36740580493961</v>
      </c>
      <c r="F41" s="10">
        <f t="shared" si="21"/>
        <v>24.295647926970027</v>
      </c>
      <c r="G41" s="10">
        <f t="shared" si="21"/>
        <v>42.96228422794987</v>
      </c>
      <c r="H41" s="10">
        <f t="shared" si="21"/>
        <v>77.12082262210797</v>
      </c>
      <c r="I41" s="10">
        <f t="shared" si="21"/>
        <v>19.789518116540503</v>
      </c>
      <c r="J41" s="10">
        <f t="shared" si="21"/>
        <v>55.95649779840601</v>
      </c>
      <c r="K41" s="10">
        <f t="shared" si="21"/>
        <v>80.47967684928048</v>
      </c>
      <c r="L41" s="10">
        <f t="shared" si="21"/>
        <v>78.18398360900154</v>
      </c>
      <c r="M41" s="44">
        <f t="shared" si="21"/>
        <v>0</v>
      </c>
    </row>
    <row r="42" spans="1:13" ht="12.75">
      <c r="A42" s="36" t="s">
        <v>146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40"/>
    </row>
    <row r="43" spans="1:13" ht="12.75">
      <c r="A43" s="41" t="s">
        <v>147</v>
      </c>
      <c r="B43" s="11">
        <v>4557246700</v>
      </c>
      <c r="C43" s="11">
        <v>12262280291</v>
      </c>
      <c r="D43" s="11">
        <v>7985547365</v>
      </c>
      <c r="E43" s="11">
        <v>29988221</v>
      </c>
      <c r="F43" s="11">
        <v>178354000</v>
      </c>
      <c r="G43" s="11">
        <v>0</v>
      </c>
      <c r="H43" s="11">
        <v>0</v>
      </c>
      <c r="I43" s="11">
        <v>395946075</v>
      </c>
      <c r="J43" s="11">
        <v>51726123</v>
      </c>
      <c r="K43" s="11">
        <v>32068000</v>
      </c>
      <c r="L43" s="11">
        <v>119248622</v>
      </c>
      <c r="M43" s="45">
        <v>5176912</v>
      </c>
    </row>
    <row r="44" spans="1:13" ht="12.75">
      <c r="A44" s="43" t="s">
        <v>148</v>
      </c>
      <c r="B44" s="12">
        <v>975823000</v>
      </c>
      <c r="C44" s="12">
        <v>1314000000</v>
      </c>
      <c r="D44" s="12">
        <v>1640000000</v>
      </c>
      <c r="E44" s="12">
        <v>0</v>
      </c>
      <c r="F44" s="12">
        <v>54800000</v>
      </c>
      <c r="G44" s="12">
        <v>0</v>
      </c>
      <c r="H44" s="12">
        <v>0</v>
      </c>
      <c r="I44" s="12">
        <v>196662572</v>
      </c>
      <c r="J44" s="12">
        <v>0</v>
      </c>
      <c r="K44" s="12">
        <v>14140000</v>
      </c>
      <c r="L44" s="12">
        <v>22000000</v>
      </c>
      <c r="M44" s="46">
        <v>0</v>
      </c>
    </row>
    <row r="45" spans="1:13" ht="12.75">
      <c r="A45" s="43" t="s">
        <v>149</v>
      </c>
      <c r="B45" s="12">
        <v>762516228</v>
      </c>
      <c r="C45" s="12">
        <v>3085555204</v>
      </c>
      <c r="D45" s="12">
        <v>1078530132</v>
      </c>
      <c r="E45" s="12">
        <v>10854167</v>
      </c>
      <c r="F45" s="12">
        <v>23477031</v>
      </c>
      <c r="G45" s="12">
        <v>6959796</v>
      </c>
      <c r="H45" s="12">
        <v>0</v>
      </c>
      <c r="I45" s="12">
        <v>59107736</v>
      </c>
      <c r="J45" s="12">
        <v>7017974</v>
      </c>
      <c r="K45" s="12">
        <v>17004000</v>
      </c>
      <c r="L45" s="12">
        <v>15797061</v>
      </c>
      <c r="M45" s="46">
        <v>6320000</v>
      </c>
    </row>
    <row r="46" spans="1:13" ht="25.5">
      <c r="A46" s="43" t="s">
        <v>150</v>
      </c>
      <c r="B46" s="10">
        <f>IF(B43=0,0,B45*100/B43)</f>
        <v>16.731949753784452</v>
      </c>
      <c r="C46" s="10">
        <f aca="true" t="shared" si="22" ref="C46:M46">IF(C43=0,0,C45*100/C43)</f>
        <v>25.162980545018762</v>
      </c>
      <c r="D46" s="10">
        <f t="shared" si="22"/>
        <v>13.506026358657758</v>
      </c>
      <c r="E46" s="10">
        <f t="shared" si="22"/>
        <v>36.1947679390518</v>
      </c>
      <c r="F46" s="10">
        <f t="shared" si="22"/>
        <v>13.163164829496395</v>
      </c>
      <c r="G46" s="10">
        <f t="shared" si="22"/>
        <v>0</v>
      </c>
      <c r="H46" s="10">
        <f t="shared" si="22"/>
        <v>0</v>
      </c>
      <c r="I46" s="10">
        <f t="shared" si="22"/>
        <v>14.928228799843515</v>
      </c>
      <c r="J46" s="10">
        <f t="shared" si="22"/>
        <v>13.567562370758</v>
      </c>
      <c r="K46" s="10">
        <f t="shared" si="22"/>
        <v>53.02482225271299</v>
      </c>
      <c r="L46" s="10">
        <f t="shared" si="22"/>
        <v>13.247164399098885</v>
      </c>
      <c r="M46" s="44">
        <f t="shared" si="22"/>
        <v>122.08049895381649</v>
      </c>
    </row>
    <row r="47" spans="1:13" ht="12.75">
      <c r="A47" s="43" t="s">
        <v>151</v>
      </c>
      <c r="B47" s="10">
        <f>IF(B78=0,0,B45*100/B78)</f>
        <v>1.596902411774556</v>
      </c>
      <c r="C47" s="10">
        <f aca="true" t="shared" si="23" ref="C47:M47">IF(C78=0,0,C45*100/C78)</f>
        <v>7.626274447144153</v>
      </c>
      <c r="D47" s="10">
        <f t="shared" si="23"/>
        <v>4.965998860049306</v>
      </c>
      <c r="E47" s="10">
        <f t="shared" si="23"/>
        <v>0.5362700984662078</v>
      </c>
      <c r="F47" s="10">
        <f t="shared" si="23"/>
        <v>0.9151846700435586</v>
      </c>
      <c r="G47" s="10">
        <f t="shared" si="23"/>
        <v>10.28581816032159</v>
      </c>
      <c r="H47" s="10">
        <f t="shared" si="23"/>
        <v>0</v>
      </c>
      <c r="I47" s="10">
        <f t="shared" si="23"/>
        <v>1.122169561516317</v>
      </c>
      <c r="J47" s="10">
        <f t="shared" si="23"/>
        <v>0.2640771586495917</v>
      </c>
      <c r="K47" s="10">
        <f t="shared" si="23"/>
        <v>1.2898517853797076</v>
      </c>
      <c r="L47" s="10">
        <f t="shared" si="23"/>
        <v>0.5523384035555925</v>
      </c>
      <c r="M47" s="44">
        <f t="shared" si="23"/>
        <v>8.913272141463558</v>
      </c>
    </row>
    <row r="48" spans="1:13" ht="12.75">
      <c r="A48" s="43" t="s">
        <v>152</v>
      </c>
      <c r="B48" s="10">
        <f>IF(B7=0,0,B45*100/B7)</f>
        <v>3.4093627065930954</v>
      </c>
      <c r="C48" s="10">
        <f aca="true" t="shared" si="24" ref="C48:M48">IF(C7=0,0,C45*100/C7)</f>
        <v>9.67438110321175</v>
      </c>
      <c r="D48" s="10">
        <f t="shared" si="24"/>
        <v>5.115333996458042</v>
      </c>
      <c r="E48" s="10">
        <f t="shared" si="24"/>
        <v>0.26135926692297134</v>
      </c>
      <c r="F48" s="10">
        <f t="shared" si="24"/>
        <v>3.454809572205889</v>
      </c>
      <c r="G48" s="10">
        <f t="shared" si="24"/>
        <v>1.3349841458792977</v>
      </c>
      <c r="H48" s="10">
        <f t="shared" si="24"/>
        <v>0</v>
      </c>
      <c r="I48" s="10">
        <f t="shared" si="24"/>
        <v>3.1318826383001594</v>
      </c>
      <c r="J48" s="10">
        <f t="shared" si="24"/>
        <v>0.8175324830984202</v>
      </c>
      <c r="K48" s="10">
        <f t="shared" si="24"/>
        <v>4.097764111066662</v>
      </c>
      <c r="L48" s="10">
        <f t="shared" si="24"/>
        <v>1.318378809733566</v>
      </c>
      <c r="M48" s="44">
        <f t="shared" si="24"/>
        <v>2.413140312654401</v>
      </c>
    </row>
    <row r="49" spans="1:13" ht="12.75">
      <c r="A49" s="43" t="s">
        <v>153</v>
      </c>
      <c r="B49" s="10">
        <f>IF(B78=0,0,B43*100/B78)</f>
        <v>9.544030643609641</v>
      </c>
      <c r="C49" s="10">
        <f aca="true" t="shared" si="25" ref="C49:M49">IF(C78=0,0,C43*100/C78)</f>
        <v>30.307516367149294</v>
      </c>
      <c r="D49" s="10">
        <f t="shared" si="25"/>
        <v>36.76876327777901</v>
      </c>
      <c r="E49" s="10">
        <f t="shared" si="25"/>
        <v>1.4816232538615262</v>
      </c>
      <c r="F49" s="10">
        <f t="shared" si="25"/>
        <v>6.952618780498644</v>
      </c>
      <c r="G49" s="10">
        <f t="shared" si="25"/>
        <v>0</v>
      </c>
      <c r="H49" s="10">
        <f t="shared" si="25"/>
        <v>0</v>
      </c>
      <c r="I49" s="10">
        <f t="shared" si="25"/>
        <v>7.517097818919282</v>
      </c>
      <c r="J49" s="10">
        <f t="shared" si="25"/>
        <v>1.9463861778056308</v>
      </c>
      <c r="K49" s="10">
        <f t="shared" si="25"/>
        <v>2.432543345892523</v>
      </c>
      <c r="L49" s="10">
        <f t="shared" si="25"/>
        <v>4.169484026280857</v>
      </c>
      <c r="M49" s="44">
        <f t="shared" si="25"/>
        <v>7.301143276646897</v>
      </c>
    </row>
    <row r="50" spans="1:13" ht="12.75">
      <c r="A50" s="36" t="s">
        <v>154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40"/>
    </row>
    <row r="51" spans="1:13" ht="12.75">
      <c r="A51" s="34" t="s">
        <v>155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39"/>
    </row>
    <row r="52" spans="1:13" ht="12.75">
      <c r="A52" s="36" t="s">
        <v>156</v>
      </c>
      <c r="B52" s="5">
        <v>942074760</v>
      </c>
      <c r="C52" s="5">
        <v>1735332000</v>
      </c>
      <c r="D52" s="5">
        <v>1663311410</v>
      </c>
      <c r="E52" s="5">
        <v>221632803</v>
      </c>
      <c r="F52" s="5">
        <v>129254757</v>
      </c>
      <c r="G52" s="5">
        <v>17400000</v>
      </c>
      <c r="H52" s="5">
        <v>0</v>
      </c>
      <c r="I52" s="5">
        <v>217983904</v>
      </c>
      <c r="J52" s="5">
        <v>30513400</v>
      </c>
      <c r="K52" s="5">
        <v>19761000</v>
      </c>
      <c r="L52" s="5">
        <v>110730734</v>
      </c>
      <c r="M52" s="37">
        <v>0</v>
      </c>
    </row>
    <row r="53" spans="1:13" ht="12.75">
      <c r="A53" s="43" t="s">
        <v>157</v>
      </c>
      <c r="B53" s="12">
        <v>398674760</v>
      </c>
      <c r="C53" s="12">
        <v>952900000</v>
      </c>
      <c r="D53" s="12">
        <v>617800000</v>
      </c>
      <c r="E53" s="12">
        <v>108254265</v>
      </c>
      <c r="F53" s="12">
        <v>42977312</v>
      </c>
      <c r="G53" s="12">
        <v>7600000</v>
      </c>
      <c r="H53" s="12">
        <v>0</v>
      </c>
      <c r="I53" s="12">
        <v>95865572</v>
      </c>
      <c r="J53" s="12">
        <v>18046000</v>
      </c>
      <c r="K53" s="12">
        <v>6024000</v>
      </c>
      <c r="L53" s="12">
        <v>39180173</v>
      </c>
      <c r="M53" s="46">
        <v>0</v>
      </c>
    </row>
    <row r="54" spans="1:13" ht="12.75">
      <c r="A54" s="43" t="s">
        <v>158</v>
      </c>
      <c r="B54" s="12">
        <v>240185000</v>
      </c>
      <c r="C54" s="12">
        <v>728232000</v>
      </c>
      <c r="D54" s="12">
        <v>191612930</v>
      </c>
      <c r="E54" s="12">
        <v>18842500</v>
      </c>
      <c r="F54" s="12">
        <v>12542524</v>
      </c>
      <c r="G54" s="12">
        <v>1300000</v>
      </c>
      <c r="H54" s="12">
        <v>0</v>
      </c>
      <c r="I54" s="12">
        <v>30375000</v>
      </c>
      <c r="J54" s="12">
        <v>3345800</v>
      </c>
      <c r="K54" s="12">
        <v>6737000</v>
      </c>
      <c r="L54" s="12">
        <v>61670600</v>
      </c>
      <c r="M54" s="46">
        <v>0</v>
      </c>
    </row>
    <row r="55" spans="1:13" ht="12.75">
      <c r="A55" s="43" t="s">
        <v>159</v>
      </c>
      <c r="B55" s="12">
        <v>169815000</v>
      </c>
      <c r="C55" s="12">
        <v>0</v>
      </c>
      <c r="D55" s="12">
        <v>801398480</v>
      </c>
      <c r="E55" s="12">
        <v>59286038</v>
      </c>
      <c r="F55" s="12">
        <v>65934921</v>
      </c>
      <c r="G55" s="12">
        <v>2000000</v>
      </c>
      <c r="H55" s="12">
        <v>0</v>
      </c>
      <c r="I55" s="12">
        <v>83796933</v>
      </c>
      <c r="J55" s="12">
        <v>1523000</v>
      </c>
      <c r="K55" s="12">
        <v>7000000</v>
      </c>
      <c r="L55" s="12">
        <v>9799961</v>
      </c>
      <c r="M55" s="46">
        <v>0</v>
      </c>
    </row>
    <row r="56" spans="1:13" ht="12.75">
      <c r="A56" s="43" t="s">
        <v>160</v>
      </c>
      <c r="B56" s="12">
        <v>133400000</v>
      </c>
      <c r="C56" s="12">
        <v>54200000</v>
      </c>
      <c r="D56" s="12">
        <v>52500000</v>
      </c>
      <c r="E56" s="12">
        <v>35250000</v>
      </c>
      <c r="F56" s="12">
        <v>7800000</v>
      </c>
      <c r="G56" s="12">
        <v>6500000</v>
      </c>
      <c r="H56" s="12">
        <v>0</v>
      </c>
      <c r="I56" s="12">
        <v>7946399</v>
      </c>
      <c r="J56" s="12">
        <v>7598600</v>
      </c>
      <c r="K56" s="12">
        <v>0</v>
      </c>
      <c r="L56" s="12">
        <v>80000</v>
      </c>
      <c r="M56" s="46">
        <v>0</v>
      </c>
    </row>
    <row r="57" spans="1:13" ht="12.75">
      <c r="A57" s="36" t="s">
        <v>161</v>
      </c>
      <c r="B57" s="5">
        <v>723975000</v>
      </c>
      <c r="C57" s="5">
        <v>1508898000</v>
      </c>
      <c r="D57" s="5">
        <v>1405808850</v>
      </c>
      <c r="E57" s="5">
        <v>43325947</v>
      </c>
      <c r="F57" s="5">
        <v>46897192</v>
      </c>
      <c r="G57" s="5">
        <v>44014000</v>
      </c>
      <c r="H57" s="5">
        <v>0</v>
      </c>
      <c r="I57" s="5">
        <v>112413930</v>
      </c>
      <c r="J57" s="5">
        <v>42249430</v>
      </c>
      <c r="K57" s="5">
        <v>34013000</v>
      </c>
      <c r="L57" s="5">
        <v>167235942</v>
      </c>
      <c r="M57" s="37">
        <v>0</v>
      </c>
    </row>
    <row r="58" spans="1:13" ht="12.75">
      <c r="A58" s="43" t="s">
        <v>162</v>
      </c>
      <c r="B58" s="12">
        <v>45670000</v>
      </c>
      <c r="C58" s="12">
        <v>222524000</v>
      </c>
      <c r="D58" s="12">
        <v>20351000</v>
      </c>
      <c r="E58" s="12">
        <v>5000000</v>
      </c>
      <c r="F58" s="12">
        <v>0</v>
      </c>
      <c r="G58" s="12">
        <v>2000000</v>
      </c>
      <c r="H58" s="12">
        <v>0</v>
      </c>
      <c r="I58" s="12">
        <v>28923000</v>
      </c>
      <c r="J58" s="12">
        <v>2506800</v>
      </c>
      <c r="K58" s="12">
        <v>34013000</v>
      </c>
      <c r="L58" s="12">
        <v>13187125</v>
      </c>
      <c r="M58" s="46">
        <v>0</v>
      </c>
    </row>
    <row r="59" spans="1:13" ht="12.75">
      <c r="A59" s="43" t="s">
        <v>163</v>
      </c>
      <c r="B59" s="12">
        <v>667910000</v>
      </c>
      <c r="C59" s="12">
        <v>1278924000</v>
      </c>
      <c r="D59" s="12">
        <v>1376457850</v>
      </c>
      <c r="E59" s="12">
        <v>38325947</v>
      </c>
      <c r="F59" s="12">
        <v>46897192</v>
      </c>
      <c r="G59" s="12">
        <v>41139000</v>
      </c>
      <c r="H59" s="12">
        <v>0</v>
      </c>
      <c r="I59" s="12">
        <v>50499303</v>
      </c>
      <c r="J59" s="12">
        <v>39742630</v>
      </c>
      <c r="K59" s="12">
        <v>0</v>
      </c>
      <c r="L59" s="12">
        <v>154048817</v>
      </c>
      <c r="M59" s="46">
        <v>0</v>
      </c>
    </row>
    <row r="60" spans="1:13" ht="12.75">
      <c r="A60" s="43" t="s">
        <v>164</v>
      </c>
      <c r="B60" s="12">
        <v>10395000</v>
      </c>
      <c r="C60" s="12">
        <v>7450000</v>
      </c>
      <c r="D60" s="12">
        <v>9000000</v>
      </c>
      <c r="E60" s="12">
        <v>0</v>
      </c>
      <c r="F60" s="12">
        <v>0</v>
      </c>
      <c r="G60" s="12">
        <v>875000</v>
      </c>
      <c r="H60" s="12">
        <v>0</v>
      </c>
      <c r="I60" s="12">
        <v>32991627</v>
      </c>
      <c r="J60" s="12">
        <v>0</v>
      </c>
      <c r="K60" s="12">
        <v>0</v>
      </c>
      <c r="L60" s="12">
        <v>0</v>
      </c>
      <c r="M60" s="46">
        <v>0</v>
      </c>
    </row>
    <row r="61" spans="1:13" ht="12.75">
      <c r="A61" s="36" t="s">
        <v>165</v>
      </c>
      <c r="B61" s="5">
        <v>473494850</v>
      </c>
      <c r="C61" s="5">
        <v>181930000</v>
      </c>
      <c r="D61" s="5">
        <v>221822000</v>
      </c>
      <c r="E61" s="5">
        <v>2500000</v>
      </c>
      <c r="F61" s="5">
        <v>1801400</v>
      </c>
      <c r="G61" s="5">
        <v>1550000</v>
      </c>
      <c r="H61" s="5">
        <v>11670000</v>
      </c>
      <c r="I61" s="5">
        <v>9819925</v>
      </c>
      <c r="J61" s="5">
        <v>13342600</v>
      </c>
      <c r="K61" s="5">
        <v>15496000</v>
      </c>
      <c r="L61" s="5">
        <v>3040500</v>
      </c>
      <c r="M61" s="37">
        <v>0</v>
      </c>
    </row>
    <row r="62" spans="1:13" ht="12.75">
      <c r="A62" s="36" t="s">
        <v>166</v>
      </c>
      <c r="B62" s="5">
        <v>495035200</v>
      </c>
      <c r="C62" s="5">
        <v>835407000</v>
      </c>
      <c r="D62" s="5">
        <v>1027894639</v>
      </c>
      <c r="E62" s="5">
        <v>90530000</v>
      </c>
      <c r="F62" s="5">
        <v>16777000</v>
      </c>
      <c r="G62" s="5">
        <v>4700000</v>
      </c>
      <c r="H62" s="5">
        <v>0</v>
      </c>
      <c r="I62" s="5">
        <v>31756104</v>
      </c>
      <c r="J62" s="5">
        <v>18863970</v>
      </c>
      <c r="K62" s="5">
        <v>9950000</v>
      </c>
      <c r="L62" s="5">
        <v>20339201</v>
      </c>
      <c r="M62" s="37">
        <v>0</v>
      </c>
    </row>
    <row r="63" spans="1:13" ht="12.75">
      <c r="A63" s="36" t="s">
        <v>167</v>
      </c>
      <c r="B63" s="5">
        <v>16128000</v>
      </c>
      <c r="C63" s="5">
        <v>0</v>
      </c>
      <c r="D63" s="5">
        <v>34210000</v>
      </c>
      <c r="E63" s="5">
        <v>9500000</v>
      </c>
      <c r="F63" s="5">
        <v>0</v>
      </c>
      <c r="G63" s="5">
        <v>0</v>
      </c>
      <c r="H63" s="5">
        <v>0</v>
      </c>
      <c r="I63" s="5">
        <v>11000000</v>
      </c>
      <c r="J63" s="5">
        <v>0</v>
      </c>
      <c r="K63" s="5">
        <v>0</v>
      </c>
      <c r="L63" s="5">
        <v>0</v>
      </c>
      <c r="M63" s="37">
        <v>0</v>
      </c>
    </row>
    <row r="64" spans="1:13" ht="25.5">
      <c r="A64" s="36" t="s">
        <v>168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40"/>
    </row>
    <row r="65" spans="1:13" ht="12.75">
      <c r="A65" s="34" t="s">
        <v>156</v>
      </c>
      <c r="B65" s="13">
        <f>IF(B36=0,0,B52*100/B36)</f>
        <v>35.54049814339967</v>
      </c>
      <c r="C65" s="13">
        <f aca="true" t="shared" si="26" ref="C65:M65">IF(C36=0,0,C52*100/C36)</f>
        <v>40.72051430846916</v>
      </c>
      <c r="D65" s="13">
        <f t="shared" si="26"/>
        <v>38.21028003126047</v>
      </c>
      <c r="E65" s="13">
        <f t="shared" si="26"/>
        <v>60.31009194159005</v>
      </c>
      <c r="F65" s="13">
        <f t="shared" si="26"/>
        <v>66.37627758783506</v>
      </c>
      <c r="G65" s="13">
        <f t="shared" si="26"/>
        <v>25.715299125088674</v>
      </c>
      <c r="H65" s="13">
        <f t="shared" si="26"/>
        <v>0</v>
      </c>
      <c r="I65" s="13">
        <f t="shared" si="26"/>
        <v>56.91874173669131</v>
      </c>
      <c r="J65" s="13">
        <f t="shared" si="26"/>
        <v>29.06885244652251</v>
      </c>
      <c r="K65" s="13">
        <f t="shared" si="26"/>
        <v>24.944458470083312</v>
      </c>
      <c r="L65" s="13">
        <f t="shared" si="26"/>
        <v>36.745334422918916</v>
      </c>
      <c r="M65" s="47">
        <f t="shared" si="26"/>
        <v>0</v>
      </c>
    </row>
    <row r="66" spans="1:13" ht="12.75">
      <c r="A66" s="43" t="s">
        <v>169</v>
      </c>
      <c r="B66" s="10">
        <f>IF(B36=0,0,B53*100/B36)</f>
        <v>15.040313326726118</v>
      </c>
      <c r="C66" s="10">
        <f aca="true" t="shared" si="27" ref="C66:M66">IF(C36=0,0,C53*100/C36)</f>
        <v>22.360319572589145</v>
      </c>
      <c r="D66" s="10">
        <f t="shared" si="27"/>
        <v>14.192358004273364</v>
      </c>
      <c r="E66" s="10">
        <f t="shared" si="27"/>
        <v>29.457844627896772</v>
      </c>
      <c r="F66" s="10">
        <f t="shared" si="27"/>
        <v>22.070166371447318</v>
      </c>
      <c r="G66" s="10">
        <f t="shared" si="27"/>
        <v>11.231969732797351</v>
      </c>
      <c r="H66" s="10">
        <f t="shared" si="27"/>
        <v>0</v>
      </c>
      <c r="I66" s="10">
        <f t="shared" si="27"/>
        <v>25.031883703248962</v>
      </c>
      <c r="J66" s="10">
        <f t="shared" si="27"/>
        <v>17.19167681248059</v>
      </c>
      <c r="K66" s="10">
        <f t="shared" si="27"/>
        <v>7.604140368593789</v>
      </c>
      <c r="L66" s="10">
        <f t="shared" si="27"/>
        <v>13.001707002437264</v>
      </c>
      <c r="M66" s="44">
        <f t="shared" si="27"/>
        <v>0</v>
      </c>
    </row>
    <row r="67" spans="1:13" ht="12.75">
      <c r="A67" s="43" t="s">
        <v>170</v>
      </c>
      <c r="B67" s="10">
        <f>IF(B36=0,0,B54*100/B36)</f>
        <v>9.061164685669372</v>
      </c>
      <c r="C67" s="10">
        <f aca="true" t="shared" si="28" ref="C67:M67">IF(C36=0,0,C54*100/C36)</f>
        <v>17.088362097791727</v>
      </c>
      <c r="D67" s="10">
        <f t="shared" si="28"/>
        <v>4.401811752683347</v>
      </c>
      <c r="E67" s="10">
        <f t="shared" si="28"/>
        <v>5.127367844593882</v>
      </c>
      <c r="F67" s="10">
        <f t="shared" si="28"/>
        <v>6.440970328667156</v>
      </c>
      <c r="G67" s="10">
        <f t="shared" si="28"/>
        <v>1.9212579806100734</v>
      </c>
      <c r="H67" s="10">
        <f t="shared" si="28"/>
        <v>0</v>
      </c>
      <c r="I67" s="10">
        <f t="shared" si="28"/>
        <v>7.931350657211821</v>
      </c>
      <c r="J67" s="10">
        <f t="shared" si="28"/>
        <v>3.187405091388538</v>
      </c>
      <c r="K67" s="10">
        <f t="shared" si="28"/>
        <v>8.504165614743751</v>
      </c>
      <c r="L67" s="10">
        <f t="shared" si="28"/>
        <v>20.465021220414407</v>
      </c>
      <c r="M67" s="44">
        <f t="shared" si="28"/>
        <v>0</v>
      </c>
    </row>
    <row r="68" spans="1:13" ht="12.75">
      <c r="A68" s="43" t="s">
        <v>171</v>
      </c>
      <c r="B68" s="10">
        <f>IF(B36=0,0,B55*100/B36)</f>
        <v>6.40640206964192</v>
      </c>
      <c r="C68" s="10">
        <f aca="true" t="shared" si="29" ref="C68:M68">IF(C36=0,0,C55*100/C36)</f>
        <v>0</v>
      </c>
      <c r="D68" s="10">
        <f t="shared" si="29"/>
        <v>18.41005848533588</v>
      </c>
      <c r="E68" s="10">
        <f t="shared" si="29"/>
        <v>16.132749097761497</v>
      </c>
      <c r="F68" s="10">
        <f t="shared" si="29"/>
        <v>33.859601925737834</v>
      </c>
      <c r="G68" s="10">
        <f t="shared" si="29"/>
        <v>2.955781508630882</v>
      </c>
      <c r="H68" s="10">
        <f t="shared" si="29"/>
        <v>0</v>
      </c>
      <c r="I68" s="10">
        <f t="shared" si="29"/>
        <v>21.88058797109086</v>
      </c>
      <c r="J68" s="10">
        <f t="shared" si="29"/>
        <v>1.4508990239060144</v>
      </c>
      <c r="K68" s="10">
        <f t="shared" si="29"/>
        <v>8.836152486745771</v>
      </c>
      <c r="L68" s="10">
        <f t="shared" si="29"/>
        <v>3.2520586766503583</v>
      </c>
      <c r="M68" s="44">
        <f t="shared" si="29"/>
        <v>0</v>
      </c>
    </row>
    <row r="69" spans="1:13" ht="12.75">
      <c r="A69" s="43" t="s">
        <v>172</v>
      </c>
      <c r="B69" s="10">
        <f>IF(B36=0,0,B56*100/B36)</f>
        <v>5.0326180613622595</v>
      </c>
      <c r="C69" s="10">
        <f aca="true" t="shared" si="30" ref="C69:M69">IF(C36=0,0,C56*100/C36)</f>
        <v>1.27183263808829</v>
      </c>
      <c r="D69" s="10">
        <f t="shared" si="30"/>
        <v>1.2060517889678726</v>
      </c>
      <c r="E69" s="10">
        <f t="shared" si="30"/>
        <v>9.592130371337898</v>
      </c>
      <c r="F69" s="10">
        <f t="shared" si="30"/>
        <v>4.005538961982757</v>
      </c>
      <c r="G69" s="10">
        <f t="shared" si="30"/>
        <v>9.606289903050367</v>
      </c>
      <c r="H69" s="10">
        <f t="shared" si="30"/>
        <v>0</v>
      </c>
      <c r="I69" s="10">
        <f t="shared" si="30"/>
        <v>2.074919405139666</v>
      </c>
      <c r="J69" s="10">
        <f t="shared" si="30"/>
        <v>7.238871518747368</v>
      </c>
      <c r="K69" s="10">
        <f t="shared" si="30"/>
        <v>0</v>
      </c>
      <c r="L69" s="10">
        <f t="shared" si="30"/>
        <v>0.02654752341688183</v>
      </c>
      <c r="M69" s="44">
        <f t="shared" si="30"/>
        <v>0</v>
      </c>
    </row>
    <row r="70" spans="1:13" ht="12.75">
      <c r="A70" s="36" t="s">
        <v>161</v>
      </c>
      <c r="B70" s="14">
        <f>IF(B36=0,0,B57*100/B36)</f>
        <v>27.312516199210958</v>
      </c>
      <c r="C70" s="14">
        <f aca="true" t="shared" si="31" ref="C70:M70">IF(C36=0,0,C57*100/C36)</f>
        <v>35.40711667797315</v>
      </c>
      <c r="D70" s="14">
        <f t="shared" si="31"/>
        <v>32.29482435217843</v>
      </c>
      <c r="E70" s="14">
        <f t="shared" si="31"/>
        <v>11.78973424356528</v>
      </c>
      <c r="F70" s="14">
        <f t="shared" si="31"/>
        <v>24.083144841485392</v>
      </c>
      <c r="G70" s="14">
        <f t="shared" si="31"/>
        <v>65.04788366043982</v>
      </c>
      <c r="H70" s="14">
        <f t="shared" si="31"/>
        <v>0</v>
      </c>
      <c r="I70" s="14">
        <f t="shared" si="31"/>
        <v>29.352898685934605</v>
      </c>
      <c r="J70" s="14">
        <f t="shared" si="31"/>
        <v>40.24928217175672</v>
      </c>
      <c r="K70" s="14">
        <f t="shared" si="31"/>
        <v>42.9348649330977</v>
      </c>
      <c r="L70" s="14">
        <f t="shared" si="31"/>
        <v>55.49625107986614</v>
      </c>
      <c r="M70" s="48">
        <f t="shared" si="31"/>
        <v>0</v>
      </c>
    </row>
    <row r="71" spans="1:13" ht="12.75">
      <c r="A71" s="43" t="s">
        <v>173</v>
      </c>
      <c r="B71" s="10">
        <f>IF(B36=0,0,B58*100/B36)</f>
        <v>1.7229360334513821</v>
      </c>
      <c r="C71" s="10">
        <f aca="true" t="shared" si="32" ref="C71:M71">IF(C36=0,0,C58*100/C36)</f>
        <v>5.221647342397762</v>
      </c>
      <c r="D71" s="10">
        <f t="shared" si="32"/>
        <v>0.46751161823400333</v>
      </c>
      <c r="E71" s="10">
        <f t="shared" si="32"/>
        <v>1.3605858682748793</v>
      </c>
      <c r="F71" s="10">
        <f t="shared" si="32"/>
        <v>0</v>
      </c>
      <c r="G71" s="10">
        <f t="shared" si="32"/>
        <v>2.955781508630882</v>
      </c>
      <c r="H71" s="10">
        <f t="shared" si="32"/>
        <v>0</v>
      </c>
      <c r="I71" s="10">
        <f t="shared" si="32"/>
        <v>7.552212512215227</v>
      </c>
      <c r="J71" s="10">
        <f t="shared" si="32"/>
        <v>2.3881245391514097</v>
      </c>
      <c r="K71" s="10">
        <f t="shared" si="32"/>
        <v>42.9348649330977</v>
      </c>
      <c r="L71" s="10">
        <f t="shared" si="32"/>
        <v>4.3760688717355976</v>
      </c>
      <c r="M71" s="44">
        <f t="shared" si="32"/>
        <v>0</v>
      </c>
    </row>
    <row r="72" spans="1:13" ht="12.75">
      <c r="A72" s="43" t="s">
        <v>174</v>
      </c>
      <c r="B72" s="10">
        <f>IF(B36=0,0,B59*100/B36)</f>
        <v>25.19742075985357</v>
      </c>
      <c r="C72" s="10">
        <f aca="true" t="shared" si="33" ref="C72:M72">IF(C36=0,0,C59*100/C36)</f>
        <v>30.01065101170532</v>
      </c>
      <c r="D72" s="10">
        <f t="shared" si="33"/>
        <v>31.620560998692792</v>
      </c>
      <c r="E72" s="10">
        <f t="shared" si="33"/>
        <v>10.4291483752904</v>
      </c>
      <c r="F72" s="10">
        <f t="shared" si="33"/>
        <v>24.083144841485392</v>
      </c>
      <c r="G72" s="10">
        <f t="shared" si="33"/>
        <v>60.798947741782925</v>
      </c>
      <c r="H72" s="10">
        <f t="shared" si="33"/>
        <v>0</v>
      </c>
      <c r="I72" s="10">
        <f t="shared" si="33"/>
        <v>13.186096462149429</v>
      </c>
      <c r="J72" s="10">
        <f t="shared" si="33"/>
        <v>37.86115763260531</v>
      </c>
      <c r="K72" s="10">
        <f t="shared" si="33"/>
        <v>0</v>
      </c>
      <c r="L72" s="10">
        <f t="shared" si="33"/>
        <v>51.120182208130544</v>
      </c>
      <c r="M72" s="44">
        <f t="shared" si="33"/>
        <v>0</v>
      </c>
    </row>
    <row r="73" spans="1:13" ht="12.75">
      <c r="A73" s="43" t="s">
        <v>175</v>
      </c>
      <c r="B73" s="10">
        <f>IF(B36=0,0,B60*100/B36)</f>
        <v>0.3921594059060021</v>
      </c>
      <c r="C73" s="10">
        <f aca="true" t="shared" si="34" ref="C73:M73">IF(C36=0,0,C60*100/C36)</f>
        <v>0.1748183238700694</v>
      </c>
      <c r="D73" s="10">
        <f t="shared" si="34"/>
        <v>0.2067517352516353</v>
      </c>
      <c r="E73" s="10">
        <f t="shared" si="34"/>
        <v>0</v>
      </c>
      <c r="F73" s="10">
        <f t="shared" si="34"/>
        <v>0</v>
      </c>
      <c r="G73" s="10">
        <f t="shared" si="34"/>
        <v>1.2931544100260108</v>
      </c>
      <c r="H73" s="10">
        <f t="shared" si="34"/>
        <v>0</v>
      </c>
      <c r="I73" s="10">
        <f t="shared" si="34"/>
        <v>8.614589711569952</v>
      </c>
      <c r="J73" s="10">
        <f t="shared" si="34"/>
        <v>0</v>
      </c>
      <c r="K73" s="10">
        <f t="shared" si="34"/>
        <v>0</v>
      </c>
      <c r="L73" s="10">
        <f t="shared" si="34"/>
        <v>0</v>
      </c>
      <c r="M73" s="44">
        <f t="shared" si="34"/>
        <v>0</v>
      </c>
    </row>
    <row r="74" spans="1:13" ht="12.75">
      <c r="A74" s="36" t="s">
        <v>165</v>
      </c>
      <c r="B74" s="14">
        <f>IF(B36=0,0,B61*100/B36)</f>
        <v>17.862959026027088</v>
      </c>
      <c r="C74" s="14">
        <f aca="true" t="shared" si="35" ref="C74:M74">IF(C36=0,0,C61*100/C36)</f>
        <v>4.269086934453923</v>
      </c>
      <c r="D74" s="14">
        <f t="shared" si="35"/>
        <v>5.095787046332027</v>
      </c>
      <c r="E74" s="14">
        <f t="shared" si="35"/>
        <v>0.6802929341374396</v>
      </c>
      <c r="F74" s="14">
        <f t="shared" si="35"/>
        <v>0.9250740879635562</v>
      </c>
      <c r="G74" s="14">
        <f t="shared" si="35"/>
        <v>2.2907306691889335</v>
      </c>
      <c r="H74" s="14">
        <f t="shared" si="35"/>
        <v>100</v>
      </c>
      <c r="I74" s="14">
        <f t="shared" si="35"/>
        <v>2.5641240692187917</v>
      </c>
      <c r="J74" s="14">
        <f t="shared" si="35"/>
        <v>12.710942427031116</v>
      </c>
      <c r="K74" s="14">
        <f t="shared" si="35"/>
        <v>19.560716990658925</v>
      </c>
      <c r="L74" s="14">
        <f t="shared" si="35"/>
        <v>1.008971811862865</v>
      </c>
      <c r="M74" s="48">
        <f t="shared" si="35"/>
        <v>0</v>
      </c>
    </row>
    <row r="75" spans="1:13" ht="12.75">
      <c r="A75" s="36" t="s">
        <v>166</v>
      </c>
      <c r="B75" s="14">
        <f>IF(B36=0,0,B62*100/B36)</f>
        <v>18.67558537128994</v>
      </c>
      <c r="C75" s="14">
        <f aca="true" t="shared" si="36" ref="C75:M75">IF(C36=0,0,C62*100/C36)</f>
        <v>19.603282079103767</v>
      </c>
      <c r="D75" s="14">
        <f t="shared" si="36"/>
        <v>23.613222252122583</v>
      </c>
      <c r="E75" s="14">
        <f t="shared" si="36"/>
        <v>24.63476773098496</v>
      </c>
      <c r="F75" s="14">
        <f t="shared" si="36"/>
        <v>8.615503482715988</v>
      </c>
      <c r="G75" s="14">
        <f t="shared" si="36"/>
        <v>6.946086545282573</v>
      </c>
      <c r="H75" s="14">
        <f t="shared" si="36"/>
        <v>0</v>
      </c>
      <c r="I75" s="14">
        <f t="shared" si="36"/>
        <v>8.291976833938666</v>
      </c>
      <c r="J75" s="14">
        <f t="shared" si="36"/>
        <v>17.97092295468965</v>
      </c>
      <c r="K75" s="14">
        <f t="shared" si="36"/>
        <v>12.55995960616006</v>
      </c>
      <c r="L75" s="14">
        <f t="shared" si="36"/>
        <v>6.749442685352079</v>
      </c>
      <c r="M75" s="48">
        <f t="shared" si="36"/>
        <v>0</v>
      </c>
    </row>
    <row r="76" spans="1:13" ht="12.75">
      <c r="A76" s="36" t="s">
        <v>167</v>
      </c>
      <c r="B76" s="14">
        <f>IF(B36=0,0,B63*100/B36)</f>
        <v>0.6084412600723427</v>
      </c>
      <c r="C76" s="14">
        <f aca="true" t="shared" si="37" ref="C76:M76">IF(C36=0,0,C63*100/C36)</f>
        <v>0</v>
      </c>
      <c r="D76" s="14">
        <f t="shared" si="37"/>
        <v>0.7858863181064937</v>
      </c>
      <c r="E76" s="14">
        <f t="shared" si="37"/>
        <v>2.5851131497222704</v>
      </c>
      <c r="F76" s="14">
        <f t="shared" si="37"/>
        <v>0</v>
      </c>
      <c r="G76" s="14">
        <f t="shared" si="37"/>
        <v>0</v>
      </c>
      <c r="H76" s="14">
        <f t="shared" si="37"/>
        <v>0</v>
      </c>
      <c r="I76" s="14">
        <f t="shared" si="37"/>
        <v>2.8722586742166265</v>
      </c>
      <c r="J76" s="14">
        <f t="shared" si="37"/>
        <v>0</v>
      </c>
      <c r="K76" s="14">
        <f t="shared" si="37"/>
        <v>0</v>
      </c>
      <c r="L76" s="14">
        <f t="shared" si="37"/>
        <v>0</v>
      </c>
      <c r="M76" s="48">
        <f t="shared" si="37"/>
        <v>0</v>
      </c>
    </row>
    <row r="77" spans="1:13" ht="12.75">
      <c r="A77" s="34" t="s">
        <v>176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39"/>
    </row>
    <row r="78" spans="1:13" ht="12.75">
      <c r="A78" s="43" t="s">
        <v>177</v>
      </c>
      <c r="B78" s="12">
        <v>47749707332</v>
      </c>
      <c r="C78" s="12">
        <v>40459535326</v>
      </c>
      <c r="D78" s="12">
        <v>21718291977</v>
      </c>
      <c r="E78" s="12">
        <v>2024011227</v>
      </c>
      <c r="F78" s="12">
        <v>2565278000</v>
      </c>
      <c r="G78" s="12">
        <v>67664000</v>
      </c>
      <c r="H78" s="12">
        <v>145163213</v>
      </c>
      <c r="I78" s="12">
        <v>5267273149</v>
      </c>
      <c r="J78" s="12">
        <v>2657546770</v>
      </c>
      <c r="K78" s="12">
        <v>1318291000</v>
      </c>
      <c r="L78" s="12">
        <v>2860033070</v>
      </c>
      <c r="M78" s="46">
        <v>70905498</v>
      </c>
    </row>
    <row r="79" spans="1:13" ht="12.75">
      <c r="A79" s="43" t="s">
        <v>178</v>
      </c>
      <c r="B79" s="12">
        <v>1057390200</v>
      </c>
      <c r="C79" s="12">
        <v>1168714000</v>
      </c>
      <c r="D79" s="12">
        <v>2337506163</v>
      </c>
      <c r="E79" s="12">
        <v>76753803</v>
      </c>
      <c r="F79" s="12">
        <v>43511000</v>
      </c>
      <c r="G79" s="12">
        <v>0</v>
      </c>
      <c r="H79" s="12">
        <v>0</v>
      </c>
      <c r="I79" s="12">
        <v>191717572</v>
      </c>
      <c r="J79" s="12">
        <v>11940000</v>
      </c>
      <c r="K79" s="12">
        <v>0</v>
      </c>
      <c r="L79" s="12">
        <v>0</v>
      </c>
      <c r="M79" s="46">
        <v>0</v>
      </c>
    </row>
    <row r="80" spans="1:13" ht="12.75">
      <c r="A80" s="43" t="s">
        <v>179</v>
      </c>
      <c r="B80" s="12">
        <v>1955295249</v>
      </c>
      <c r="C80" s="12">
        <v>1910011000</v>
      </c>
      <c r="D80" s="12">
        <v>1318543000</v>
      </c>
      <c r="E80" s="12">
        <v>158301364</v>
      </c>
      <c r="F80" s="12">
        <v>36451000</v>
      </c>
      <c r="G80" s="12">
        <v>27527000</v>
      </c>
      <c r="H80" s="12">
        <v>0</v>
      </c>
      <c r="I80" s="12">
        <v>95856843</v>
      </c>
      <c r="J80" s="12">
        <v>20011000</v>
      </c>
      <c r="K80" s="12">
        <v>0</v>
      </c>
      <c r="L80" s="12">
        <v>22130039</v>
      </c>
      <c r="M80" s="46">
        <v>5636300</v>
      </c>
    </row>
    <row r="81" spans="1:13" ht="12.75">
      <c r="A81" s="43" t="s">
        <v>180</v>
      </c>
      <c r="B81" s="10">
        <f>IF(B164=0,0,B79*100/B164)</f>
        <v>85.18586657280763</v>
      </c>
      <c r="C81" s="10">
        <f aca="true" t="shared" si="38" ref="C81:M81">IF(C164=0,0,C79*100/C164)</f>
        <v>62.153119271124005</v>
      </c>
      <c r="D81" s="10">
        <f t="shared" si="38"/>
        <v>243.82124821421615</v>
      </c>
      <c r="E81" s="10">
        <f t="shared" si="38"/>
        <v>18.454540879663575</v>
      </c>
      <c r="F81" s="10">
        <f t="shared" si="38"/>
        <v>40.89456568732495</v>
      </c>
      <c r="G81" s="10">
        <f t="shared" si="38"/>
        <v>0</v>
      </c>
      <c r="H81" s="10">
        <f t="shared" si="38"/>
        <v>0</v>
      </c>
      <c r="I81" s="10">
        <f t="shared" si="38"/>
        <v>98.06944938519288</v>
      </c>
      <c r="J81" s="10">
        <f t="shared" si="38"/>
        <v>10.392393359922135</v>
      </c>
      <c r="K81" s="10">
        <f t="shared" si="38"/>
        <v>0</v>
      </c>
      <c r="L81" s="10">
        <f t="shared" si="38"/>
        <v>0</v>
      </c>
      <c r="M81" s="44">
        <f t="shared" si="38"/>
        <v>0</v>
      </c>
    </row>
    <row r="82" spans="1:13" ht="12.75">
      <c r="A82" s="43" t="s">
        <v>181</v>
      </c>
      <c r="B82" s="10">
        <f>IF(B78=0,0,B80*100/B78)</f>
        <v>4.094884258462537</v>
      </c>
      <c r="C82" s="10">
        <f aca="true" t="shared" si="39" ref="C82:M82">IF(C78=0,0,C80*100/C78)</f>
        <v>4.720793218731293</v>
      </c>
      <c r="D82" s="10">
        <f t="shared" si="39"/>
        <v>6.071117385273008</v>
      </c>
      <c r="E82" s="10">
        <f t="shared" si="39"/>
        <v>7.821170252826863</v>
      </c>
      <c r="F82" s="10">
        <f t="shared" si="39"/>
        <v>1.4209376137790914</v>
      </c>
      <c r="G82" s="10">
        <f t="shared" si="39"/>
        <v>40.681898794041146</v>
      </c>
      <c r="H82" s="10">
        <f t="shared" si="39"/>
        <v>0</v>
      </c>
      <c r="I82" s="10">
        <f t="shared" si="39"/>
        <v>1.8198570738295312</v>
      </c>
      <c r="J82" s="10">
        <f t="shared" si="39"/>
        <v>0.7529876887171397</v>
      </c>
      <c r="K82" s="10">
        <f t="shared" si="39"/>
        <v>0</v>
      </c>
      <c r="L82" s="10">
        <f t="shared" si="39"/>
        <v>0.7737686403744974</v>
      </c>
      <c r="M82" s="44">
        <f t="shared" si="39"/>
        <v>7.949030976413141</v>
      </c>
    </row>
    <row r="83" spans="1:13" ht="12.75">
      <c r="A83" s="43" t="s">
        <v>182</v>
      </c>
      <c r="B83" s="10">
        <f>IF(B78=0,0,(B80+B79)*100/B78)</f>
        <v>6.309327569388086</v>
      </c>
      <c r="C83" s="10">
        <f aca="true" t="shared" si="40" ref="C83:M83">IF(C78=0,0,(C80+C79)*100/C78)</f>
        <v>7.609392879066403</v>
      </c>
      <c r="D83" s="10">
        <f t="shared" si="40"/>
        <v>16.83396266553471</v>
      </c>
      <c r="E83" s="10">
        <f t="shared" si="40"/>
        <v>11.613333160626782</v>
      </c>
      <c r="F83" s="10">
        <f t="shared" si="40"/>
        <v>3.117089064031267</v>
      </c>
      <c r="G83" s="10">
        <f t="shared" si="40"/>
        <v>40.681898794041146</v>
      </c>
      <c r="H83" s="10">
        <f t="shared" si="40"/>
        <v>0</v>
      </c>
      <c r="I83" s="10">
        <f t="shared" si="40"/>
        <v>5.459644997803018</v>
      </c>
      <c r="J83" s="10">
        <f t="shared" si="40"/>
        <v>1.202274231282861</v>
      </c>
      <c r="K83" s="10">
        <f t="shared" si="40"/>
        <v>0</v>
      </c>
      <c r="L83" s="10">
        <f t="shared" si="40"/>
        <v>0.7737686403744974</v>
      </c>
      <c r="M83" s="44">
        <f t="shared" si="40"/>
        <v>7.949030976413141</v>
      </c>
    </row>
    <row r="84" spans="1:13" ht="12.75">
      <c r="A84" s="43" t="s">
        <v>183</v>
      </c>
      <c r="B84" s="10">
        <f>IF(B78=0,0,B164*100/B78)</f>
        <v>2.5995430932581782</v>
      </c>
      <c r="C84" s="10">
        <f aca="true" t="shared" si="41" ref="C84:M84">IF(C78=0,0,C164*100/C78)</f>
        <v>4.647553806164541</v>
      </c>
      <c r="D84" s="10">
        <f t="shared" si="41"/>
        <v>4.41423598603092</v>
      </c>
      <c r="E84" s="10">
        <f t="shared" si="41"/>
        <v>20.54867109687233</v>
      </c>
      <c r="F84" s="10">
        <f t="shared" si="41"/>
        <v>4.147620647742662</v>
      </c>
      <c r="G84" s="10">
        <f t="shared" si="41"/>
        <v>43.620947623551665</v>
      </c>
      <c r="H84" s="10">
        <f t="shared" si="41"/>
        <v>10.989858704767027</v>
      </c>
      <c r="I84" s="10">
        <f t="shared" si="41"/>
        <v>3.711439135012666</v>
      </c>
      <c r="J84" s="10">
        <f t="shared" si="41"/>
        <v>4.323224949301645</v>
      </c>
      <c r="K84" s="10">
        <f t="shared" si="41"/>
        <v>0.5462375150858194</v>
      </c>
      <c r="L84" s="10">
        <f t="shared" si="41"/>
        <v>3.339332016884686</v>
      </c>
      <c r="M84" s="44">
        <f t="shared" si="41"/>
        <v>12.532878621062643</v>
      </c>
    </row>
    <row r="85" spans="1:13" ht="12.75">
      <c r="A85" s="34" t="s">
        <v>184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9"/>
    </row>
    <row r="86" spans="1:13" ht="12.75">
      <c r="A86" s="36" t="s">
        <v>185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40"/>
    </row>
    <row r="87" spans="1:13" ht="12.75">
      <c r="A87" s="41" t="s">
        <v>186</v>
      </c>
      <c r="B87" s="15">
        <v>7.2</v>
      </c>
      <c r="C87" s="15">
        <v>6</v>
      </c>
      <c r="D87" s="15">
        <v>12</v>
      </c>
      <c r="E87" s="15">
        <v>10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12.3</v>
      </c>
      <c r="L87" s="15">
        <v>-25.4</v>
      </c>
      <c r="M87" s="49">
        <v>0</v>
      </c>
    </row>
    <row r="88" spans="1:13" ht="12.75">
      <c r="A88" s="43" t="s">
        <v>187</v>
      </c>
      <c r="B88" s="16">
        <v>0</v>
      </c>
      <c r="C88" s="16">
        <v>5</v>
      </c>
      <c r="D88" s="16">
        <v>0</v>
      </c>
      <c r="E88" s="16">
        <v>13.3</v>
      </c>
      <c r="F88" s="16">
        <v>35.6</v>
      </c>
      <c r="G88" s="16">
        <v>20</v>
      </c>
      <c r="H88" s="16">
        <v>0</v>
      </c>
      <c r="I88" s="16">
        <v>0</v>
      </c>
      <c r="J88" s="16">
        <v>0</v>
      </c>
      <c r="K88" s="16">
        <v>0</v>
      </c>
      <c r="L88" s="16">
        <v>11</v>
      </c>
      <c r="M88" s="50">
        <v>0</v>
      </c>
    </row>
    <row r="89" spans="1:13" ht="12.75">
      <c r="A89" s="43" t="s">
        <v>188</v>
      </c>
      <c r="B89" s="16">
        <v>-25</v>
      </c>
      <c r="C89" s="16">
        <v>13</v>
      </c>
      <c r="D89" s="16">
        <v>11.7</v>
      </c>
      <c r="E89" s="16">
        <v>13.3</v>
      </c>
      <c r="F89" s="16">
        <v>17.8</v>
      </c>
      <c r="G89" s="16">
        <v>20</v>
      </c>
      <c r="H89" s="16">
        <v>0</v>
      </c>
      <c r="I89" s="16">
        <v>0</v>
      </c>
      <c r="J89" s="16">
        <v>0</v>
      </c>
      <c r="K89" s="16">
        <v>44</v>
      </c>
      <c r="L89" s="16">
        <v>9.9</v>
      </c>
      <c r="M89" s="50">
        <v>0</v>
      </c>
    </row>
    <row r="90" spans="1:13" ht="12.75">
      <c r="A90" s="43" t="s">
        <v>189</v>
      </c>
      <c r="B90" s="16">
        <v>0</v>
      </c>
      <c r="C90" s="16">
        <v>0</v>
      </c>
      <c r="D90" s="16">
        <v>0</v>
      </c>
      <c r="E90" s="16">
        <v>0</v>
      </c>
      <c r="F90" s="16">
        <v>-70.6</v>
      </c>
      <c r="G90" s="16">
        <v>13.5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50">
        <v>0</v>
      </c>
    </row>
    <row r="91" spans="1:13" ht="12.75">
      <c r="A91" s="43" t="s">
        <v>190</v>
      </c>
      <c r="B91" s="16">
        <v>9.6</v>
      </c>
      <c r="C91" s="16">
        <v>11</v>
      </c>
      <c r="D91" s="16">
        <v>9.8</v>
      </c>
      <c r="E91" s="16">
        <v>21.6</v>
      </c>
      <c r="F91" s="16">
        <v>18</v>
      </c>
      <c r="G91" s="16">
        <v>13.6</v>
      </c>
      <c r="H91" s="16">
        <v>0</v>
      </c>
      <c r="I91" s="16">
        <v>0</v>
      </c>
      <c r="J91" s="16">
        <v>0</v>
      </c>
      <c r="K91" s="16">
        <v>12.3</v>
      </c>
      <c r="L91" s="16">
        <v>12.9</v>
      </c>
      <c r="M91" s="50">
        <v>0</v>
      </c>
    </row>
    <row r="92" spans="1:13" ht="12.75">
      <c r="A92" s="43" t="s">
        <v>191</v>
      </c>
      <c r="B92" s="16">
        <v>10.4</v>
      </c>
      <c r="C92" s="16">
        <v>14.5</v>
      </c>
      <c r="D92" s="16">
        <v>11.9</v>
      </c>
      <c r="E92" s="16">
        <v>19.7</v>
      </c>
      <c r="F92" s="16">
        <v>8.2</v>
      </c>
      <c r="G92" s="16">
        <v>8.5</v>
      </c>
      <c r="H92" s="16">
        <v>0</v>
      </c>
      <c r="I92" s="16">
        <v>0</v>
      </c>
      <c r="J92" s="16">
        <v>0</v>
      </c>
      <c r="K92" s="16">
        <v>12.3</v>
      </c>
      <c r="L92" s="16">
        <v>31</v>
      </c>
      <c r="M92" s="50">
        <v>0</v>
      </c>
    </row>
    <row r="93" spans="1:13" ht="12.75">
      <c r="A93" s="43" t="s">
        <v>192</v>
      </c>
      <c r="B93" s="16">
        <v>15</v>
      </c>
      <c r="C93" s="16">
        <v>6.7</v>
      </c>
      <c r="D93" s="16">
        <v>24.9</v>
      </c>
      <c r="E93" s="16">
        <v>18</v>
      </c>
      <c r="F93" s="16">
        <v>20</v>
      </c>
      <c r="G93" s="16">
        <v>8.5</v>
      </c>
      <c r="H93" s="16">
        <v>0</v>
      </c>
      <c r="I93" s="16">
        <v>0</v>
      </c>
      <c r="J93" s="16">
        <v>0</v>
      </c>
      <c r="K93" s="16">
        <v>12.3</v>
      </c>
      <c r="L93" s="16">
        <v>10</v>
      </c>
      <c r="M93" s="50">
        <v>0</v>
      </c>
    </row>
    <row r="94" spans="1:13" ht="12.75">
      <c r="A94" s="43" t="s">
        <v>167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50">
        <v>0</v>
      </c>
    </row>
    <row r="95" spans="1:13" ht="12.75">
      <c r="A95" s="36" t="s">
        <v>193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40"/>
    </row>
    <row r="96" spans="1:13" ht="12.75">
      <c r="A96" s="41" t="s">
        <v>186</v>
      </c>
      <c r="B96" s="17">
        <v>215.83</v>
      </c>
      <c r="C96" s="17">
        <v>162.56</v>
      </c>
      <c r="D96" s="17">
        <v>330.06</v>
      </c>
      <c r="E96" s="17">
        <v>93.55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139.39</v>
      </c>
      <c r="L96" s="17">
        <v>326.25</v>
      </c>
      <c r="M96" s="51">
        <v>0</v>
      </c>
    </row>
    <row r="97" spans="1:13" ht="12.75">
      <c r="A97" s="43" t="s">
        <v>187</v>
      </c>
      <c r="B97" s="18">
        <v>0</v>
      </c>
      <c r="C97" s="18">
        <v>322.39</v>
      </c>
      <c r="D97" s="18">
        <v>0</v>
      </c>
      <c r="E97" s="18">
        <v>127.52</v>
      </c>
      <c r="F97" s="18">
        <v>92.29</v>
      </c>
      <c r="G97" s="18">
        <v>135.12</v>
      </c>
      <c r="H97" s="18">
        <v>0</v>
      </c>
      <c r="I97" s="18">
        <v>0</v>
      </c>
      <c r="J97" s="18">
        <v>84.08</v>
      </c>
      <c r="K97" s="18">
        <v>0</v>
      </c>
      <c r="L97" s="18">
        <v>48.23</v>
      </c>
      <c r="M97" s="52">
        <v>0</v>
      </c>
    </row>
    <row r="98" spans="1:13" ht="12.75">
      <c r="A98" s="43" t="s">
        <v>188</v>
      </c>
      <c r="B98" s="18">
        <v>311.4</v>
      </c>
      <c r="C98" s="18">
        <v>448.1</v>
      </c>
      <c r="D98" s="18">
        <v>574.36</v>
      </c>
      <c r="E98" s="18">
        <v>511.96</v>
      </c>
      <c r="F98" s="18">
        <v>542.09</v>
      </c>
      <c r="G98" s="18">
        <v>543</v>
      </c>
      <c r="H98" s="18">
        <v>0</v>
      </c>
      <c r="I98" s="18">
        <v>0</v>
      </c>
      <c r="J98" s="18">
        <v>1091.5</v>
      </c>
      <c r="K98" s="18">
        <v>594.47</v>
      </c>
      <c r="L98" s="18">
        <v>478.04</v>
      </c>
      <c r="M98" s="52">
        <v>0</v>
      </c>
    </row>
    <row r="99" spans="1:13" ht="12.75">
      <c r="A99" s="43" t="s">
        <v>189</v>
      </c>
      <c r="B99" s="18">
        <v>0</v>
      </c>
      <c r="C99" s="18">
        <v>0</v>
      </c>
      <c r="D99" s="18">
        <v>0</v>
      </c>
      <c r="E99" s="18">
        <v>0</v>
      </c>
      <c r="F99" s="18">
        <v>9.38</v>
      </c>
      <c r="G99" s="18">
        <v>11.54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52">
        <v>0</v>
      </c>
    </row>
    <row r="100" spans="1:13" ht="12.75">
      <c r="A100" s="43" t="s">
        <v>190</v>
      </c>
      <c r="B100" s="18">
        <v>193.88</v>
      </c>
      <c r="C100" s="18">
        <v>201.34</v>
      </c>
      <c r="D100" s="18">
        <v>232.24</v>
      </c>
      <c r="E100" s="18">
        <v>373.28</v>
      </c>
      <c r="F100" s="18">
        <v>312.3</v>
      </c>
      <c r="G100" s="18">
        <v>198.27</v>
      </c>
      <c r="H100" s="18">
        <v>0</v>
      </c>
      <c r="I100" s="18">
        <v>0</v>
      </c>
      <c r="J100" s="18">
        <v>0</v>
      </c>
      <c r="K100" s="18">
        <v>183.21</v>
      </c>
      <c r="L100" s="18">
        <v>193.35</v>
      </c>
      <c r="M100" s="52">
        <v>0</v>
      </c>
    </row>
    <row r="101" spans="1:13" ht="12.75">
      <c r="A101" s="43" t="s">
        <v>191</v>
      </c>
      <c r="B101" s="18">
        <v>94.19</v>
      </c>
      <c r="C101" s="18">
        <v>98.7</v>
      </c>
      <c r="D101" s="18">
        <v>117.67</v>
      </c>
      <c r="E101" s="18">
        <v>139.96</v>
      </c>
      <c r="F101" s="18">
        <v>132</v>
      </c>
      <c r="G101" s="18">
        <v>107.6</v>
      </c>
      <c r="H101" s="18">
        <v>0</v>
      </c>
      <c r="I101" s="18">
        <v>0</v>
      </c>
      <c r="J101" s="18">
        <v>0</v>
      </c>
      <c r="K101" s="18">
        <v>94.43</v>
      </c>
      <c r="L101" s="18">
        <v>109.75</v>
      </c>
      <c r="M101" s="52">
        <v>0</v>
      </c>
    </row>
    <row r="102" spans="1:13" ht="12.75">
      <c r="A102" s="43" t="s">
        <v>192</v>
      </c>
      <c r="B102" s="18">
        <v>105.73</v>
      </c>
      <c r="C102" s="18">
        <v>96.78</v>
      </c>
      <c r="D102" s="18">
        <v>42.37</v>
      </c>
      <c r="E102" s="18">
        <v>85.89</v>
      </c>
      <c r="F102" s="18">
        <v>108</v>
      </c>
      <c r="G102" s="18">
        <v>84.27</v>
      </c>
      <c r="H102" s="18">
        <v>0</v>
      </c>
      <c r="I102" s="18">
        <v>0</v>
      </c>
      <c r="J102" s="18">
        <v>0</v>
      </c>
      <c r="K102" s="18">
        <v>55.92</v>
      </c>
      <c r="L102" s="18">
        <v>82.5</v>
      </c>
      <c r="M102" s="52">
        <v>0</v>
      </c>
    </row>
    <row r="103" spans="1:13" ht="12.75">
      <c r="A103" s="43" t="s">
        <v>167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52">
        <v>0</v>
      </c>
    </row>
    <row r="104" spans="1:13" ht="12.75">
      <c r="A104" s="43" t="s">
        <v>194</v>
      </c>
      <c r="B104" s="18">
        <v>921.03</v>
      </c>
      <c r="C104" s="18">
        <v>1329.87</v>
      </c>
      <c r="D104" s="18">
        <v>1296.7</v>
      </c>
      <c r="E104" s="18">
        <v>1332.16</v>
      </c>
      <c r="F104" s="18">
        <v>1196.06</v>
      </c>
      <c r="G104" s="18">
        <v>1079.8</v>
      </c>
      <c r="H104" s="18">
        <v>0</v>
      </c>
      <c r="I104" s="18">
        <v>0</v>
      </c>
      <c r="J104" s="18">
        <v>1175.58</v>
      </c>
      <c r="K104" s="18">
        <v>1067.42</v>
      </c>
      <c r="L104" s="18">
        <v>1238.13</v>
      </c>
      <c r="M104" s="52">
        <v>0</v>
      </c>
    </row>
    <row r="105" spans="1:13" ht="12.75">
      <c r="A105" s="34" t="s">
        <v>195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9"/>
    </row>
    <row r="106" spans="1:13" ht="12.75">
      <c r="A106" s="43" t="s">
        <v>196</v>
      </c>
      <c r="B106" s="19">
        <v>775356</v>
      </c>
      <c r="C106" s="19">
        <v>1337919</v>
      </c>
      <c r="D106" s="19">
        <v>853100</v>
      </c>
      <c r="E106" s="19">
        <v>268632</v>
      </c>
      <c r="F106" s="19">
        <v>30411</v>
      </c>
      <c r="G106" s="19">
        <v>34503</v>
      </c>
      <c r="H106" s="19">
        <v>0</v>
      </c>
      <c r="I106" s="19">
        <v>146124</v>
      </c>
      <c r="J106" s="19">
        <v>27000</v>
      </c>
      <c r="K106" s="19">
        <v>29400</v>
      </c>
      <c r="L106" s="19">
        <v>0</v>
      </c>
      <c r="M106" s="53">
        <v>0</v>
      </c>
    </row>
    <row r="107" spans="1:13" ht="12.75">
      <c r="A107" s="34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9"/>
    </row>
    <row r="108" spans="1:13" ht="12.75">
      <c r="A108" s="41" t="s">
        <v>198</v>
      </c>
      <c r="B108" s="20">
        <v>9</v>
      </c>
      <c r="C108" s="20">
        <v>6</v>
      </c>
      <c r="D108" s="20">
        <v>12</v>
      </c>
      <c r="E108" s="20">
        <v>10400</v>
      </c>
      <c r="F108" s="20">
        <v>0</v>
      </c>
      <c r="G108" s="20">
        <v>0</v>
      </c>
      <c r="H108" s="20">
        <v>0</v>
      </c>
      <c r="I108" s="20">
        <v>0</v>
      </c>
      <c r="J108" s="20">
        <v>10</v>
      </c>
      <c r="K108" s="20">
        <v>6</v>
      </c>
      <c r="L108" s="20">
        <v>0</v>
      </c>
      <c r="M108" s="54">
        <v>0</v>
      </c>
    </row>
    <row r="109" spans="1:13" ht="12.75">
      <c r="A109" s="43" t="s">
        <v>199</v>
      </c>
      <c r="B109" s="19">
        <v>100</v>
      </c>
      <c r="C109" s="19">
        <v>100</v>
      </c>
      <c r="D109" s="19">
        <v>100</v>
      </c>
      <c r="E109" s="19">
        <v>52000</v>
      </c>
      <c r="F109" s="19">
        <v>0</v>
      </c>
      <c r="G109" s="19">
        <v>0</v>
      </c>
      <c r="H109" s="19">
        <v>0</v>
      </c>
      <c r="I109" s="19">
        <v>0</v>
      </c>
      <c r="J109" s="19">
        <v>120</v>
      </c>
      <c r="K109" s="19">
        <v>50</v>
      </c>
      <c r="L109" s="19">
        <v>0</v>
      </c>
      <c r="M109" s="53">
        <v>0</v>
      </c>
    </row>
    <row r="110" spans="1:13" ht="25.5">
      <c r="A110" s="36" t="s">
        <v>200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40"/>
    </row>
    <row r="111" spans="1:13" ht="12.75">
      <c r="A111" s="41" t="s">
        <v>201</v>
      </c>
      <c r="B111" s="20">
        <v>436255</v>
      </c>
      <c r="C111" s="20">
        <v>1314697</v>
      </c>
      <c r="D111" s="20">
        <v>110000</v>
      </c>
      <c r="E111" s="20">
        <v>131040</v>
      </c>
      <c r="F111" s="20">
        <v>35000</v>
      </c>
      <c r="G111" s="20">
        <v>32213</v>
      </c>
      <c r="H111" s="20">
        <v>0</v>
      </c>
      <c r="I111" s="20">
        <v>17827</v>
      </c>
      <c r="J111" s="20">
        <v>20000</v>
      </c>
      <c r="K111" s="20">
        <v>18000</v>
      </c>
      <c r="L111" s="20">
        <v>0</v>
      </c>
      <c r="M111" s="54">
        <v>0</v>
      </c>
    </row>
    <row r="112" spans="1:13" ht="12.75">
      <c r="A112" s="43" t="s">
        <v>202</v>
      </c>
      <c r="B112" s="19">
        <v>436255</v>
      </c>
      <c r="C112" s="19">
        <v>1375486</v>
      </c>
      <c r="D112" s="19">
        <v>110000</v>
      </c>
      <c r="E112" s="19">
        <v>63336</v>
      </c>
      <c r="F112" s="19">
        <v>0</v>
      </c>
      <c r="G112" s="19">
        <v>0</v>
      </c>
      <c r="H112" s="19">
        <v>0</v>
      </c>
      <c r="I112" s="19">
        <v>11000</v>
      </c>
      <c r="J112" s="19">
        <v>0</v>
      </c>
      <c r="K112" s="19">
        <v>18000</v>
      </c>
      <c r="L112" s="19">
        <v>0</v>
      </c>
      <c r="M112" s="53">
        <v>0</v>
      </c>
    </row>
    <row r="113" spans="1:13" ht="25.5">
      <c r="A113" s="43" t="s">
        <v>203</v>
      </c>
      <c r="B113" s="19">
        <v>361000</v>
      </c>
      <c r="C113" s="19">
        <v>3000</v>
      </c>
      <c r="D113" s="19">
        <v>110000</v>
      </c>
      <c r="E113" s="19">
        <v>63336</v>
      </c>
      <c r="F113" s="19">
        <v>2052</v>
      </c>
      <c r="G113" s="19">
        <v>23500</v>
      </c>
      <c r="H113" s="19">
        <v>0</v>
      </c>
      <c r="I113" s="19">
        <v>11000</v>
      </c>
      <c r="J113" s="19">
        <v>20000</v>
      </c>
      <c r="K113" s="19">
        <v>3000</v>
      </c>
      <c r="L113" s="19">
        <v>0</v>
      </c>
      <c r="M113" s="53">
        <v>0</v>
      </c>
    </row>
    <row r="114" spans="1:13" ht="12.75">
      <c r="A114" s="43" t="s">
        <v>204</v>
      </c>
      <c r="B114" s="19">
        <v>189281</v>
      </c>
      <c r="C114" s="19">
        <v>364130</v>
      </c>
      <c r="D114" s="19">
        <v>110000</v>
      </c>
      <c r="E114" s="19">
        <v>63336</v>
      </c>
      <c r="F114" s="19">
        <v>0</v>
      </c>
      <c r="G114" s="19">
        <v>0</v>
      </c>
      <c r="H114" s="19">
        <v>0</v>
      </c>
      <c r="I114" s="19">
        <v>11000</v>
      </c>
      <c r="J114" s="19">
        <v>0</v>
      </c>
      <c r="K114" s="19">
        <v>18000</v>
      </c>
      <c r="L114" s="19">
        <v>0</v>
      </c>
      <c r="M114" s="53">
        <v>0</v>
      </c>
    </row>
    <row r="115" spans="1:13" ht="12.75">
      <c r="A115" s="36" t="s">
        <v>205</v>
      </c>
      <c r="B115" s="21">
        <v>815019168</v>
      </c>
      <c r="C115" s="21">
        <v>424411019</v>
      </c>
      <c r="D115" s="21">
        <v>284931730</v>
      </c>
      <c r="E115" s="21">
        <v>114070320</v>
      </c>
      <c r="F115" s="21">
        <v>12740041</v>
      </c>
      <c r="G115" s="21">
        <v>10035255</v>
      </c>
      <c r="H115" s="21">
        <v>0</v>
      </c>
      <c r="I115" s="21">
        <v>96199765</v>
      </c>
      <c r="J115" s="21">
        <v>1100000</v>
      </c>
      <c r="K115" s="21">
        <v>67501000</v>
      </c>
      <c r="L115" s="21">
        <v>0</v>
      </c>
      <c r="M115" s="55">
        <v>0</v>
      </c>
    </row>
    <row r="116" spans="1:13" ht="12.75">
      <c r="A116" s="41" t="s">
        <v>201</v>
      </c>
      <c r="B116" s="11">
        <v>304253645</v>
      </c>
      <c r="C116" s="11">
        <v>40703019</v>
      </c>
      <c r="D116" s="11">
        <v>90077645</v>
      </c>
      <c r="E116" s="11">
        <v>6138162</v>
      </c>
      <c r="F116" s="11">
        <v>12096000</v>
      </c>
      <c r="G116" s="11">
        <v>8419328</v>
      </c>
      <c r="H116" s="11">
        <v>0</v>
      </c>
      <c r="I116" s="11">
        <v>69299994</v>
      </c>
      <c r="J116" s="11">
        <v>480000</v>
      </c>
      <c r="K116" s="11">
        <v>23428000</v>
      </c>
      <c r="L116" s="11">
        <v>0</v>
      </c>
      <c r="M116" s="45">
        <v>0</v>
      </c>
    </row>
    <row r="117" spans="1:13" ht="12.75">
      <c r="A117" s="43" t="s">
        <v>202</v>
      </c>
      <c r="B117" s="12">
        <v>235305523</v>
      </c>
      <c r="C117" s="12">
        <v>28708000</v>
      </c>
      <c r="D117" s="12">
        <v>17315742</v>
      </c>
      <c r="E117" s="12">
        <v>45552822</v>
      </c>
      <c r="F117" s="12">
        <v>0</v>
      </c>
      <c r="G117" s="12">
        <v>0</v>
      </c>
      <c r="H117" s="12">
        <v>0</v>
      </c>
      <c r="I117" s="12">
        <v>13003011</v>
      </c>
      <c r="J117" s="12">
        <v>0</v>
      </c>
      <c r="K117" s="12">
        <v>16015000</v>
      </c>
      <c r="L117" s="12">
        <v>0</v>
      </c>
      <c r="M117" s="46">
        <v>0</v>
      </c>
    </row>
    <row r="118" spans="1:13" ht="25.5">
      <c r="A118" s="43" t="s">
        <v>203</v>
      </c>
      <c r="B118" s="12">
        <v>60000000</v>
      </c>
      <c r="C118" s="12">
        <v>265000000</v>
      </c>
      <c r="D118" s="12">
        <v>115721417</v>
      </c>
      <c r="E118" s="12">
        <v>24601663</v>
      </c>
      <c r="F118" s="12">
        <v>644041</v>
      </c>
      <c r="G118" s="12">
        <v>1615927</v>
      </c>
      <c r="H118" s="12">
        <v>0</v>
      </c>
      <c r="I118" s="12">
        <v>4862876</v>
      </c>
      <c r="J118" s="12">
        <v>620000</v>
      </c>
      <c r="K118" s="12">
        <v>6247000</v>
      </c>
      <c r="L118" s="12">
        <v>0</v>
      </c>
      <c r="M118" s="46">
        <v>0</v>
      </c>
    </row>
    <row r="119" spans="1:13" ht="12.75">
      <c r="A119" s="43" t="s">
        <v>204</v>
      </c>
      <c r="B119" s="12">
        <v>215460000</v>
      </c>
      <c r="C119" s="12">
        <v>90000000</v>
      </c>
      <c r="D119" s="12">
        <v>61816927</v>
      </c>
      <c r="E119" s="12">
        <v>37777673</v>
      </c>
      <c r="F119" s="12">
        <v>0</v>
      </c>
      <c r="G119" s="12">
        <v>0</v>
      </c>
      <c r="H119" s="12">
        <v>0</v>
      </c>
      <c r="I119" s="12">
        <v>9033885</v>
      </c>
      <c r="J119" s="12">
        <v>0</v>
      </c>
      <c r="K119" s="12">
        <v>21811000</v>
      </c>
      <c r="L119" s="12">
        <v>0</v>
      </c>
      <c r="M119" s="46">
        <v>0</v>
      </c>
    </row>
    <row r="120" spans="1:13" ht="12.75">
      <c r="A120" s="36" t="s">
        <v>206</v>
      </c>
      <c r="B120" s="22">
        <f>SUM(B121:B124)</f>
        <v>2541.3102528218483</v>
      </c>
      <c r="C120" s="22">
        <f aca="true" t="shared" si="42" ref="C120:M120">SUM(C121:C124)</f>
        <v>88632.32897591348</v>
      </c>
      <c r="D120" s="22">
        <f t="shared" si="42"/>
        <v>2590.2884636363633</v>
      </c>
      <c r="E120" s="22">
        <f t="shared" si="42"/>
        <v>1750.9621115953012</v>
      </c>
      <c r="F120" s="22">
        <f t="shared" si="42"/>
        <v>659.4601364522417</v>
      </c>
      <c r="G120" s="22">
        <f t="shared" si="42"/>
        <v>330.12714498243406</v>
      </c>
      <c r="H120" s="22">
        <f t="shared" si="42"/>
        <v>0</v>
      </c>
      <c r="I120" s="22">
        <f t="shared" si="42"/>
        <v>6332.795348444903</v>
      </c>
      <c r="J120" s="22">
        <f t="shared" si="42"/>
        <v>55</v>
      </c>
      <c r="K120" s="22">
        <f t="shared" si="42"/>
        <v>5485.333333333334</v>
      </c>
      <c r="L120" s="22">
        <f t="shared" si="42"/>
        <v>0</v>
      </c>
      <c r="M120" s="56">
        <f t="shared" si="42"/>
        <v>0</v>
      </c>
    </row>
    <row r="121" spans="1:13" ht="12.75">
      <c r="A121" s="41" t="s">
        <v>201</v>
      </c>
      <c r="B121" s="23">
        <f>IF(B111=0,0,B116/B111)</f>
        <v>697.4215653688783</v>
      </c>
      <c r="C121" s="23">
        <f aca="true" t="shared" si="43" ref="C121:M121">IF(C111=0,0,C116/C111)</f>
        <v>30.959999908724214</v>
      </c>
      <c r="D121" s="23">
        <f t="shared" si="43"/>
        <v>818.8876818181818</v>
      </c>
      <c r="E121" s="23">
        <f t="shared" si="43"/>
        <v>46.8418956043956</v>
      </c>
      <c r="F121" s="23">
        <f t="shared" si="43"/>
        <v>345.6</v>
      </c>
      <c r="G121" s="23">
        <f t="shared" si="43"/>
        <v>261.3642939186043</v>
      </c>
      <c r="H121" s="23">
        <f t="shared" si="43"/>
        <v>0</v>
      </c>
      <c r="I121" s="23">
        <f t="shared" si="43"/>
        <v>3887.361530263084</v>
      </c>
      <c r="J121" s="23">
        <f t="shared" si="43"/>
        <v>24</v>
      </c>
      <c r="K121" s="23">
        <f t="shared" si="43"/>
        <v>1301.5555555555557</v>
      </c>
      <c r="L121" s="23">
        <f t="shared" si="43"/>
        <v>0</v>
      </c>
      <c r="M121" s="57">
        <f t="shared" si="43"/>
        <v>0</v>
      </c>
    </row>
    <row r="122" spans="1:13" ht="12.75">
      <c r="A122" s="43" t="s">
        <v>202</v>
      </c>
      <c r="B122" s="24">
        <f>IF(B112=0,0,B117/B112)</f>
        <v>539.3761057179861</v>
      </c>
      <c r="C122" s="24">
        <f aca="true" t="shared" si="44" ref="C122:M122">IF(C112=0,0,C117/C112)</f>
        <v>20.871168445189554</v>
      </c>
      <c r="D122" s="24">
        <f t="shared" si="44"/>
        <v>157.41583636363637</v>
      </c>
      <c r="E122" s="24">
        <f t="shared" si="44"/>
        <v>719.224801061008</v>
      </c>
      <c r="F122" s="24">
        <f t="shared" si="44"/>
        <v>0</v>
      </c>
      <c r="G122" s="24">
        <f t="shared" si="44"/>
        <v>0</v>
      </c>
      <c r="H122" s="24">
        <f t="shared" si="44"/>
        <v>0</v>
      </c>
      <c r="I122" s="24">
        <f t="shared" si="44"/>
        <v>1182.091909090909</v>
      </c>
      <c r="J122" s="24">
        <f t="shared" si="44"/>
        <v>0</v>
      </c>
      <c r="K122" s="24">
        <f t="shared" si="44"/>
        <v>889.7222222222222</v>
      </c>
      <c r="L122" s="24">
        <f t="shared" si="44"/>
        <v>0</v>
      </c>
      <c r="M122" s="58">
        <f t="shared" si="44"/>
        <v>0</v>
      </c>
    </row>
    <row r="123" spans="1:13" ht="25.5">
      <c r="A123" s="43" t="s">
        <v>203</v>
      </c>
      <c r="B123" s="24">
        <f>IF(B113=0,0,B118/B113)</f>
        <v>166.2049861495845</v>
      </c>
      <c r="C123" s="24">
        <f aca="true" t="shared" si="45" ref="C123:M123">IF(C113=0,0,C118/C113)</f>
        <v>88333.33333333333</v>
      </c>
      <c r="D123" s="24">
        <f t="shared" si="45"/>
        <v>1052.0128818181818</v>
      </c>
      <c r="E123" s="24">
        <f t="shared" si="45"/>
        <v>388.43095553871416</v>
      </c>
      <c r="F123" s="24">
        <f t="shared" si="45"/>
        <v>313.8601364522417</v>
      </c>
      <c r="G123" s="24">
        <f t="shared" si="45"/>
        <v>68.76285106382979</v>
      </c>
      <c r="H123" s="24">
        <f t="shared" si="45"/>
        <v>0</v>
      </c>
      <c r="I123" s="24">
        <f t="shared" si="45"/>
        <v>442.0796363636364</v>
      </c>
      <c r="J123" s="24">
        <f t="shared" si="45"/>
        <v>31</v>
      </c>
      <c r="K123" s="24">
        <f t="shared" si="45"/>
        <v>2082.3333333333335</v>
      </c>
      <c r="L123" s="24">
        <f t="shared" si="45"/>
        <v>0</v>
      </c>
      <c r="M123" s="58">
        <f t="shared" si="45"/>
        <v>0</v>
      </c>
    </row>
    <row r="124" spans="1:13" ht="12.75">
      <c r="A124" s="43" t="s">
        <v>204</v>
      </c>
      <c r="B124" s="24">
        <f>IF(B114=0,0,B119/B114)</f>
        <v>1138.3075955853994</v>
      </c>
      <c r="C124" s="24">
        <f aca="true" t="shared" si="46" ref="C124:M124">IF(C114=0,0,C119/C114)</f>
        <v>247.16447422623787</v>
      </c>
      <c r="D124" s="24">
        <f t="shared" si="46"/>
        <v>561.9720636363636</v>
      </c>
      <c r="E124" s="24">
        <f t="shared" si="46"/>
        <v>596.4644593911835</v>
      </c>
      <c r="F124" s="24">
        <f t="shared" si="46"/>
        <v>0</v>
      </c>
      <c r="G124" s="24">
        <f t="shared" si="46"/>
        <v>0</v>
      </c>
      <c r="H124" s="24">
        <f t="shared" si="46"/>
        <v>0</v>
      </c>
      <c r="I124" s="24">
        <f t="shared" si="46"/>
        <v>821.2622727272727</v>
      </c>
      <c r="J124" s="24">
        <f t="shared" si="46"/>
        <v>0</v>
      </c>
      <c r="K124" s="24">
        <f t="shared" si="46"/>
        <v>1211.7222222222222</v>
      </c>
      <c r="L124" s="24">
        <f t="shared" si="46"/>
        <v>0</v>
      </c>
      <c r="M124" s="58">
        <f t="shared" si="46"/>
        <v>0</v>
      </c>
    </row>
    <row r="125" spans="1:13" ht="25.5">
      <c r="A125" s="36" t="s">
        <v>207</v>
      </c>
      <c r="B125" s="25">
        <f>+B120*B111</f>
        <v>1108659304.3447955</v>
      </c>
      <c r="C125" s="25">
        <f aca="true" t="shared" si="47" ref="C125:M125">+C120*C111</f>
        <v>116524657007.64653</v>
      </c>
      <c r="D125" s="25">
        <f t="shared" si="47"/>
        <v>284931730.99999994</v>
      </c>
      <c r="E125" s="25">
        <f t="shared" si="47"/>
        <v>229446075.10344827</v>
      </c>
      <c r="F125" s="25">
        <f t="shared" si="47"/>
        <v>23081104.775828462</v>
      </c>
      <c r="G125" s="25">
        <f t="shared" si="47"/>
        <v>10634385.721319148</v>
      </c>
      <c r="H125" s="25">
        <f t="shared" si="47"/>
        <v>0</v>
      </c>
      <c r="I125" s="25">
        <f t="shared" si="47"/>
        <v>112894742.67672728</v>
      </c>
      <c r="J125" s="25">
        <f t="shared" si="47"/>
        <v>1100000</v>
      </c>
      <c r="K125" s="25">
        <f t="shared" si="47"/>
        <v>98736000.00000001</v>
      </c>
      <c r="L125" s="25">
        <f t="shared" si="47"/>
        <v>0</v>
      </c>
      <c r="M125" s="59">
        <f t="shared" si="47"/>
        <v>0</v>
      </c>
    </row>
    <row r="126" spans="1:13" ht="25.5">
      <c r="A126" s="34" t="s">
        <v>208</v>
      </c>
      <c r="B126" s="26">
        <v>896105024</v>
      </c>
      <c r="C126" s="26">
        <v>557929324</v>
      </c>
      <c r="D126" s="26">
        <v>332878392</v>
      </c>
      <c r="E126" s="26">
        <v>135789617</v>
      </c>
      <c r="F126" s="26">
        <v>0</v>
      </c>
      <c r="G126" s="26">
        <v>11035255</v>
      </c>
      <c r="H126" s="26">
        <v>0</v>
      </c>
      <c r="I126" s="26">
        <v>92145932</v>
      </c>
      <c r="J126" s="26">
        <v>39100000</v>
      </c>
      <c r="K126" s="26">
        <v>55054000</v>
      </c>
      <c r="L126" s="26">
        <v>0</v>
      </c>
      <c r="M126" s="60">
        <v>0</v>
      </c>
    </row>
    <row r="127" spans="1:13" ht="12.75">
      <c r="A127" s="41" t="s">
        <v>209</v>
      </c>
      <c r="B127" s="11">
        <v>1825341000</v>
      </c>
      <c r="C127" s="11">
        <v>2125543000</v>
      </c>
      <c r="D127" s="11">
        <v>1040630000</v>
      </c>
      <c r="E127" s="11">
        <v>597485000</v>
      </c>
      <c r="F127" s="11">
        <v>50833000</v>
      </c>
      <c r="G127" s="11">
        <v>59701000</v>
      </c>
      <c r="H127" s="11">
        <v>226009000</v>
      </c>
      <c r="I127" s="11">
        <v>210117000</v>
      </c>
      <c r="J127" s="11">
        <v>92992000</v>
      </c>
      <c r="K127" s="11">
        <v>98840000</v>
      </c>
      <c r="L127" s="11">
        <v>185846000</v>
      </c>
      <c r="M127" s="45">
        <v>166903000</v>
      </c>
    </row>
    <row r="128" spans="1:13" ht="12.75">
      <c r="A128" s="61" t="s">
        <v>210</v>
      </c>
      <c r="B128" s="62" t="str">
        <f>IF(B11&gt;0,"Funded","Unfunded")</f>
        <v>Funded</v>
      </c>
      <c r="C128" s="62" t="str">
        <f aca="true" t="shared" si="48" ref="C128:M128">IF(C11&gt;0,"Funded","Unfunded")</f>
        <v>Funded</v>
      </c>
      <c r="D128" s="62" t="str">
        <f t="shared" si="48"/>
        <v>Funded</v>
      </c>
      <c r="E128" s="62" t="str">
        <f t="shared" si="48"/>
        <v>Funded</v>
      </c>
      <c r="F128" s="62" t="str">
        <f t="shared" si="48"/>
        <v>Funded</v>
      </c>
      <c r="G128" s="62" t="str">
        <f t="shared" si="48"/>
        <v>Unfunded</v>
      </c>
      <c r="H128" s="62" t="str">
        <f t="shared" si="48"/>
        <v>Funded</v>
      </c>
      <c r="I128" s="62" t="str">
        <f t="shared" si="48"/>
        <v>Funded</v>
      </c>
      <c r="J128" s="62" t="str">
        <f t="shared" si="48"/>
        <v>Unfunded</v>
      </c>
      <c r="K128" s="62" t="str">
        <f t="shared" si="48"/>
        <v>Funded</v>
      </c>
      <c r="L128" s="62" t="str">
        <f t="shared" si="48"/>
        <v>Funded</v>
      </c>
      <c r="M128" s="63" t="str">
        <f t="shared" si="48"/>
        <v>Funded</v>
      </c>
    </row>
    <row r="129" spans="1:13" ht="12.75" hidden="1">
      <c r="A129" s="1" t="s">
        <v>211</v>
      </c>
      <c r="B129" s="12">
        <v>18360940825</v>
      </c>
      <c r="C129" s="12">
        <v>26484649517</v>
      </c>
      <c r="D129" s="12">
        <v>16930008055</v>
      </c>
      <c r="E129" s="12">
        <v>2755291028</v>
      </c>
      <c r="F129" s="12">
        <v>556299996</v>
      </c>
      <c r="G129" s="12">
        <v>427757736</v>
      </c>
      <c r="H129" s="12">
        <v>74915711</v>
      </c>
      <c r="I129" s="12">
        <v>1717427700</v>
      </c>
      <c r="J129" s="12">
        <v>677949696</v>
      </c>
      <c r="K129" s="12">
        <v>292507632</v>
      </c>
      <c r="L129" s="12">
        <v>821233267</v>
      </c>
      <c r="M129" s="12">
        <v>23872196</v>
      </c>
    </row>
    <row r="130" spans="1:13" ht="12.75" hidden="1">
      <c r="A130" s="1" t="s">
        <v>212</v>
      </c>
      <c r="B130" s="12">
        <v>17982172027</v>
      </c>
      <c r="C130" s="12">
        <v>26355181000</v>
      </c>
      <c r="D130" s="12">
        <v>16625163164</v>
      </c>
      <c r="E130" s="12">
        <v>3302505751</v>
      </c>
      <c r="F130" s="12">
        <v>449901500</v>
      </c>
      <c r="G130" s="12">
        <v>420991880</v>
      </c>
      <c r="H130" s="12">
        <v>8514960</v>
      </c>
      <c r="I130" s="12">
        <v>1446716402</v>
      </c>
      <c r="J130" s="12">
        <v>636016600</v>
      </c>
      <c r="K130" s="12">
        <v>269268433</v>
      </c>
      <c r="L130" s="12">
        <v>772724791</v>
      </c>
      <c r="M130" s="12">
        <v>6030900</v>
      </c>
    </row>
    <row r="131" spans="1:13" ht="12.75" hidden="1">
      <c r="A131" s="1" t="s">
        <v>213</v>
      </c>
      <c r="B131" s="12">
        <v>2075107235</v>
      </c>
      <c r="C131" s="12">
        <v>2081158000</v>
      </c>
      <c r="D131" s="12">
        <v>1557586624</v>
      </c>
      <c r="E131" s="12">
        <v>307771794</v>
      </c>
      <c r="F131" s="12">
        <v>90283550</v>
      </c>
      <c r="G131" s="12">
        <v>13196964</v>
      </c>
      <c r="H131" s="12">
        <v>72418903</v>
      </c>
      <c r="I131" s="12">
        <v>81271972</v>
      </c>
      <c r="J131" s="12">
        <v>43115298</v>
      </c>
      <c r="K131" s="12">
        <v>37455462</v>
      </c>
      <c r="L131" s="12">
        <v>68512330</v>
      </c>
      <c r="M131" s="12">
        <v>35821300</v>
      </c>
    </row>
    <row r="132" spans="1:13" ht="12.75" hidden="1">
      <c r="A132" s="1" t="s">
        <v>214</v>
      </c>
      <c r="B132" s="12">
        <v>3546390778</v>
      </c>
      <c r="C132" s="12">
        <v>5689785911</v>
      </c>
      <c r="D132" s="12">
        <v>1819343404</v>
      </c>
      <c r="E132" s="12">
        <v>580289345</v>
      </c>
      <c r="F132" s="12">
        <v>2000000</v>
      </c>
      <c r="G132" s="12">
        <v>0</v>
      </c>
      <c r="H132" s="12">
        <v>31457754</v>
      </c>
      <c r="I132" s="12">
        <v>89043957</v>
      </c>
      <c r="J132" s="12">
        <v>12279936</v>
      </c>
      <c r="K132" s="12">
        <v>11599000</v>
      </c>
      <c r="L132" s="12">
        <v>292342091</v>
      </c>
      <c r="M132" s="12">
        <v>57383000</v>
      </c>
    </row>
    <row r="133" spans="1:13" ht="12.75" hidden="1">
      <c r="A133" s="1" t="s">
        <v>215</v>
      </c>
      <c r="B133" s="12">
        <v>3250681604</v>
      </c>
      <c r="C133" s="12">
        <v>7813901725</v>
      </c>
      <c r="D133" s="12">
        <v>4382438788</v>
      </c>
      <c r="E133" s="12">
        <v>450000000</v>
      </c>
      <c r="F133" s="12">
        <v>50000000</v>
      </c>
      <c r="G133" s="12">
        <v>0</v>
      </c>
      <c r="H133" s="12">
        <v>74442518</v>
      </c>
      <c r="I133" s="12">
        <v>377841687</v>
      </c>
      <c r="J133" s="12">
        <v>81000000</v>
      </c>
      <c r="K133" s="12">
        <v>27972000</v>
      </c>
      <c r="L133" s="12">
        <v>326641179</v>
      </c>
      <c r="M133" s="12">
        <v>15000000</v>
      </c>
    </row>
    <row r="134" spans="1:13" ht="12.75" hidden="1">
      <c r="A134" s="1" t="s">
        <v>216</v>
      </c>
      <c r="B134" s="12">
        <v>2252442546</v>
      </c>
      <c r="C134" s="12">
        <v>4843598875</v>
      </c>
      <c r="D134" s="12">
        <v>2910547305</v>
      </c>
      <c r="E134" s="12">
        <v>507602365</v>
      </c>
      <c r="F134" s="12">
        <v>87000000</v>
      </c>
      <c r="G134" s="12">
        <v>0</v>
      </c>
      <c r="H134" s="12">
        <v>0</v>
      </c>
      <c r="I134" s="12">
        <v>384565846</v>
      </c>
      <c r="J134" s="12">
        <v>49823900</v>
      </c>
      <c r="K134" s="12">
        <v>31515000</v>
      </c>
      <c r="L134" s="12">
        <v>121185555</v>
      </c>
      <c r="M134" s="12">
        <v>0</v>
      </c>
    </row>
    <row r="135" spans="1:13" ht="12.75" hidden="1">
      <c r="A135" s="1" t="s">
        <v>217</v>
      </c>
      <c r="B135" s="12">
        <v>425593004</v>
      </c>
      <c r="C135" s="12">
        <v>1416800065</v>
      </c>
      <c r="D135" s="12">
        <v>698409705</v>
      </c>
      <c r="E135" s="12">
        <v>0</v>
      </c>
      <c r="F135" s="12">
        <v>0</v>
      </c>
      <c r="G135" s="12">
        <v>0</v>
      </c>
      <c r="H135" s="12">
        <v>45244001</v>
      </c>
      <c r="I135" s="12">
        <v>29837782</v>
      </c>
      <c r="J135" s="12">
        <v>5500000</v>
      </c>
      <c r="K135" s="12">
        <v>0</v>
      </c>
      <c r="L135" s="12">
        <v>4781356</v>
      </c>
      <c r="M135" s="12">
        <v>10800000</v>
      </c>
    </row>
    <row r="136" spans="1:13" ht="12.75" hidden="1">
      <c r="A136" s="1" t="s">
        <v>218</v>
      </c>
      <c r="B136" s="12">
        <v>2477296</v>
      </c>
      <c r="C136" s="12">
        <v>98015050</v>
      </c>
      <c r="D136" s="12">
        <v>180384430</v>
      </c>
      <c r="E136" s="12">
        <v>0</v>
      </c>
      <c r="F136" s="12">
        <v>0</v>
      </c>
      <c r="G136" s="12">
        <v>0</v>
      </c>
      <c r="H136" s="12">
        <v>2320000</v>
      </c>
      <c r="I136" s="12">
        <v>0</v>
      </c>
      <c r="J136" s="12">
        <v>0</v>
      </c>
      <c r="K136" s="12">
        <v>0</v>
      </c>
      <c r="L136" s="12">
        <v>8666</v>
      </c>
      <c r="M136" s="12">
        <v>200000</v>
      </c>
    </row>
    <row r="137" spans="1:13" ht="12.75" hidden="1">
      <c r="A137" s="1" t="s">
        <v>219</v>
      </c>
      <c r="B137" s="12">
        <v>1584070991</v>
      </c>
      <c r="C137" s="12">
        <v>2870972992</v>
      </c>
      <c r="D137" s="12">
        <v>651535860</v>
      </c>
      <c r="E137" s="12">
        <v>0</v>
      </c>
      <c r="F137" s="12">
        <v>0</v>
      </c>
      <c r="G137" s="12">
        <v>0</v>
      </c>
      <c r="H137" s="12">
        <v>0</v>
      </c>
      <c r="I137" s="12">
        <v>137504142</v>
      </c>
      <c r="J137" s="12">
        <v>0</v>
      </c>
      <c r="K137" s="12">
        <v>0</v>
      </c>
      <c r="L137" s="12">
        <v>0</v>
      </c>
      <c r="M137" s="12">
        <v>0</v>
      </c>
    </row>
    <row r="138" spans="1:13" ht="25.5" hidden="1">
      <c r="A138" s="1" t="s">
        <v>220</v>
      </c>
      <c r="B138" s="12">
        <v>16182088369</v>
      </c>
      <c r="C138" s="12">
        <v>23992686000</v>
      </c>
      <c r="D138" s="12">
        <v>17385972818</v>
      </c>
      <c r="E138" s="12">
        <v>2569089692</v>
      </c>
      <c r="F138" s="12">
        <v>468597624</v>
      </c>
      <c r="G138" s="12">
        <v>365893329</v>
      </c>
      <c r="H138" s="12">
        <v>287664823</v>
      </c>
      <c r="I138" s="12">
        <v>1370315595</v>
      </c>
      <c r="J138" s="12">
        <v>540788498</v>
      </c>
      <c r="K138" s="12">
        <v>309924404</v>
      </c>
      <c r="L138" s="12">
        <v>840096957</v>
      </c>
      <c r="M138" s="12">
        <v>169286300</v>
      </c>
    </row>
    <row r="139" spans="1:13" ht="12.75" hidden="1">
      <c r="A139" s="1" t="s">
        <v>221</v>
      </c>
      <c r="B139" s="12">
        <v>1256869428</v>
      </c>
      <c r="C139" s="12">
        <v>2050289000</v>
      </c>
      <c r="D139" s="12">
        <v>908732581</v>
      </c>
      <c r="E139" s="12">
        <v>596271005</v>
      </c>
      <c r="F139" s="12">
        <v>13470000</v>
      </c>
      <c r="G139" s="12">
        <v>30084601</v>
      </c>
      <c r="H139" s="12">
        <v>0</v>
      </c>
      <c r="I139" s="12">
        <v>50577866</v>
      </c>
      <c r="J139" s="12">
        <v>35113099</v>
      </c>
      <c r="K139" s="12">
        <v>24401635</v>
      </c>
      <c r="L139" s="12">
        <v>90603323</v>
      </c>
      <c r="M139" s="12">
        <v>2980000</v>
      </c>
    </row>
    <row r="140" spans="1:13" ht="12.75" hidden="1">
      <c r="A140" s="1" t="s">
        <v>222</v>
      </c>
      <c r="B140" s="12">
        <v>3660127543</v>
      </c>
      <c r="C140" s="12">
        <v>3970624000</v>
      </c>
      <c r="D140" s="12">
        <v>1830854272</v>
      </c>
      <c r="E140" s="12">
        <v>571700000</v>
      </c>
      <c r="F140" s="12">
        <v>91080687</v>
      </c>
      <c r="G140" s="12">
        <v>95845617</v>
      </c>
      <c r="H140" s="12">
        <v>63930598</v>
      </c>
      <c r="I140" s="12">
        <v>270905801</v>
      </c>
      <c r="J140" s="12">
        <v>167640336</v>
      </c>
      <c r="K140" s="12">
        <v>73430961</v>
      </c>
      <c r="L140" s="12">
        <v>172012387</v>
      </c>
      <c r="M140" s="12">
        <v>80746600</v>
      </c>
    </row>
    <row r="141" spans="1:13" ht="12.75" hidden="1">
      <c r="A141" s="1" t="s">
        <v>223</v>
      </c>
      <c r="B141" s="12">
        <v>76</v>
      </c>
      <c r="C141" s="12">
        <v>40</v>
      </c>
      <c r="D141" s="12">
        <v>80</v>
      </c>
      <c r="E141" s="12">
        <v>40</v>
      </c>
      <c r="F141" s="12">
        <v>40</v>
      </c>
      <c r="G141" s="12">
        <v>40</v>
      </c>
      <c r="H141" s="12">
        <v>40</v>
      </c>
      <c r="I141" s="12">
        <v>40</v>
      </c>
      <c r="J141" s="12">
        <v>40</v>
      </c>
      <c r="K141" s="12">
        <v>40</v>
      </c>
      <c r="L141" s="12">
        <v>70</v>
      </c>
      <c r="M141" s="12">
        <v>40</v>
      </c>
    </row>
    <row r="142" spans="1:13" ht="12.75" hidden="1">
      <c r="A142" s="1" t="s">
        <v>224</v>
      </c>
      <c r="B142" s="12">
        <v>19824806871</v>
      </c>
      <c r="C142" s="12">
        <v>29371286667</v>
      </c>
      <c r="D142" s="12">
        <v>18231501475</v>
      </c>
      <c r="E142" s="12">
        <v>3481524368</v>
      </c>
      <c r="F142" s="12">
        <v>499091357</v>
      </c>
      <c r="G142" s="12">
        <v>407579836</v>
      </c>
      <c r="H142" s="12">
        <v>345949871</v>
      </c>
      <c r="I142" s="12">
        <v>1488011519</v>
      </c>
      <c r="J142" s="12">
        <v>704449576</v>
      </c>
      <c r="K142" s="12">
        <v>354917132</v>
      </c>
      <c r="L142" s="12">
        <v>1257833857</v>
      </c>
      <c r="M142" s="12">
        <v>252646700</v>
      </c>
    </row>
    <row r="143" spans="1:13" ht="12.75" hidden="1">
      <c r="A143" s="1" t="s">
        <v>225</v>
      </c>
      <c r="B143" s="12">
        <v>3639360282</v>
      </c>
      <c r="C143" s="12">
        <v>5875942000</v>
      </c>
      <c r="D143" s="12">
        <v>3737900000</v>
      </c>
      <c r="E143" s="12">
        <v>396524977</v>
      </c>
      <c r="F143" s="12">
        <v>107847000</v>
      </c>
      <c r="G143" s="12">
        <v>72375906</v>
      </c>
      <c r="H143" s="12">
        <v>0</v>
      </c>
      <c r="I143" s="12">
        <v>450959104</v>
      </c>
      <c r="J143" s="12">
        <v>126438130</v>
      </c>
      <c r="K143" s="12">
        <v>34147077</v>
      </c>
      <c r="L143" s="12">
        <v>282256332</v>
      </c>
      <c r="M143" s="12">
        <v>0</v>
      </c>
    </row>
    <row r="144" spans="1:13" ht="12.75" hidden="1">
      <c r="A144" s="1" t="s">
        <v>226</v>
      </c>
      <c r="B144" s="12">
        <v>3238483972</v>
      </c>
      <c r="C144" s="12">
        <v>4979582000</v>
      </c>
      <c r="D144" s="12">
        <v>3461000000</v>
      </c>
      <c r="E144" s="12">
        <v>364497441</v>
      </c>
      <c r="F144" s="12">
        <v>96500000</v>
      </c>
      <c r="G144" s="12">
        <v>65813566</v>
      </c>
      <c r="H144" s="12">
        <v>0</v>
      </c>
      <c r="I144" s="12">
        <v>253084000</v>
      </c>
      <c r="J144" s="12">
        <v>86832195</v>
      </c>
      <c r="K144" s="12">
        <v>29488836</v>
      </c>
      <c r="L144" s="12">
        <v>99700376</v>
      </c>
      <c r="M144" s="12">
        <v>0</v>
      </c>
    </row>
    <row r="145" spans="1:13" ht="12.75" hidden="1">
      <c r="A145" s="1" t="s">
        <v>227</v>
      </c>
      <c r="B145" s="12">
        <v>10541910693</v>
      </c>
      <c r="C145" s="12">
        <v>12633515000</v>
      </c>
      <c r="D145" s="12">
        <v>9141000000</v>
      </c>
      <c r="E145" s="12">
        <v>1702735561</v>
      </c>
      <c r="F145" s="12">
        <v>183981500</v>
      </c>
      <c r="G145" s="12">
        <v>263279292</v>
      </c>
      <c r="H145" s="12">
        <v>0</v>
      </c>
      <c r="I145" s="12">
        <v>765628343</v>
      </c>
      <c r="J145" s="12">
        <v>355626130</v>
      </c>
      <c r="K145" s="12">
        <v>95004132</v>
      </c>
      <c r="L145" s="12">
        <v>217989847</v>
      </c>
      <c r="M145" s="12">
        <v>0</v>
      </c>
    </row>
    <row r="146" spans="1:13" ht="12.75" hidden="1">
      <c r="A146" s="1" t="s">
        <v>228</v>
      </c>
      <c r="B146" s="12">
        <v>9151546708</v>
      </c>
      <c r="C146" s="12">
        <v>11386011000</v>
      </c>
      <c r="D146" s="12">
        <v>7463000000</v>
      </c>
      <c r="E146" s="12">
        <v>1460010895</v>
      </c>
      <c r="F146" s="12">
        <v>135192754</v>
      </c>
      <c r="G146" s="12">
        <v>191649494</v>
      </c>
      <c r="H146" s="12">
        <v>0</v>
      </c>
      <c r="I146" s="12">
        <v>628067923</v>
      </c>
      <c r="J146" s="12">
        <v>299080297</v>
      </c>
      <c r="K146" s="12">
        <v>79171360</v>
      </c>
      <c r="L146" s="12">
        <v>196036714</v>
      </c>
      <c r="M146" s="12">
        <v>0</v>
      </c>
    </row>
    <row r="147" spans="1:13" ht="12.75" hidden="1">
      <c r="A147" s="1" t="s">
        <v>229</v>
      </c>
      <c r="B147" s="12">
        <v>2414588696</v>
      </c>
      <c r="C147" s="12">
        <v>6079541000</v>
      </c>
      <c r="D147" s="12">
        <v>2366969730</v>
      </c>
      <c r="E147" s="12">
        <v>695224834</v>
      </c>
      <c r="F147" s="12">
        <v>111563400</v>
      </c>
      <c r="G147" s="12">
        <v>63937217</v>
      </c>
      <c r="H147" s="12">
        <v>0</v>
      </c>
      <c r="I147" s="12">
        <v>190728410</v>
      </c>
      <c r="J147" s="12">
        <v>105008000</v>
      </c>
      <c r="K147" s="12">
        <v>118248877</v>
      </c>
      <c r="L147" s="12">
        <v>227563224</v>
      </c>
      <c r="M147" s="12">
        <v>0</v>
      </c>
    </row>
    <row r="148" spans="1:13" ht="12.75" hidden="1">
      <c r="A148" s="1" t="s">
        <v>230</v>
      </c>
      <c r="B148" s="12">
        <v>2243276292</v>
      </c>
      <c r="C148" s="12">
        <v>5302636000</v>
      </c>
      <c r="D148" s="12">
        <v>2226867142</v>
      </c>
      <c r="E148" s="12">
        <v>553835814</v>
      </c>
      <c r="F148" s="12">
        <v>92060372</v>
      </c>
      <c r="G148" s="12">
        <v>47494613</v>
      </c>
      <c r="H148" s="12">
        <v>0</v>
      </c>
      <c r="I148" s="12">
        <v>171680789</v>
      </c>
      <c r="J148" s="12">
        <v>65693413</v>
      </c>
      <c r="K148" s="12">
        <v>109490000</v>
      </c>
      <c r="L148" s="12">
        <v>229893365</v>
      </c>
      <c r="M148" s="12">
        <v>0</v>
      </c>
    </row>
    <row r="149" spans="1:13" ht="12.75" hidden="1">
      <c r="A149" s="1" t="s">
        <v>231</v>
      </c>
      <c r="B149" s="12">
        <v>17920923184</v>
      </c>
      <c r="C149" s="12">
        <v>26135487000</v>
      </c>
      <c r="D149" s="12">
        <v>16500563184</v>
      </c>
      <c r="E149" s="12">
        <v>3289891155</v>
      </c>
      <c r="F149" s="12">
        <v>448991500</v>
      </c>
      <c r="G149" s="12">
        <v>418106393</v>
      </c>
      <c r="H149" s="12">
        <v>7803000</v>
      </c>
      <c r="I149" s="12">
        <v>1442897846</v>
      </c>
      <c r="J149" s="12">
        <v>632403420</v>
      </c>
      <c r="K149" s="12">
        <v>268879433</v>
      </c>
      <c r="L149" s="12">
        <v>772044070</v>
      </c>
      <c r="M149" s="12">
        <v>4447600</v>
      </c>
    </row>
    <row r="150" spans="1:13" ht="12.75" hidden="1">
      <c r="A150" s="1" t="s">
        <v>232</v>
      </c>
      <c r="B150" s="12">
        <v>15790493023</v>
      </c>
      <c r="C150" s="12">
        <v>22945179000</v>
      </c>
      <c r="D150" s="12">
        <v>14151754542</v>
      </c>
      <c r="E150" s="12">
        <v>2720748826</v>
      </c>
      <c r="F150" s="12">
        <v>363274098</v>
      </c>
      <c r="G150" s="12">
        <v>322244636</v>
      </c>
      <c r="H150" s="12">
        <v>0</v>
      </c>
      <c r="I150" s="12">
        <v>1216598878</v>
      </c>
      <c r="J150" s="12">
        <v>500400421</v>
      </c>
      <c r="K150" s="12">
        <v>242052196</v>
      </c>
      <c r="L150" s="12">
        <v>564320936</v>
      </c>
      <c r="M150" s="12">
        <v>4652800</v>
      </c>
    </row>
    <row r="151" spans="1:13" ht="12.75" hidden="1">
      <c r="A151" s="1" t="s">
        <v>233</v>
      </c>
      <c r="B151" s="12">
        <v>2135789922</v>
      </c>
      <c r="C151" s="12">
        <v>4695787000</v>
      </c>
      <c r="D151" s="12">
        <v>2566616080</v>
      </c>
      <c r="E151" s="12">
        <v>0</v>
      </c>
      <c r="F151" s="12">
        <v>68352390</v>
      </c>
      <c r="G151" s="12">
        <v>74657773</v>
      </c>
      <c r="H151" s="12">
        <v>295356783</v>
      </c>
      <c r="I151" s="12">
        <v>227133313</v>
      </c>
      <c r="J151" s="12">
        <v>105687460</v>
      </c>
      <c r="K151" s="12">
        <v>108261105</v>
      </c>
      <c r="L151" s="12">
        <v>312194563</v>
      </c>
      <c r="M151" s="12">
        <v>216947200</v>
      </c>
    </row>
    <row r="152" spans="1:13" ht="12.75" hidden="1">
      <c r="A152" s="1" t="s">
        <v>234</v>
      </c>
      <c r="B152" s="12">
        <v>3185113484</v>
      </c>
      <c r="C152" s="12">
        <v>4572039000</v>
      </c>
      <c r="D152" s="12">
        <v>2380128554</v>
      </c>
      <c r="E152" s="12">
        <v>624075003</v>
      </c>
      <c r="F152" s="12">
        <v>64310633</v>
      </c>
      <c r="G152" s="12">
        <v>66302542</v>
      </c>
      <c r="H152" s="12">
        <v>255133000</v>
      </c>
      <c r="I152" s="12">
        <v>200723782</v>
      </c>
      <c r="J152" s="12">
        <v>98183169</v>
      </c>
      <c r="K152" s="12">
        <v>92288000</v>
      </c>
      <c r="L152" s="12">
        <v>368083309</v>
      </c>
      <c r="M152" s="12">
        <v>206171400</v>
      </c>
    </row>
    <row r="153" spans="1:13" ht="12.75" hidden="1">
      <c r="A153" s="1" t="s">
        <v>235</v>
      </c>
      <c r="B153" s="12">
        <v>1412402000</v>
      </c>
      <c r="C153" s="12">
        <v>2924925000</v>
      </c>
      <c r="D153" s="12">
        <v>1923831899</v>
      </c>
      <c r="E153" s="12">
        <v>901185884</v>
      </c>
      <c r="F153" s="12">
        <v>47311000</v>
      </c>
      <c r="G153" s="12">
        <v>29070000</v>
      </c>
      <c r="H153" s="12">
        <v>0</v>
      </c>
      <c r="I153" s="12">
        <v>119870698</v>
      </c>
      <c r="J153" s="12">
        <v>50849200</v>
      </c>
      <c r="K153" s="12">
        <v>63756000</v>
      </c>
      <c r="L153" s="12">
        <v>246687000</v>
      </c>
      <c r="M153" s="12">
        <v>0</v>
      </c>
    </row>
    <row r="154" spans="1:13" ht="12.75" hidden="1">
      <c r="A154" s="1" t="s">
        <v>236</v>
      </c>
      <c r="B154" s="12">
        <v>1327041545</v>
      </c>
      <c r="C154" s="12">
        <v>2701439067</v>
      </c>
      <c r="D154" s="12">
        <v>1174581000</v>
      </c>
      <c r="E154" s="12">
        <v>184378001</v>
      </c>
      <c r="F154" s="12">
        <v>30645000</v>
      </c>
      <c r="G154" s="12">
        <v>23139000</v>
      </c>
      <c r="H154" s="12">
        <v>22265000</v>
      </c>
      <c r="I154" s="12">
        <v>115424179</v>
      </c>
      <c r="J154" s="12">
        <v>54281801</v>
      </c>
      <c r="K154" s="12">
        <v>0</v>
      </c>
      <c r="L154" s="12">
        <v>2135021</v>
      </c>
      <c r="M154" s="12">
        <v>5000000</v>
      </c>
    </row>
    <row r="155" spans="1:13" ht="12.75" hidden="1">
      <c r="A155" s="1" t="s">
        <v>237</v>
      </c>
      <c r="B155" s="12">
        <v>21151308313</v>
      </c>
      <c r="C155" s="12">
        <v>28266481681</v>
      </c>
      <c r="D155" s="12">
        <v>18218843639</v>
      </c>
      <c r="E155" s="12">
        <v>3362656834</v>
      </c>
      <c r="F155" s="12">
        <v>549765673</v>
      </c>
      <c r="G155" s="12">
        <v>390316444</v>
      </c>
      <c r="H155" s="12">
        <v>354050736</v>
      </c>
      <c r="I155" s="12">
        <v>1374612047</v>
      </c>
      <c r="J155" s="12">
        <v>704449575</v>
      </c>
      <c r="K155" s="12">
        <v>357261000</v>
      </c>
      <c r="L155" s="12">
        <v>1336288878</v>
      </c>
      <c r="M155" s="12">
        <v>252132300</v>
      </c>
    </row>
    <row r="156" spans="1:13" ht="12.75" hidden="1">
      <c r="A156" s="1" t="s">
        <v>238</v>
      </c>
      <c r="B156" s="12">
        <v>4608601569</v>
      </c>
      <c r="C156" s="12">
        <v>7598293000</v>
      </c>
      <c r="D156" s="12">
        <v>5613007457</v>
      </c>
      <c r="E156" s="12">
        <v>694690627</v>
      </c>
      <c r="F156" s="12">
        <v>158218372</v>
      </c>
      <c r="G156" s="12">
        <v>104769892</v>
      </c>
      <c r="H156" s="12">
        <v>242206688</v>
      </c>
      <c r="I156" s="12">
        <v>461055899</v>
      </c>
      <c r="J156" s="12">
        <v>203521208</v>
      </c>
      <c r="K156" s="12">
        <v>111850000</v>
      </c>
      <c r="L156" s="12">
        <v>296627000</v>
      </c>
      <c r="M156" s="12">
        <v>152380100</v>
      </c>
    </row>
    <row r="157" spans="1:13" ht="12.75" hidden="1">
      <c r="A157" s="1" t="s">
        <v>239</v>
      </c>
      <c r="B157" s="12">
        <v>4333687366</v>
      </c>
      <c r="C157" s="12">
        <v>6868127000</v>
      </c>
      <c r="D157" s="12">
        <v>4904395010</v>
      </c>
      <c r="E157" s="12">
        <v>697707207</v>
      </c>
      <c r="F157" s="12">
        <v>142187730</v>
      </c>
      <c r="G157" s="12">
        <v>94481876</v>
      </c>
      <c r="H157" s="12">
        <v>237348728</v>
      </c>
      <c r="I157" s="12">
        <v>418215161</v>
      </c>
      <c r="J157" s="12">
        <v>190976605</v>
      </c>
      <c r="K157" s="12">
        <v>104249000</v>
      </c>
      <c r="L157" s="12">
        <v>230634704</v>
      </c>
      <c r="M157" s="12">
        <v>146147300</v>
      </c>
    </row>
    <row r="158" spans="1:13" ht="12.75" hidden="1">
      <c r="A158" s="1" t="s">
        <v>240</v>
      </c>
      <c r="B158" s="12">
        <v>352269051</v>
      </c>
      <c r="C158" s="12">
        <v>252957340</v>
      </c>
      <c r="D158" s="12">
        <v>141184892</v>
      </c>
      <c r="E158" s="12">
        <v>26325411</v>
      </c>
      <c r="F158" s="12">
        <v>6881000</v>
      </c>
      <c r="G158" s="12">
        <v>3586809</v>
      </c>
      <c r="H158" s="12">
        <v>9539030</v>
      </c>
      <c r="I158" s="12">
        <v>13100000</v>
      </c>
      <c r="J158" s="12">
        <v>5883540</v>
      </c>
      <c r="K158" s="12">
        <v>7982709</v>
      </c>
      <c r="L158" s="12">
        <v>21623278</v>
      </c>
      <c r="M158" s="12">
        <v>15473600</v>
      </c>
    </row>
    <row r="159" spans="1:13" ht="12.75" hidden="1">
      <c r="A159" s="1" t="s">
        <v>241</v>
      </c>
      <c r="B159" s="12">
        <v>6803233156</v>
      </c>
      <c r="C159" s="12">
        <v>9006900000</v>
      </c>
      <c r="D159" s="12">
        <v>5898029300</v>
      </c>
      <c r="E159" s="12">
        <v>1360317000</v>
      </c>
      <c r="F159" s="12">
        <v>163000000</v>
      </c>
      <c r="G159" s="12">
        <v>194880000</v>
      </c>
      <c r="H159" s="12">
        <v>0</v>
      </c>
      <c r="I159" s="12">
        <v>466622719</v>
      </c>
      <c r="J159" s="12">
        <v>246077820</v>
      </c>
      <c r="K159" s="12">
        <v>66041404</v>
      </c>
      <c r="L159" s="12">
        <v>162223299</v>
      </c>
      <c r="M159" s="12">
        <v>0</v>
      </c>
    </row>
    <row r="160" spans="1:13" ht="12.75" hidden="1">
      <c r="A160" s="1" t="s">
        <v>242</v>
      </c>
      <c r="B160" s="12">
        <v>5977128828</v>
      </c>
      <c r="C160" s="12">
        <v>8256687024</v>
      </c>
      <c r="D160" s="12">
        <v>4595534000</v>
      </c>
      <c r="E160" s="12">
        <v>1114841589</v>
      </c>
      <c r="F160" s="12">
        <v>107450080</v>
      </c>
      <c r="G160" s="12">
        <v>131000000</v>
      </c>
      <c r="H160" s="12">
        <v>0</v>
      </c>
      <c r="I160" s="12">
        <v>372766412</v>
      </c>
      <c r="J160" s="12">
        <v>216808650</v>
      </c>
      <c r="K160" s="12">
        <v>56932200</v>
      </c>
      <c r="L160" s="12">
        <v>130338083</v>
      </c>
      <c r="M160" s="12">
        <v>0</v>
      </c>
    </row>
    <row r="161" spans="1:13" ht="12.75" hidden="1">
      <c r="A161" s="1" t="s">
        <v>243</v>
      </c>
      <c r="B161" s="12">
        <v>1755085387</v>
      </c>
      <c r="C161" s="12">
        <v>2768425000</v>
      </c>
      <c r="D161" s="12">
        <v>1308055286</v>
      </c>
      <c r="E161" s="12">
        <v>380918643</v>
      </c>
      <c r="F161" s="12">
        <v>70000000</v>
      </c>
      <c r="G161" s="12">
        <v>39906195</v>
      </c>
      <c r="H161" s="12">
        <v>0</v>
      </c>
      <c r="I161" s="12">
        <v>151403684</v>
      </c>
      <c r="J161" s="12">
        <v>45403890</v>
      </c>
      <c r="K161" s="12">
        <v>103838000</v>
      </c>
      <c r="L161" s="12">
        <v>144879922</v>
      </c>
      <c r="M161" s="12">
        <v>0</v>
      </c>
    </row>
    <row r="162" spans="1:13" ht="12.75" hidden="1">
      <c r="A162" s="1" t="s">
        <v>244</v>
      </c>
      <c r="B162" s="12">
        <v>1572840370</v>
      </c>
      <c r="C162" s="12">
        <v>2439141000</v>
      </c>
      <c r="D162" s="12">
        <v>1144880900</v>
      </c>
      <c r="E162" s="12">
        <v>334650000</v>
      </c>
      <c r="F162" s="12">
        <v>58126732</v>
      </c>
      <c r="G162" s="12">
        <v>25259643</v>
      </c>
      <c r="H162" s="12">
        <v>0</v>
      </c>
      <c r="I162" s="12">
        <v>111686034</v>
      </c>
      <c r="J162" s="12">
        <v>40003421</v>
      </c>
      <c r="K162" s="12">
        <v>92186727</v>
      </c>
      <c r="L162" s="12">
        <v>141588331</v>
      </c>
      <c r="M162" s="12">
        <v>0</v>
      </c>
    </row>
    <row r="163" spans="1:13" ht="12.75" hidden="1">
      <c r="A163" s="1" t="s">
        <v>245</v>
      </c>
      <c r="B163" s="12">
        <v>103326033</v>
      </c>
      <c r="C163" s="12">
        <v>129119000</v>
      </c>
      <c r="D163" s="12">
        <v>100059288</v>
      </c>
      <c r="E163" s="12">
        <v>32841255</v>
      </c>
      <c r="F163" s="12">
        <v>8400999</v>
      </c>
      <c r="G163" s="12">
        <v>7533416</v>
      </c>
      <c r="H163" s="12">
        <v>10190815</v>
      </c>
      <c r="I163" s="12">
        <v>21929548</v>
      </c>
      <c r="J163" s="12">
        <v>14199980</v>
      </c>
      <c r="K163" s="12">
        <v>8859000</v>
      </c>
      <c r="L163" s="12">
        <v>15308819</v>
      </c>
      <c r="M163" s="12">
        <v>8816000</v>
      </c>
    </row>
    <row r="164" spans="1:13" ht="12.75" hidden="1">
      <c r="A164" s="1" t="s">
        <v>246</v>
      </c>
      <c r="B164" s="12">
        <v>1241274219</v>
      </c>
      <c r="C164" s="12">
        <v>1880378674</v>
      </c>
      <c r="D164" s="12">
        <v>958696660</v>
      </c>
      <c r="E164" s="12">
        <v>415907410</v>
      </c>
      <c r="F164" s="12">
        <v>106398000</v>
      </c>
      <c r="G164" s="12">
        <v>29515678</v>
      </c>
      <c r="H164" s="12">
        <v>15953232</v>
      </c>
      <c r="I164" s="12">
        <v>195491637</v>
      </c>
      <c r="J164" s="12">
        <v>114891725</v>
      </c>
      <c r="K164" s="12">
        <v>7201000</v>
      </c>
      <c r="L164" s="12">
        <v>95506000</v>
      </c>
      <c r="M164" s="12">
        <v>8886500</v>
      </c>
    </row>
    <row r="165" spans="1:13" ht="12.75" hidden="1">
      <c r="A165" s="1" t="s">
        <v>247</v>
      </c>
      <c r="B165" s="12">
        <v>755824676</v>
      </c>
      <c r="C165" s="12">
        <v>2878764000</v>
      </c>
      <c r="D165" s="12">
        <v>3664450996</v>
      </c>
      <c r="E165" s="12">
        <v>89468000</v>
      </c>
      <c r="F165" s="12">
        <v>53343000</v>
      </c>
      <c r="G165" s="12">
        <v>1242670</v>
      </c>
      <c r="H165" s="12">
        <v>35267320</v>
      </c>
      <c r="I165" s="12">
        <v>201193855</v>
      </c>
      <c r="J165" s="12">
        <v>24660150</v>
      </c>
      <c r="K165" s="12">
        <v>8470000</v>
      </c>
      <c r="L165" s="12">
        <v>56893146</v>
      </c>
      <c r="M165" s="12">
        <v>0</v>
      </c>
    </row>
    <row r="166" ht="12.75">
      <c r="A166" s="27" t="s">
        <v>756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2" width="12.140625" style="0" bestFit="1" customWidth="1"/>
    <col min="4" max="4" width="10.00390625" style="0" bestFit="1" customWidth="1"/>
    <col min="5" max="5" width="10.421875" style="0" bestFit="1" customWidth="1"/>
    <col min="6" max="6" width="11.8515625" style="0" bestFit="1" customWidth="1"/>
    <col min="8" max="8" width="10.00390625" style="0" bestFit="1" customWidth="1"/>
    <col min="9" max="9" width="11.28125" style="0" bestFit="1" customWidth="1"/>
    <col min="10" max="12" width="10.00390625" style="0" bestFit="1" customWidth="1"/>
    <col min="13" max="13" width="9.8515625" style="0" bestFit="1" customWidth="1"/>
    <col min="14" max="14" width="11.28125" style="0" bestFit="1" customWidth="1"/>
    <col min="15" max="15" width="11.57421875" style="0" bestFit="1" customWidth="1"/>
    <col min="17" max="17" width="13.7109375" style="0" bestFit="1" customWidth="1"/>
    <col min="18" max="18" width="18.421875" style="0" bestFit="1" customWidth="1"/>
    <col min="19" max="20" width="10.00390625" style="0" bestFit="1" customWidth="1"/>
    <col min="21" max="21" width="10.28125" style="0" bestFit="1" customWidth="1"/>
    <col min="22" max="22" width="10.00390625" style="0" bestFit="1" customWidth="1"/>
    <col min="23" max="23" width="12.140625" style="0" bestFit="1" customWidth="1"/>
    <col min="24" max="28" width="10.00390625" style="0" bestFit="1" customWidth="1"/>
    <col min="29" max="29" width="11.28125" style="0" bestFit="1" customWidth="1"/>
    <col min="30" max="30" width="10.57421875" style="0" bestFit="1" customWidth="1"/>
    <col min="31" max="31" width="10.140625" style="0" bestFit="1" customWidth="1"/>
    <col min="32" max="32" width="10.00390625" style="0" bestFit="1" customWidth="1"/>
    <col min="34" max="34" width="10.00390625" style="0" bestFit="1" customWidth="1"/>
    <col min="35" max="35" width="10.421875" style="0" bestFit="1" customWidth="1"/>
    <col min="36" max="38" width="10.00390625" style="0" bestFit="1" customWidth="1"/>
    <col min="39" max="39" width="15.140625" style="0" bestFit="1" customWidth="1"/>
    <col min="40" max="40" width="10.00390625" style="0" bestFit="1" customWidth="1"/>
    <col min="41" max="41" width="12.140625" style="0" bestFit="1" customWidth="1"/>
    <col min="42" max="43" width="10.00390625" style="0" bestFit="1" customWidth="1"/>
    <col min="44" max="44" width="12.57421875" style="0" bestFit="1" customWidth="1"/>
    <col min="45" max="45" width="9.8515625" style="0" bestFit="1" customWidth="1"/>
    <col min="46" max="46" width="11.28125" style="0" bestFit="1" customWidth="1"/>
    <col min="47" max="47" width="10.421875" style="0" bestFit="1" customWidth="1"/>
    <col min="48" max="48" width="10.00390625" style="0" bestFit="1" customWidth="1"/>
    <col min="49" max="49" width="10.421875" style="0" bestFit="1" customWidth="1"/>
    <col min="50" max="50" width="9.8515625" style="0" bestFit="1" customWidth="1"/>
    <col min="51" max="51" width="11.28125" style="0" bestFit="1" customWidth="1"/>
    <col min="52" max="52" width="10.00390625" style="0" bestFit="1" customWidth="1"/>
    <col min="53" max="53" width="11.28125" style="0" bestFit="1" customWidth="1"/>
    <col min="54" max="54" width="10.00390625" style="0" bestFit="1" customWidth="1"/>
    <col min="55" max="55" width="9.8515625" style="0" bestFit="1" customWidth="1"/>
    <col min="56" max="57" width="10.00390625" style="0" bestFit="1" customWidth="1"/>
    <col min="59" max="59" width="10.00390625" style="0" bestFit="1" customWidth="1"/>
    <col min="60" max="60" width="11.00390625" style="0" bestFit="1" customWidth="1"/>
    <col min="61" max="61" width="10.140625" style="0" bestFit="1" customWidth="1"/>
    <col min="62" max="62" width="11.28125" style="0" bestFit="1" customWidth="1"/>
  </cols>
  <sheetData>
    <row r="1" spans="1:62" ht="15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</row>
    <row r="2" spans="1:62" ht="12.75">
      <c r="A2" s="67" t="s">
        <v>760</v>
      </c>
      <c r="B2" s="28" t="s">
        <v>326</v>
      </c>
      <c r="C2" s="28" t="s">
        <v>327</v>
      </c>
      <c r="D2" s="28" t="s">
        <v>328</v>
      </c>
      <c r="E2" s="28" t="s">
        <v>329</v>
      </c>
      <c r="F2" s="28" t="s">
        <v>330</v>
      </c>
      <c r="G2" s="28" t="s">
        <v>331</v>
      </c>
      <c r="H2" s="28" t="s">
        <v>332</v>
      </c>
      <c r="I2" s="28" t="s">
        <v>333</v>
      </c>
      <c r="J2" s="28" t="s">
        <v>334</v>
      </c>
      <c r="K2" s="28" t="s">
        <v>335</v>
      </c>
      <c r="L2" s="28" t="s">
        <v>336</v>
      </c>
      <c r="M2" s="28" t="s">
        <v>337</v>
      </c>
      <c r="N2" s="28" t="s">
        <v>338</v>
      </c>
      <c r="O2" s="28" t="s">
        <v>339</v>
      </c>
      <c r="P2" s="28" t="s">
        <v>340</v>
      </c>
      <c r="Q2" s="28" t="s">
        <v>341</v>
      </c>
      <c r="R2" s="28" t="s">
        <v>342</v>
      </c>
      <c r="S2" s="28" t="s">
        <v>343</v>
      </c>
      <c r="T2" s="28" t="s">
        <v>344</v>
      </c>
      <c r="U2" s="28" t="s">
        <v>345</v>
      </c>
      <c r="V2" s="28" t="s">
        <v>346</v>
      </c>
      <c r="W2" s="28" t="s">
        <v>347</v>
      </c>
      <c r="X2" s="28" t="s">
        <v>348</v>
      </c>
      <c r="Y2" s="28" t="s">
        <v>349</v>
      </c>
      <c r="Z2" s="28" t="s">
        <v>350</v>
      </c>
      <c r="AA2" s="28" t="s">
        <v>351</v>
      </c>
      <c r="AB2" s="28" t="s">
        <v>352</v>
      </c>
      <c r="AC2" s="28" t="s">
        <v>353</v>
      </c>
      <c r="AD2" s="28" t="s">
        <v>354</v>
      </c>
      <c r="AE2" s="28" t="s">
        <v>355</v>
      </c>
      <c r="AF2" s="28" t="s">
        <v>356</v>
      </c>
      <c r="AG2" s="28" t="s">
        <v>357</v>
      </c>
      <c r="AH2" s="28" t="s">
        <v>358</v>
      </c>
      <c r="AI2" s="28" t="s">
        <v>359</v>
      </c>
      <c r="AJ2" s="28" t="s">
        <v>360</v>
      </c>
      <c r="AK2" s="28" t="s">
        <v>361</v>
      </c>
      <c r="AL2" s="28" t="s">
        <v>362</v>
      </c>
      <c r="AM2" s="28" t="s">
        <v>363</v>
      </c>
      <c r="AN2" s="28" t="s">
        <v>364</v>
      </c>
      <c r="AO2" s="28" t="s">
        <v>365</v>
      </c>
      <c r="AP2" s="28" t="s">
        <v>366</v>
      </c>
      <c r="AQ2" s="28" t="s">
        <v>367</v>
      </c>
      <c r="AR2" s="28" t="s">
        <v>368</v>
      </c>
      <c r="AS2" s="28" t="s">
        <v>369</v>
      </c>
      <c r="AT2" s="28" t="s">
        <v>370</v>
      </c>
      <c r="AU2" s="28" t="s">
        <v>371</v>
      </c>
      <c r="AV2" s="28" t="s">
        <v>372</v>
      </c>
      <c r="AW2" s="28" t="s">
        <v>373</v>
      </c>
      <c r="AX2" s="28" t="s">
        <v>374</v>
      </c>
      <c r="AY2" s="28" t="s">
        <v>375</v>
      </c>
      <c r="AZ2" s="28" t="s">
        <v>376</v>
      </c>
      <c r="BA2" s="28" t="s">
        <v>377</v>
      </c>
      <c r="BB2" s="28" t="s">
        <v>378</v>
      </c>
      <c r="BC2" s="28" t="s">
        <v>379</v>
      </c>
      <c r="BD2" s="28" t="s">
        <v>380</v>
      </c>
      <c r="BE2" s="28" t="s">
        <v>381</v>
      </c>
      <c r="BF2" s="28" t="s">
        <v>382</v>
      </c>
      <c r="BG2" s="28" t="s">
        <v>383</v>
      </c>
      <c r="BH2" s="28" t="s">
        <v>384</v>
      </c>
      <c r="BI2" s="28" t="s">
        <v>385</v>
      </c>
      <c r="BJ2" s="29" t="s">
        <v>386</v>
      </c>
    </row>
    <row r="3" spans="1:62" ht="12.75">
      <c r="A3" s="30"/>
      <c r="B3" s="2" t="s">
        <v>387</v>
      </c>
      <c r="C3" s="2" t="s">
        <v>388</v>
      </c>
      <c r="D3" s="2" t="s">
        <v>389</v>
      </c>
      <c r="E3" s="2" t="s">
        <v>390</v>
      </c>
      <c r="F3" s="2" t="s">
        <v>391</v>
      </c>
      <c r="G3" s="2" t="s">
        <v>392</v>
      </c>
      <c r="H3" s="2" t="s">
        <v>393</v>
      </c>
      <c r="I3" s="2" t="s">
        <v>394</v>
      </c>
      <c r="J3" s="2" t="s">
        <v>395</v>
      </c>
      <c r="K3" s="2" t="s">
        <v>396</v>
      </c>
      <c r="L3" s="2" t="s">
        <v>397</v>
      </c>
      <c r="M3" s="2" t="s">
        <v>398</v>
      </c>
      <c r="N3" s="2" t="s">
        <v>399</v>
      </c>
      <c r="O3" s="2" t="s">
        <v>400</v>
      </c>
      <c r="P3" s="2" t="s">
        <v>401</v>
      </c>
      <c r="Q3" s="2" t="s">
        <v>402</v>
      </c>
      <c r="R3" s="2" t="s">
        <v>403</v>
      </c>
      <c r="S3" s="2" t="s">
        <v>404</v>
      </c>
      <c r="T3" s="2" t="s">
        <v>405</v>
      </c>
      <c r="U3" s="2" t="s">
        <v>406</v>
      </c>
      <c r="V3" s="2" t="s">
        <v>407</v>
      </c>
      <c r="W3" s="2" t="s">
        <v>408</v>
      </c>
      <c r="X3" s="2" t="s">
        <v>409</v>
      </c>
      <c r="Y3" s="2" t="s">
        <v>410</v>
      </c>
      <c r="Z3" s="2" t="s">
        <v>411</v>
      </c>
      <c r="AA3" s="2" t="s">
        <v>412</v>
      </c>
      <c r="AB3" s="2" t="s">
        <v>413</v>
      </c>
      <c r="AC3" s="2" t="s">
        <v>414</v>
      </c>
      <c r="AD3" s="2" t="s">
        <v>415</v>
      </c>
      <c r="AE3" s="2" t="s">
        <v>416</v>
      </c>
      <c r="AF3" s="2" t="s">
        <v>417</v>
      </c>
      <c r="AG3" s="2" t="s">
        <v>418</v>
      </c>
      <c r="AH3" s="2" t="s">
        <v>419</v>
      </c>
      <c r="AI3" s="2" t="s">
        <v>420</v>
      </c>
      <c r="AJ3" s="2" t="s">
        <v>421</v>
      </c>
      <c r="AK3" s="2" t="s">
        <v>422</v>
      </c>
      <c r="AL3" s="2" t="s">
        <v>423</v>
      </c>
      <c r="AM3" s="2" t="s">
        <v>424</v>
      </c>
      <c r="AN3" s="2" t="s">
        <v>425</v>
      </c>
      <c r="AO3" s="2" t="s">
        <v>426</v>
      </c>
      <c r="AP3" s="2" t="s">
        <v>427</v>
      </c>
      <c r="AQ3" s="2" t="s">
        <v>428</v>
      </c>
      <c r="AR3" s="2" t="s">
        <v>429</v>
      </c>
      <c r="AS3" s="2" t="s">
        <v>430</v>
      </c>
      <c r="AT3" s="2" t="s">
        <v>431</v>
      </c>
      <c r="AU3" s="2" t="s">
        <v>432</v>
      </c>
      <c r="AV3" s="2" t="s">
        <v>433</v>
      </c>
      <c r="AW3" s="2" t="s">
        <v>434</v>
      </c>
      <c r="AX3" s="2" t="s">
        <v>435</v>
      </c>
      <c r="AY3" s="2" t="s">
        <v>436</v>
      </c>
      <c r="AZ3" s="2" t="s">
        <v>437</v>
      </c>
      <c r="BA3" s="2" t="s">
        <v>438</v>
      </c>
      <c r="BB3" s="2" t="s">
        <v>439</v>
      </c>
      <c r="BC3" s="2" t="s">
        <v>440</v>
      </c>
      <c r="BD3" s="2" t="s">
        <v>441</v>
      </c>
      <c r="BE3" s="2" t="s">
        <v>442</v>
      </c>
      <c r="BF3" s="2" t="s">
        <v>443</v>
      </c>
      <c r="BG3" s="2" t="s">
        <v>444</v>
      </c>
      <c r="BH3" s="2" t="s">
        <v>445</v>
      </c>
      <c r="BI3" s="2" t="s">
        <v>446</v>
      </c>
      <c r="BJ3" s="31" t="s">
        <v>447</v>
      </c>
    </row>
    <row r="4" spans="1:62" ht="12.75">
      <c r="A4" s="30"/>
      <c r="B4" s="2" t="s">
        <v>98</v>
      </c>
      <c r="C4" s="2" t="s">
        <v>93</v>
      </c>
      <c r="D4" s="2" t="s">
        <v>95</v>
      </c>
      <c r="E4" s="2" t="s">
        <v>93</v>
      </c>
      <c r="F4" s="2" t="s">
        <v>93</v>
      </c>
      <c r="G4" s="2" t="s">
        <v>93</v>
      </c>
      <c r="H4" s="2" t="s">
        <v>448</v>
      </c>
      <c r="I4" s="2" t="s">
        <v>98</v>
      </c>
      <c r="J4" s="2" t="s">
        <v>93</v>
      </c>
      <c r="K4" s="2" t="s">
        <v>95</v>
      </c>
      <c r="L4" s="2" t="s">
        <v>93</v>
      </c>
      <c r="M4" s="2" t="s">
        <v>93</v>
      </c>
      <c r="N4" s="2" t="s">
        <v>98</v>
      </c>
      <c r="O4" s="2" t="s">
        <v>95</v>
      </c>
      <c r="P4" s="2" t="s">
        <v>93</v>
      </c>
      <c r="Q4" s="2" t="s">
        <v>95</v>
      </c>
      <c r="R4" s="2" t="s">
        <v>98</v>
      </c>
      <c r="S4" s="2" t="s">
        <v>93</v>
      </c>
      <c r="T4" s="2" t="s">
        <v>95</v>
      </c>
      <c r="U4" s="2" t="s">
        <v>93</v>
      </c>
      <c r="V4" s="2" t="s">
        <v>93</v>
      </c>
      <c r="W4" s="2" t="s">
        <v>95</v>
      </c>
      <c r="X4" s="2" t="s">
        <v>95</v>
      </c>
      <c r="Y4" s="2" t="s">
        <v>93</v>
      </c>
      <c r="Z4" s="2" t="s">
        <v>93</v>
      </c>
      <c r="AA4" s="2" t="s">
        <v>95</v>
      </c>
      <c r="AB4" s="2" t="s">
        <v>93</v>
      </c>
      <c r="AC4" s="2" t="s">
        <v>98</v>
      </c>
      <c r="AD4" s="2" t="s">
        <v>93</v>
      </c>
      <c r="AE4" s="2" t="s">
        <v>93</v>
      </c>
      <c r="AF4" s="2" t="s">
        <v>93</v>
      </c>
      <c r="AG4" s="2" t="s">
        <v>93</v>
      </c>
      <c r="AH4" s="2" t="s">
        <v>93</v>
      </c>
      <c r="AI4" s="2" t="s">
        <v>93</v>
      </c>
      <c r="AJ4" s="2" t="s">
        <v>93</v>
      </c>
      <c r="AK4" s="2" t="s">
        <v>93</v>
      </c>
      <c r="AL4" s="2" t="s">
        <v>95</v>
      </c>
      <c r="AM4" s="2" t="s">
        <v>95</v>
      </c>
      <c r="AN4" s="2" t="s">
        <v>93</v>
      </c>
      <c r="AO4" s="2" t="s">
        <v>449</v>
      </c>
      <c r="AP4" s="2" t="s">
        <v>93</v>
      </c>
      <c r="AQ4" s="2" t="s">
        <v>93</v>
      </c>
      <c r="AR4" s="2" t="s">
        <v>95</v>
      </c>
      <c r="AS4" s="2" t="s">
        <v>95</v>
      </c>
      <c r="AT4" s="2" t="s">
        <v>98</v>
      </c>
      <c r="AU4" s="2" t="s">
        <v>93</v>
      </c>
      <c r="AV4" s="2" t="s">
        <v>93</v>
      </c>
      <c r="AW4" s="2" t="s">
        <v>93</v>
      </c>
      <c r="AX4" s="2" t="s">
        <v>95</v>
      </c>
      <c r="AY4" s="2" t="s">
        <v>98</v>
      </c>
      <c r="AZ4" s="2" t="s">
        <v>93</v>
      </c>
      <c r="BA4" s="2" t="s">
        <v>98</v>
      </c>
      <c r="BB4" s="2" t="s">
        <v>93</v>
      </c>
      <c r="BC4" s="2" t="s">
        <v>95</v>
      </c>
      <c r="BD4" s="2" t="s">
        <v>93</v>
      </c>
      <c r="BE4" s="2" t="s">
        <v>95</v>
      </c>
      <c r="BF4" s="2" t="s">
        <v>450</v>
      </c>
      <c r="BG4" s="2" t="s">
        <v>451</v>
      </c>
      <c r="BH4" s="2" t="s">
        <v>93</v>
      </c>
      <c r="BI4" s="2" t="s">
        <v>95</v>
      </c>
      <c r="BJ4" s="31" t="s">
        <v>93</v>
      </c>
    </row>
    <row r="5" spans="1:62" ht="16.5">
      <c r="A5" s="32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3"/>
    </row>
    <row r="6" spans="1:62" ht="12.75">
      <c r="A6" s="34" t="s">
        <v>110</v>
      </c>
      <c r="B6" s="4">
        <v>23662217745</v>
      </c>
      <c r="C6" s="4">
        <v>37602000</v>
      </c>
      <c r="D6" s="4">
        <v>127261370</v>
      </c>
      <c r="E6" s="4">
        <v>99559291</v>
      </c>
      <c r="F6" s="4">
        <v>87148893</v>
      </c>
      <c r="G6" s="4">
        <v>30904000</v>
      </c>
      <c r="H6" s="4">
        <v>578696095</v>
      </c>
      <c r="I6" s="4">
        <v>665138432</v>
      </c>
      <c r="J6" s="4">
        <v>84665000</v>
      </c>
      <c r="K6" s="4">
        <v>223632819</v>
      </c>
      <c r="L6" s="4">
        <v>98936478</v>
      </c>
      <c r="M6" s="4">
        <v>54226521</v>
      </c>
      <c r="N6" s="4">
        <v>2987790076</v>
      </c>
      <c r="O6" s="4">
        <v>48404000</v>
      </c>
      <c r="P6" s="4">
        <v>45803289</v>
      </c>
      <c r="Q6" s="4">
        <v>447246976</v>
      </c>
      <c r="R6" s="4">
        <v>564730422</v>
      </c>
      <c r="S6" s="4">
        <v>64136389</v>
      </c>
      <c r="T6" s="4">
        <v>270938000</v>
      </c>
      <c r="U6" s="4">
        <v>93311922</v>
      </c>
      <c r="V6" s="4">
        <v>76956000</v>
      </c>
      <c r="W6" s="4">
        <v>422748808</v>
      </c>
      <c r="X6" s="4">
        <v>197867918</v>
      </c>
      <c r="Y6" s="4">
        <v>118274957</v>
      </c>
      <c r="Z6" s="4">
        <v>77135500</v>
      </c>
      <c r="AA6" s="4">
        <v>125993500</v>
      </c>
      <c r="AB6" s="4">
        <v>224570086</v>
      </c>
      <c r="AC6" s="4">
        <v>1326738185</v>
      </c>
      <c r="AD6" s="4">
        <v>42990320</v>
      </c>
      <c r="AE6" s="4">
        <v>62992905</v>
      </c>
      <c r="AF6" s="4">
        <v>131679000</v>
      </c>
      <c r="AG6" s="4">
        <v>75864721</v>
      </c>
      <c r="AH6" s="4">
        <v>111126250</v>
      </c>
      <c r="AI6" s="4">
        <v>368206337</v>
      </c>
      <c r="AJ6" s="4">
        <v>109414869</v>
      </c>
      <c r="AK6" s="4">
        <v>173235500</v>
      </c>
      <c r="AL6" s="4">
        <v>397488714</v>
      </c>
      <c r="AM6" s="4">
        <v>81906315</v>
      </c>
      <c r="AN6" s="4">
        <v>88654316</v>
      </c>
      <c r="AO6" s="4">
        <v>25711000</v>
      </c>
      <c r="AP6" s="4">
        <v>35937718</v>
      </c>
      <c r="AQ6" s="4">
        <v>83158000</v>
      </c>
      <c r="AR6" s="4">
        <v>251311714</v>
      </c>
      <c r="AS6" s="4">
        <v>55859349</v>
      </c>
      <c r="AT6" s="4">
        <v>1838067600</v>
      </c>
      <c r="AU6" s="4">
        <v>59321000</v>
      </c>
      <c r="AV6" s="4">
        <v>194897250</v>
      </c>
      <c r="AW6" s="4">
        <v>60454000</v>
      </c>
      <c r="AX6" s="4">
        <v>91319000</v>
      </c>
      <c r="AY6" s="4">
        <v>486509536</v>
      </c>
      <c r="AZ6" s="4">
        <v>131700160</v>
      </c>
      <c r="BA6" s="4">
        <v>932386293</v>
      </c>
      <c r="BB6" s="4">
        <v>74517000</v>
      </c>
      <c r="BC6" s="4">
        <v>65284571</v>
      </c>
      <c r="BD6" s="4">
        <v>428562750</v>
      </c>
      <c r="BE6" s="4">
        <v>61614723</v>
      </c>
      <c r="BF6" s="4">
        <v>34940013</v>
      </c>
      <c r="BG6" s="4">
        <v>249720927</v>
      </c>
      <c r="BH6" s="4">
        <v>79167023</v>
      </c>
      <c r="BI6" s="4">
        <v>115596757</v>
      </c>
      <c r="BJ6" s="35">
        <v>276679490</v>
      </c>
    </row>
    <row r="7" spans="1:62" ht="12.75">
      <c r="A7" s="36" t="s">
        <v>111</v>
      </c>
      <c r="B7" s="5">
        <v>23751278429</v>
      </c>
      <c r="C7" s="5">
        <v>43275000</v>
      </c>
      <c r="D7" s="5">
        <v>142271220</v>
      </c>
      <c r="E7" s="5">
        <v>86758921</v>
      </c>
      <c r="F7" s="5">
        <v>85538531</v>
      </c>
      <c r="G7" s="5">
        <v>29743000</v>
      </c>
      <c r="H7" s="5">
        <v>578696095</v>
      </c>
      <c r="I7" s="5">
        <v>624545089</v>
      </c>
      <c r="J7" s="5">
        <v>84665000</v>
      </c>
      <c r="K7" s="5">
        <v>223478118</v>
      </c>
      <c r="L7" s="5">
        <v>96684000</v>
      </c>
      <c r="M7" s="5">
        <v>32533397</v>
      </c>
      <c r="N7" s="5">
        <v>2982646720</v>
      </c>
      <c r="O7" s="5">
        <v>56387000</v>
      </c>
      <c r="P7" s="5">
        <v>45803285</v>
      </c>
      <c r="Q7" s="5">
        <v>482571017</v>
      </c>
      <c r="R7" s="5">
        <v>640794780</v>
      </c>
      <c r="S7" s="5">
        <v>100666913</v>
      </c>
      <c r="T7" s="5">
        <v>302261000</v>
      </c>
      <c r="U7" s="5">
        <v>93311669</v>
      </c>
      <c r="V7" s="5">
        <v>65205000</v>
      </c>
      <c r="W7" s="5">
        <v>407969296</v>
      </c>
      <c r="X7" s="5">
        <v>197459267</v>
      </c>
      <c r="Y7" s="5">
        <v>118264598</v>
      </c>
      <c r="Z7" s="5">
        <v>72735672</v>
      </c>
      <c r="AA7" s="5">
        <v>154625000</v>
      </c>
      <c r="AB7" s="5">
        <v>207027098</v>
      </c>
      <c r="AC7" s="5">
        <v>1414018616</v>
      </c>
      <c r="AD7" s="5">
        <v>41027893</v>
      </c>
      <c r="AE7" s="5">
        <v>62992440</v>
      </c>
      <c r="AF7" s="5">
        <v>126353678</v>
      </c>
      <c r="AG7" s="5">
        <v>75864990</v>
      </c>
      <c r="AH7" s="5">
        <v>109625668</v>
      </c>
      <c r="AI7" s="5">
        <v>368146280</v>
      </c>
      <c r="AJ7" s="5">
        <v>112169791</v>
      </c>
      <c r="AK7" s="5">
        <v>206739229</v>
      </c>
      <c r="AL7" s="5">
        <v>356842598</v>
      </c>
      <c r="AM7" s="5">
        <v>51855471</v>
      </c>
      <c r="AN7" s="5">
        <v>88654316</v>
      </c>
      <c r="AO7" s="5">
        <v>25711000</v>
      </c>
      <c r="AP7" s="5">
        <v>35064815</v>
      </c>
      <c r="AQ7" s="5">
        <v>82967585</v>
      </c>
      <c r="AR7" s="5">
        <v>251311715</v>
      </c>
      <c r="AS7" s="5">
        <v>50370896</v>
      </c>
      <c r="AT7" s="5">
        <v>1812293800</v>
      </c>
      <c r="AU7" s="5">
        <v>50401998</v>
      </c>
      <c r="AV7" s="5">
        <v>194852899</v>
      </c>
      <c r="AW7" s="5">
        <v>60987000</v>
      </c>
      <c r="AX7" s="5">
        <v>53271000</v>
      </c>
      <c r="AY7" s="5">
        <v>496489540</v>
      </c>
      <c r="AZ7" s="5">
        <v>115617259</v>
      </c>
      <c r="BA7" s="5">
        <v>932346446</v>
      </c>
      <c r="BB7" s="5">
        <v>74517000</v>
      </c>
      <c r="BC7" s="5">
        <v>64271996</v>
      </c>
      <c r="BD7" s="5">
        <v>428483876</v>
      </c>
      <c r="BE7" s="5">
        <v>57457000</v>
      </c>
      <c r="BF7" s="5">
        <v>34891248</v>
      </c>
      <c r="BG7" s="5">
        <v>227865574</v>
      </c>
      <c r="BH7" s="5">
        <v>73633105</v>
      </c>
      <c r="BI7" s="5">
        <v>115596757</v>
      </c>
      <c r="BJ7" s="37">
        <v>230123413</v>
      </c>
    </row>
    <row r="8" spans="1:62" ht="12.75">
      <c r="A8" s="36" t="s">
        <v>112</v>
      </c>
      <c r="B8" s="5">
        <f>+B6-B7</f>
        <v>-89060684</v>
      </c>
      <c r="C8" s="5">
        <f aca="true" t="shared" si="0" ref="C8:BJ8">+C6-C7</f>
        <v>-5673000</v>
      </c>
      <c r="D8" s="5">
        <f t="shared" si="0"/>
        <v>-15009850</v>
      </c>
      <c r="E8" s="5">
        <f t="shared" si="0"/>
        <v>12800370</v>
      </c>
      <c r="F8" s="5">
        <f t="shared" si="0"/>
        <v>1610362</v>
      </c>
      <c r="G8" s="5">
        <f t="shared" si="0"/>
        <v>1161000</v>
      </c>
      <c r="H8" s="5">
        <f t="shared" si="0"/>
        <v>0</v>
      </c>
      <c r="I8" s="5">
        <f t="shared" si="0"/>
        <v>40593343</v>
      </c>
      <c r="J8" s="5">
        <f t="shared" si="0"/>
        <v>0</v>
      </c>
      <c r="K8" s="5">
        <f t="shared" si="0"/>
        <v>154701</v>
      </c>
      <c r="L8" s="5">
        <f t="shared" si="0"/>
        <v>2252478</v>
      </c>
      <c r="M8" s="5">
        <f t="shared" si="0"/>
        <v>21693124</v>
      </c>
      <c r="N8" s="5">
        <f t="shared" si="0"/>
        <v>5143356</v>
      </c>
      <c r="O8" s="5">
        <f t="shared" si="0"/>
        <v>-7983000</v>
      </c>
      <c r="P8" s="5">
        <f t="shared" si="0"/>
        <v>4</v>
      </c>
      <c r="Q8" s="5">
        <f t="shared" si="0"/>
        <v>-35324041</v>
      </c>
      <c r="R8" s="5">
        <f t="shared" si="0"/>
        <v>-76064358</v>
      </c>
      <c r="S8" s="5">
        <f t="shared" si="0"/>
        <v>-36530524</v>
      </c>
      <c r="T8" s="5">
        <f t="shared" si="0"/>
        <v>-31323000</v>
      </c>
      <c r="U8" s="5">
        <f t="shared" si="0"/>
        <v>253</v>
      </c>
      <c r="V8" s="5">
        <f t="shared" si="0"/>
        <v>11751000</v>
      </c>
      <c r="W8" s="5">
        <f t="shared" si="0"/>
        <v>14779512</v>
      </c>
      <c r="X8" s="5">
        <f t="shared" si="0"/>
        <v>408651</v>
      </c>
      <c r="Y8" s="5">
        <f t="shared" si="0"/>
        <v>10359</v>
      </c>
      <c r="Z8" s="5">
        <f t="shared" si="0"/>
        <v>4399828</v>
      </c>
      <c r="AA8" s="5">
        <f t="shared" si="0"/>
        <v>-28631500</v>
      </c>
      <c r="AB8" s="5">
        <f t="shared" si="0"/>
        <v>17542988</v>
      </c>
      <c r="AC8" s="5">
        <f t="shared" si="0"/>
        <v>-87280431</v>
      </c>
      <c r="AD8" s="5">
        <f t="shared" si="0"/>
        <v>1962427</v>
      </c>
      <c r="AE8" s="5">
        <f t="shared" si="0"/>
        <v>465</v>
      </c>
      <c r="AF8" s="5">
        <f t="shared" si="0"/>
        <v>5325322</v>
      </c>
      <c r="AG8" s="5">
        <f t="shared" si="0"/>
        <v>-269</v>
      </c>
      <c r="AH8" s="5">
        <f t="shared" si="0"/>
        <v>1500582</v>
      </c>
      <c r="AI8" s="5">
        <f t="shared" si="0"/>
        <v>60057</v>
      </c>
      <c r="AJ8" s="5">
        <f t="shared" si="0"/>
        <v>-2754922</v>
      </c>
      <c r="AK8" s="5">
        <f t="shared" si="0"/>
        <v>-33503729</v>
      </c>
      <c r="AL8" s="5">
        <f t="shared" si="0"/>
        <v>40646116</v>
      </c>
      <c r="AM8" s="5">
        <f t="shared" si="0"/>
        <v>30050844</v>
      </c>
      <c r="AN8" s="5">
        <f t="shared" si="0"/>
        <v>0</v>
      </c>
      <c r="AO8" s="5">
        <f t="shared" si="0"/>
        <v>0</v>
      </c>
      <c r="AP8" s="5">
        <f t="shared" si="0"/>
        <v>872903</v>
      </c>
      <c r="AQ8" s="5">
        <f t="shared" si="0"/>
        <v>190415</v>
      </c>
      <c r="AR8" s="5">
        <f t="shared" si="0"/>
        <v>-1</v>
      </c>
      <c r="AS8" s="5">
        <f t="shared" si="0"/>
        <v>5488453</v>
      </c>
      <c r="AT8" s="5">
        <f t="shared" si="0"/>
        <v>25773800</v>
      </c>
      <c r="AU8" s="5">
        <f t="shared" si="0"/>
        <v>8919002</v>
      </c>
      <c r="AV8" s="5">
        <f t="shared" si="0"/>
        <v>44351</v>
      </c>
      <c r="AW8" s="5">
        <f t="shared" si="0"/>
        <v>-533000</v>
      </c>
      <c r="AX8" s="5">
        <f t="shared" si="0"/>
        <v>38048000</v>
      </c>
      <c r="AY8" s="5">
        <f t="shared" si="0"/>
        <v>-9980004</v>
      </c>
      <c r="AZ8" s="5">
        <f t="shared" si="0"/>
        <v>16082901</v>
      </c>
      <c r="BA8" s="5">
        <f t="shared" si="0"/>
        <v>39847</v>
      </c>
      <c r="BB8" s="5">
        <f t="shared" si="0"/>
        <v>0</v>
      </c>
      <c r="BC8" s="5">
        <f t="shared" si="0"/>
        <v>1012575</v>
      </c>
      <c r="BD8" s="5">
        <f t="shared" si="0"/>
        <v>78874</v>
      </c>
      <c r="BE8" s="5">
        <f t="shared" si="0"/>
        <v>4157723</v>
      </c>
      <c r="BF8" s="5">
        <f t="shared" si="0"/>
        <v>48765</v>
      </c>
      <c r="BG8" s="5">
        <f t="shared" si="0"/>
        <v>21855353</v>
      </c>
      <c r="BH8" s="5">
        <f t="shared" si="0"/>
        <v>5533918</v>
      </c>
      <c r="BI8" s="5">
        <f t="shared" si="0"/>
        <v>0</v>
      </c>
      <c r="BJ8" s="37">
        <f t="shared" si="0"/>
        <v>46556077</v>
      </c>
    </row>
    <row r="9" spans="1:62" ht="12.75">
      <c r="A9" s="36" t="s">
        <v>113</v>
      </c>
      <c r="B9" s="5">
        <v>4051298365</v>
      </c>
      <c r="C9" s="5">
        <v>16272388</v>
      </c>
      <c r="D9" s="5">
        <v>3797149</v>
      </c>
      <c r="E9" s="5">
        <v>-642</v>
      </c>
      <c r="F9" s="5">
        <v>-12</v>
      </c>
      <c r="G9" s="5">
        <v>23622810</v>
      </c>
      <c r="H9" s="5">
        <v>55625964</v>
      </c>
      <c r="I9" s="5">
        <v>106402390</v>
      </c>
      <c r="J9" s="5">
        <v>15442960</v>
      </c>
      <c r="K9" s="5">
        <v>-6119889</v>
      </c>
      <c r="L9" s="5">
        <v>-1531433</v>
      </c>
      <c r="M9" s="5">
        <v>6282311</v>
      </c>
      <c r="N9" s="5">
        <v>-875495</v>
      </c>
      <c r="O9" s="5">
        <v>3819996</v>
      </c>
      <c r="P9" s="5">
        <v>4760996</v>
      </c>
      <c r="Q9" s="5">
        <v>124489287</v>
      </c>
      <c r="R9" s="5">
        <v>621051948</v>
      </c>
      <c r="S9" s="5">
        <v>7750000</v>
      </c>
      <c r="T9" s="5">
        <v>2586996</v>
      </c>
      <c r="U9" s="5">
        <v>13652476</v>
      </c>
      <c r="V9" s="5">
        <v>12249448</v>
      </c>
      <c r="W9" s="5">
        <v>701597228</v>
      </c>
      <c r="X9" s="5">
        <v>4413473</v>
      </c>
      <c r="Y9" s="5">
        <v>40254317</v>
      </c>
      <c r="Z9" s="5">
        <v>81875446</v>
      </c>
      <c r="AA9" s="5">
        <v>12562000</v>
      </c>
      <c r="AB9" s="5">
        <v>256856997</v>
      </c>
      <c r="AC9" s="5">
        <v>-22292895</v>
      </c>
      <c r="AD9" s="5">
        <v>19784996</v>
      </c>
      <c r="AE9" s="5">
        <v>-43073940</v>
      </c>
      <c r="AF9" s="5">
        <v>49985657</v>
      </c>
      <c r="AG9" s="5">
        <v>1777277</v>
      </c>
      <c r="AH9" s="5">
        <v>1351970</v>
      </c>
      <c r="AI9" s="5">
        <v>664535</v>
      </c>
      <c r="AJ9" s="5">
        <v>6795501</v>
      </c>
      <c r="AK9" s="5">
        <v>114970996</v>
      </c>
      <c r="AL9" s="5">
        <v>259779444</v>
      </c>
      <c r="AM9" s="5">
        <v>66605479</v>
      </c>
      <c r="AN9" s="5">
        <v>40221000</v>
      </c>
      <c r="AO9" s="5">
        <v>40623100</v>
      </c>
      <c r="AP9" s="5">
        <v>137092392</v>
      </c>
      <c r="AQ9" s="5">
        <v>3178964</v>
      </c>
      <c r="AR9" s="5">
        <v>290187969</v>
      </c>
      <c r="AS9" s="5">
        <v>2088444</v>
      </c>
      <c r="AT9" s="5">
        <v>93926000</v>
      </c>
      <c r="AU9" s="5">
        <v>2931003</v>
      </c>
      <c r="AV9" s="5">
        <v>1479000</v>
      </c>
      <c r="AW9" s="5">
        <v>40341000</v>
      </c>
      <c r="AX9" s="5">
        <v>-43938976</v>
      </c>
      <c r="AY9" s="5">
        <v>294029053</v>
      </c>
      <c r="AZ9" s="5">
        <v>51988565</v>
      </c>
      <c r="BA9" s="5">
        <v>106309086</v>
      </c>
      <c r="BB9" s="5">
        <v>16719011</v>
      </c>
      <c r="BC9" s="5">
        <v>9540000</v>
      </c>
      <c r="BD9" s="5">
        <v>70420339</v>
      </c>
      <c r="BE9" s="5">
        <v>43372000</v>
      </c>
      <c r="BF9" s="5">
        <v>5593995</v>
      </c>
      <c r="BG9" s="5">
        <v>55668</v>
      </c>
      <c r="BH9" s="5">
        <v>7698733</v>
      </c>
      <c r="BI9" s="5">
        <v>9211000</v>
      </c>
      <c r="BJ9" s="37">
        <v>31055392</v>
      </c>
    </row>
    <row r="10" spans="1:62" ht="25.5">
      <c r="A10" s="36" t="s">
        <v>114</v>
      </c>
      <c r="B10" s="5">
        <v>324381649</v>
      </c>
      <c r="C10" s="5">
        <v>14096988</v>
      </c>
      <c r="D10" s="5">
        <v>2156844</v>
      </c>
      <c r="E10" s="5">
        <v>-642</v>
      </c>
      <c r="F10" s="5">
        <v>-12</v>
      </c>
      <c r="G10" s="5">
        <v>2930810</v>
      </c>
      <c r="H10" s="5">
        <v>41348323</v>
      </c>
      <c r="I10" s="5">
        <v>48374123</v>
      </c>
      <c r="J10" s="5">
        <v>6370960</v>
      </c>
      <c r="K10" s="5">
        <v>5340111</v>
      </c>
      <c r="L10" s="5">
        <v>-1531168</v>
      </c>
      <c r="M10" s="5">
        <v>1235311</v>
      </c>
      <c r="N10" s="5">
        <v>-6329991</v>
      </c>
      <c r="O10" s="5">
        <v>3819996</v>
      </c>
      <c r="P10" s="5">
        <v>3007996</v>
      </c>
      <c r="Q10" s="5">
        <v>40624572</v>
      </c>
      <c r="R10" s="5">
        <v>15825948</v>
      </c>
      <c r="S10" s="5">
        <v>500000</v>
      </c>
      <c r="T10" s="5">
        <v>315996</v>
      </c>
      <c r="U10" s="5">
        <v>0</v>
      </c>
      <c r="V10" s="5">
        <v>-9376085</v>
      </c>
      <c r="W10" s="5">
        <v>-14780772</v>
      </c>
      <c r="X10" s="5">
        <v>-34823955</v>
      </c>
      <c r="Y10" s="5">
        <v>23220317</v>
      </c>
      <c r="Z10" s="5">
        <v>9582446</v>
      </c>
      <c r="AA10" s="5">
        <v>-28256000</v>
      </c>
      <c r="AB10" s="5">
        <v>248413997</v>
      </c>
      <c r="AC10" s="5">
        <v>-556097895</v>
      </c>
      <c r="AD10" s="5">
        <v>8982996</v>
      </c>
      <c r="AE10" s="5">
        <v>-24119940</v>
      </c>
      <c r="AF10" s="5">
        <v>12795697</v>
      </c>
      <c r="AG10" s="5">
        <v>1276231</v>
      </c>
      <c r="AH10" s="5">
        <v>-827030</v>
      </c>
      <c r="AI10" s="5">
        <v>-1795465</v>
      </c>
      <c r="AJ10" s="5">
        <v>10891405</v>
      </c>
      <c r="AK10" s="5">
        <v>104717996</v>
      </c>
      <c r="AL10" s="5">
        <v>75446268</v>
      </c>
      <c r="AM10" s="5">
        <v>8094143</v>
      </c>
      <c r="AN10" s="5">
        <v>40221000</v>
      </c>
      <c r="AO10" s="5">
        <v>26186100</v>
      </c>
      <c r="AP10" s="5">
        <v>28150392</v>
      </c>
      <c r="AQ10" s="5">
        <v>6178964</v>
      </c>
      <c r="AR10" s="5">
        <v>96002969</v>
      </c>
      <c r="AS10" s="5">
        <v>2088444</v>
      </c>
      <c r="AT10" s="5">
        <v>-64820000</v>
      </c>
      <c r="AU10" s="5">
        <v>2931003</v>
      </c>
      <c r="AV10" s="5">
        <v>-527000</v>
      </c>
      <c r="AW10" s="5">
        <v>2197000</v>
      </c>
      <c r="AX10" s="5">
        <v>24</v>
      </c>
      <c r="AY10" s="5">
        <v>-36772948</v>
      </c>
      <c r="AZ10" s="5">
        <v>10263564</v>
      </c>
      <c r="BA10" s="5">
        <v>-131429842</v>
      </c>
      <c r="BB10" s="5">
        <v>15800011</v>
      </c>
      <c r="BC10" s="5">
        <v>7786000</v>
      </c>
      <c r="BD10" s="5">
        <v>8420340</v>
      </c>
      <c r="BE10" s="5">
        <v>-8904000</v>
      </c>
      <c r="BF10" s="5">
        <v>4409995</v>
      </c>
      <c r="BG10" s="5">
        <v>55668</v>
      </c>
      <c r="BH10" s="5">
        <v>7698733</v>
      </c>
      <c r="BI10" s="5">
        <v>0</v>
      </c>
      <c r="BJ10" s="37">
        <v>29555392</v>
      </c>
    </row>
    <row r="11" spans="1:62" ht="25.5">
      <c r="A11" s="36" t="s">
        <v>115</v>
      </c>
      <c r="B11" s="5">
        <f>IF((B130+B131)=0,0,(B132-(B137-(((B134+B135+B136)*(B129/(B130+B131)))-B133))))</f>
        <v>3139205088.0149364</v>
      </c>
      <c r="C11" s="5">
        <f aca="true" t="shared" si="1" ref="C11:BJ11">IF((C130+C131)=0,0,(C132-(C137-(((C134+C135+C136)*(C129/(C130+C131)))-C133))))</f>
        <v>-1264488.9979879279</v>
      </c>
      <c r="D11" s="5">
        <f t="shared" si="1"/>
        <v>17418279.71707475</v>
      </c>
      <c r="E11" s="5">
        <f t="shared" si="1"/>
        <v>1666000</v>
      </c>
      <c r="F11" s="5">
        <f t="shared" si="1"/>
        <v>-3444878.7525181547</v>
      </c>
      <c r="G11" s="5">
        <f t="shared" si="1"/>
        <v>17549000</v>
      </c>
      <c r="H11" s="5">
        <f t="shared" si="1"/>
        <v>249791077.13397288</v>
      </c>
      <c r="I11" s="5">
        <f t="shared" si="1"/>
        <v>-118616691.13670868</v>
      </c>
      <c r="J11" s="5">
        <f t="shared" si="1"/>
        <v>18852753.83024044</v>
      </c>
      <c r="K11" s="5">
        <f t="shared" si="1"/>
        <v>-4900211.439857483</v>
      </c>
      <c r="L11" s="5">
        <f t="shared" si="1"/>
        <v>39910716.215468116</v>
      </c>
      <c r="M11" s="5">
        <f t="shared" si="1"/>
        <v>5945704.507682739</v>
      </c>
      <c r="N11" s="5">
        <f t="shared" si="1"/>
        <v>344892470.2331487</v>
      </c>
      <c r="O11" s="5">
        <f t="shared" si="1"/>
        <v>7619425.711520642</v>
      </c>
      <c r="P11" s="5">
        <f t="shared" si="1"/>
        <v>42148479.60321486</v>
      </c>
      <c r="Q11" s="5">
        <f t="shared" si="1"/>
        <v>-5050116.158729076</v>
      </c>
      <c r="R11" s="5">
        <f t="shared" si="1"/>
        <v>111160827.96594432</v>
      </c>
      <c r="S11" s="5">
        <f t="shared" si="1"/>
        <v>2545469.9419064755</v>
      </c>
      <c r="T11" s="5">
        <f t="shared" si="1"/>
        <v>4907277.171445388</v>
      </c>
      <c r="U11" s="5">
        <f t="shared" si="1"/>
        <v>50985054.758047104</v>
      </c>
      <c r="V11" s="5">
        <f t="shared" si="1"/>
        <v>24355296.212248128</v>
      </c>
      <c r="W11" s="5">
        <f t="shared" si="1"/>
        <v>-296943562.37444645</v>
      </c>
      <c r="X11" s="5">
        <f t="shared" si="1"/>
        <v>-7300344.31295168</v>
      </c>
      <c r="Y11" s="5">
        <f t="shared" si="1"/>
        <v>57456978.6047129</v>
      </c>
      <c r="Z11" s="5">
        <f t="shared" si="1"/>
        <v>54203213.82289417</v>
      </c>
      <c r="AA11" s="5">
        <f t="shared" si="1"/>
        <v>4613449.203664102</v>
      </c>
      <c r="AB11" s="5">
        <f t="shared" si="1"/>
        <v>224945342.26230717</v>
      </c>
      <c r="AC11" s="5">
        <f t="shared" si="1"/>
        <v>543605806.1831031</v>
      </c>
      <c r="AD11" s="5">
        <f t="shared" si="1"/>
        <v>-6250.850700065494</v>
      </c>
      <c r="AE11" s="5">
        <f t="shared" si="1"/>
        <v>26753615.300279774</v>
      </c>
      <c r="AF11" s="5">
        <f t="shared" si="1"/>
        <v>5544664.088538773</v>
      </c>
      <c r="AG11" s="5">
        <f t="shared" si="1"/>
        <v>19620947.12378279</v>
      </c>
      <c r="AH11" s="5">
        <f t="shared" si="1"/>
        <v>14104097.417292278</v>
      </c>
      <c r="AI11" s="5">
        <f t="shared" si="1"/>
        <v>98377895.98392323</v>
      </c>
      <c r="AJ11" s="5">
        <f t="shared" si="1"/>
        <v>1299761.641538781</v>
      </c>
      <c r="AK11" s="5">
        <f t="shared" si="1"/>
        <v>-18032282.327923946</v>
      </c>
      <c r="AL11" s="5">
        <f t="shared" si="1"/>
        <v>215691085.77855662</v>
      </c>
      <c r="AM11" s="5">
        <f t="shared" si="1"/>
        <v>-456.54770189058036</v>
      </c>
      <c r="AN11" s="5">
        <f t="shared" si="1"/>
        <v>39021440.6592039</v>
      </c>
      <c r="AO11" s="5">
        <f t="shared" si="1"/>
        <v>-5940230.224267487</v>
      </c>
      <c r="AP11" s="5">
        <f t="shared" si="1"/>
        <v>-5710293.994586401</v>
      </c>
      <c r="AQ11" s="5">
        <f t="shared" si="1"/>
        <v>27263684.89262613</v>
      </c>
      <c r="AR11" s="5">
        <f t="shared" si="1"/>
        <v>679561962.6204662</v>
      </c>
      <c r="AS11" s="5">
        <f t="shared" si="1"/>
        <v>-25256005.228778023</v>
      </c>
      <c r="AT11" s="5">
        <f t="shared" si="1"/>
        <v>7880453.97684294</v>
      </c>
      <c r="AU11" s="5">
        <f t="shared" si="1"/>
        <v>10700673.69348209</v>
      </c>
      <c r="AV11" s="5">
        <f t="shared" si="1"/>
        <v>21126679.45657149</v>
      </c>
      <c r="AW11" s="5">
        <f t="shared" si="1"/>
        <v>28828187.17504333</v>
      </c>
      <c r="AX11" s="5">
        <f t="shared" si="1"/>
        <v>1129535.321388578</v>
      </c>
      <c r="AY11" s="5">
        <f t="shared" si="1"/>
        <v>583.3874499797821</v>
      </c>
      <c r="AZ11" s="5">
        <f t="shared" si="1"/>
        <v>25065839.575878203</v>
      </c>
      <c r="BA11" s="5">
        <f t="shared" si="1"/>
        <v>176945092.25670335</v>
      </c>
      <c r="BB11" s="5">
        <f t="shared" si="1"/>
        <v>413180.0281293951</v>
      </c>
      <c r="BC11" s="5">
        <f t="shared" si="1"/>
        <v>-7613870.555218246</v>
      </c>
      <c r="BD11" s="5">
        <f t="shared" si="1"/>
        <v>47019191.39396415</v>
      </c>
      <c r="BE11" s="5">
        <f t="shared" si="1"/>
        <v>23701099.568999883</v>
      </c>
      <c r="BF11" s="5">
        <f t="shared" si="1"/>
        <v>9752979.937675517</v>
      </c>
      <c r="BG11" s="5">
        <f t="shared" si="1"/>
        <v>-20515604.12067698</v>
      </c>
      <c r="BH11" s="5">
        <f t="shared" si="1"/>
        <v>42840967.640484504</v>
      </c>
      <c r="BI11" s="5">
        <f t="shared" si="1"/>
        <v>27659196.537752412</v>
      </c>
      <c r="BJ11" s="37">
        <f t="shared" si="1"/>
        <v>24888163.156997435</v>
      </c>
    </row>
    <row r="12" spans="1:62" ht="12.75">
      <c r="A12" s="36" t="s">
        <v>116</v>
      </c>
      <c r="B12" s="6">
        <f>IF(((B138+B139+(B140*B141/100))/12)=0,0,B9/((B138+B139+(B140*B141/100))/12))</f>
        <v>2.4059792970511227</v>
      </c>
      <c r="C12" s="6">
        <f aca="true" t="shared" si="2" ref="C12:BJ12">IF(((C138+C139+(C140*C141/100))/12)=0,0,C9/((C138+C139+(C140*C141/100))/12))</f>
        <v>6.36120559797764</v>
      </c>
      <c r="D12" s="6">
        <f t="shared" si="2"/>
        <v>0.44653700532961244</v>
      </c>
      <c r="E12" s="6">
        <f t="shared" si="2"/>
        <v>-0.00014307504948977848</v>
      </c>
      <c r="F12" s="6">
        <f t="shared" si="2"/>
        <v>-2.180510021172813E-06</v>
      </c>
      <c r="G12" s="6">
        <f t="shared" si="2"/>
        <v>14.299954599110142</v>
      </c>
      <c r="H12" s="6">
        <f t="shared" si="2"/>
        <v>1.5617603786031997</v>
      </c>
      <c r="I12" s="6">
        <f t="shared" si="2"/>
        <v>2.5563261563269615</v>
      </c>
      <c r="J12" s="6">
        <f t="shared" si="2"/>
        <v>3.135339918180065</v>
      </c>
      <c r="K12" s="6">
        <f t="shared" si="2"/>
        <v>-0.41468045861969927</v>
      </c>
      <c r="L12" s="6">
        <f t="shared" si="2"/>
        <v>-0.21663302330515968</v>
      </c>
      <c r="M12" s="6">
        <f t="shared" si="2"/>
        <v>3.5180571265853144</v>
      </c>
      <c r="N12" s="6">
        <f t="shared" si="2"/>
        <v>-0.0040134763673098095</v>
      </c>
      <c r="O12" s="6">
        <f t="shared" si="2"/>
        <v>1.3707053877389914</v>
      </c>
      <c r="P12" s="6">
        <f t="shared" si="2"/>
        <v>1.6675340290971097</v>
      </c>
      <c r="Q12" s="6">
        <f t="shared" si="2"/>
        <v>4.100097456725019</v>
      </c>
      <c r="R12" s="6">
        <f t="shared" si="2"/>
        <v>16.092156554491584</v>
      </c>
      <c r="S12" s="6">
        <f t="shared" si="2"/>
        <v>1.1486743686394705</v>
      </c>
      <c r="T12" s="6">
        <f t="shared" si="2"/>
        <v>0.1242908516122523</v>
      </c>
      <c r="U12" s="6">
        <f t="shared" si="2"/>
        <v>2.774845894920014</v>
      </c>
      <c r="V12" s="6">
        <f t="shared" si="2"/>
        <v>3.5799653190452996</v>
      </c>
      <c r="W12" s="6">
        <f t="shared" si="2"/>
        <v>26.67550780912006</v>
      </c>
      <c r="X12" s="6">
        <f t="shared" si="2"/>
        <v>0.3091615740281749</v>
      </c>
      <c r="Y12" s="6">
        <f t="shared" si="2"/>
        <v>5.841095110661428</v>
      </c>
      <c r="Z12" s="6">
        <f t="shared" si="2"/>
        <v>22.910072641533493</v>
      </c>
      <c r="AA12" s="6">
        <f t="shared" si="2"/>
        <v>1.3025355306088593</v>
      </c>
      <c r="AB12" s="6">
        <f t="shared" si="2"/>
        <v>18.11605808925587</v>
      </c>
      <c r="AC12" s="6">
        <f t="shared" si="2"/>
        <v>-0.2609907037033676</v>
      </c>
      <c r="AD12" s="6">
        <f t="shared" si="2"/>
        <v>7.300119568000594</v>
      </c>
      <c r="AE12" s="6">
        <f t="shared" si="2"/>
        <v>-11.462869578806906</v>
      </c>
      <c r="AF12" s="6">
        <f t="shared" si="2"/>
        <v>6.439038908944736</v>
      </c>
      <c r="AG12" s="6">
        <f t="shared" si="2"/>
        <v>0.3867172751919086</v>
      </c>
      <c r="AH12" s="6">
        <f t="shared" si="2"/>
        <v>0.18126306193636835</v>
      </c>
      <c r="AI12" s="6">
        <f t="shared" si="2"/>
        <v>0.025117285624485956</v>
      </c>
      <c r="AJ12" s="6">
        <f t="shared" si="2"/>
        <v>0.895332676438461</v>
      </c>
      <c r="AK12" s="6">
        <f t="shared" si="2"/>
        <v>6.76391126806211</v>
      </c>
      <c r="AL12" s="6">
        <f t="shared" si="2"/>
        <v>12.332240781609517</v>
      </c>
      <c r="AM12" s="6">
        <f t="shared" si="2"/>
        <v>21.518441631696646</v>
      </c>
      <c r="AN12" s="6">
        <f t="shared" si="2"/>
        <v>8.031033281555557</v>
      </c>
      <c r="AO12" s="6">
        <f t="shared" si="2"/>
        <v>26.085317693896553</v>
      </c>
      <c r="AP12" s="6">
        <f t="shared" si="2"/>
        <v>61.748185901871125</v>
      </c>
      <c r="AQ12" s="6">
        <f t="shared" si="2"/>
        <v>0.5671017920444149</v>
      </c>
      <c r="AR12" s="6">
        <f t="shared" si="2"/>
        <v>17.86920104041979</v>
      </c>
      <c r="AS12" s="6">
        <f t="shared" si="2"/>
        <v>0.714164135322635</v>
      </c>
      <c r="AT12" s="6">
        <f t="shared" si="2"/>
        <v>0.6931339461488807</v>
      </c>
      <c r="AU12" s="6">
        <f t="shared" si="2"/>
        <v>1.2079222474171982</v>
      </c>
      <c r="AV12" s="6">
        <f t="shared" si="2"/>
        <v>0.11775330390372983</v>
      </c>
      <c r="AW12" s="6">
        <f t="shared" si="2"/>
        <v>9.528957407356373</v>
      </c>
      <c r="AX12" s="6">
        <f t="shared" si="2"/>
        <v>-13.77966119767302</v>
      </c>
      <c r="AY12" s="6">
        <f t="shared" si="2"/>
        <v>10.4697787676776</v>
      </c>
      <c r="AZ12" s="6">
        <f t="shared" si="2"/>
        <v>6.864903923244409</v>
      </c>
      <c r="BA12" s="6">
        <f t="shared" si="2"/>
        <v>1.6787011452756877</v>
      </c>
      <c r="BB12" s="6">
        <f t="shared" si="2"/>
        <v>3.958804966401503</v>
      </c>
      <c r="BC12" s="6">
        <f t="shared" si="2"/>
        <v>2.5677163871659827</v>
      </c>
      <c r="BD12" s="6">
        <f t="shared" si="2"/>
        <v>2.695135370667942</v>
      </c>
      <c r="BE12" s="6">
        <f t="shared" si="2"/>
        <v>13.610816182431549</v>
      </c>
      <c r="BF12" s="6">
        <f t="shared" si="2"/>
        <v>2.6980344724130916</v>
      </c>
      <c r="BG12" s="6">
        <f t="shared" si="2"/>
        <v>0.0037185429323576685</v>
      </c>
      <c r="BH12" s="6">
        <f t="shared" si="2"/>
        <v>1.7530885670800986</v>
      </c>
      <c r="BI12" s="6">
        <f t="shared" si="2"/>
        <v>1.0420468260633589</v>
      </c>
      <c r="BJ12" s="38">
        <f t="shared" si="2"/>
        <v>2.322742770538489</v>
      </c>
    </row>
    <row r="13" spans="1:62" ht="12.75">
      <c r="A13" s="34" t="s">
        <v>117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39"/>
    </row>
    <row r="14" spans="1:62" ht="12.75">
      <c r="A14" s="36" t="s">
        <v>118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40"/>
    </row>
    <row r="15" spans="1:62" ht="12.75">
      <c r="A15" s="41" t="s">
        <v>119</v>
      </c>
      <c r="B15" s="9">
        <f>IF(B142=0,0,(B6-B142)*100/B142)</f>
        <v>10.657156432200637</v>
      </c>
      <c r="C15" s="9">
        <f aca="true" t="shared" si="3" ref="C15:BJ15">IF(C142=0,0,(C6-C142)*100/C142)</f>
        <v>-26.59108149774107</v>
      </c>
      <c r="D15" s="9">
        <f t="shared" si="3"/>
        <v>16.14409974566213</v>
      </c>
      <c r="E15" s="9">
        <f t="shared" si="3"/>
        <v>-9.05601213053091</v>
      </c>
      <c r="F15" s="9">
        <f t="shared" si="3"/>
        <v>11.37495916359372</v>
      </c>
      <c r="G15" s="9">
        <f t="shared" si="3"/>
        <v>24.137376983329986</v>
      </c>
      <c r="H15" s="9">
        <f t="shared" si="3"/>
        <v>9.834711821095004</v>
      </c>
      <c r="I15" s="9">
        <f t="shared" si="3"/>
        <v>-4.2870711056800905</v>
      </c>
      <c r="J15" s="9">
        <f t="shared" si="3"/>
        <v>16.91719199884001</v>
      </c>
      <c r="K15" s="9">
        <f t="shared" si="3"/>
        <v>5.16377288889726</v>
      </c>
      <c r="L15" s="9">
        <f t="shared" si="3"/>
        <v>-23.027004891335725</v>
      </c>
      <c r="M15" s="9">
        <f t="shared" si="3"/>
        <v>23.123497271332873</v>
      </c>
      <c r="N15" s="9">
        <f t="shared" si="3"/>
        <v>-1.5903538129400407</v>
      </c>
      <c r="O15" s="9">
        <f t="shared" si="3"/>
        <v>-7.826484366073809</v>
      </c>
      <c r="P15" s="9">
        <f t="shared" si="3"/>
        <v>-6.800986373573425</v>
      </c>
      <c r="Q15" s="9">
        <f t="shared" si="3"/>
        <v>5.608449420688933</v>
      </c>
      <c r="R15" s="9">
        <f t="shared" si="3"/>
        <v>14.708784000618529</v>
      </c>
      <c r="S15" s="9">
        <f t="shared" si="3"/>
        <v>19.64628113049156</v>
      </c>
      <c r="T15" s="9">
        <f t="shared" si="3"/>
        <v>14.559584615905017</v>
      </c>
      <c r="U15" s="9">
        <f t="shared" si="3"/>
        <v>-37.84712566195095</v>
      </c>
      <c r="V15" s="9">
        <f t="shared" si="3"/>
        <v>20.81535576421953</v>
      </c>
      <c r="W15" s="9">
        <f t="shared" si="3"/>
        <v>14.763129319069275</v>
      </c>
      <c r="X15" s="9">
        <f t="shared" si="3"/>
        <v>1.9774767949451377</v>
      </c>
      <c r="Y15" s="9">
        <f t="shared" si="3"/>
        <v>37.64641455311892</v>
      </c>
      <c r="Z15" s="9">
        <f t="shared" si="3"/>
        <v>-0.23990895099649512</v>
      </c>
      <c r="AA15" s="9">
        <f t="shared" si="3"/>
        <v>4.451435866825839</v>
      </c>
      <c r="AB15" s="9">
        <f t="shared" si="3"/>
        <v>28.432913173275992</v>
      </c>
      <c r="AC15" s="9">
        <f t="shared" si="3"/>
        <v>4.8742710906468</v>
      </c>
      <c r="AD15" s="9">
        <f t="shared" si="3"/>
        <v>18.58653733667543</v>
      </c>
      <c r="AE15" s="9">
        <f t="shared" si="3"/>
        <v>-2.3698210655720935</v>
      </c>
      <c r="AF15" s="9">
        <f t="shared" si="3"/>
        <v>23.101301323760378</v>
      </c>
      <c r="AG15" s="9">
        <f t="shared" si="3"/>
        <v>24.22284663451374</v>
      </c>
      <c r="AH15" s="9">
        <f t="shared" si="3"/>
        <v>7.216787135975002</v>
      </c>
      <c r="AI15" s="9">
        <f t="shared" si="3"/>
        <v>1.4314382439504323</v>
      </c>
      <c r="AJ15" s="9">
        <f t="shared" si="3"/>
        <v>44.46901022797981</v>
      </c>
      <c r="AK15" s="9">
        <f t="shared" si="3"/>
        <v>5.403242980134465</v>
      </c>
      <c r="AL15" s="9">
        <f t="shared" si="3"/>
        <v>24.66948092304718</v>
      </c>
      <c r="AM15" s="9">
        <f t="shared" si="3"/>
        <v>37.86222505570745</v>
      </c>
      <c r="AN15" s="9">
        <f t="shared" si="3"/>
        <v>1048.669551697331</v>
      </c>
      <c r="AO15" s="9">
        <f t="shared" si="3"/>
        <v>9.358717520107867</v>
      </c>
      <c r="AP15" s="9">
        <f t="shared" si="3"/>
        <v>-68.62074619958612</v>
      </c>
      <c r="AQ15" s="9">
        <f t="shared" si="3"/>
        <v>-2.752909618490115</v>
      </c>
      <c r="AR15" s="9">
        <f t="shared" si="3"/>
        <v>21.633055924964392</v>
      </c>
      <c r="AS15" s="9">
        <f t="shared" si="3"/>
        <v>18.78649441786284</v>
      </c>
      <c r="AT15" s="9">
        <f t="shared" si="3"/>
        <v>-1.2465685243843403</v>
      </c>
      <c r="AU15" s="9">
        <f t="shared" si="3"/>
        <v>32.813164670323516</v>
      </c>
      <c r="AV15" s="9">
        <f t="shared" si="3"/>
        <v>9.041905916040465</v>
      </c>
      <c r="AW15" s="9">
        <f t="shared" si="3"/>
        <v>20.616109016180843</v>
      </c>
      <c r="AX15" s="9">
        <f t="shared" si="3"/>
        <v>55.41807784604388</v>
      </c>
      <c r="AY15" s="9">
        <f t="shared" si="3"/>
        <v>1.6199816702451655</v>
      </c>
      <c r="AZ15" s="9">
        <f t="shared" si="3"/>
        <v>15.984536048064497</v>
      </c>
      <c r="BA15" s="9">
        <f t="shared" si="3"/>
        <v>14.655600556326892</v>
      </c>
      <c r="BB15" s="9">
        <f t="shared" si="3"/>
        <v>23.722776966918946</v>
      </c>
      <c r="BC15" s="9">
        <f t="shared" si="3"/>
        <v>4.559990697887469</v>
      </c>
      <c r="BD15" s="9">
        <f t="shared" si="3"/>
        <v>17.621574947503035</v>
      </c>
      <c r="BE15" s="9">
        <f t="shared" si="3"/>
        <v>-15.135911244559528</v>
      </c>
      <c r="BF15" s="9">
        <f t="shared" si="3"/>
        <v>32.15559693117722</v>
      </c>
      <c r="BG15" s="9">
        <f t="shared" si="3"/>
        <v>-5.772944830071559</v>
      </c>
      <c r="BH15" s="9">
        <f t="shared" si="3"/>
        <v>27.970897835359644</v>
      </c>
      <c r="BI15" s="9">
        <f t="shared" si="3"/>
        <v>14.095050495829447</v>
      </c>
      <c r="BJ15" s="42">
        <f t="shared" si="3"/>
        <v>-28.12313459765132</v>
      </c>
    </row>
    <row r="16" spans="1:62" ht="12.75">
      <c r="A16" s="43" t="s">
        <v>120</v>
      </c>
      <c r="B16" s="10">
        <f>IF(B144=0,0,(B143-B144)*100/B144)</f>
        <v>5.413179642058165</v>
      </c>
      <c r="C16" s="10">
        <f aca="true" t="shared" si="4" ref="C16:BJ16">IF(C144=0,0,(C143-C144)*100/C144)</f>
        <v>56.958401280122786</v>
      </c>
      <c r="D16" s="10">
        <f t="shared" si="4"/>
        <v>18.69559982180988</v>
      </c>
      <c r="E16" s="10">
        <f t="shared" si="4"/>
        <v>23.42503717136346</v>
      </c>
      <c r="F16" s="10">
        <f t="shared" si="4"/>
        <v>-1.8580773425020805</v>
      </c>
      <c r="G16" s="10">
        <f t="shared" si="4"/>
        <v>5.968169761273209</v>
      </c>
      <c r="H16" s="10">
        <f t="shared" si="4"/>
        <v>29.145394229240814</v>
      </c>
      <c r="I16" s="10">
        <f t="shared" si="4"/>
        <v>0</v>
      </c>
      <c r="J16" s="10">
        <f t="shared" si="4"/>
        <v>4.874493927125506</v>
      </c>
      <c r="K16" s="10">
        <f t="shared" si="4"/>
        <v>43.70344711025924</v>
      </c>
      <c r="L16" s="10">
        <f t="shared" si="4"/>
        <v>26.792230723955267</v>
      </c>
      <c r="M16" s="10">
        <f t="shared" si="4"/>
        <v>45.334209162223495</v>
      </c>
      <c r="N16" s="10">
        <f t="shared" si="4"/>
        <v>18.028607315622814</v>
      </c>
      <c r="O16" s="10">
        <f t="shared" si="4"/>
        <v>36.56557026911576</v>
      </c>
      <c r="P16" s="10">
        <f t="shared" si="4"/>
        <v>20</v>
      </c>
      <c r="Q16" s="10">
        <f t="shared" si="4"/>
        <v>0</v>
      </c>
      <c r="R16" s="10">
        <f t="shared" si="4"/>
        <v>6.312915335751056</v>
      </c>
      <c r="S16" s="10">
        <f t="shared" si="4"/>
        <v>1113.635</v>
      </c>
      <c r="T16" s="10">
        <f t="shared" si="4"/>
        <v>55.544930221438605</v>
      </c>
      <c r="U16" s="10">
        <f t="shared" si="4"/>
        <v>18.013237157062036</v>
      </c>
      <c r="V16" s="10">
        <f t="shared" si="4"/>
        <v>156.17232668082008</v>
      </c>
      <c r="W16" s="10">
        <f t="shared" si="4"/>
        <v>0</v>
      </c>
      <c r="X16" s="10">
        <f t="shared" si="4"/>
        <v>-3.9534732105963912</v>
      </c>
      <c r="Y16" s="10">
        <f t="shared" si="4"/>
        <v>267.2267670745129</v>
      </c>
      <c r="Z16" s="10">
        <f t="shared" si="4"/>
        <v>0</v>
      </c>
      <c r="AA16" s="10">
        <f t="shared" si="4"/>
        <v>16.640230713770727</v>
      </c>
      <c r="AB16" s="10">
        <f t="shared" si="4"/>
        <v>0</v>
      </c>
      <c r="AC16" s="10">
        <f t="shared" si="4"/>
        <v>7.000000097927172</v>
      </c>
      <c r="AD16" s="10">
        <f t="shared" si="4"/>
        <v>8.740890852249224</v>
      </c>
      <c r="AE16" s="10">
        <f t="shared" si="4"/>
        <v>-18.957256437640915</v>
      </c>
      <c r="AF16" s="10">
        <f t="shared" si="4"/>
        <v>0</v>
      </c>
      <c r="AG16" s="10">
        <f t="shared" si="4"/>
        <v>28.161203971362283</v>
      </c>
      <c r="AH16" s="10">
        <f t="shared" si="4"/>
        <v>11.319437849581455</v>
      </c>
      <c r="AI16" s="10">
        <f t="shared" si="4"/>
        <v>24.572351975253593</v>
      </c>
      <c r="AJ16" s="10">
        <f t="shared" si="4"/>
        <v>53.18898795645691</v>
      </c>
      <c r="AK16" s="10">
        <f t="shared" si="4"/>
        <v>-24.985899605188944</v>
      </c>
      <c r="AL16" s="10">
        <f t="shared" si="4"/>
        <v>0</v>
      </c>
      <c r="AM16" s="10">
        <f t="shared" si="4"/>
        <v>479.79032496135113</v>
      </c>
      <c r="AN16" s="10">
        <f t="shared" si="4"/>
        <v>185.3881278538813</v>
      </c>
      <c r="AO16" s="10">
        <f t="shared" si="4"/>
        <v>29.014948256036796</v>
      </c>
      <c r="AP16" s="10">
        <f t="shared" si="4"/>
        <v>127.34678899082569</v>
      </c>
      <c r="AQ16" s="10">
        <f t="shared" si="4"/>
        <v>-24.990452549169373</v>
      </c>
      <c r="AR16" s="10">
        <f t="shared" si="4"/>
        <v>-100</v>
      </c>
      <c r="AS16" s="10">
        <f t="shared" si="4"/>
        <v>3.227181895013207</v>
      </c>
      <c r="AT16" s="10">
        <f t="shared" si="4"/>
        <v>16.33967199919509</v>
      </c>
      <c r="AU16" s="10">
        <f t="shared" si="4"/>
        <v>-35.78613022763367</v>
      </c>
      <c r="AV16" s="10">
        <f t="shared" si="4"/>
        <v>-23.121175496042145</v>
      </c>
      <c r="AW16" s="10">
        <f t="shared" si="4"/>
        <v>6.896551724137931</v>
      </c>
      <c r="AX16" s="10">
        <f t="shared" si="4"/>
        <v>-12.318840579710145</v>
      </c>
      <c r="AY16" s="10">
        <f t="shared" si="4"/>
        <v>0</v>
      </c>
      <c r="AZ16" s="10">
        <f t="shared" si="4"/>
        <v>53.91159128749651</v>
      </c>
      <c r="BA16" s="10">
        <f t="shared" si="4"/>
        <v>6.431610772646203</v>
      </c>
      <c r="BB16" s="10">
        <f t="shared" si="4"/>
        <v>11.04274136328952</v>
      </c>
      <c r="BC16" s="10">
        <f t="shared" si="4"/>
        <v>35.03637599077682</v>
      </c>
      <c r="BD16" s="10">
        <f t="shared" si="4"/>
        <v>0</v>
      </c>
      <c r="BE16" s="10">
        <f t="shared" si="4"/>
        <v>62.082971428571426</v>
      </c>
      <c r="BF16" s="10">
        <f t="shared" si="4"/>
        <v>28.203580724874826</v>
      </c>
      <c r="BG16" s="10">
        <f t="shared" si="4"/>
        <v>12.161836082629383</v>
      </c>
      <c r="BH16" s="10">
        <f t="shared" si="4"/>
        <v>28.508370742012147</v>
      </c>
      <c r="BI16" s="10">
        <f t="shared" si="4"/>
        <v>5.377945906339028</v>
      </c>
      <c r="BJ16" s="44">
        <f t="shared" si="4"/>
        <v>0</v>
      </c>
    </row>
    <row r="17" spans="1:62" ht="12.75">
      <c r="A17" s="43" t="s">
        <v>121</v>
      </c>
      <c r="B17" s="10">
        <f>IF(B146=0,0,(B145-B146)*100/B146)</f>
        <v>9.999288092624331</v>
      </c>
      <c r="C17" s="10">
        <f aca="true" t="shared" si="5" ref="C17:BJ17">IF(C146=0,0,(C145-C146)*100/C146)</f>
        <v>0</v>
      </c>
      <c r="D17" s="10">
        <f t="shared" si="5"/>
        <v>0</v>
      </c>
      <c r="E17" s="10">
        <f t="shared" si="5"/>
        <v>0</v>
      </c>
      <c r="F17" s="10">
        <f t="shared" si="5"/>
        <v>-1.0567433755090436</v>
      </c>
      <c r="G17" s="10">
        <f t="shared" si="5"/>
        <v>0</v>
      </c>
      <c r="H17" s="10">
        <f t="shared" si="5"/>
        <v>5.450920489683607</v>
      </c>
      <c r="I17" s="10">
        <f t="shared" si="5"/>
        <v>0</v>
      </c>
      <c r="J17" s="10">
        <f t="shared" si="5"/>
        <v>0</v>
      </c>
      <c r="K17" s="10">
        <f t="shared" si="5"/>
        <v>40.96218387848522</v>
      </c>
      <c r="L17" s="10">
        <f t="shared" si="5"/>
        <v>-10.59386406582304</v>
      </c>
      <c r="M17" s="10">
        <f t="shared" si="5"/>
        <v>0</v>
      </c>
      <c r="N17" s="10">
        <f t="shared" si="5"/>
        <v>19.67946021046527</v>
      </c>
      <c r="O17" s="10">
        <f t="shared" si="5"/>
        <v>0</v>
      </c>
      <c r="P17" s="10">
        <f t="shared" si="5"/>
        <v>0</v>
      </c>
      <c r="Q17" s="10">
        <f t="shared" si="5"/>
        <v>0</v>
      </c>
      <c r="R17" s="10">
        <f t="shared" si="5"/>
        <v>11.319124723308262</v>
      </c>
      <c r="S17" s="10">
        <f t="shared" si="5"/>
        <v>0</v>
      </c>
      <c r="T17" s="10">
        <f t="shared" si="5"/>
        <v>0</v>
      </c>
      <c r="U17" s="10">
        <f t="shared" si="5"/>
        <v>0</v>
      </c>
      <c r="V17" s="10">
        <f t="shared" si="5"/>
        <v>0</v>
      </c>
      <c r="W17" s="10">
        <f t="shared" si="5"/>
        <v>0</v>
      </c>
      <c r="X17" s="10">
        <f t="shared" si="5"/>
        <v>0</v>
      </c>
      <c r="Y17" s="10">
        <f t="shared" si="5"/>
        <v>-0.22557695644629533</v>
      </c>
      <c r="Z17" s="10">
        <f t="shared" si="5"/>
        <v>0</v>
      </c>
      <c r="AA17" s="10">
        <f t="shared" si="5"/>
        <v>0</v>
      </c>
      <c r="AB17" s="10">
        <f t="shared" si="5"/>
        <v>0</v>
      </c>
      <c r="AC17" s="10">
        <f t="shared" si="5"/>
        <v>7.362767099568528</v>
      </c>
      <c r="AD17" s="10">
        <f t="shared" si="5"/>
        <v>-100</v>
      </c>
      <c r="AE17" s="10">
        <f t="shared" si="5"/>
        <v>0</v>
      </c>
      <c r="AF17" s="10">
        <f t="shared" si="5"/>
        <v>0</v>
      </c>
      <c r="AG17" s="10">
        <f t="shared" si="5"/>
        <v>32.46853986551393</v>
      </c>
      <c r="AH17" s="10">
        <f t="shared" si="5"/>
        <v>14.526115170937825</v>
      </c>
      <c r="AI17" s="10">
        <f t="shared" si="5"/>
        <v>2.9050653704668603</v>
      </c>
      <c r="AJ17" s="10">
        <f t="shared" si="5"/>
        <v>0</v>
      </c>
      <c r="AK17" s="10">
        <f t="shared" si="5"/>
        <v>0</v>
      </c>
      <c r="AL17" s="10">
        <f t="shared" si="5"/>
        <v>0</v>
      </c>
      <c r="AM17" s="10">
        <f t="shared" si="5"/>
        <v>0</v>
      </c>
      <c r="AN17" s="10">
        <f t="shared" si="5"/>
        <v>0</v>
      </c>
      <c r="AO17" s="10">
        <f t="shared" si="5"/>
        <v>0</v>
      </c>
      <c r="AP17" s="10">
        <f t="shared" si="5"/>
        <v>0</v>
      </c>
      <c r="AQ17" s="10">
        <f t="shared" si="5"/>
        <v>0</v>
      </c>
      <c r="AR17" s="10">
        <f t="shared" si="5"/>
        <v>122.3169052007116</v>
      </c>
      <c r="AS17" s="10">
        <f t="shared" si="5"/>
        <v>0</v>
      </c>
      <c r="AT17" s="10">
        <f t="shared" si="5"/>
        <v>-0.5546042941205149</v>
      </c>
      <c r="AU17" s="10">
        <f t="shared" si="5"/>
        <v>0</v>
      </c>
      <c r="AV17" s="10">
        <f t="shared" si="5"/>
        <v>2.481702517056061</v>
      </c>
      <c r="AW17" s="10">
        <f t="shared" si="5"/>
        <v>27.32871439568899</v>
      </c>
      <c r="AX17" s="10">
        <f t="shared" si="5"/>
        <v>0</v>
      </c>
      <c r="AY17" s="10">
        <f t="shared" si="5"/>
        <v>0</v>
      </c>
      <c r="AZ17" s="10">
        <f t="shared" si="5"/>
        <v>16.757248769400405</v>
      </c>
      <c r="BA17" s="10">
        <f t="shared" si="5"/>
        <v>19.849176583759498</v>
      </c>
      <c r="BB17" s="10">
        <f t="shared" si="5"/>
        <v>0</v>
      </c>
      <c r="BC17" s="10">
        <f t="shared" si="5"/>
        <v>0</v>
      </c>
      <c r="BD17" s="10">
        <f t="shared" si="5"/>
        <v>0</v>
      </c>
      <c r="BE17" s="10">
        <f t="shared" si="5"/>
        <v>0</v>
      </c>
      <c r="BF17" s="10">
        <f t="shared" si="5"/>
        <v>0</v>
      </c>
      <c r="BG17" s="10">
        <f t="shared" si="5"/>
        <v>-2.509601829259838</v>
      </c>
      <c r="BH17" s="10">
        <f t="shared" si="5"/>
        <v>0</v>
      </c>
      <c r="BI17" s="10">
        <f t="shared" si="5"/>
        <v>0</v>
      </c>
      <c r="BJ17" s="44">
        <f t="shared" si="5"/>
        <v>0</v>
      </c>
    </row>
    <row r="18" spans="1:62" ht="12.75">
      <c r="A18" s="43" t="s">
        <v>122</v>
      </c>
      <c r="B18" s="10">
        <f>IF(B148=0,0,(B147-B148)*100/B148)</f>
        <v>14.150403914677238</v>
      </c>
      <c r="C18" s="10">
        <f aca="true" t="shared" si="6" ref="C18:BJ18">IF(C148=0,0,(C147-C148)*100/C148)</f>
        <v>0</v>
      </c>
      <c r="D18" s="10">
        <f t="shared" si="6"/>
        <v>0</v>
      </c>
      <c r="E18" s="10">
        <f t="shared" si="6"/>
        <v>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-21.9631566616794</v>
      </c>
      <c r="J18" s="10">
        <f t="shared" si="6"/>
        <v>0</v>
      </c>
      <c r="K18" s="10">
        <f t="shared" si="6"/>
        <v>0</v>
      </c>
      <c r="L18" s="10">
        <f t="shared" si="6"/>
        <v>0</v>
      </c>
      <c r="M18" s="10">
        <f t="shared" si="6"/>
        <v>0</v>
      </c>
      <c r="N18" s="10">
        <f t="shared" si="6"/>
        <v>5.116586896622299</v>
      </c>
      <c r="O18" s="10">
        <f t="shared" si="6"/>
        <v>0</v>
      </c>
      <c r="P18" s="10">
        <f t="shared" si="6"/>
        <v>0</v>
      </c>
      <c r="Q18" s="10">
        <f t="shared" si="6"/>
        <v>0</v>
      </c>
      <c r="R18" s="10">
        <f t="shared" si="6"/>
        <v>0</v>
      </c>
      <c r="S18" s="10">
        <f t="shared" si="6"/>
        <v>0</v>
      </c>
      <c r="T18" s="10">
        <f t="shared" si="6"/>
        <v>0</v>
      </c>
      <c r="U18" s="10">
        <f t="shared" si="6"/>
        <v>0</v>
      </c>
      <c r="V18" s="10">
        <f t="shared" si="6"/>
        <v>0</v>
      </c>
      <c r="W18" s="10">
        <f t="shared" si="6"/>
        <v>19.90469530780236</v>
      </c>
      <c r="X18" s="10">
        <f t="shared" si="6"/>
        <v>0</v>
      </c>
      <c r="Y18" s="10">
        <f t="shared" si="6"/>
        <v>0</v>
      </c>
      <c r="Z18" s="10">
        <f t="shared" si="6"/>
        <v>0</v>
      </c>
      <c r="AA18" s="10">
        <f t="shared" si="6"/>
        <v>0</v>
      </c>
      <c r="AB18" s="10">
        <f t="shared" si="6"/>
        <v>0</v>
      </c>
      <c r="AC18" s="10">
        <f t="shared" si="6"/>
        <v>-2.0740467664251985</v>
      </c>
      <c r="AD18" s="10">
        <f t="shared" si="6"/>
        <v>0</v>
      </c>
      <c r="AE18" s="10">
        <f t="shared" si="6"/>
        <v>0</v>
      </c>
      <c r="AF18" s="10">
        <f t="shared" si="6"/>
        <v>0</v>
      </c>
      <c r="AG18" s="10">
        <f t="shared" si="6"/>
        <v>0</v>
      </c>
      <c r="AH18" s="10">
        <f t="shared" si="6"/>
        <v>0</v>
      </c>
      <c r="AI18" s="10">
        <f t="shared" si="6"/>
        <v>32.56491049147877</v>
      </c>
      <c r="AJ18" s="10">
        <f t="shared" si="6"/>
        <v>0</v>
      </c>
      <c r="AK18" s="10">
        <f t="shared" si="6"/>
        <v>0</v>
      </c>
      <c r="AL18" s="10">
        <f t="shared" si="6"/>
        <v>66.08810966545754</v>
      </c>
      <c r="AM18" s="10">
        <f t="shared" si="6"/>
        <v>0</v>
      </c>
      <c r="AN18" s="10">
        <f t="shared" si="6"/>
        <v>0</v>
      </c>
      <c r="AO18" s="10">
        <f t="shared" si="6"/>
        <v>0</v>
      </c>
      <c r="AP18" s="10">
        <f t="shared" si="6"/>
        <v>0</v>
      </c>
      <c r="AQ18" s="10">
        <f t="shared" si="6"/>
        <v>0</v>
      </c>
      <c r="AR18" s="10">
        <f t="shared" si="6"/>
        <v>0</v>
      </c>
      <c r="AS18" s="10">
        <f t="shared" si="6"/>
        <v>0</v>
      </c>
      <c r="AT18" s="10">
        <f t="shared" si="6"/>
        <v>-1.0977010743843356</v>
      </c>
      <c r="AU18" s="10">
        <f t="shared" si="6"/>
        <v>0</v>
      </c>
      <c r="AV18" s="10">
        <f t="shared" si="6"/>
        <v>0</v>
      </c>
      <c r="AW18" s="10">
        <f t="shared" si="6"/>
        <v>0</v>
      </c>
      <c r="AX18" s="10">
        <f t="shared" si="6"/>
        <v>0</v>
      </c>
      <c r="AY18" s="10">
        <f t="shared" si="6"/>
        <v>26.131483484726154</v>
      </c>
      <c r="AZ18" s="10">
        <f t="shared" si="6"/>
        <v>0</v>
      </c>
      <c r="BA18" s="10">
        <f t="shared" si="6"/>
        <v>0</v>
      </c>
      <c r="BB18" s="10">
        <f t="shared" si="6"/>
        <v>0</v>
      </c>
      <c r="BC18" s="10">
        <f t="shared" si="6"/>
        <v>0</v>
      </c>
      <c r="BD18" s="10">
        <f t="shared" si="6"/>
        <v>-14.81275658285345</v>
      </c>
      <c r="BE18" s="10">
        <f t="shared" si="6"/>
        <v>0</v>
      </c>
      <c r="BF18" s="10">
        <f t="shared" si="6"/>
        <v>0</v>
      </c>
      <c r="BG18" s="10">
        <f t="shared" si="6"/>
        <v>0</v>
      </c>
      <c r="BH18" s="10">
        <f t="shared" si="6"/>
        <v>0</v>
      </c>
      <c r="BI18" s="10">
        <f t="shared" si="6"/>
        <v>0</v>
      </c>
      <c r="BJ18" s="44">
        <f t="shared" si="6"/>
        <v>-12.731675299227431</v>
      </c>
    </row>
    <row r="19" spans="1:62" ht="12.75">
      <c r="A19" s="43" t="s">
        <v>123</v>
      </c>
      <c r="B19" s="10">
        <f>IF(B150=0,0,(B149-B150)*100/B150)</f>
        <v>8.82459876197575</v>
      </c>
      <c r="C19" s="10">
        <f aca="true" t="shared" si="7" ref="C19:BJ19">IF(C150=0,0,(C149-C150)*100/C150)</f>
        <v>56.958401280122786</v>
      </c>
      <c r="D19" s="10">
        <f t="shared" si="7"/>
        <v>12.654668422287207</v>
      </c>
      <c r="E19" s="10">
        <f t="shared" si="7"/>
        <v>23.42503717136346</v>
      </c>
      <c r="F19" s="10">
        <f t="shared" si="7"/>
        <v>-1.3610839769663143</v>
      </c>
      <c r="G19" s="10">
        <f t="shared" si="7"/>
        <v>5.968169761273209</v>
      </c>
      <c r="H19" s="10">
        <f t="shared" si="7"/>
        <v>24.477295851778944</v>
      </c>
      <c r="I19" s="10">
        <f t="shared" si="7"/>
        <v>-15.519832976173193</v>
      </c>
      <c r="J19" s="10">
        <f t="shared" si="7"/>
        <v>4.808219178082192</v>
      </c>
      <c r="K19" s="10">
        <f t="shared" si="7"/>
        <v>9.867665553134213</v>
      </c>
      <c r="L19" s="10">
        <f t="shared" si="7"/>
        <v>-1.1687065208272913</v>
      </c>
      <c r="M19" s="10">
        <f t="shared" si="7"/>
        <v>43.00939326279781</v>
      </c>
      <c r="N19" s="10">
        <f t="shared" si="7"/>
        <v>16.12023675387437</v>
      </c>
      <c r="O19" s="10">
        <f t="shared" si="7"/>
        <v>35.95577291090793</v>
      </c>
      <c r="P19" s="10">
        <f t="shared" si="7"/>
        <v>15.01139946782947</v>
      </c>
      <c r="Q19" s="10">
        <f t="shared" si="7"/>
        <v>17.74252637846154</v>
      </c>
      <c r="R19" s="10">
        <f t="shared" si="7"/>
        <v>9.77429950989289</v>
      </c>
      <c r="S19" s="10">
        <f t="shared" si="7"/>
        <v>992.6069230769231</v>
      </c>
      <c r="T19" s="10">
        <f t="shared" si="7"/>
        <v>14.813115113906749</v>
      </c>
      <c r="U19" s="10">
        <f t="shared" si="7"/>
        <v>30.154690110369575</v>
      </c>
      <c r="V19" s="10">
        <f t="shared" si="7"/>
        <v>156.17232668082008</v>
      </c>
      <c r="W19" s="10">
        <f t="shared" si="7"/>
        <v>34.375242074270666</v>
      </c>
      <c r="X19" s="10">
        <f t="shared" si="7"/>
        <v>12.79332544177266</v>
      </c>
      <c r="Y19" s="10">
        <f t="shared" si="7"/>
        <v>107.00567071682208</v>
      </c>
      <c r="Z19" s="10">
        <f t="shared" si="7"/>
        <v>26.796116504854368</v>
      </c>
      <c r="AA19" s="10">
        <f t="shared" si="7"/>
        <v>18.72162386081193</v>
      </c>
      <c r="AB19" s="10">
        <f t="shared" si="7"/>
        <v>0</v>
      </c>
      <c r="AC19" s="10">
        <f t="shared" si="7"/>
        <v>5.47374581430108</v>
      </c>
      <c r="AD19" s="10">
        <f t="shared" si="7"/>
        <v>14.652397868561279</v>
      </c>
      <c r="AE19" s="10">
        <f t="shared" si="7"/>
        <v>-16.868557988420125</v>
      </c>
      <c r="AF19" s="10">
        <f t="shared" si="7"/>
        <v>152.84319356691557</v>
      </c>
      <c r="AG19" s="10">
        <f t="shared" si="7"/>
        <v>39.283155658119625</v>
      </c>
      <c r="AH19" s="10">
        <f t="shared" si="7"/>
        <v>7.655277738445622</v>
      </c>
      <c r="AI19" s="10">
        <f t="shared" si="7"/>
        <v>13.943488110366491</v>
      </c>
      <c r="AJ19" s="10">
        <f t="shared" si="7"/>
        <v>67.27989876169919</v>
      </c>
      <c r="AK19" s="10">
        <f t="shared" si="7"/>
        <v>-8.265279807444339</v>
      </c>
      <c r="AL19" s="10">
        <f t="shared" si="7"/>
        <v>64.67074422458322</v>
      </c>
      <c r="AM19" s="10">
        <f t="shared" si="7"/>
        <v>479.79032496135113</v>
      </c>
      <c r="AN19" s="10">
        <f t="shared" si="7"/>
        <v>120.16852405544985</v>
      </c>
      <c r="AO19" s="10">
        <f t="shared" si="7"/>
        <v>17.502335720959202</v>
      </c>
      <c r="AP19" s="10">
        <f t="shared" si="7"/>
        <v>47.006358974358974</v>
      </c>
      <c r="AQ19" s="10">
        <f t="shared" si="7"/>
        <v>-18.024604137549723</v>
      </c>
      <c r="AR19" s="10">
        <f t="shared" si="7"/>
        <v>65.89925851478529</v>
      </c>
      <c r="AS19" s="10">
        <f t="shared" si="7"/>
        <v>5.850645981860691</v>
      </c>
      <c r="AT19" s="10">
        <f t="shared" si="7"/>
        <v>2.7970097569928773</v>
      </c>
      <c r="AU19" s="10">
        <f t="shared" si="7"/>
        <v>-35.78613022763367</v>
      </c>
      <c r="AV19" s="10">
        <f t="shared" si="7"/>
        <v>-7.739867248137607</v>
      </c>
      <c r="AW19" s="10">
        <f t="shared" si="7"/>
        <v>20.60939060939061</v>
      </c>
      <c r="AX19" s="10">
        <f t="shared" si="7"/>
        <v>82.40911375439772</v>
      </c>
      <c r="AY19" s="10">
        <f t="shared" si="7"/>
        <v>26.300369244311288</v>
      </c>
      <c r="AZ19" s="10">
        <f t="shared" si="7"/>
        <v>33.751311725746824</v>
      </c>
      <c r="BA19" s="10">
        <f t="shared" si="7"/>
        <v>14.681138877152442</v>
      </c>
      <c r="BB19" s="10">
        <f t="shared" si="7"/>
        <v>11.04274136328952</v>
      </c>
      <c r="BC19" s="10">
        <f t="shared" si="7"/>
        <v>30.625617816143578</v>
      </c>
      <c r="BD19" s="10">
        <f t="shared" si="7"/>
        <v>-11.015263097860727</v>
      </c>
      <c r="BE19" s="10">
        <f t="shared" si="7"/>
        <v>50.31255650426921</v>
      </c>
      <c r="BF19" s="10">
        <f t="shared" si="7"/>
        <v>31.233462843526453</v>
      </c>
      <c r="BG19" s="10">
        <f t="shared" si="7"/>
        <v>-10.100922557526523</v>
      </c>
      <c r="BH19" s="10">
        <f t="shared" si="7"/>
        <v>35.330707052167355</v>
      </c>
      <c r="BI19" s="10">
        <f t="shared" si="7"/>
        <v>0.09865278335426136</v>
      </c>
      <c r="BJ19" s="44">
        <f t="shared" si="7"/>
        <v>-12.731675299227431</v>
      </c>
    </row>
    <row r="20" spans="1:62" ht="12.75">
      <c r="A20" s="43" t="s">
        <v>124</v>
      </c>
      <c r="B20" s="10">
        <f>IF(B152=0,0,(B151-B152)*100/B152)</f>
        <v>11.96022797702154</v>
      </c>
      <c r="C20" s="10">
        <f aca="true" t="shared" si="8" ref="C20:BJ20">IF(C152=0,0,(C151-C152)*100/C152)</f>
        <v>4.670095518001469</v>
      </c>
      <c r="D20" s="10">
        <f t="shared" si="8"/>
        <v>27.6036936940648</v>
      </c>
      <c r="E20" s="10">
        <f t="shared" si="8"/>
        <v>-7.286970516661334</v>
      </c>
      <c r="F20" s="10">
        <f t="shared" si="8"/>
        <v>25.330859732311488</v>
      </c>
      <c r="G20" s="10">
        <f t="shared" si="8"/>
        <v>23.696946336031523</v>
      </c>
      <c r="H20" s="10">
        <f t="shared" si="8"/>
        <v>0</v>
      </c>
      <c r="I20" s="10">
        <f t="shared" si="8"/>
        <v>13.826161890674458</v>
      </c>
      <c r="J20" s="10">
        <f t="shared" si="8"/>
        <v>15.556634932970663</v>
      </c>
      <c r="K20" s="10">
        <f t="shared" si="8"/>
        <v>19.65345788759982</v>
      </c>
      <c r="L20" s="10">
        <f t="shared" si="8"/>
        <v>-50.31058945058891</v>
      </c>
      <c r="M20" s="10">
        <f t="shared" si="8"/>
        <v>1869.9902703880946</v>
      </c>
      <c r="N20" s="10">
        <f t="shared" si="8"/>
        <v>11.9807684642061</v>
      </c>
      <c r="O20" s="10">
        <f t="shared" si="8"/>
        <v>0</v>
      </c>
      <c r="P20" s="10">
        <f t="shared" si="8"/>
        <v>-0.1707191196847674</v>
      </c>
      <c r="Q20" s="10">
        <f t="shared" si="8"/>
        <v>2.8639760901312097</v>
      </c>
      <c r="R20" s="10">
        <f t="shared" si="8"/>
        <v>15.51003433754269</v>
      </c>
      <c r="S20" s="10">
        <f t="shared" si="8"/>
        <v>17.433304403607412</v>
      </c>
      <c r="T20" s="10">
        <f t="shared" si="8"/>
        <v>12.51785835771141</v>
      </c>
      <c r="U20" s="10">
        <f t="shared" si="8"/>
        <v>17.00465149183778</v>
      </c>
      <c r="V20" s="10">
        <f t="shared" si="8"/>
        <v>15.136880132460071</v>
      </c>
      <c r="W20" s="10">
        <f t="shared" si="8"/>
        <v>5.207983509592272</v>
      </c>
      <c r="X20" s="10">
        <f t="shared" si="8"/>
        <v>0</v>
      </c>
      <c r="Y20" s="10">
        <f t="shared" si="8"/>
        <v>15.092675658004774</v>
      </c>
      <c r="Z20" s="10">
        <f t="shared" si="8"/>
        <v>-0.2835694128606263</v>
      </c>
      <c r="AA20" s="10">
        <f t="shared" si="8"/>
        <v>-9.137568703524087</v>
      </c>
      <c r="AB20" s="10">
        <f t="shared" si="8"/>
        <v>8.516838799263395</v>
      </c>
      <c r="AC20" s="10">
        <f t="shared" si="8"/>
        <v>11.92776558126531</v>
      </c>
      <c r="AD20" s="10">
        <f t="shared" si="8"/>
        <v>27.937478763166837</v>
      </c>
      <c r="AE20" s="10">
        <f t="shared" si="8"/>
        <v>-4.3221778889291915</v>
      </c>
      <c r="AF20" s="10">
        <f t="shared" si="8"/>
        <v>20.421142819481975</v>
      </c>
      <c r="AG20" s="10">
        <f t="shared" si="8"/>
        <v>14.158780809859154</v>
      </c>
      <c r="AH20" s="10">
        <f t="shared" si="8"/>
        <v>15.189719732031902</v>
      </c>
      <c r="AI20" s="10">
        <f t="shared" si="8"/>
        <v>16.42104975620416</v>
      </c>
      <c r="AJ20" s="10">
        <f t="shared" si="8"/>
        <v>45.165540847544904</v>
      </c>
      <c r="AK20" s="10">
        <f t="shared" si="8"/>
        <v>15.5317888083077</v>
      </c>
      <c r="AL20" s="10">
        <f t="shared" si="8"/>
        <v>14.52136619298253</v>
      </c>
      <c r="AM20" s="10">
        <f t="shared" si="8"/>
        <v>10.535263694769055</v>
      </c>
      <c r="AN20" s="10">
        <f t="shared" si="8"/>
        <v>0</v>
      </c>
      <c r="AO20" s="10">
        <f t="shared" si="8"/>
        <v>8.351191226522122</v>
      </c>
      <c r="AP20" s="10">
        <f t="shared" si="8"/>
        <v>-26.584606331069317</v>
      </c>
      <c r="AQ20" s="10">
        <f t="shared" si="8"/>
        <v>36.147900152626654</v>
      </c>
      <c r="AR20" s="10">
        <f t="shared" si="8"/>
        <v>11.035227501189482</v>
      </c>
      <c r="AS20" s="10">
        <f t="shared" si="8"/>
        <v>21.755081804660385</v>
      </c>
      <c r="AT20" s="10">
        <f t="shared" si="8"/>
        <v>20.189590140374136</v>
      </c>
      <c r="AU20" s="10">
        <f t="shared" si="8"/>
        <v>21.274175199089875</v>
      </c>
      <c r="AV20" s="10">
        <f t="shared" si="8"/>
        <v>31.333693333525485</v>
      </c>
      <c r="AW20" s="10">
        <f t="shared" si="8"/>
        <v>34.033535165347</v>
      </c>
      <c r="AX20" s="10">
        <f t="shared" si="8"/>
        <v>56.949787508308326</v>
      </c>
      <c r="AY20" s="10">
        <f t="shared" si="8"/>
        <v>6.4446735036448235</v>
      </c>
      <c r="AZ20" s="10">
        <f t="shared" si="8"/>
        <v>5.6827950386835315</v>
      </c>
      <c r="BA20" s="10">
        <f t="shared" si="8"/>
        <v>8.392109205689456</v>
      </c>
      <c r="BB20" s="10">
        <f t="shared" si="8"/>
        <v>25.738640900742634</v>
      </c>
      <c r="BC20" s="10">
        <f t="shared" si="8"/>
        <v>-0.3228196854760658</v>
      </c>
      <c r="BD20" s="10">
        <f t="shared" si="8"/>
        <v>30.312634359799226</v>
      </c>
      <c r="BE20" s="10">
        <f t="shared" si="8"/>
        <v>-0.7578909288233698</v>
      </c>
      <c r="BF20" s="10">
        <f t="shared" si="8"/>
        <v>25.341461532525656</v>
      </c>
      <c r="BG20" s="10">
        <f t="shared" si="8"/>
        <v>17.896402060601144</v>
      </c>
      <c r="BH20" s="10">
        <f t="shared" si="8"/>
        <v>14.364222334855722</v>
      </c>
      <c r="BI20" s="10">
        <f t="shared" si="8"/>
        <v>15.259063537590873</v>
      </c>
      <c r="BJ20" s="44">
        <f t="shared" si="8"/>
        <v>11.873155583889442</v>
      </c>
    </row>
    <row r="21" spans="1:62" ht="12.75">
      <c r="A21" s="43" t="s">
        <v>125</v>
      </c>
      <c r="B21" s="10">
        <f>IF(B154=0,0,(B153-B154)*100/B154)</f>
        <v>28.65658502253781</v>
      </c>
      <c r="C21" s="10">
        <f aca="true" t="shared" si="9" ref="C21:BJ21">IF(C154=0,0,(C153-C154)*100/C154)</f>
        <v>0</v>
      </c>
      <c r="D21" s="10">
        <f t="shared" si="9"/>
        <v>15.24410839026637</v>
      </c>
      <c r="E21" s="10">
        <f t="shared" si="9"/>
        <v>0</v>
      </c>
      <c r="F21" s="10">
        <f t="shared" si="9"/>
        <v>0</v>
      </c>
      <c r="G21" s="10">
        <f t="shared" si="9"/>
        <v>-19.993399702986636</v>
      </c>
      <c r="H21" s="10">
        <f t="shared" si="9"/>
        <v>0</v>
      </c>
      <c r="I21" s="10">
        <f t="shared" si="9"/>
        <v>0</v>
      </c>
      <c r="J21" s="10">
        <f t="shared" si="9"/>
        <v>0</v>
      </c>
      <c r="K21" s="10">
        <f t="shared" si="9"/>
        <v>21.333752903274146</v>
      </c>
      <c r="L21" s="10">
        <f t="shared" si="9"/>
        <v>0</v>
      </c>
      <c r="M21" s="10">
        <f t="shared" si="9"/>
        <v>-249.11200269133005</v>
      </c>
      <c r="N21" s="10">
        <f t="shared" si="9"/>
        <v>-24.118240154147514</v>
      </c>
      <c r="O21" s="10">
        <f t="shared" si="9"/>
        <v>0</v>
      </c>
      <c r="P21" s="10">
        <f t="shared" si="9"/>
        <v>-8.016484686171411</v>
      </c>
      <c r="Q21" s="10">
        <f t="shared" si="9"/>
        <v>97.26729045510324</v>
      </c>
      <c r="R21" s="10">
        <f t="shared" si="9"/>
        <v>-7.007563408750081</v>
      </c>
      <c r="S21" s="10">
        <f t="shared" si="9"/>
        <v>42.77820414428243</v>
      </c>
      <c r="T21" s="10">
        <f t="shared" si="9"/>
        <v>-57.16739297615996</v>
      </c>
      <c r="U21" s="10">
        <f t="shared" si="9"/>
        <v>0</v>
      </c>
      <c r="V21" s="10">
        <f t="shared" si="9"/>
        <v>0</v>
      </c>
      <c r="W21" s="10">
        <f t="shared" si="9"/>
        <v>0</v>
      </c>
      <c r="X21" s="10">
        <f t="shared" si="9"/>
        <v>0</v>
      </c>
      <c r="Y21" s="10">
        <f t="shared" si="9"/>
        <v>45.484260087941166</v>
      </c>
      <c r="Z21" s="10">
        <f t="shared" si="9"/>
        <v>0</v>
      </c>
      <c r="AA21" s="10">
        <f t="shared" si="9"/>
        <v>67.33607127940972</v>
      </c>
      <c r="AB21" s="10">
        <f t="shared" si="9"/>
        <v>27.402706584309286</v>
      </c>
      <c r="AC21" s="10">
        <f t="shared" si="9"/>
        <v>0</v>
      </c>
      <c r="AD21" s="10">
        <f t="shared" si="9"/>
        <v>20.461214103024567</v>
      </c>
      <c r="AE21" s="10">
        <f t="shared" si="9"/>
        <v>-3.4803744117494957</v>
      </c>
      <c r="AF21" s="10">
        <f t="shared" si="9"/>
        <v>0</v>
      </c>
      <c r="AG21" s="10">
        <f t="shared" si="9"/>
        <v>21.30864584967833</v>
      </c>
      <c r="AH21" s="10">
        <f t="shared" si="9"/>
        <v>0</v>
      </c>
      <c r="AI21" s="10">
        <f t="shared" si="9"/>
        <v>0</v>
      </c>
      <c r="AJ21" s="10">
        <f t="shared" si="9"/>
        <v>42.602380273366414</v>
      </c>
      <c r="AK21" s="10">
        <f t="shared" si="9"/>
        <v>15.624271100596449</v>
      </c>
      <c r="AL21" s="10">
        <f t="shared" si="9"/>
        <v>65.37711768099726</v>
      </c>
      <c r="AM21" s="10">
        <f t="shared" si="9"/>
        <v>-50.836633012606086</v>
      </c>
      <c r="AN21" s="10">
        <f t="shared" si="9"/>
        <v>0</v>
      </c>
      <c r="AO21" s="10">
        <f t="shared" si="9"/>
        <v>-100</v>
      </c>
      <c r="AP21" s="10">
        <f t="shared" si="9"/>
        <v>9.59123819998167</v>
      </c>
      <c r="AQ21" s="10">
        <f t="shared" si="9"/>
        <v>-27.724557910762385</v>
      </c>
      <c r="AR21" s="10">
        <f t="shared" si="9"/>
        <v>0</v>
      </c>
      <c r="AS21" s="10">
        <f t="shared" si="9"/>
        <v>21.298791018998273</v>
      </c>
      <c r="AT21" s="10">
        <f t="shared" si="9"/>
        <v>0</v>
      </c>
      <c r="AU21" s="10">
        <f t="shared" si="9"/>
        <v>11.70943259848211</v>
      </c>
      <c r="AV21" s="10">
        <f t="shared" si="9"/>
        <v>0</v>
      </c>
      <c r="AW21" s="10">
        <f t="shared" si="9"/>
        <v>37.48628852482219</v>
      </c>
      <c r="AX21" s="10">
        <f t="shared" si="9"/>
        <v>-21.97142589176853</v>
      </c>
      <c r="AY21" s="10">
        <f t="shared" si="9"/>
        <v>28.21662713864549</v>
      </c>
      <c r="AZ21" s="10">
        <f t="shared" si="9"/>
        <v>-56.2968757483357</v>
      </c>
      <c r="BA21" s="10">
        <f t="shared" si="9"/>
        <v>76.89849430067775</v>
      </c>
      <c r="BB21" s="10">
        <f t="shared" si="9"/>
        <v>-28.539261364332184</v>
      </c>
      <c r="BC21" s="10">
        <f t="shared" si="9"/>
        <v>-16.950534801292306</v>
      </c>
      <c r="BD21" s="10">
        <f t="shared" si="9"/>
        <v>-12.341975118866515</v>
      </c>
      <c r="BE21" s="10">
        <f t="shared" si="9"/>
        <v>193.548192407508</v>
      </c>
      <c r="BF21" s="10">
        <f t="shared" si="9"/>
        <v>0</v>
      </c>
      <c r="BG21" s="10">
        <f t="shared" si="9"/>
        <v>-100</v>
      </c>
      <c r="BH21" s="10">
        <f t="shared" si="9"/>
        <v>-7.202984786115727</v>
      </c>
      <c r="BI21" s="10">
        <f t="shared" si="9"/>
        <v>0</v>
      </c>
      <c r="BJ21" s="44">
        <f t="shared" si="9"/>
        <v>3.4179647189201083</v>
      </c>
    </row>
    <row r="22" spans="1:62" ht="12.75">
      <c r="A22" s="43" t="s">
        <v>126</v>
      </c>
      <c r="B22" s="10">
        <f>IF((B130+B131)=0,0,B129*100/(B130+B131))</f>
        <v>96.54487936492231</v>
      </c>
      <c r="C22" s="10">
        <f aca="true" t="shared" si="10" ref="C22:BJ22">IF((C130+C131)=0,0,C129*100/(C130+C131))</f>
        <v>66.19678068410462</v>
      </c>
      <c r="D22" s="10">
        <f t="shared" si="10"/>
        <v>96.0966514457996</v>
      </c>
      <c r="E22" s="10">
        <f t="shared" si="10"/>
        <v>99.99976127880896</v>
      </c>
      <c r="F22" s="10">
        <f t="shared" si="10"/>
        <v>49.05233329053561</v>
      </c>
      <c r="G22" s="10">
        <f t="shared" si="10"/>
        <v>100</v>
      </c>
      <c r="H22" s="10">
        <f t="shared" si="10"/>
        <v>106.24104876961881</v>
      </c>
      <c r="I22" s="10">
        <f t="shared" si="10"/>
        <v>84.68464659410193</v>
      </c>
      <c r="J22" s="10">
        <f t="shared" si="10"/>
        <v>67.61318379861223</v>
      </c>
      <c r="K22" s="10">
        <f t="shared" si="10"/>
        <v>87.40464760023752</v>
      </c>
      <c r="L22" s="10">
        <f t="shared" si="10"/>
        <v>102.91021462548782</v>
      </c>
      <c r="M22" s="10">
        <f t="shared" si="10"/>
        <v>137.37981381975388</v>
      </c>
      <c r="N22" s="10">
        <f t="shared" si="10"/>
        <v>90.41013548007142</v>
      </c>
      <c r="O22" s="10">
        <f t="shared" si="10"/>
        <v>99.59839390507567</v>
      </c>
      <c r="P22" s="10">
        <f t="shared" si="10"/>
        <v>88.45402278902132</v>
      </c>
      <c r="Q22" s="10">
        <f t="shared" si="10"/>
        <v>99.56188249748307</v>
      </c>
      <c r="R22" s="10">
        <f t="shared" si="10"/>
        <v>103.09188639886341</v>
      </c>
      <c r="S22" s="10">
        <f t="shared" si="10"/>
        <v>56.13870598663938</v>
      </c>
      <c r="T22" s="10">
        <f t="shared" si="10"/>
        <v>87.68855629361809</v>
      </c>
      <c r="U22" s="10">
        <f t="shared" si="10"/>
        <v>100.00134203155422</v>
      </c>
      <c r="V22" s="10">
        <f t="shared" si="10"/>
        <v>85.85939481268012</v>
      </c>
      <c r="W22" s="10">
        <f t="shared" si="10"/>
        <v>89.38990461391093</v>
      </c>
      <c r="X22" s="10">
        <f t="shared" si="10"/>
        <v>76.67124965309239</v>
      </c>
      <c r="Y22" s="10">
        <f t="shared" si="10"/>
        <v>114.08550821011036</v>
      </c>
      <c r="Z22" s="10">
        <f t="shared" si="10"/>
        <v>71.99424046076314</v>
      </c>
      <c r="AA22" s="10">
        <f t="shared" si="10"/>
        <v>99.78615428808529</v>
      </c>
      <c r="AB22" s="10">
        <f t="shared" si="10"/>
        <v>60.60684524614314</v>
      </c>
      <c r="AC22" s="10">
        <f t="shared" si="10"/>
        <v>82.10405372033917</v>
      </c>
      <c r="AD22" s="10">
        <f t="shared" si="10"/>
        <v>75.91816420294633</v>
      </c>
      <c r="AE22" s="10">
        <f t="shared" si="10"/>
        <v>79.45721266476279</v>
      </c>
      <c r="AF22" s="10">
        <f t="shared" si="10"/>
        <v>79.85469387755101</v>
      </c>
      <c r="AG22" s="10">
        <f t="shared" si="10"/>
        <v>99.99968187102333</v>
      </c>
      <c r="AH22" s="10">
        <f t="shared" si="10"/>
        <v>81.77145225624145</v>
      </c>
      <c r="AI22" s="10">
        <f t="shared" si="10"/>
        <v>99.99979604690832</v>
      </c>
      <c r="AJ22" s="10">
        <f t="shared" si="10"/>
        <v>91.10671651882394</v>
      </c>
      <c r="AK22" s="10">
        <f t="shared" si="10"/>
        <v>16.529192641770702</v>
      </c>
      <c r="AL22" s="10">
        <f t="shared" si="10"/>
        <v>144.41419031079042</v>
      </c>
      <c r="AM22" s="10">
        <f t="shared" si="10"/>
        <v>40.30882400849695</v>
      </c>
      <c r="AN22" s="10">
        <f t="shared" si="10"/>
        <v>99.99662079647399</v>
      </c>
      <c r="AO22" s="10">
        <f t="shared" si="10"/>
        <v>75.7635960591133</v>
      </c>
      <c r="AP22" s="10">
        <f t="shared" si="10"/>
        <v>99.05402067585958</v>
      </c>
      <c r="AQ22" s="10">
        <f t="shared" si="10"/>
        <v>85.06416558861578</v>
      </c>
      <c r="AR22" s="10">
        <f t="shared" si="10"/>
        <v>57.63963313086017</v>
      </c>
      <c r="AS22" s="10">
        <f t="shared" si="10"/>
        <v>99.99986192822753</v>
      </c>
      <c r="AT22" s="10">
        <f t="shared" si="10"/>
        <v>99.55409315102011</v>
      </c>
      <c r="AU22" s="10">
        <f t="shared" si="10"/>
        <v>112.09624192601292</v>
      </c>
      <c r="AV22" s="10">
        <f t="shared" si="10"/>
        <v>179.94656958304313</v>
      </c>
      <c r="AW22" s="10">
        <f t="shared" si="10"/>
        <v>100.0577700751011</v>
      </c>
      <c r="AX22" s="10">
        <f t="shared" si="10"/>
        <v>99.2908398656215</v>
      </c>
      <c r="AY22" s="10">
        <f t="shared" si="10"/>
        <v>56.58822358394962</v>
      </c>
      <c r="AZ22" s="10">
        <f t="shared" si="10"/>
        <v>68.46532979898504</v>
      </c>
      <c r="BA22" s="10">
        <f t="shared" si="10"/>
        <v>96.11806427258993</v>
      </c>
      <c r="BB22" s="10">
        <f t="shared" si="10"/>
        <v>88.98265353961557</v>
      </c>
      <c r="BC22" s="10">
        <f t="shared" si="10"/>
        <v>81.36613604537445</v>
      </c>
      <c r="BD22" s="10">
        <f t="shared" si="10"/>
        <v>64.5543539692515</v>
      </c>
      <c r="BE22" s="10">
        <f t="shared" si="10"/>
        <v>98.18668190829759</v>
      </c>
      <c r="BF22" s="10">
        <f t="shared" si="10"/>
        <v>77.92630355563325</v>
      </c>
      <c r="BG22" s="10">
        <f t="shared" si="10"/>
        <v>0.13482966331161259</v>
      </c>
      <c r="BH22" s="10">
        <f t="shared" si="10"/>
        <v>211.0799408358847</v>
      </c>
      <c r="BI22" s="10">
        <f t="shared" si="10"/>
        <v>98.90254609306409</v>
      </c>
      <c r="BJ22" s="44">
        <f t="shared" si="10"/>
        <v>87.16057083674623</v>
      </c>
    </row>
    <row r="23" spans="1:62" ht="12.75">
      <c r="A23" s="36" t="s">
        <v>127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44"/>
    </row>
    <row r="24" spans="1:62" ht="12.75">
      <c r="A24" s="41" t="s">
        <v>128</v>
      </c>
      <c r="B24" s="9">
        <f>IF(B155=0,0,(B7-B155)*100/B155)</f>
        <v>10.642945370369688</v>
      </c>
      <c r="C24" s="9">
        <f aca="true" t="shared" si="11" ref="C24:BJ24">IF(C155=0,0,(C7-C155)*100/C155)</f>
        <v>-9.881076131779668</v>
      </c>
      <c r="D24" s="9">
        <f t="shared" si="11"/>
        <v>16.046875194487168</v>
      </c>
      <c r="E24" s="9">
        <f t="shared" si="11"/>
        <v>24.924435327618262</v>
      </c>
      <c r="F24" s="9">
        <f t="shared" si="11"/>
        <v>9.316942428522822</v>
      </c>
      <c r="G24" s="9">
        <f t="shared" si="11"/>
        <v>19.47378991765415</v>
      </c>
      <c r="H24" s="9">
        <f t="shared" si="11"/>
        <v>9.834920284344049</v>
      </c>
      <c r="I24" s="9">
        <f t="shared" si="11"/>
        <v>-8.27896909720361</v>
      </c>
      <c r="J24" s="9">
        <f t="shared" si="11"/>
        <v>16.91719199884001</v>
      </c>
      <c r="K24" s="9">
        <f t="shared" si="11"/>
        <v>-1.0560421649676377</v>
      </c>
      <c r="L24" s="9">
        <f t="shared" si="11"/>
        <v>-23.4076937702009</v>
      </c>
      <c r="M24" s="9">
        <f t="shared" si="11"/>
        <v>13.154119818083313</v>
      </c>
      <c r="N24" s="9">
        <f t="shared" si="11"/>
        <v>-10.675294676317177</v>
      </c>
      <c r="O24" s="9">
        <f t="shared" si="11"/>
        <v>14.742989703308778</v>
      </c>
      <c r="P24" s="9">
        <f t="shared" si="11"/>
        <v>-6.800994512640785</v>
      </c>
      <c r="Q24" s="9">
        <f t="shared" si="11"/>
        <v>15.08477503179861</v>
      </c>
      <c r="R24" s="9">
        <f t="shared" si="11"/>
        <v>13.431652057156855</v>
      </c>
      <c r="S24" s="9">
        <f t="shared" si="11"/>
        <v>26.362785413920793</v>
      </c>
      <c r="T24" s="9">
        <f t="shared" si="11"/>
        <v>19.30381995153027</v>
      </c>
      <c r="U24" s="9">
        <f t="shared" si="11"/>
        <v>-26.737954886273524</v>
      </c>
      <c r="V24" s="9">
        <f t="shared" si="11"/>
        <v>9.409950400822485</v>
      </c>
      <c r="W24" s="9">
        <f t="shared" si="11"/>
        <v>-29.650797315446205</v>
      </c>
      <c r="X24" s="9">
        <f t="shared" si="11"/>
        <v>14.801231969581572</v>
      </c>
      <c r="Y24" s="9">
        <f t="shared" si="11"/>
        <v>5.947204599058679</v>
      </c>
      <c r="Z24" s="9">
        <f t="shared" si="11"/>
        <v>0.7398852743484536</v>
      </c>
      <c r="AA24" s="9">
        <f t="shared" si="11"/>
        <v>12.06415469020648</v>
      </c>
      <c r="AB24" s="9">
        <f t="shared" si="11"/>
        <v>18.39997826758324</v>
      </c>
      <c r="AC24" s="9">
        <f t="shared" si="11"/>
        <v>-4.364569365547756</v>
      </c>
      <c r="AD24" s="9">
        <f t="shared" si="11"/>
        <v>-6.599142475539408</v>
      </c>
      <c r="AE24" s="9">
        <f t="shared" si="11"/>
        <v>159.41190358421377</v>
      </c>
      <c r="AF24" s="9">
        <f t="shared" si="11"/>
        <v>18.122876000299154</v>
      </c>
      <c r="AG24" s="9">
        <f t="shared" si="11"/>
        <v>31.54682439872525</v>
      </c>
      <c r="AH24" s="9">
        <f t="shared" si="11"/>
        <v>14.149289033620455</v>
      </c>
      <c r="AI24" s="9">
        <f t="shared" si="11"/>
        <v>1.41703187543488</v>
      </c>
      <c r="AJ24" s="9">
        <f t="shared" si="11"/>
        <v>45.225064895993896</v>
      </c>
      <c r="AK24" s="9">
        <f t="shared" si="11"/>
        <v>75.55384412893584</v>
      </c>
      <c r="AL24" s="9">
        <f t="shared" si="11"/>
        <v>11.921117451644589</v>
      </c>
      <c r="AM24" s="9">
        <f t="shared" si="11"/>
        <v>27.012148820293074</v>
      </c>
      <c r="AN24" s="9">
        <f t="shared" si="11"/>
        <v>48.033522575474215</v>
      </c>
      <c r="AO24" s="9">
        <f t="shared" si="11"/>
        <v>9.356763948293404</v>
      </c>
      <c r="AP24" s="9">
        <f t="shared" si="11"/>
        <v>-30.258134770675046</v>
      </c>
      <c r="AQ24" s="9">
        <f t="shared" si="11"/>
        <v>19.058124240833486</v>
      </c>
      <c r="AR24" s="9">
        <f t="shared" si="11"/>
        <v>21.633056408957174</v>
      </c>
      <c r="AS24" s="9">
        <f t="shared" si="11"/>
        <v>14.805251637148013</v>
      </c>
      <c r="AT24" s="9">
        <f t="shared" si="11"/>
        <v>-11.434442578357144</v>
      </c>
      <c r="AU24" s="9">
        <f t="shared" si="11"/>
        <v>170.642566973057</v>
      </c>
      <c r="AV24" s="9">
        <f t="shared" si="11"/>
        <v>9.121307375336992</v>
      </c>
      <c r="AW24" s="9">
        <f t="shared" si="11"/>
        <v>37.48816447991343</v>
      </c>
      <c r="AX24" s="9">
        <f t="shared" si="11"/>
        <v>11.312869590655495</v>
      </c>
      <c r="AY24" s="9">
        <f t="shared" si="11"/>
        <v>12.375920506627487</v>
      </c>
      <c r="AZ24" s="9">
        <f t="shared" si="11"/>
        <v>9.081885104577731</v>
      </c>
      <c r="BA24" s="9">
        <f t="shared" si="11"/>
        <v>14.656650205814667</v>
      </c>
      <c r="BB24" s="9">
        <f t="shared" si="11"/>
        <v>23.721959398403488</v>
      </c>
      <c r="BC24" s="9">
        <f t="shared" si="11"/>
        <v>16.49384111639793</v>
      </c>
      <c r="BD24" s="9">
        <f t="shared" si="11"/>
        <v>17.70587263976079</v>
      </c>
      <c r="BE24" s="9">
        <f t="shared" si="11"/>
        <v>20.911195286195287</v>
      </c>
      <c r="BF24" s="9">
        <f t="shared" si="11"/>
        <v>33.361133427417926</v>
      </c>
      <c r="BG24" s="9">
        <f t="shared" si="11"/>
        <v>-24.806868248385978</v>
      </c>
      <c r="BH24" s="9">
        <f t="shared" si="11"/>
        <v>19.159522076376593</v>
      </c>
      <c r="BI24" s="9">
        <f t="shared" si="11"/>
        <v>14.095050495829447</v>
      </c>
      <c r="BJ24" s="42">
        <f t="shared" si="11"/>
        <v>-24.43819347849485</v>
      </c>
    </row>
    <row r="25" spans="1:62" ht="12.75">
      <c r="A25" s="43" t="s">
        <v>129</v>
      </c>
      <c r="B25" s="10">
        <f>IF(B157=0,0,(B156-B157)*100/B157)</f>
        <v>14.367020112951465</v>
      </c>
      <c r="C25" s="10">
        <f aca="true" t="shared" si="12" ref="C25:BJ25">IF(C157=0,0,(C156-C157)*100/C157)</f>
        <v>18.98028048138251</v>
      </c>
      <c r="D25" s="10">
        <f t="shared" si="12"/>
        <v>9.841993581358752</v>
      </c>
      <c r="E25" s="10">
        <f t="shared" si="12"/>
        <v>20.742608946030156</v>
      </c>
      <c r="F25" s="10">
        <f t="shared" si="12"/>
        <v>1.5593519580637285</v>
      </c>
      <c r="G25" s="10">
        <f t="shared" si="12"/>
        <v>12.185114503816793</v>
      </c>
      <c r="H25" s="10">
        <f t="shared" si="12"/>
        <v>8.987256232933529</v>
      </c>
      <c r="I25" s="10">
        <f t="shared" si="12"/>
        <v>-10.703370180483898</v>
      </c>
      <c r="J25" s="10">
        <f t="shared" si="12"/>
        <v>7.818033409815215</v>
      </c>
      <c r="K25" s="10">
        <f t="shared" si="12"/>
        <v>-9.963957303488039</v>
      </c>
      <c r="L25" s="10">
        <f t="shared" si="12"/>
        <v>-0.8277166442019707</v>
      </c>
      <c r="M25" s="10">
        <f t="shared" si="12"/>
        <v>0.10816207671187286</v>
      </c>
      <c r="N25" s="10">
        <f t="shared" si="12"/>
        <v>8.570992683593314</v>
      </c>
      <c r="O25" s="10">
        <f t="shared" si="12"/>
        <v>3.5997357992073975</v>
      </c>
      <c r="P25" s="10">
        <f t="shared" si="12"/>
        <v>11.131718958293659</v>
      </c>
      <c r="Q25" s="10">
        <f t="shared" si="12"/>
        <v>21.230298726114945</v>
      </c>
      <c r="R25" s="10">
        <f t="shared" si="12"/>
        <v>-4.423157870891084</v>
      </c>
      <c r="S25" s="10">
        <f t="shared" si="12"/>
        <v>15.503235828826924</v>
      </c>
      <c r="T25" s="10">
        <f t="shared" si="12"/>
        <v>4.75687661686289</v>
      </c>
      <c r="U25" s="10">
        <f t="shared" si="12"/>
        <v>5.86106257684592</v>
      </c>
      <c r="V25" s="10">
        <f t="shared" si="12"/>
        <v>9.362353840484154</v>
      </c>
      <c r="W25" s="10">
        <f t="shared" si="12"/>
        <v>2.374995016337745</v>
      </c>
      <c r="X25" s="10">
        <f t="shared" si="12"/>
        <v>21.41998083749568</v>
      </c>
      <c r="Y25" s="10">
        <f t="shared" si="12"/>
        <v>9.836511484507476</v>
      </c>
      <c r="Z25" s="10">
        <f t="shared" si="12"/>
        <v>17.383617832283726</v>
      </c>
      <c r="AA25" s="10">
        <f t="shared" si="12"/>
        <v>29.00883660719311</v>
      </c>
      <c r="AB25" s="10">
        <f t="shared" si="12"/>
        <v>104.37260173249696</v>
      </c>
      <c r="AC25" s="10">
        <f t="shared" si="12"/>
        <v>6.292821488967134</v>
      </c>
      <c r="AD25" s="10">
        <f t="shared" si="12"/>
        <v>14.340892391957786</v>
      </c>
      <c r="AE25" s="10">
        <f t="shared" si="12"/>
        <v>103.91393638039179</v>
      </c>
      <c r="AF25" s="10">
        <f t="shared" si="12"/>
        <v>24.285857221471808</v>
      </c>
      <c r="AG25" s="10">
        <f t="shared" si="12"/>
        <v>21.230259888280944</v>
      </c>
      <c r="AH25" s="10">
        <f t="shared" si="12"/>
        <v>22.62726193816393</v>
      </c>
      <c r="AI25" s="10">
        <f t="shared" si="12"/>
        <v>20.811387556637733</v>
      </c>
      <c r="AJ25" s="10">
        <f t="shared" si="12"/>
        <v>57.10163381442911</v>
      </c>
      <c r="AK25" s="10">
        <f t="shared" si="12"/>
        <v>55.12971968722566</v>
      </c>
      <c r="AL25" s="10">
        <f t="shared" si="12"/>
        <v>32.77318051619195</v>
      </c>
      <c r="AM25" s="10">
        <f t="shared" si="12"/>
        <v>25.93647283856327</v>
      </c>
      <c r="AN25" s="10">
        <f t="shared" si="12"/>
        <v>1.459052252126133</v>
      </c>
      <c r="AO25" s="10">
        <f t="shared" si="12"/>
        <v>32.15016243532668</v>
      </c>
      <c r="AP25" s="10">
        <f t="shared" si="12"/>
        <v>6.713108737332238</v>
      </c>
      <c r="AQ25" s="10">
        <f t="shared" si="12"/>
        <v>31.216899466159386</v>
      </c>
      <c r="AR25" s="10">
        <f t="shared" si="12"/>
        <v>17.971091718013522</v>
      </c>
      <c r="AS25" s="10">
        <f t="shared" si="12"/>
        <v>12.371825563909775</v>
      </c>
      <c r="AT25" s="10">
        <f t="shared" si="12"/>
        <v>9.883684551230957</v>
      </c>
      <c r="AU25" s="10">
        <f t="shared" si="12"/>
        <v>13.64322578730343</v>
      </c>
      <c r="AV25" s="10">
        <f t="shared" si="12"/>
        <v>5.420675870737425</v>
      </c>
      <c r="AW25" s="10">
        <f t="shared" si="12"/>
        <v>8.189655172413794</v>
      </c>
      <c r="AX25" s="10">
        <f t="shared" si="12"/>
        <v>16.706992499395113</v>
      </c>
      <c r="AY25" s="10">
        <f t="shared" si="12"/>
        <v>11.702028992436961</v>
      </c>
      <c r="AZ25" s="10">
        <f t="shared" si="12"/>
        <v>22.630811002905954</v>
      </c>
      <c r="BA25" s="10">
        <f t="shared" si="12"/>
        <v>18.73207490421956</v>
      </c>
      <c r="BB25" s="10">
        <f t="shared" si="12"/>
        <v>-5.582483170820696</v>
      </c>
      <c r="BC25" s="10">
        <f t="shared" si="12"/>
        <v>17.896887792088453</v>
      </c>
      <c r="BD25" s="10">
        <f t="shared" si="12"/>
        <v>12.25197155057176</v>
      </c>
      <c r="BE25" s="10">
        <f t="shared" si="12"/>
        <v>13.32640105078809</v>
      </c>
      <c r="BF25" s="10">
        <f t="shared" si="12"/>
        <v>30.006770479394806</v>
      </c>
      <c r="BG25" s="10">
        <f t="shared" si="12"/>
        <v>14.485015209171939</v>
      </c>
      <c r="BH25" s="10">
        <f t="shared" si="12"/>
        <v>36.44141326282584</v>
      </c>
      <c r="BI25" s="10">
        <f t="shared" si="12"/>
        <v>19.064814378600467</v>
      </c>
      <c r="BJ25" s="44">
        <f t="shared" si="12"/>
        <v>9.454210565931863</v>
      </c>
    </row>
    <row r="26" spans="1:62" ht="25.5">
      <c r="A26" s="43" t="s">
        <v>130</v>
      </c>
      <c r="B26" s="10">
        <f>IF(B156=0,0,B158*100/B156)</f>
        <v>4.673184001215626</v>
      </c>
      <c r="C26" s="10">
        <f aca="true" t="shared" si="13" ref="C26:BJ26">IF(C156=0,0,C158*100/C156)</f>
        <v>1.1504170261719873</v>
      </c>
      <c r="D26" s="10">
        <f t="shared" si="13"/>
        <v>2.4704793163176015</v>
      </c>
      <c r="E26" s="10">
        <f t="shared" si="13"/>
        <v>0.7765217107705115</v>
      </c>
      <c r="F26" s="10">
        <f t="shared" si="13"/>
        <v>7.280773715147225</v>
      </c>
      <c r="G26" s="10">
        <f t="shared" si="13"/>
        <v>0.23815599217487454</v>
      </c>
      <c r="H26" s="10">
        <f t="shared" si="13"/>
        <v>2.761578923964613</v>
      </c>
      <c r="I26" s="10">
        <f t="shared" si="13"/>
        <v>7.515857391211459</v>
      </c>
      <c r="J26" s="10">
        <f t="shared" si="13"/>
        <v>1.3894212341893446</v>
      </c>
      <c r="K26" s="10">
        <f t="shared" si="13"/>
        <v>3.3239516978558252</v>
      </c>
      <c r="L26" s="10">
        <f t="shared" si="13"/>
        <v>5.533624212203061</v>
      </c>
      <c r="M26" s="10">
        <f t="shared" si="13"/>
        <v>0</v>
      </c>
      <c r="N26" s="10">
        <f t="shared" si="13"/>
        <v>2.7158622532930394</v>
      </c>
      <c r="O26" s="10">
        <f t="shared" si="13"/>
        <v>2.175065349059611</v>
      </c>
      <c r="P26" s="10">
        <f t="shared" si="13"/>
        <v>1.3432449638800983</v>
      </c>
      <c r="Q26" s="10">
        <f t="shared" si="13"/>
        <v>1.620055554359442</v>
      </c>
      <c r="R26" s="10">
        <f t="shared" si="13"/>
        <v>5.200784633036012</v>
      </c>
      <c r="S26" s="10">
        <f t="shared" si="13"/>
        <v>1.4592651656373585</v>
      </c>
      <c r="T26" s="10">
        <f t="shared" si="13"/>
        <v>3.270839633101502</v>
      </c>
      <c r="U26" s="10">
        <f t="shared" si="13"/>
        <v>0</v>
      </c>
      <c r="V26" s="10">
        <f t="shared" si="13"/>
        <v>0</v>
      </c>
      <c r="W26" s="10">
        <f t="shared" si="13"/>
        <v>2.5398502934348306</v>
      </c>
      <c r="X26" s="10">
        <f t="shared" si="13"/>
        <v>2.384505333508315</v>
      </c>
      <c r="Y26" s="10">
        <f t="shared" si="13"/>
        <v>3.233925528987721</v>
      </c>
      <c r="Z26" s="10">
        <f t="shared" si="13"/>
        <v>6.098467053347645</v>
      </c>
      <c r="AA26" s="10">
        <f t="shared" si="13"/>
        <v>1.415732297892762</v>
      </c>
      <c r="AB26" s="10">
        <f t="shared" si="13"/>
        <v>1.5989892630277138</v>
      </c>
      <c r="AC26" s="10">
        <f t="shared" si="13"/>
        <v>4.659908387876602</v>
      </c>
      <c r="AD26" s="10">
        <f t="shared" si="13"/>
        <v>1.1774114636807216</v>
      </c>
      <c r="AE26" s="10">
        <f t="shared" si="13"/>
        <v>0.058038961138756964</v>
      </c>
      <c r="AF26" s="10">
        <f t="shared" si="13"/>
        <v>2.541489725682774</v>
      </c>
      <c r="AG26" s="10">
        <f t="shared" si="13"/>
        <v>2.1153781740362763</v>
      </c>
      <c r="AH26" s="10">
        <f t="shared" si="13"/>
        <v>6.6205072534723906</v>
      </c>
      <c r="AI26" s="10">
        <f t="shared" si="13"/>
        <v>3.7204663755150813</v>
      </c>
      <c r="AJ26" s="10">
        <f t="shared" si="13"/>
        <v>5.60888318972659</v>
      </c>
      <c r="AK26" s="10">
        <f t="shared" si="13"/>
        <v>1.179636452305646</v>
      </c>
      <c r="AL26" s="10">
        <f t="shared" si="13"/>
        <v>0</v>
      </c>
      <c r="AM26" s="10">
        <f t="shared" si="13"/>
        <v>0.626394008759632</v>
      </c>
      <c r="AN26" s="10">
        <f t="shared" si="13"/>
        <v>11.038329045344938</v>
      </c>
      <c r="AO26" s="10">
        <f t="shared" si="13"/>
        <v>0</v>
      </c>
      <c r="AP26" s="10">
        <f t="shared" si="13"/>
        <v>0</v>
      </c>
      <c r="AQ26" s="10">
        <f t="shared" si="13"/>
        <v>2.850801339786762</v>
      </c>
      <c r="AR26" s="10">
        <f t="shared" si="13"/>
        <v>3.4918322708918397</v>
      </c>
      <c r="AS26" s="10">
        <f t="shared" si="13"/>
        <v>3.1313872270233256</v>
      </c>
      <c r="AT26" s="10">
        <f t="shared" si="13"/>
        <v>4.623328626883294</v>
      </c>
      <c r="AU26" s="10">
        <f t="shared" si="13"/>
        <v>1.7612206213586352</v>
      </c>
      <c r="AV26" s="10">
        <f t="shared" si="13"/>
        <v>4.580693852426802</v>
      </c>
      <c r="AW26" s="10">
        <f t="shared" si="13"/>
        <v>2.147930019054218</v>
      </c>
      <c r="AX26" s="10">
        <f t="shared" si="13"/>
        <v>1.4062921115372655</v>
      </c>
      <c r="AY26" s="10">
        <f t="shared" si="13"/>
        <v>2.332379134644812</v>
      </c>
      <c r="AZ26" s="10">
        <f t="shared" si="13"/>
        <v>0.43262483025937004</v>
      </c>
      <c r="BA26" s="10">
        <f t="shared" si="13"/>
        <v>7.795726002368414</v>
      </c>
      <c r="BB26" s="10">
        <f t="shared" si="13"/>
        <v>1.8559452562888794</v>
      </c>
      <c r="BC26" s="10">
        <f t="shared" si="13"/>
        <v>0</v>
      </c>
      <c r="BD26" s="10">
        <f t="shared" si="13"/>
        <v>0</v>
      </c>
      <c r="BE26" s="10">
        <f t="shared" si="13"/>
        <v>0</v>
      </c>
      <c r="BF26" s="10">
        <f t="shared" si="13"/>
        <v>3.718787380785903</v>
      </c>
      <c r="BG26" s="10">
        <f t="shared" si="13"/>
        <v>1.8159606100572534</v>
      </c>
      <c r="BH26" s="10">
        <f t="shared" si="13"/>
        <v>1.3311158642349539</v>
      </c>
      <c r="BI26" s="10">
        <f t="shared" si="13"/>
        <v>0</v>
      </c>
      <c r="BJ26" s="44">
        <f t="shared" si="13"/>
        <v>1.3631907768668121</v>
      </c>
    </row>
    <row r="27" spans="1:62" ht="12.75">
      <c r="A27" s="43" t="s">
        <v>131</v>
      </c>
      <c r="B27" s="10">
        <f>IF(B160=0,0,(B159-B160)*100/B160)</f>
        <v>12.35225018319408</v>
      </c>
      <c r="C27" s="10">
        <f aca="true" t="shared" si="14" ref="C27:BJ27">IF(C160=0,0,(C159-C160)*100/C160)</f>
        <v>0</v>
      </c>
      <c r="D27" s="10">
        <f t="shared" si="14"/>
        <v>0</v>
      </c>
      <c r="E27" s="10">
        <f t="shared" si="14"/>
        <v>0</v>
      </c>
      <c r="F27" s="10">
        <f t="shared" si="14"/>
        <v>19.1814752570273</v>
      </c>
      <c r="G27" s="10">
        <f t="shared" si="14"/>
        <v>0</v>
      </c>
      <c r="H27" s="10">
        <f t="shared" si="14"/>
        <v>0.2954373908248117</v>
      </c>
      <c r="I27" s="10">
        <f t="shared" si="14"/>
        <v>0</v>
      </c>
      <c r="J27" s="10">
        <f t="shared" si="14"/>
        <v>0</v>
      </c>
      <c r="K27" s="10">
        <f t="shared" si="14"/>
        <v>44.39197570467126</v>
      </c>
      <c r="L27" s="10">
        <f t="shared" si="14"/>
        <v>15.296054643265299</v>
      </c>
      <c r="M27" s="10">
        <f t="shared" si="14"/>
        <v>0</v>
      </c>
      <c r="N27" s="10">
        <f t="shared" si="14"/>
        <v>13.500000013742444</v>
      </c>
      <c r="O27" s="10">
        <f t="shared" si="14"/>
        <v>0</v>
      </c>
      <c r="P27" s="10">
        <f t="shared" si="14"/>
        <v>0</v>
      </c>
      <c r="Q27" s="10">
        <f t="shared" si="14"/>
        <v>0</v>
      </c>
      <c r="R27" s="10">
        <f t="shared" si="14"/>
        <v>2.232654201717417</v>
      </c>
      <c r="S27" s="10">
        <f t="shared" si="14"/>
        <v>0</v>
      </c>
      <c r="T27" s="10">
        <f t="shared" si="14"/>
        <v>0</v>
      </c>
      <c r="U27" s="10">
        <f t="shared" si="14"/>
        <v>0</v>
      </c>
      <c r="V27" s="10">
        <f t="shared" si="14"/>
        <v>0</v>
      </c>
      <c r="W27" s="10">
        <f t="shared" si="14"/>
        <v>0</v>
      </c>
      <c r="X27" s="10">
        <f t="shared" si="14"/>
        <v>0</v>
      </c>
      <c r="Y27" s="10">
        <f t="shared" si="14"/>
        <v>-100</v>
      </c>
      <c r="Z27" s="10">
        <f t="shared" si="14"/>
        <v>0</v>
      </c>
      <c r="AA27" s="10">
        <f t="shared" si="14"/>
        <v>0</v>
      </c>
      <c r="AB27" s="10">
        <f t="shared" si="14"/>
        <v>0</v>
      </c>
      <c r="AC27" s="10">
        <f t="shared" si="14"/>
        <v>8.973132741652304</v>
      </c>
      <c r="AD27" s="10">
        <f t="shared" si="14"/>
        <v>-100</v>
      </c>
      <c r="AE27" s="10">
        <f t="shared" si="14"/>
        <v>0</v>
      </c>
      <c r="AF27" s="10">
        <f t="shared" si="14"/>
        <v>0</v>
      </c>
      <c r="AG27" s="10">
        <f t="shared" si="14"/>
        <v>38.46153846153846</v>
      </c>
      <c r="AH27" s="10">
        <f t="shared" si="14"/>
        <v>9.281158654468374</v>
      </c>
      <c r="AI27" s="10">
        <f t="shared" si="14"/>
        <v>13.5</v>
      </c>
      <c r="AJ27" s="10">
        <f t="shared" si="14"/>
        <v>0</v>
      </c>
      <c r="AK27" s="10">
        <f t="shared" si="14"/>
        <v>0</v>
      </c>
      <c r="AL27" s="10">
        <f t="shared" si="14"/>
        <v>0</v>
      </c>
      <c r="AM27" s="10">
        <f t="shared" si="14"/>
        <v>0</v>
      </c>
      <c r="AN27" s="10">
        <f t="shared" si="14"/>
        <v>0</v>
      </c>
      <c r="AO27" s="10">
        <f t="shared" si="14"/>
        <v>0</v>
      </c>
      <c r="AP27" s="10">
        <f t="shared" si="14"/>
        <v>0</v>
      </c>
      <c r="AQ27" s="10">
        <f t="shared" si="14"/>
        <v>0</v>
      </c>
      <c r="AR27" s="10">
        <f t="shared" si="14"/>
        <v>0</v>
      </c>
      <c r="AS27" s="10">
        <f t="shared" si="14"/>
        <v>0</v>
      </c>
      <c r="AT27" s="10">
        <f t="shared" si="14"/>
        <v>-0.5173126758491605</v>
      </c>
      <c r="AU27" s="10">
        <f t="shared" si="14"/>
        <v>0</v>
      </c>
      <c r="AV27" s="10">
        <f t="shared" si="14"/>
        <v>29.32237868930081</v>
      </c>
      <c r="AW27" s="10">
        <f t="shared" si="14"/>
        <v>36.36363636363637</v>
      </c>
      <c r="AX27" s="10">
        <f t="shared" si="14"/>
        <v>0</v>
      </c>
      <c r="AY27" s="10">
        <f t="shared" si="14"/>
        <v>0</v>
      </c>
      <c r="AZ27" s="10">
        <f t="shared" si="14"/>
        <v>22.59926255884435</v>
      </c>
      <c r="BA27" s="10">
        <f t="shared" si="14"/>
        <v>20.822646848775047</v>
      </c>
      <c r="BB27" s="10">
        <f t="shared" si="14"/>
        <v>0</v>
      </c>
      <c r="BC27" s="10">
        <f t="shared" si="14"/>
        <v>0</v>
      </c>
      <c r="BD27" s="10">
        <f t="shared" si="14"/>
        <v>0</v>
      </c>
      <c r="BE27" s="10">
        <f t="shared" si="14"/>
        <v>0</v>
      </c>
      <c r="BF27" s="10">
        <f t="shared" si="14"/>
        <v>0</v>
      </c>
      <c r="BG27" s="10">
        <f t="shared" si="14"/>
        <v>9.350421052631578</v>
      </c>
      <c r="BH27" s="10">
        <f t="shared" si="14"/>
        <v>0</v>
      </c>
      <c r="BI27" s="10">
        <f t="shared" si="14"/>
        <v>0</v>
      </c>
      <c r="BJ27" s="44">
        <f t="shared" si="14"/>
        <v>0</v>
      </c>
    </row>
    <row r="28" spans="1:62" ht="12.75">
      <c r="A28" s="43" t="s">
        <v>132</v>
      </c>
      <c r="B28" s="10">
        <f>IF(B162=0,0,(B161-B162)*100/B162)</f>
        <v>18.170060552960877</v>
      </c>
      <c r="C28" s="10">
        <f aca="true" t="shared" si="15" ref="C28:BJ28">IF(C162=0,0,(C161-C162)*100/C162)</f>
        <v>0</v>
      </c>
      <c r="D28" s="10">
        <f t="shared" si="15"/>
        <v>0</v>
      </c>
      <c r="E28" s="10">
        <f t="shared" si="15"/>
        <v>0</v>
      </c>
      <c r="F28" s="10">
        <f t="shared" si="15"/>
        <v>0</v>
      </c>
      <c r="G28" s="10">
        <f t="shared" si="15"/>
        <v>0</v>
      </c>
      <c r="H28" s="10">
        <f t="shared" si="15"/>
        <v>0</v>
      </c>
      <c r="I28" s="10">
        <f t="shared" si="15"/>
        <v>3.88</v>
      </c>
      <c r="J28" s="10">
        <f t="shared" si="15"/>
        <v>0</v>
      </c>
      <c r="K28" s="10">
        <f t="shared" si="15"/>
        <v>0</v>
      </c>
      <c r="L28" s="10">
        <f t="shared" si="15"/>
        <v>0</v>
      </c>
      <c r="M28" s="10">
        <f t="shared" si="15"/>
        <v>0</v>
      </c>
      <c r="N28" s="10">
        <f t="shared" si="15"/>
        <v>4.570630472302671</v>
      </c>
      <c r="O28" s="10">
        <f t="shared" si="15"/>
        <v>0</v>
      </c>
      <c r="P28" s="10">
        <f t="shared" si="15"/>
        <v>0</v>
      </c>
      <c r="Q28" s="10">
        <f t="shared" si="15"/>
        <v>25.23224889795621</v>
      </c>
      <c r="R28" s="10">
        <f t="shared" si="15"/>
        <v>0</v>
      </c>
      <c r="S28" s="10">
        <f t="shared" si="15"/>
        <v>0</v>
      </c>
      <c r="T28" s="10">
        <f t="shared" si="15"/>
        <v>0</v>
      </c>
      <c r="U28" s="10">
        <f t="shared" si="15"/>
        <v>0</v>
      </c>
      <c r="V28" s="10">
        <f t="shared" si="15"/>
        <v>0</v>
      </c>
      <c r="W28" s="10">
        <f t="shared" si="15"/>
        <v>-10.340992904596195</v>
      </c>
      <c r="X28" s="10">
        <f t="shared" si="15"/>
        <v>0</v>
      </c>
      <c r="Y28" s="10">
        <f t="shared" si="15"/>
        <v>0</v>
      </c>
      <c r="Z28" s="10">
        <f t="shared" si="15"/>
        <v>0</v>
      </c>
      <c r="AA28" s="10">
        <f t="shared" si="15"/>
        <v>0</v>
      </c>
      <c r="AB28" s="10">
        <f t="shared" si="15"/>
        <v>0</v>
      </c>
      <c r="AC28" s="10">
        <f t="shared" si="15"/>
        <v>0</v>
      </c>
      <c r="AD28" s="10">
        <f t="shared" si="15"/>
        <v>0</v>
      </c>
      <c r="AE28" s="10">
        <f t="shared" si="15"/>
        <v>0</v>
      </c>
      <c r="AF28" s="10">
        <f t="shared" si="15"/>
        <v>0</v>
      </c>
      <c r="AG28" s="10">
        <f t="shared" si="15"/>
        <v>0</v>
      </c>
      <c r="AH28" s="10">
        <f t="shared" si="15"/>
        <v>0</v>
      </c>
      <c r="AI28" s="10">
        <f t="shared" si="15"/>
        <v>0</v>
      </c>
      <c r="AJ28" s="10">
        <f t="shared" si="15"/>
        <v>0</v>
      </c>
      <c r="AK28" s="10">
        <f t="shared" si="15"/>
        <v>0</v>
      </c>
      <c r="AL28" s="10">
        <f t="shared" si="15"/>
        <v>46.27739563451969</v>
      </c>
      <c r="AM28" s="10">
        <f t="shared" si="15"/>
        <v>0</v>
      </c>
      <c r="AN28" s="10">
        <f t="shared" si="15"/>
        <v>0</v>
      </c>
      <c r="AO28" s="10">
        <f t="shared" si="15"/>
        <v>0</v>
      </c>
      <c r="AP28" s="10">
        <f t="shared" si="15"/>
        <v>0</v>
      </c>
      <c r="AQ28" s="10">
        <f t="shared" si="15"/>
        <v>0</v>
      </c>
      <c r="AR28" s="10">
        <f t="shared" si="15"/>
        <v>0</v>
      </c>
      <c r="AS28" s="10">
        <f t="shared" si="15"/>
        <v>0</v>
      </c>
      <c r="AT28" s="10">
        <f t="shared" si="15"/>
        <v>9.931445671405733</v>
      </c>
      <c r="AU28" s="10">
        <f t="shared" si="15"/>
        <v>0</v>
      </c>
      <c r="AV28" s="10">
        <f t="shared" si="15"/>
        <v>0</v>
      </c>
      <c r="AW28" s="10">
        <f t="shared" si="15"/>
        <v>0</v>
      </c>
      <c r="AX28" s="10">
        <f t="shared" si="15"/>
        <v>0</v>
      </c>
      <c r="AY28" s="10">
        <f t="shared" si="15"/>
        <v>11.932172999594728</v>
      </c>
      <c r="AZ28" s="10">
        <f t="shared" si="15"/>
        <v>0</v>
      </c>
      <c r="BA28" s="10">
        <f t="shared" si="15"/>
        <v>0</v>
      </c>
      <c r="BB28" s="10">
        <f t="shared" si="15"/>
        <v>0</v>
      </c>
      <c r="BC28" s="10">
        <f t="shared" si="15"/>
        <v>0</v>
      </c>
      <c r="BD28" s="10">
        <f t="shared" si="15"/>
        <v>5.63056332604108</v>
      </c>
      <c r="BE28" s="10">
        <f t="shared" si="15"/>
        <v>0</v>
      </c>
      <c r="BF28" s="10">
        <f t="shared" si="15"/>
        <v>0</v>
      </c>
      <c r="BG28" s="10">
        <f t="shared" si="15"/>
        <v>0</v>
      </c>
      <c r="BH28" s="10">
        <f t="shared" si="15"/>
        <v>0</v>
      </c>
      <c r="BI28" s="10">
        <f t="shared" si="15"/>
        <v>0</v>
      </c>
      <c r="BJ28" s="44">
        <f t="shared" si="15"/>
        <v>0</v>
      </c>
    </row>
    <row r="29" spans="1:62" ht="25.5">
      <c r="A29" s="43" t="s">
        <v>133</v>
      </c>
      <c r="B29" s="10">
        <f>IF((B7-B139-B164)=0,0,B156*100/(B7-B139-B164))</f>
        <v>28.5881422624685</v>
      </c>
      <c r="C29" s="10">
        <f aca="true" t="shared" si="16" ref="C29:BJ29">IF((C7-C139-C164)=0,0,C156*100/(C7-C139-C164))</f>
        <v>37.716610169491524</v>
      </c>
      <c r="D29" s="10">
        <f t="shared" si="16"/>
        <v>44.78971786177224</v>
      </c>
      <c r="E29" s="10">
        <f t="shared" si="16"/>
        <v>32.011217252093154</v>
      </c>
      <c r="F29" s="10">
        <f t="shared" si="16"/>
        <v>34.74497050694956</v>
      </c>
      <c r="G29" s="10">
        <f t="shared" si="16"/>
        <v>43.29908297425699</v>
      </c>
      <c r="H29" s="10">
        <f t="shared" si="16"/>
        <v>45.9990860487422</v>
      </c>
      <c r="I29" s="10">
        <f t="shared" si="16"/>
        <v>43.311876118051906</v>
      </c>
      <c r="J29" s="10">
        <f t="shared" si="16"/>
        <v>40.83740950890237</v>
      </c>
      <c r="K29" s="10">
        <f t="shared" si="16"/>
        <v>34.81885415802294</v>
      </c>
      <c r="L29" s="10">
        <f t="shared" si="16"/>
        <v>35.73302316372995</v>
      </c>
      <c r="M29" s="10">
        <f t="shared" si="16"/>
        <v>38.70876789946736</v>
      </c>
      <c r="N29" s="10">
        <f t="shared" si="16"/>
        <v>27.712934718266112</v>
      </c>
      <c r="O29" s="10">
        <f t="shared" si="16"/>
        <v>28.898059951729092</v>
      </c>
      <c r="P29" s="10">
        <f t="shared" si="16"/>
        <v>54.71755293490241</v>
      </c>
      <c r="Q29" s="10">
        <f t="shared" si="16"/>
        <v>37.02149150173554</v>
      </c>
      <c r="R29" s="10">
        <f t="shared" si="16"/>
        <v>25.110429664126112</v>
      </c>
      <c r="S29" s="10">
        <f t="shared" si="16"/>
        <v>12.623828951777716</v>
      </c>
      <c r="T29" s="10">
        <f t="shared" si="16"/>
        <v>23.138369204815344</v>
      </c>
      <c r="U29" s="10">
        <f t="shared" si="16"/>
        <v>43.0172981962458</v>
      </c>
      <c r="V29" s="10">
        <f t="shared" si="16"/>
        <v>34.07267416888583</v>
      </c>
      <c r="W29" s="10">
        <f t="shared" si="16"/>
        <v>39.544090812313144</v>
      </c>
      <c r="X29" s="10">
        <f t="shared" si="16"/>
        <v>40.641156037891676</v>
      </c>
      <c r="Y29" s="10">
        <f t="shared" si="16"/>
        <v>25.229477645731098</v>
      </c>
      <c r="Z29" s="10">
        <f t="shared" si="16"/>
        <v>22.500287173059508</v>
      </c>
      <c r="AA29" s="10">
        <f t="shared" si="16"/>
        <v>35.17432938432263</v>
      </c>
      <c r="AB29" s="10">
        <f t="shared" si="16"/>
        <v>44.42405601116039</v>
      </c>
      <c r="AC29" s="10">
        <f t="shared" si="16"/>
        <v>23.642200000996496</v>
      </c>
      <c r="AD29" s="10">
        <f t="shared" si="16"/>
        <v>44.53768949587805</v>
      </c>
      <c r="AE29" s="10">
        <f t="shared" si="16"/>
        <v>46.897471984132864</v>
      </c>
      <c r="AF29" s="10">
        <f t="shared" si="16"/>
        <v>39.836067211423504</v>
      </c>
      <c r="AG29" s="10">
        <f t="shared" si="16"/>
        <v>36.66417884764647</v>
      </c>
      <c r="AH29" s="10">
        <f t="shared" si="16"/>
        <v>32.60039489074421</v>
      </c>
      <c r="AI29" s="10">
        <f t="shared" si="16"/>
        <v>33.219398497809536</v>
      </c>
      <c r="AJ29" s="10">
        <f t="shared" si="16"/>
        <v>38.94725783184907</v>
      </c>
      <c r="AK29" s="10">
        <f t="shared" si="16"/>
        <v>36.75358971180066</v>
      </c>
      <c r="AL29" s="10">
        <f t="shared" si="16"/>
        <v>35.169543330612335</v>
      </c>
      <c r="AM29" s="10">
        <f t="shared" si="16"/>
        <v>34.127635778198105</v>
      </c>
      <c r="AN29" s="10">
        <f t="shared" si="16"/>
        <v>33.15127548993823</v>
      </c>
      <c r="AO29" s="10">
        <f t="shared" si="16"/>
        <v>45.23289815081751</v>
      </c>
      <c r="AP29" s="10">
        <f t="shared" si="16"/>
        <v>61.20239266579582</v>
      </c>
      <c r="AQ29" s="10">
        <f t="shared" si="16"/>
        <v>55.905580919909035</v>
      </c>
      <c r="AR29" s="10">
        <f t="shared" si="16"/>
        <v>32.09714433939106</v>
      </c>
      <c r="AS29" s="10">
        <f t="shared" si="16"/>
        <v>38.62201766946802</v>
      </c>
      <c r="AT29" s="10">
        <f t="shared" si="16"/>
        <v>26.498844078709247</v>
      </c>
      <c r="AU29" s="10">
        <f t="shared" si="16"/>
        <v>18.449979488995584</v>
      </c>
      <c r="AV29" s="10">
        <f t="shared" si="16"/>
        <v>31.592477680917327</v>
      </c>
      <c r="AW29" s="10">
        <f t="shared" si="16"/>
        <v>30.769094106987403</v>
      </c>
      <c r="AX29" s="10">
        <f t="shared" si="16"/>
        <v>37.96237997796317</v>
      </c>
      <c r="AY29" s="10">
        <f t="shared" si="16"/>
        <v>27.98179352225282</v>
      </c>
      <c r="AZ29" s="10">
        <f t="shared" si="16"/>
        <v>38.326220067216695</v>
      </c>
      <c r="BA29" s="10">
        <f t="shared" si="16"/>
        <v>25.401501787541154</v>
      </c>
      <c r="BB29" s="10">
        <f t="shared" si="16"/>
        <v>30.21391393473062</v>
      </c>
      <c r="BC29" s="10">
        <f t="shared" si="16"/>
        <v>32.99176615087067</v>
      </c>
      <c r="BD29" s="10">
        <f t="shared" si="16"/>
        <v>29.572183757441206</v>
      </c>
      <c r="BE29" s="10">
        <f t="shared" si="16"/>
        <v>39.43664654236578</v>
      </c>
      <c r="BF29" s="10">
        <f t="shared" si="16"/>
        <v>40.59451088800888</v>
      </c>
      <c r="BG29" s="10">
        <f t="shared" si="16"/>
        <v>38.264799017603366</v>
      </c>
      <c r="BH29" s="10">
        <f t="shared" si="16"/>
        <v>41.256213914201986</v>
      </c>
      <c r="BI29" s="10">
        <f t="shared" si="16"/>
        <v>27.52887094709956</v>
      </c>
      <c r="BJ29" s="44">
        <f t="shared" si="16"/>
        <v>39.147228131085306</v>
      </c>
    </row>
    <row r="30" spans="1:62" ht="25.5">
      <c r="A30" s="43" t="s">
        <v>134</v>
      </c>
      <c r="B30" s="10">
        <f>IF((B7-B139-B164)=0,0,B165*100/(B7-B139-B164))</f>
        <v>14.409628938816512</v>
      </c>
      <c r="C30" s="10">
        <f aca="true" t="shared" si="17" ref="C30:BJ30">IF((C7-C139-C164)=0,0,C165*100/(C7-C139-C164))</f>
        <v>19.13491525423729</v>
      </c>
      <c r="D30" s="10">
        <f t="shared" si="17"/>
        <v>11.564507793569824</v>
      </c>
      <c r="E30" s="10">
        <f t="shared" si="17"/>
        <v>0</v>
      </c>
      <c r="F30" s="10">
        <f t="shared" si="17"/>
        <v>1.5912999201997247</v>
      </c>
      <c r="G30" s="10">
        <f t="shared" si="17"/>
        <v>1.602032924538725</v>
      </c>
      <c r="H30" s="10">
        <f t="shared" si="17"/>
        <v>4.463800349307879</v>
      </c>
      <c r="I30" s="10">
        <f t="shared" si="17"/>
        <v>4.0798620981161395</v>
      </c>
      <c r="J30" s="10">
        <f t="shared" si="17"/>
        <v>7.59799126067958</v>
      </c>
      <c r="K30" s="10">
        <f t="shared" si="17"/>
        <v>2.13498727476418</v>
      </c>
      <c r="L30" s="10">
        <f t="shared" si="17"/>
        <v>4.692140170263314</v>
      </c>
      <c r="M30" s="10">
        <f t="shared" si="17"/>
        <v>2.0911485318030074</v>
      </c>
      <c r="N30" s="10">
        <f t="shared" si="17"/>
        <v>0.6602560554480774</v>
      </c>
      <c r="O30" s="10">
        <f t="shared" si="17"/>
        <v>0</v>
      </c>
      <c r="P30" s="10">
        <f t="shared" si="17"/>
        <v>7.731841668336267</v>
      </c>
      <c r="Q30" s="10">
        <f t="shared" si="17"/>
        <v>12.030580606777006</v>
      </c>
      <c r="R30" s="10">
        <f t="shared" si="17"/>
        <v>11.524617148521429</v>
      </c>
      <c r="S30" s="10">
        <f t="shared" si="17"/>
        <v>5.792105943136503</v>
      </c>
      <c r="T30" s="10">
        <f t="shared" si="17"/>
        <v>2.533613723028364</v>
      </c>
      <c r="U30" s="10">
        <f t="shared" si="17"/>
        <v>0</v>
      </c>
      <c r="V30" s="10">
        <f t="shared" si="17"/>
        <v>6.2365776136070785</v>
      </c>
      <c r="W30" s="10">
        <f t="shared" si="17"/>
        <v>12.592745848116797</v>
      </c>
      <c r="X30" s="10">
        <f t="shared" si="17"/>
        <v>4.032592691711493</v>
      </c>
      <c r="Y30" s="10">
        <f t="shared" si="17"/>
        <v>4.550983308947817</v>
      </c>
      <c r="Z30" s="10">
        <f t="shared" si="17"/>
        <v>10.276602295427633</v>
      </c>
      <c r="AA30" s="10">
        <f t="shared" si="17"/>
        <v>5.247529310662329</v>
      </c>
      <c r="AB30" s="10">
        <f t="shared" si="17"/>
        <v>8.523308916859254</v>
      </c>
      <c r="AC30" s="10">
        <f t="shared" si="17"/>
        <v>12.479416535361242</v>
      </c>
      <c r="AD30" s="10">
        <f t="shared" si="17"/>
        <v>0</v>
      </c>
      <c r="AE30" s="10">
        <f t="shared" si="17"/>
        <v>1.1594735010284833</v>
      </c>
      <c r="AF30" s="10">
        <f t="shared" si="17"/>
        <v>9.336265072896868</v>
      </c>
      <c r="AG30" s="10">
        <f t="shared" si="17"/>
        <v>3.217643023126313</v>
      </c>
      <c r="AH30" s="10">
        <f t="shared" si="17"/>
        <v>9.142721976831124</v>
      </c>
      <c r="AI30" s="10">
        <f t="shared" si="17"/>
        <v>9.97383794598947</v>
      </c>
      <c r="AJ30" s="10">
        <f t="shared" si="17"/>
        <v>4.006113937917001</v>
      </c>
      <c r="AK30" s="10">
        <f t="shared" si="17"/>
        <v>35.94196532482957</v>
      </c>
      <c r="AL30" s="10">
        <f t="shared" si="17"/>
        <v>2.712416804586075</v>
      </c>
      <c r="AM30" s="10">
        <f t="shared" si="17"/>
        <v>6.8686857596247455</v>
      </c>
      <c r="AN30" s="10">
        <f t="shared" si="17"/>
        <v>1.8296734356540847</v>
      </c>
      <c r="AO30" s="10">
        <f t="shared" si="17"/>
        <v>9.694823112721881</v>
      </c>
      <c r="AP30" s="10">
        <f t="shared" si="17"/>
        <v>0</v>
      </c>
      <c r="AQ30" s="10">
        <f t="shared" si="17"/>
        <v>9.071296693714714</v>
      </c>
      <c r="AR30" s="10">
        <f t="shared" si="17"/>
        <v>1.2408624660659568</v>
      </c>
      <c r="AS30" s="10">
        <f t="shared" si="17"/>
        <v>1.7779286122795823</v>
      </c>
      <c r="AT30" s="10">
        <f t="shared" si="17"/>
        <v>6.81065513829085</v>
      </c>
      <c r="AU30" s="10">
        <f t="shared" si="17"/>
        <v>7.189278123996441</v>
      </c>
      <c r="AV30" s="10">
        <f t="shared" si="17"/>
        <v>9.76213577050104</v>
      </c>
      <c r="AW30" s="10">
        <f t="shared" si="17"/>
        <v>7.852612503775294</v>
      </c>
      <c r="AX30" s="10">
        <f t="shared" si="17"/>
        <v>8.785219581300174</v>
      </c>
      <c r="AY30" s="10">
        <f t="shared" si="17"/>
        <v>16.496087652238568</v>
      </c>
      <c r="AZ30" s="10">
        <f t="shared" si="17"/>
        <v>10.19686284300654</v>
      </c>
      <c r="BA30" s="10">
        <f t="shared" si="17"/>
        <v>3.36105910385551</v>
      </c>
      <c r="BB30" s="10">
        <f t="shared" si="17"/>
        <v>4.693929086020707</v>
      </c>
      <c r="BC30" s="10">
        <f t="shared" si="17"/>
        <v>12.208208901292636</v>
      </c>
      <c r="BD30" s="10">
        <f t="shared" si="17"/>
        <v>11.059243489327738</v>
      </c>
      <c r="BE30" s="10">
        <f t="shared" si="17"/>
        <v>0.952253985182928</v>
      </c>
      <c r="BF30" s="10">
        <f t="shared" si="17"/>
        <v>12.975298935655013</v>
      </c>
      <c r="BG30" s="10">
        <f t="shared" si="17"/>
        <v>0.40934102762263275</v>
      </c>
      <c r="BH30" s="10">
        <f t="shared" si="17"/>
        <v>0</v>
      </c>
      <c r="BI30" s="10">
        <f t="shared" si="17"/>
        <v>7.639031124122561</v>
      </c>
      <c r="BJ30" s="44">
        <f t="shared" si="17"/>
        <v>15.524058595925126</v>
      </c>
    </row>
    <row r="31" spans="1:62" ht="12.75">
      <c r="A31" s="43" t="s">
        <v>135</v>
      </c>
      <c r="B31" s="10">
        <f>IF(B130=0,0,B139*100/B130)</f>
        <v>2.9401158674977097</v>
      </c>
      <c r="C31" s="10">
        <f aca="true" t="shared" si="18" ref="C31:BJ31">IF(C130=0,0,C139*100/C130)</f>
        <v>0</v>
      </c>
      <c r="D31" s="10">
        <f t="shared" si="18"/>
        <v>2.6767565153722535</v>
      </c>
      <c r="E31" s="10">
        <f t="shared" si="18"/>
        <v>0</v>
      </c>
      <c r="F31" s="10">
        <f t="shared" si="18"/>
        <v>0</v>
      </c>
      <c r="G31" s="10">
        <f t="shared" si="18"/>
        <v>0</v>
      </c>
      <c r="H31" s="10">
        <f t="shared" si="18"/>
        <v>0.5792477262550646</v>
      </c>
      <c r="I31" s="10">
        <f t="shared" si="18"/>
        <v>3.413233125845241</v>
      </c>
      <c r="J31" s="10">
        <f t="shared" si="18"/>
        <v>0</v>
      </c>
      <c r="K31" s="10">
        <f t="shared" si="18"/>
        <v>1.7798071798430193</v>
      </c>
      <c r="L31" s="10">
        <f t="shared" si="18"/>
        <v>15.57796913903294</v>
      </c>
      <c r="M31" s="10">
        <f t="shared" si="18"/>
        <v>9.245562130177515</v>
      </c>
      <c r="N31" s="10">
        <f t="shared" si="18"/>
        <v>9.791349978515168</v>
      </c>
      <c r="O31" s="10">
        <f t="shared" si="18"/>
        <v>0</v>
      </c>
      <c r="P31" s="10">
        <f t="shared" si="18"/>
        <v>0</v>
      </c>
      <c r="Q31" s="10">
        <f t="shared" si="18"/>
        <v>40.00042847655162</v>
      </c>
      <c r="R31" s="10">
        <f t="shared" si="18"/>
        <v>2.442126873786456</v>
      </c>
      <c r="S31" s="10">
        <f t="shared" si="18"/>
        <v>60.024449959283416</v>
      </c>
      <c r="T31" s="10">
        <f t="shared" si="18"/>
        <v>4.3413329628729205</v>
      </c>
      <c r="U31" s="10">
        <f t="shared" si="18"/>
        <v>21.942310699752014</v>
      </c>
      <c r="V31" s="10">
        <f t="shared" si="18"/>
        <v>0</v>
      </c>
      <c r="W31" s="10">
        <f t="shared" si="18"/>
        <v>56.499280862419795</v>
      </c>
      <c r="X31" s="10">
        <f t="shared" si="18"/>
        <v>0.5433108273840854</v>
      </c>
      <c r="Y31" s="10">
        <f t="shared" si="18"/>
        <v>3.0179431052838877</v>
      </c>
      <c r="Z31" s="10">
        <f t="shared" si="18"/>
        <v>76.0902934537246</v>
      </c>
      <c r="AA31" s="10">
        <f t="shared" si="18"/>
        <v>4.140575901848251</v>
      </c>
      <c r="AB31" s="10">
        <f t="shared" si="18"/>
        <v>0</v>
      </c>
      <c r="AC31" s="10">
        <f t="shared" si="18"/>
        <v>8.884474202074284</v>
      </c>
      <c r="AD31" s="10">
        <f t="shared" si="18"/>
        <v>2.333712054725972</v>
      </c>
      <c r="AE31" s="10">
        <f t="shared" si="18"/>
        <v>0</v>
      </c>
      <c r="AF31" s="10">
        <f t="shared" si="18"/>
        <v>0</v>
      </c>
      <c r="AG31" s="10">
        <f t="shared" si="18"/>
        <v>0</v>
      </c>
      <c r="AH31" s="10">
        <f t="shared" si="18"/>
        <v>15.160265041945642</v>
      </c>
      <c r="AI31" s="10">
        <f t="shared" si="18"/>
        <v>0.8357741525451724</v>
      </c>
      <c r="AJ31" s="10">
        <f t="shared" si="18"/>
        <v>9.611945957967887</v>
      </c>
      <c r="AK31" s="10">
        <f t="shared" si="18"/>
        <v>0</v>
      </c>
      <c r="AL31" s="10">
        <f t="shared" si="18"/>
        <v>9.844699697945819</v>
      </c>
      <c r="AM31" s="10">
        <f t="shared" si="18"/>
        <v>2.3553804699661156</v>
      </c>
      <c r="AN31" s="10">
        <f t="shared" si="18"/>
        <v>7.927236126091071</v>
      </c>
      <c r="AO31" s="10">
        <f t="shared" si="18"/>
        <v>0</v>
      </c>
      <c r="AP31" s="10">
        <f t="shared" si="18"/>
        <v>0</v>
      </c>
      <c r="AQ31" s="10">
        <f t="shared" si="18"/>
        <v>21.505827505827504</v>
      </c>
      <c r="AR31" s="10">
        <f t="shared" si="18"/>
        <v>48.177492058674396</v>
      </c>
      <c r="AS31" s="10">
        <f t="shared" si="18"/>
        <v>0</v>
      </c>
      <c r="AT31" s="10">
        <f t="shared" si="18"/>
        <v>0.1554224338233036</v>
      </c>
      <c r="AU31" s="10">
        <f t="shared" si="18"/>
        <v>0</v>
      </c>
      <c r="AV31" s="10">
        <f t="shared" si="18"/>
        <v>0</v>
      </c>
      <c r="AW31" s="10">
        <f t="shared" si="18"/>
        <v>0.8154611432765229</v>
      </c>
      <c r="AX31" s="10">
        <f t="shared" si="18"/>
        <v>0</v>
      </c>
      <c r="AY31" s="10">
        <f t="shared" si="18"/>
        <v>0</v>
      </c>
      <c r="AZ31" s="10">
        <f t="shared" si="18"/>
        <v>6.2180710802406685</v>
      </c>
      <c r="BA31" s="10">
        <f t="shared" si="18"/>
        <v>2.03848184178535</v>
      </c>
      <c r="BB31" s="10">
        <f t="shared" si="18"/>
        <v>53.235219487439736</v>
      </c>
      <c r="BC31" s="10">
        <f t="shared" si="18"/>
        <v>2.856598743096553</v>
      </c>
      <c r="BD31" s="10">
        <f t="shared" si="18"/>
        <v>24.68332568004702</v>
      </c>
      <c r="BE31" s="10">
        <f t="shared" si="18"/>
        <v>14.692807674739113</v>
      </c>
      <c r="BF31" s="10">
        <f t="shared" si="18"/>
        <v>0</v>
      </c>
      <c r="BG31" s="10">
        <f t="shared" si="18"/>
        <v>2.420283383357465</v>
      </c>
      <c r="BH31" s="10">
        <f t="shared" si="18"/>
        <v>6.3556255309926515</v>
      </c>
      <c r="BI31" s="10">
        <f t="shared" si="18"/>
        <v>0</v>
      </c>
      <c r="BJ31" s="44">
        <f t="shared" si="18"/>
        <v>0</v>
      </c>
    </row>
    <row r="32" spans="1:62" ht="12.75">
      <c r="A32" s="43" t="s">
        <v>136</v>
      </c>
      <c r="B32" s="10">
        <v>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5</v>
      </c>
      <c r="I32" s="10">
        <v>0</v>
      </c>
      <c r="J32" s="10">
        <v>0</v>
      </c>
      <c r="K32" s="10">
        <v>30</v>
      </c>
      <c r="L32" s="10">
        <v>10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15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33</v>
      </c>
      <c r="AE32" s="10">
        <v>0</v>
      </c>
      <c r="AF32" s="10">
        <v>0</v>
      </c>
      <c r="AG32" s="10">
        <v>0</v>
      </c>
      <c r="AH32" s="10">
        <v>0</v>
      </c>
      <c r="AI32" s="10">
        <v>10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4</v>
      </c>
      <c r="AU32" s="10">
        <v>0</v>
      </c>
      <c r="AV32" s="10">
        <v>2</v>
      </c>
      <c r="AW32" s="10">
        <v>0</v>
      </c>
      <c r="AX32" s="10">
        <v>0</v>
      </c>
      <c r="AY32" s="10">
        <v>0</v>
      </c>
      <c r="AZ32" s="10">
        <v>3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44">
        <v>0</v>
      </c>
    </row>
    <row r="33" spans="1:62" ht="12.75">
      <c r="A33" s="43" t="s">
        <v>137</v>
      </c>
      <c r="B33" s="10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45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24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25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44">
        <v>25</v>
      </c>
    </row>
    <row r="34" spans="1:62" ht="25.5">
      <c r="A34" s="34" t="s">
        <v>138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39"/>
    </row>
    <row r="35" spans="1:62" ht="12.75">
      <c r="A35" s="36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40"/>
    </row>
    <row r="36" spans="1:62" ht="12.75">
      <c r="A36" s="41" t="s">
        <v>140</v>
      </c>
      <c r="B36" s="11">
        <v>5308715000</v>
      </c>
      <c r="C36" s="11">
        <v>23938000</v>
      </c>
      <c r="D36" s="11">
        <v>27487156</v>
      </c>
      <c r="E36" s="11">
        <v>42709000</v>
      </c>
      <c r="F36" s="11">
        <v>23754547</v>
      </c>
      <c r="G36" s="11">
        <v>15708000</v>
      </c>
      <c r="H36" s="11">
        <v>138496754</v>
      </c>
      <c r="I36" s="11">
        <v>324382424</v>
      </c>
      <c r="J36" s="11">
        <v>30160000</v>
      </c>
      <c r="K36" s="11">
        <v>16190000</v>
      </c>
      <c r="L36" s="11">
        <v>13438000</v>
      </c>
      <c r="M36" s="11">
        <v>21692000</v>
      </c>
      <c r="N36" s="11">
        <v>230014000</v>
      </c>
      <c r="O36" s="11">
        <v>14871000</v>
      </c>
      <c r="P36" s="11">
        <v>20391000</v>
      </c>
      <c r="Q36" s="11">
        <v>412000000</v>
      </c>
      <c r="R36" s="11">
        <v>89649000</v>
      </c>
      <c r="S36" s="11">
        <v>47569000</v>
      </c>
      <c r="T36" s="11">
        <v>24409000</v>
      </c>
      <c r="U36" s="11">
        <v>52839617</v>
      </c>
      <c r="V36" s="11">
        <v>41468000</v>
      </c>
      <c r="W36" s="11">
        <v>210208380</v>
      </c>
      <c r="X36" s="11">
        <v>28243000</v>
      </c>
      <c r="Y36" s="11">
        <v>47198000</v>
      </c>
      <c r="Z36" s="11">
        <v>31065000</v>
      </c>
      <c r="AA36" s="11">
        <v>48107980</v>
      </c>
      <c r="AB36" s="11">
        <v>231740202</v>
      </c>
      <c r="AC36" s="11">
        <v>305418128</v>
      </c>
      <c r="AD36" s="11">
        <v>12421000</v>
      </c>
      <c r="AE36" s="11">
        <v>37140000</v>
      </c>
      <c r="AF36" s="11">
        <v>74318000</v>
      </c>
      <c r="AG36" s="11">
        <v>15462000</v>
      </c>
      <c r="AH36" s="11">
        <v>31657450</v>
      </c>
      <c r="AI36" s="11">
        <v>37204000</v>
      </c>
      <c r="AJ36" s="11">
        <v>97369150</v>
      </c>
      <c r="AK36" s="11">
        <v>34700000</v>
      </c>
      <c r="AL36" s="11">
        <v>426935152</v>
      </c>
      <c r="AM36" s="11">
        <v>55979002</v>
      </c>
      <c r="AN36" s="11">
        <v>43715000</v>
      </c>
      <c r="AO36" s="11">
        <v>11202000</v>
      </c>
      <c r="AP36" s="11">
        <v>150000</v>
      </c>
      <c r="AQ36" s="11">
        <v>30858000</v>
      </c>
      <c r="AR36" s="11">
        <v>215490111</v>
      </c>
      <c r="AS36" s="11">
        <v>20958000</v>
      </c>
      <c r="AT36" s="11">
        <v>206483100</v>
      </c>
      <c r="AU36" s="11">
        <v>18548000</v>
      </c>
      <c r="AV36" s="11">
        <v>51414400</v>
      </c>
      <c r="AW36" s="11">
        <v>61835000</v>
      </c>
      <c r="AX36" s="11">
        <v>19997000</v>
      </c>
      <c r="AY36" s="11">
        <v>236926028</v>
      </c>
      <c r="AZ36" s="11">
        <v>43458100</v>
      </c>
      <c r="BA36" s="11">
        <v>444416251</v>
      </c>
      <c r="BB36" s="11">
        <v>33961234</v>
      </c>
      <c r="BC36" s="11">
        <v>39359520</v>
      </c>
      <c r="BD36" s="11">
        <v>262932789</v>
      </c>
      <c r="BE36" s="11">
        <v>60055000</v>
      </c>
      <c r="BF36" s="11">
        <v>10577000</v>
      </c>
      <c r="BG36" s="11">
        <v>86876187</v>
      </c>
      <c r="BH36" s="11">
        <v>39047330</v>
      </c>
      <c r="BI36" s="11">
        <v>56218240</v>
      </c>
      <c r="BJ36" s="45">
        <v>209374553</v>
      </c>
    </row>
    <row r="37" spans="1:62" ht="12.75">
      <c r="A37" s="43" t="s">
        <v>141</v>
      </c>
      <c r="B37" s="12">
        <v>977638000</v>
      </c>
      <c r="C37" s="12">
        <v>1700000</v>
      </c>
      <c r="D37" s="12">
        <v>6938307</v>
      </c>
      <c r="E37" s="12">
        <v>0</v>
      </c>
      <c r="F37" s="12">
        <v>0</v>
      </c>
      <c r="G37" s="12">
        <v>0</v>
      </c>
      <c r="H37" s="12">
        <v>40073754</v>
      </c>
      <c r="I37" s="12">
        <v>7500000</v>
      </c>
      <c r="J37" s="12">
        <v>11756000</v>
      </c>
      <c r="K37" s="12">
        <v>0</v>
      </c>
      <c r="L37" s="12">
        <v>1710000</v>
      </c>
      <c r="M37" s="12">
        <v>0</v>
      </c>
      <c r="N37" s="12">
        <v>0</v>
      </c>
      <c r="O37" s="12">
        <v>0</v>
      </c>
      <c r="P37" s="12">
        <v>4015000</v>
      </c>
      <c r="Q37" s="12">
        <v>264105000</v>
      </c>
      <c r="R37" s="12">
        <v>32600000</v>
      </c>
      <c r="S37" s="12">
        <v>0</v>
      </c>
      <c r="T37" s="12">
        <v>500000</v>
      </c>
      <c r="U37" s="12">
        <v>14606617</v>
      </c>
      <c r="V37" s="12">
        <v>10505000</v>
      </c>
      <c r="W37" s="12">
        <v>0</v>
      </c>
      <c r="X37" s="12">
        <v>14109000</v>
      </c>
      <c r="Y37" s="12">
        <v>9810000</v>
      </c>
      <c r="Z37" s="12">
        <v>4400000</v>
      </c>
      <c r="AA37" s="12">
        <v>28980</v>
      </c>
      <c r="AB37" s="12">
        <v>13517202</v>
      </c>
      <c r="AC37" s="12">
        <v>133104128</v>
      </c>
      <c r="AD37" s="12">
        <v>1960000</v>
      </c>
      <c r="AE37" s="12">
        <v>7092000</v>
      </c>
      <c r="AF37" s="12">
        <v>3500000</v>
      </c>
      <c r="AG37" s="12">
        <v>0</v>
      </c>
      <c r="AH37" s="12">
        <v>1405000</v>
      </c>
      <c r="AI37" s="12">
        <v>3760000</v>
      </c>
      <c r="AJ37" s="12">
        <v>1429150</v>
      </c>
      <c r="AK37" s="12">
        <v>0</v>
      </c>
      <c r="AL37" s="12">
        <v>48572152</v>
      </c>
      <c r="AM37" s="12">
        <v>11000000</v>
      </c>
      <c r="AN37" s="12">
        <v>5393000</v>
      </c>
      <c r="AO37" s="12">
        <v>0</v>
      </c>
      <c r="AP37" s="12">
        <v>150000</v>
      </c>
      <c r="AQ37" s="12">
        <v>0</v>
      </c>
      <c r="AR37" s="12">
        <v>0</v>
      </c>
      <c r="AS37" s="12">
        <v>3400000</v>
      </c>
      <c r="AT37" s="12">
        <v>46567500</v>
      </c>
      <c r="AU37" s="12">
        <v>7352000</v>
      </c>
      <c r="AV37" s="12">
        <v>3820000</v>
      </c>
      <c r="AW37" s="12">
        <v>7980000</v>
      </c>
      <c r="AX37" s="12">
        <v>0</v>
      </c>
      <c r="AY37" s="12">
        <v>34140000</v>
      </c>
      <c r="AZ37" s="12">
        <v>16082900</v>
      </c>
      <c r="BA37" s="12">
        <v>158975822</v>
      </c>
      <c r="BB37" s="12">
        <v>0</v>
      </c>
      <c r="BC37" s="12">
        <v>12882520</v>
      </c>
      <c r="BD37" s="12">
        <v>97559789</v>
      </c>
      <c r="BE37" s="12">
        <v>11417000</v>
      </c>
      <c r="BF37" s="12">
        <v>645000</v>
      </c>
      <c r="BG37" s="12">
        <v>53156187</v>
      </c>
      <c r="BH37" s="12">
        <v>10862000</v>
      </c>
      <c r="BI37" s="12">
        <v>0</v>
      </c>
      <c r="BJ37" s="46">
        <v>0</v>
      </c>
    </row>
    <row r="38" spans="1:62" ht="12.75">
      <c r="A38" s="43" t="s">
        <v>142</v>
      </c>
      <c r="B38" s="12">
        <v>2831077000</v>
      </c>
      <c r="C38" s="12">
        <v>22238000</v>
      </c>
      <c r="D38" s="12">
        <v>16048849</v>
      </c>
      <c r="E38" s="12">
        <v>42709000</v>
      </c>
      <c r="F38" s="12">
        <v>23754547</v>
      </c>
      <c r="G38" s="12">
        <v>15708000</v>
      </c>
      <c r="H38" s="12">
        <v>98423000</v>
      </c>
      <c r="I38" s="12">
        <v>306882424</v>
      </c>
      <c r="J38" s="12">
        <v>18404000</v>
      </c>
      <c r="K38" s="12">
        <v>16190000</v>
      </c>
      <c r="L38" s="12">
        <v>11728000</v>
      </c>
      <c r="M38" s="12">
        <v>21692000</v>
      </c>
      <c r="N38" s="12">
        <v>230014000</v>
      </c>
      <c r="O38" s="12">
        <v>14871000</v>
      </c>
      <c r="P38" s="12">
        <v>16376000</v>
      </c>
      <c r="Q38" s="12">
        <v>147895000</v>
      </c>
      <c r="R38" s="12">
        <v>57049000</v>
      </c>
      <c r="S38" s="12">
        <v>47569000</v>
      </c>
      <c r="T38" s="12">
        <v>16709000</v>
      </c>
      <c r="U38" s="12">
        <v>23233000</v>
      </c>
      <c r="V38" s="12">
        <v>30963000</v>
      </c>
      <c r="W38" s="12">
        <v>210208380</v>
      </c>
      <c r="X38" s="12">
        <v>12434000</v>
      </c>
      <c r="Y38" s="12">
        <v>37388000</v>
      </c>
      <c r="Z38" s="12">
        <v>26665000</v>
      </c>
      <c r="AA38" s="12">
        <v>48079000</v>
      </c>
      <c r="AB38" s="12">
        <v>218223000</v>
      </c>
      <c r="AC38" s="12">
        <v>76014000</v>
      </c>
      <c r="AD38" s="12">
        <v>10461000</v>
      </c>
      <c r="AE38" s="12">
        <v>30048000</v>
      </c>
      <c r="AF38" s="12">
        <v>70818000</v>
      </c>
      <c r="AG38" s="12">
        <v>15462000</v>
      </c>
      <c r="AH38" s="12">
        <v>27352450</v>
      </c>
      <c r="AI38" s="12">
        <v>33444000</v>
      </c>
      <c r="AJ38" s="12">
        <v>45868000</v>
      </c>
      <c r="AK38" s="12">
        <v>34700000</v>
      </c>
      <c r="AL38" s="12">
        <v>378363000</v>
      </c>
      <c r="AM38" s="12">
        <v>44979002</v>
      </c>
      <c r="AN38" s="12">
        <v>38322000</v>
      </c>
      <c r="AO38" s="12">
        <v>11202000</v>
      </c>
      <c r="AP38" s="12">
        <v>0</v>
      </c>
      <c r="AQ38" s="12">
        <v>30858000</v>
      </c>
      <c r="AR38" s="12">
        <v>215490111</v>
      </c>
      <c r="AS38" s="12">
        <v>17558000</v>
      </c>
      <c r="AT38" s="12">
        <v>101543500</v>
      </c>
      <c r="AU38" s="12">
        <v>11196000</v>
      </c>
      <c r="AV38" s="12">
        <v>47594400</v>
      </c>
      <c r="AW38" s="12">
        <v>38855000</v>
      </c>
      <c r="AX38" s="12">
        <v>19997000</v>
      </c>
      <c r="AY38" s="12">
        <v>202786028</v>
      </c>
      <c r="AZ38" s="12">
        <v>27375200</v>
      </c>
      <c r="BA38" s="12">
        <v>91874002</v>
      </c>
      <c r="BB38" s="12">
        <v>33961234</v>
      </c>
      <c r="BC38" s="12">
        <v>26477000</v>
      </c>
      <c r="BD38" s="12">
        <v>165373000</v>
      </c>
      <c r="BE38" s="12">
        <v>48638000</v>
      </c>
      <c r="BF38" s="12">
        <v>9567000</v>
      </c>
      <c r="BG38" s="12">
        <v>33720000</v>
      </c>
      <c r="BH38" s="12">
        <v>28185330</v>
      </c>
      <c r="BI38" s="12">
        <v>56218240</v>
      </c>
      <c r="BJ38" s="46">
        <v>209374553</v>
      </c>
    </row>
    <row r="39" spans="1:62" ht="25.5">
      <c r="A39" s="43" t="s">
        <v>143</v>
      </c>
      <c r="B39" s="10">
        <f>IF((B37+B44)=0,0,B37*100/(B37+B44))</f>
        <v>39.458468105510164</v>
      </c>
      <c r="C39" s="10">
        <f aca="true" t="shared" si="19" ref="C39:BJ39">IF((C37+C44)=0,0,C37*100/(C37+C44))</f>
        <v>100</v>
      </c>
      <c r="D39" s="10">
        <f t="shared" si="19"/>
        <v>60.65851353701208</v>
      </c>
      <c r="E39" s="10">
        <f t="shared" si="19"/>
        <v>0</v>
      </c>
      <c r="F39" s="10">
        <f t="shared" si="19"/>
        <v>0</v>
      </c>
      <c r="G39" s="10">
        <f t="shared" si="19"/>
        <v>0</v>
      </c>
      <c r="H39" s="10">
        <f t="shared" si="19"/>
        <v>100</v>
      </c>
      <c r="I39" s="10">
        <f t="shared" si="19"/>
        <v>42.857142857142854</v>
      </c>
      <c r="J39" s="10">
        <f t="shared" si="19"/>
        <v>100</v>
      </c>
      <c r="K39" s="10">
        <f t="shared" si="19"/>
        <v>0</v>
      </c>
      <c r="L39" s="10">
        <f t="shared" si="19"/>
        <v>100</v>
      </c>
      <c r="M39" s="10">
        <f t="shared" si="19"/>
        <v>0</v>
      </c>
      <c r="N39" s="10">
        <f t="shared" si="19"/>
        <v>0</v>
      </c>
      <c r="O39" s="10">
        <f t="shared" si="19"/>
        <v>0</v>
      </c>
      <c r="P39" s="10">
        <f t="shared" si="19"/>
        <v>100</v>
      </c>
      <c r="Q39" s="10">
        <f t="shared" si="19"/>
        <v>100</v>
      </c>
      <c r="R39" s="10">
        <f t="shared" si="19"/>
        <v>100</v>
      </c>
      <c r="S39" s="10">
        <f t="shared" si="19"/>
        <v>0</v>
      </c>
      <c r="T39" s="10">
        <f t="shared" si="19"/>
        <v>6.4935064935064934</v>
      </c>
      <c r="U39" s="10">
        <f t="shared" si="19"/>
        <v>49.335650202790816</v>
      </c>
      <c r="V39" s="10">
        <f t="shared" si="19"/>
        <v>100</v>
      </c>
      <c r="W39" s="10">
        <f t="shared" si="19"/>
        <v>0</v>
      </c>
      <c r="X39" s="10">
        <f t="shared" si="19"/>
        <v>89.246631665507</v>
      </c>
      <c r="Y39" s="10">
        <f t="shared" si="19"/>
        <v>100</v>
      </c>
      <c r="Z39" s="10">
        <f t="shared" si="19"/>
        <v>100</v>
      </c>
      <c r="AA39" s="10">
        <f t="shared" si="19"/>
        <v>100</v>
      </c>
      <c r="AB39" s="10">
        <f t="shared" si="19"/>
        <v>100</v>
      </c>
      <c r="AC39" s="10">
        <f t="shared" si="19"/>
        <v>58.02167954013452</v>
      </c>
      <c r="AD39" s="10">
        <f t="shared" si="19"/>
        <v>100</v>
      </c>
      <c r="AE39" s="10">
        <f t="shared" si="19"/>
        <v>100</v>
      </c>
      <c r="AF39" s="10">
        <f t="shared" si="19"/>
        <v>100</v>
      </c>
      <c r="AG39" s="10">
        <f t="shared" si="19"/>
        <v>0</v>
      </c>
      <c r="AH39" s="10">
        <f t="shared" si="19"/>
        <v>32.63646922183508</v>
      </c>
      <c r="AI39" s="10">
        <f t="shared" si="19"/>
        <v>100</v>
      </c>
      <c r="AJ39" s="10">
        <f t="shared" si="19"/>
        <v>2.774986577969618</v>
      </c>
      <c r="AK39" s="10">
        <f t="shared" si="19"/>
        <v>0</v>
      </c>
      <c r="AL39" s="10">
        <f t="shared" si="19"/>
        <v>100</v>
      </c>
      <c r="AM39" s="10">
        <f t="shared" si="19"/>
        <v>100</v>
      </c>
      <c r="AN39" s="10">
        <f t="shared" si="19"/>
        <v>100</v>
      </c>
      <c r="AO39" s="10">
        <f t="shared" si="19"/>
        <v>0</v>
      </c>
      <c r="AP39" s="10">
        <f t="shared" si="19"/>
        <v>100</v>
      </c>
      <c r="AQ39" s="10">
        <f t="shared" si="19"/>
        <v>0</v>
      </c>
      <c r="AR39" s="10">
        <f t="shared" si="19"/>
        <v>0</v>
      </c>
      <c r="AS39" s="10">
        <f t="shared" si="19"/>
        <v>100</v>
      </c>
      <c r="AT39" s="10">
        <f t="shared" si="19"/>
        <v>44.375526493335215</v>
      </c>
      <c r="AU39" s="10">
        <f t="shared" si="19"/>
        <v>100</v>
      </c>
      <c r="AV39" s="10">
        <f t="shared" si="19"/>
        <v>100</v>
      </c>
      <c r="AW39" s="10">
        <f t="shared" si="19"/>
        <v>34.72584856396867</v>
      </c>
      <c r="AX39" s="10">
        <f t="shared" si="19"/>
        <v>0</v>
      </c>
      <c r="AY39" s="10">
        <f t="shared" si="19"/>
        <v>100</v>
      </c>
      <c r="AZ39" s="10">
        <f t="shared" si="19"/>
        <v>100</v>
      </c>
      <c r="BA39" s="10">
        <f t="shared" si="19"/>
        <v>45.09411920158256</v>
      </c>
      <c r="BB39" s="10">
        <f t="shared" si="19"/>
        <v>0</v>
      </c>
      <c r="BC39" s="10">
        <f t="shared" si="19"/>
        <v>100</v>
      </c>
      <c r="BD39" s="10">
        <f t="shared" si="19"/>
        <v>100</v>
      </c>
      <c r="BE39" s="10">
        <f t="shared" si="19"/>
        <v>100</v>
      </c>
      <c r="BF39" s="10">
        <f t="shared" si="19"/>
        <v>63.86138613861386</v>
      </c>
      <c r="BG39" s="10">
        <f t="shared" si="19"/>
        <v>100</v>
      </c>
      <c r="BH39" s="10">
        <f t="shared" si="19"/>
        <v>100</v>
      </c>
      <c r="BI39" s="10">
        <f t="shared" si="19"/>
        <v>0</v>
      </c>
      <c r="BJ39" s="44">
        <f t="shared" si="19"/>
        <v>0</v>
      </c>
    </row>
    <row r="40" spans="1:62" ht="12.75">
      <c r="A40" s="43" t="s">
        <v>144</v>
      </c>
      <c r="B40" s="10">
        <f>IF((B37+B44)=0,0,B44*100/(B37+B44))</f>
        <v>60.541531894489836</v>
      </c>
      <c r="C40" s="10">
        <f aca="true" t="shared" si="20" ref="C40:BJ40">IF((C37+C44)=0,0,C44*100/(C37+C44))</f>
        <v>0</v>
      </c>
      <c r="D40" s="10">
        <f t="shared" si="20"/>
        <v>39.34148646298792</v>
      </c>
      <c r="E40" s="10">
        <f t="shared" si="20"/>
        <v>0</v>
      </c>
      <c r="F40" s="10">
        <f t="shared" si="20"/>
        <v>0</v>
      </c>
      <c r="G40" s="10">
        <f t="shared" si="20"/>
        <v>0</v>
      </c>
      <c r="H40" s="10">
        <f t="shared" si="20"/>
        <v>0</v>
      </c>
      <c r="I40" s="10">
        <f t="shared" si="20"/>
        <v>57.142857142857146</v>
      </c>
      <c r="J40" s="10">
        <f t="shared" si="20"/>
        <v>0</v>
      </c>
      <c r="K40" s="10">
        <f t="shared" si="20"/>
        <v>0</v>
      </c>
      <c r="L40" s="10">
        <f t="shared" si="20"/>
        <v>0</v>
      </c>
      <c r="M40" s="10">
        <f t="shared" si="20"/>
        <v>0</v>
      </c>
      <c r="N40" s="10">
        <f t="shared" si="20"/>
        <v>0</v>
      </c>
      <c r="O40" s="10">
        <f t="shared" si="20"/>
        <v>0</v>
      </c>
      <c r="P40" s="10">
        <f t="shared" si="20"/>
        <v>0</v>
      </c>
      <c r="Q40" s="10">
        <f t="shared" si="20"/>
        <v>0</v>
      </c>
      <c r="R40" s="10">
        <f t="shared" si="20"/>
        <v>0</v>
      </c>
      <c r="S40" s="10">
        <f t="shared" si="20"/>
        <v>0</v>
      </c>
      <c r="T40" s="10">
        <f t="shared" si="20"/>
        <v>93.50649350649351</v>
      </c>
      <c r="U40" s="10">
        <f t="shared" si="20"/>
        <v>50.664349797209184</v>
      </c>
      <c r="V40" s="10">
        <f t="shared" si="20"/>
        <v>0</v>
      </c>
      <c r="W40" s="10">
        <f t="shared" si="20"/>
        <v>0</v>
      </c>
      <c r="X40" s="10">
        <f t="shared" si="20"/>
        <v>10.753368334493011</v>
      </c>
      <c r="Y40" s="10">
        <f t="shared" si="20"/>
        <v>0</v>
      </c>
      <c r="Z40" s="10">
        <f t="shared" si="20"/>
        <v>0</v>
      </c>
      <c r="AA40" s="10">
        <f t="shared" si="20"/>
        <v>0</v>
      </c>
      <c r="AB40" s="10">
        <f t="shared" si="20"/>
        <v>0</v>
      </c>
      <c r="AC40" s="10">
        <f t="shared" si="20"/>
        <v>41.97832045986548</v>
      </c>
      <c r="AD40" s="10">
        <f t="shared" si="20"/>
        <v>0</v>
      </c>
      <c r="AE40" s="10">
        <f t="shared" si="20"/>
        <v>0</v>
      </c>
      <c r="AF40" s="10">
        <f t="shared" si="20"/>
        <v>0</v>
      </c>
      <c r="AG40" s="10">
        <f t="shared" si="20"/>
        <v>0</v>
      </c>
      <c r="AH40" s="10">
        <f t="shared" si="20"/>
        <v>67.36353077816493</v>
      </c>
      <c r="AI40" s="10">
        <f t="shared" si="20"/>
        <v>0</v>
      </c>
      <c r="AJ40" s="10">
        <f t="shared" si="20"/>
        <v>97.22501342203039</v>
      </c>
      <c r="AK40" s="10">
        <f t="shared" si="20"/>
        <v>0</v>
      </c>
      <c r="AL40" s="10">
        <f t="shared" si="20"/>
        <v>0</v>
      </c>
      <c r="AM40" s="10">
        <f t="shared" si="20"/>
        <v>0</v>
      </c>
      <c r="AN40" s="10">
        <f t="shared" si="20"/>
        <v>0</v>
      </c>
      <c r="AO40" s="10">
        <f t="shared" si="20"/>
        <v>0</v>
      </c>
      <c r="AP40" s="10">
        <f t="shared" si="20"/>
        <v>0</v>
      </c>
      <c r="AQ40" s="10">
        <f t="shared" si="20"/>
        <v>0</v>
      </c>
      <c r="AR40" s="10">
        <f t="shared" si="20"/>
        <v>0</v>
      </c>
      <c r="AS40" s="10">
        <f t="shared" si="20"/>
        <v>0</v>
      </c>
      <c r="AT40" s="10">
        <f t="shared" si="20"/>
        <v>55.624473506664785</v>
      </c>
      <c r="AU40" s="10">
        <f t="shared" si="20"/>
        <v>0</v>
      </c>
      <c r="AV40" s="10">
        <f t="shared" si="20"/>
        <v>0</v>
      </c>
      <c r="AW40" s="10">
        <f t="shared" si="20"/>
        <v>65.27415143603133</v>
      </c>
      <c r="AX40" s="10">
        <f t="shared" si="20"/>
        <v>0</v>
      </c>
      <c r="AY40" s="10">
        <f t="shared" si="20"/>
        <v>0</v>
      </c>
      <c r="AZ40" s="10">
        <f t="shared" si="20"/>
        <v>0</v>
      </c>
      <c r="BA40" s="10">
        <f t="shared" si="20"/>
        <v>54.90588079841744</v>
      </c>
      <c r="BB40" s="10">
        <f t="shared" si="20"/>
        <v>0</v>
      </c>
      <c r="BC40" s="10">
        <f t="shared" si="20"/>
        <v>0</v>
      </c>
      <c r="BD40" s="10">
        <f t="shared" si="20"/>
        <v>0</v>
      </c>
      <c r="BE40" s="10">
        <f t="shared" si="20"/>
        <v>0</v>
      </c>
      <c r="BF40" s="10">
        <f t="shared" si="20"/>
        <v>36.13861386138614</v>
      </c>
      <c r="BG40" s="10">
        <f t="shared" si="20"/>
        <v>0</v>
      </c>
      <c r="BH40" s="10">
        <f t="shared" si="20"/>
        <v>0</v>
      </c>
      <c r="BI40" s="10">
        <f t="shared" si="20"/>
        <v>0</v>
      </c>
      <c r="BJ40" s="44">
        <f t="shared" si="20"/>
        <v>0</v>
      </c>
    </row>
    <row r="41" spans="1:62" ht="12.75">
      <c r="A41" s="43" t="s">
        <v>145</v>
      </c>
      <c r="B41" s="10">
        <f>IF((B37+B44+B38)=0,0,B38*100/(B37+B44+B38))</f>
        <v>53.32885641817276</v>
      </c>
      <c r="C41" s="10">
        <f aca="true" t="shared" si="21" ref="C41:BJ41">IF((C37+C44+C38)=0,0,C38*100/(C37+C44+C38))</f>
        <v>92.89832066170942</v>
      </c>
      <c r="D41" s="10">
        <f t="shared" si="21"/>
        <v>58.38672069238447</v>
      </c>
      <c r="E41" s="10">
        <f t="shared" si="21"/>
        <v>100</v>
      </c>
      <c r="F41" s="10">
        <f t="shared" si="21"/>
        <v>100</v>
      </c>
      <c r="G41" s="10">
        <f t="shared" si="21"/>
        <v>100</v>
      </c>
      <c r="H41" s="10">
        <f t="shared" si="21"/>
        <v>71.06520344873931</v>
      </c>
      <c r="I41" s="10">
        <f t="shared" si="21"/>
        <v>94.60513310671851</v>
      </c>
      <c r="J41" s="10">
        <f t="shared" si="21"/>
        <v>61.02122015915119</v>
      </c>
      <c r="K41" s="10">
        <f t="shared" si="21"/>
        <v>100</v>
      </c>
      <c r="L41" s="10">
        <f t="shared" si="21"/>
        <v>87.27489209703825</v>
      </c>
      <c r="M41" s="10">
        <f t="shared" si="21"/>
        <v>100</v>
      </c>
      <c r="N41" s="10">
        <f t="shared" si="21"/>
        <v>100</v>
      </c>
      <c r="O41" s="10">
        <f t="shared" si="21"/>
        <v>100</v>
      </c>
      <c r="P41" s="10">
        <f t="shared" si="21"/>
        <v>80.30994066009514</v>
      </c>
      <c r="Q41" s="10">
        <f t="shared" si="21"/>
        <v>35.896844660194176</v>
      </c>
      <c r="R41" s="10">
        <f t="shared" si="21"/>
        <v>63.635958014032504</v>
      </c>
      <c r="S41" s="10">
        <f t="shared" si="21"/>
        <v>100</v>
      </c>
      <c r="T41" s="10">
        <f t="shared" si="21"/>
        <v>68.45425867507886</v>
      </c>
      <c r="U41" s="10">
        <f t="shared" si="21"/>
        <v>43.968903105410476</v>
      </c>
      <c r="V41" s="10">
        <f t="shared" si="21"/>
        <v>74.66721327288512</v>
      </c>
      <c r="W41" s="10">
        <f t="shared" si="21"/>
        <v>100</v>
      </c>
      <c r="X41" s="10">
        <f t="shared" si="21"/>
        <v>44.025068158481744</v>
      </c>
      <c r="Y41" s="10">
        <f t="shared" si="21"/>
        <v>79.21522098394</v>
      </c>
      <c r="Z41" s="10">
        <f t="shared" si="21"/>
        <v>85.83615000804764</v>
      </c>
      <c r="AA41" s="10">
        <f t="shared" si="21"/>
        <v>99.93976051374429</v>
      </c>
      <c r="AB41" s="10">
        <f t="shared" si="21"/>
        <v>94.16708802212919</v>
      </c>
      <c r="AC41" s="10">
        <f t="shared" si="21"/>
        <v>24.88850301642868</v>
      </c>
      <c r="AD41" s="10">
        <f t="shared" si="21"/>
        <v>84.22027211979712</v>
      </c>
      <c r="AE41" s="10">
        <f t="shared" si="21"/>
        <v>80.90468497576737</v>
      </c>
      <c r="AF41" s="10">
        <f t="shared" si="21"/>
        <v>95.29050835598375</v>
      </c>
      <c r="AG41" s="10">
        <f t="shared" si="21"/>
        <v>100</v>
      </c>
      <c r="AH41" s="10">
        <f t="shared" si="21"/>
        <v>86.40130522199355</v>
      </c>
      <c r="AI41" s="10">
        <f t="shared" si="21"/>
        <v>89.8935598322761</v>
      </c>
      <c r="AJ41" s="10">
        <f t="shared" si="21"/>
        <v>47.107323007338564</v>
      </c>
      <c r="AK41" s="10">
        <f t="shared" si="21"/>
        <v>100</v>
      </c>
      <c r="AL41" s="10">
        <f t="shared" si="21"/>
        <v>88.6230609561051</v>
      </c>
      <c r="AM41" s="10">
        <f t="shared" si="21"/>
        <v>80.34977472445829</v>
      </c>
      <c r="AN41" s="10">
        <f t="shared" si="21"/>
        <v>87.6632734759236</v>
      </c>
      <c r="AO41" s="10">
        <f t="shared" si="21"/>
        <v>100</v>
      </c>
      <c r="AP41" s="10">
        <f t="shared" si="21"/>
        <v>0</v>
      </c>
      <c r="AQ41" s="10">
        <f t="shared" si="21"/>
        <v>100</v>
      </c>
      <c r="AR41" s="10">
        <f t="shared" si="21"/>
        <v>100</v>
      </c>
      <c r="AS41" s="10">
        <f t="shared" si="21"/>
        <v>83.77707796545472</v>
      </c>
      <c r="AT41" s="10">
        <f t="shared" si="21"/>
        <v>49.17763245515008</v>
      </c>
      <c r="AU41" s="10">
        <f t="shared" si="21"/>
        <v>60.36230321328445</v>
      </c>
      <c r="AV41" s="10">
        <f t="shared" si="21"/>
        <v>92.57017489263708</v>
      </c>
      <c r="AW41" s="10">
        <f t="shared" si="21"/>
        <v>62.83658122422576</v>
      </c>
      <c r="AX41" s="10">
        <f t="shared" si="21"/>
        <v>100</v>
      </c>
      <c r="AY41" s="10">
        <f t="shared" si="21"/>
        <v>85.59043922350313</v>
      </c>
      <c r="AZ41" s="10">
        <f t="shared" si="21"/>
        <v>62.992169468982766</v>
      </c>
      <c r="BA41" s="10">
        <f t="shared" si="21"/>
        <v>20.672961844502847</v>
      </c>
      <c r="BB41" s="10">
        <f t="shared" si="21"/>
        <v>100</v>
      </c>
      <c r="BC41" s="10">
        <f t="shared" si="21"/>
        <v>67.26962117424196</v>
      </c>
      <c r="BD41" s="10">
        <f t="shared" si="21"/>
        <v>62.89554095894826</v>
      </c>
      <c r="BE41" s="10">
        <f t="shared" si="21"/>
        <v>80.98909333111315</v>
      </c>
      <c r="BF41" s="10">
        <f t="shared" si="21"/>
        <v>90.4509785383379</v>
      </c>
      <c r="BG41" s="10">
        <f t="shared" si="21"/>
        <v>38.81385816345738</v>
      </c>
      <c r="BH41" s="10">
        <f t="shared" si="21"/>
        <v>72.18247700931153</v>
      </c>
      <c r="BI41" s="10">
        <f t="shared" si="21"/>
        <v>100</v>
      </c>
      <c r="BJ41" s="44">
        <f t="shared" si="21"/>
        <v>100</v>
      </c>
    </row>
    <row r="42" spans="1:62" ht="12.75">
      <c r="A42" s="36" t="s">
        <v>146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40"/>
    </row>
    <row r="43" spans="1:62" ht="12.75">
      <c r="A43" s="41" t="s">
        <v>147</v>
      </c>
      <c r="B43" s="11">
        <v>10127511000</v>
      </c>
      <c r="C43" s="11">
        <v>920000</v>
      </c>
      <c r="D43" s="11">
        <v>9000000</v>
      </c>
      <c r="E43" s="11">
        <v>0</v>
      </c>
      <c r="F43" s="11">
        <v>655000</v>
      </c>
      <c r="G43" s="11">
        <v>0</v>
      </c>
      <c r="H43" s="11">
        <v>58841000</v>
      </c>
      <c r="I43" s="11">
        <v>209157843</v>
      </c>
      <c r="J43" s="11">
        <v>21414000</v>
      </c>
      <c r="K43" s="11">
        <v>37557000</v>
      </c>
      <c r="L43" s="11">
        <v>4597000</v>
      </c>
      <c r="M43" s="11">
        <v>1022000</v>
      </c>
      <c r="N43" s="11">
        <v>647309128</v>
      </c>
      <c r="O43" s="11">
        <v>0</v>
      </c>
      <c r="P43" s="11">
        <v>0</v>
      </c>
      <c r="Q43" s="11">
        <v>355000000</v>
      </c>
      <c r="R43" s="11">
        <v>6821000</v>
      </c>
      <c r="S43" s="11">
        <v>3249000</v>
      </c>
      <c r="T43" s="11">
        <v>16500000</v>
      </c>
      <c r="U43" s="11">
        <v>15000000</v>
      </c>
      <c r="V43" s="11">
        <v>0</v>
      </c>
      <c r="W43" s="11">
        <v>14267000</v>
      </c>
      <c r="X43" s="11">
        <v>14200000</v>
      </c>
      <c r="Y43" s="11">
        <v>45000</v>
      </c>
      <c r="Z43" s="11">
        <v>0</v>
      </c>
      <c r="AA43" s="11">
        <v>0</v>
      </c>
      <c r="AB43" s="11">
        <v>330000000</v>
      </c>
      <c r="AC43" s="11">
        <v>161518000</v>
      </c>
      <c r="AD43" s="11">
        <v>940000</v>
      </c>
      <c r="AE43" s="11">
        <v>0</v>
      </c>
      <c r="AF43" s="11">
        <v>0</v>
      </c>
      <c r="AG43" s="11">
        <v>0</v>
      </c>
      <c r="AH43" s="11">
        <v>7094355</v>
      </c>
      <c r="AI43" s="11">
        <v>0</v>
      </c>
      <c r="AJ43" s="11">
        <v>44516275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5587000</v>
      </c>
      <c r="AR43" s="11">
        <v>0</v>
      </c>
      <c r="AS43" s="11">
        <v>0</v>
      </c>
      <c r="AT43" s="11">
        <v>526560000</v>
      </c>
      <c r="AU43" s="11">
        <v>0</v>
      </c>
      <c r="AV43" s="11">
        <v>5142000</v>
      </c>
      <c r="AW43" s="11">
        <v>15000000</v>
      </c>
      <c r="AX43" s="11">
        <v>0</v>
      </c>
      <c r="AY43" s="11">
        <v>102257000</v>
      </c>
      <c r="AZ43" s="11">
        <v>0</v>
      </c>
      <c r="BA43" s="11">
        <v>210613009</v>
      </c>
      <c r="BB43" s="11">
        <v>687000</v>
      </c>
      <c r="BC43" s="11">
        <v>8725770</v>
      </c>
      <c r="BD43" s="11">
        <v>103032000</v>
      </c>
      <c r="BE43" s="11">
        <v>359000</v>
      </c>
      <c r="BF43" s="11">
        <v>1723000</v>
      </c>
      <c r="BG43" s="11">
        <v>0</v>
      </c>
      <c r="BH43" s="11">
        <v>0</v>
      </c>
      <c r="BI43" s="11">
        <v>0</v>
      </c>
      <c r="BJ43" s="45">
        <v>25877562</v>
      </c>
    </row>
    <row r="44" spans="1:62" ht="12.75">
      <c r="A44" s="43" t="s">
        <v>148</v>
      </c>
      <c r="B44" s="12">
        <v>1500000000</v>
      </c>
      <c r="C44" s="12">
        <v>0</v>
      </c>
      <c r="D44" s="12">
        <v>4500000</v>
      </c>
      <c r="E44" s="12">
        <v>0</v>
      </c>
      <c r="F44" s="12">
        <v>0</v>
      </c>
      <c r="G44" s="12">
        <v>0</v>
      </c>
      <c r="H44" s="12">
        <v>0</v>
      </c>
      <c r="I44" s="12">
        <v>10000000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7200000</v>
      </c>
      <c r="U44" s="12">
        <v>15000000</v>
      </c>
      <c r="V44" s="12">
        <v>0</v>
      </c>
      <c r="W44" s="12">
        <v>0</v>
      </c>
      <c r="X44" s="12">
        <v>1700000</v>
      </c>
      <c r="Y44" s="12">
        <v>0</v>
      </c>
      <c r="Z44" s="12">
        <v>0</v>
      </c>
      <c r="AA44" s="12">
        <v>0</v>
      </c>
      <c r="AB44" s="12">
        <v>0</v>
      </c>
      <c r="AC44" s="12">
        <v>96300000</v>
      </c>
      <c r="AD44" s="12">
        <v>0</v>
      </c>
      <c r="AE44" s="12">
        <v>0</v>
      </c>
      <c r="AF44" s="12">
        <v>0</v>
      </c>
      <c r="AG44" s="12">
        <v>0</v>
      </c>
      <c r="AH44" s="12">
        <v>2900000</v>
      </c>
      <c r="AI44" s="12">
        <v>0</v>
      </c>
      <c r="AJ44" s="12">
        <v>50072000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58372100</v>
      </c>
      <c r="AU44" s="12">
        <v>0</v>
      </c>
      <c r="AV44" s="12">
        <v>0</v>
      </c>
      <c r="AW44" s="12">
        <v>15000000</v>
      </c>
      <c r="AX44" s="12">
        <v>0</v>
      </c>
      <c r="AY44" s="12">
        <v>0</v>
      </c>
      <c r="AZ44" s="12">
        <v>0</v>
      </c>
      <c r="BA44" s="12">
        <v>193566427</v>
      </c>
      <c r="BB44" s="12">
        <v>0</v>
      </c>
      <c r="BC44" s="12">
        <v>0</v>
      </c>
      <c r="BD44" s="12">
        <v>0</v>
      </c>
      <c r="BE44" s="12">
        <v>0</v>
      </c>
      <c r="BF44" s="12">
        <v>365000</v>
      </c>
      <c r="BG44" s="12">
        <v>0</v>
      </c>
      <c r="BH44" s="12">
        <v>0</v>
      </c>
      <c r="BI44" s="12">
        <v>0</v>
      </c>
      <c r="BJ44" s="46">
        <v>0</v>
      </c>
    </row>
    <row r="45" spans="1:62" ht="12.75">
      <c r="A45" s="43" t="s">
        <v>149</v>
      </c>
      <c r="B45" s="12">
        <v>2073889740</v>
      </c>
      <c r="C45" s="12">
        <v>0</v>
      </c>
      <c r="D45" s="12">
        <v>1900000</v>
      </c>
      <c r="E45" s="12">
        <v>0</v>
      </c>
      <c r="F45" s="12">
        <v>120838</v>
      </c>
      <c r="G45" s="12">
        <v>148192</v>
      </c>
      <c r="H45" s="12">
        <v>6477313</v>
      </c>
      <c r="I45" s="12">
        <v>35944637</v>
      </c>
      <c r="J45" s="12">
        <v>2500000</v>
      </c>
      <c r="K45" s="12">
        <v>11172452</v>
      </c>
      <c r="L45" s="12">
        <v>1361264</v>
      </c>
      <c r="M45" s="12">
        <v>17000</v>
      </c>
      <c r="N45" s="12">
        <v>97229000</v>
      </c>
      <c r="O45" s="12">
        <v>0</v>
      </c>
      <c r="P45" s="12">
        <v>0</v>
      </c>
      <c r="Q45" s="12">
        <v>84338996</v>
      </c>
      <c r="R45" s="12">
        <v>7365661</v>
      </c>
      <c r="S45" s="12">
        <v>200000</v>
      </c>
      <c r="T45" s="12">
        <v>7353000</v>
      </c>
      <c r="U45" s="12">
        <v>5600000</v>
      </c>
      <c r="V45" s="12">
        <v>0</v>
      </c>
      <c r="W45" s="12">
        <v>3840682</v>
      </c>
      <c r="X45" s="12">
        <v>3064990</v>
      </c>
      <c r="Y45" s="12">
        <v>984000</v>
      </c>
      <c r="Z45" s="12">
        <v>0</v>
      </c>
      <c r="AA45" s="12">
        <v>0</v>
      </c>
      <c r="AB45" s="12">
        <v>121000000</v>
      </c>
      <c r="AC45" s="12">
        <v>41687322</v>
      </c>
      <c r="AD45" s="12">
        <v>260670</v>
      </c>
      <c r="AE45" s="12">
        <v>0</v>
      </c>
      <c r="AF45" s="12">
        <v>0</v>
      </c>
      <c r="AG45" s="12">
        <v>1320000</v>
      </c>
      <c r="AH45" s="12">
        <v>13872506</v>
      </c>
      <c r="AI45" s="12">
        <v>1886000</v>
      </c>
      <c r="AJ45" s="12">
        <v>6584007</v>
      </c>
      <c r="AK45" s="12">
        <v>300000</v>
      </c>
      <c r="AL45" s="12">
        <v>50033</v>
      </c>
      <c r="AM45" s="12">
        <v>0</v>
      </c>
      <c r="AN45" s="12">
        <v>0</v>
      </c>
      <c r="AO45" s="12">
        <v>0</v>
      </c>
      <c r="AP45" s="12">
        <v>0</v>
      </c>
      <c r="AQ45" s="12">
        <v>1650000</v>
      </c>
      <c r="AR45" s="12">
        <v>3470159</v>
      </c>
      <c r="AS45" s="12">
        <v>0</v>
      </c>
      <c r="AT45" s="12">
        <v>177232000</v>
      </c>
      <c r="AU45" s="12">
        <v>0</v>
      </c>
      <c r="AV45" s="12">
        <v>1159620</v>
      </c>
      <c r="AW45" s="12">
        <v>3420000</v>
      </c>
      <c r="AX45" s="12">
        <v>0</v>
      </c>
      <c r="AY45" s="12">
        <v>22023983</v>
      </c>
      <c r="AZ45" s="12">
        <v>0</v>
      </c>
      <c r="BA45" s="12">
        <v>41087595</v>
      </c>
      <c r="BB45" s="12">
        <v>395100</v>
      </c>
      <c r="BC45" s="12">
        <v>3030739</v>
      </c>
      <c r="BD45" s="12">
        <v>11444442</v>
      </c>
      <c r="BE45" s="12">
        <v>540000</v>
      </c>
      <c r="BF45" s="12">
        <v>876547</v>
      </c>
      <c r="BG45" s="12">
        <v>1525538</v>
      </c>
      <c r="BH45" s="12">
        <v>0</v>
      </c>
      <c r="BI45" s="12">
        <v>0</v>
      </c>
      <c r="BJ45" s="46">
        <v>6816112</v>
      </c>
    </row>
    <row r="46" spans="1:62" ht="25.5">
      <c r="A46" s="43" t="s">
        <v>150</v>
      </c>
      <c r="B46" s="10">
        <f>IF(B43=0,0,B45*100/B43)</f>
        <v>20.477783139411056</v>
      </c>
      <c r="C46" s="10">
        <f aca="true" t="shared" si="22" ref="C46:BJ46">IF(C43=0,0,C45*100/C43)</f>
        <v>0</v>
      </c>
      <c r="D46" s="10">
        <f t="shared" si="22"/>
        <v>21.11111111111111</v>
      </c>
      <c r="E46" s="10">
        <f t="shared" si="22"/>
        <v>0</v>
      </c>
      <c r="F46" s="10">
        <f t="shared" si="22"/>
        <v>18.448549618320612</v>
      </c>
      <c r="G46" s="10">
        <f t="shared" si="22"/>
        <v>0</v>
      </c>
      <c r="H46" s="10">
        <f t="shared" si="22"/>
        <v>11.008162675685321</v>
      </c>
      <c r="I46" s="10">
        <f t="shared" si="22"/>
        <v>17.185411976160033</v>
      </c>
      <c r="J46" s="10">
        <f t="shared" si="22"/>
        <v>11.674605398337537</v>
      </c>
      <c r="K46" s="10">
        <f t="shared" si="22"/>
        <v>29.747988390979046</v>
      </c>
      <c r="L46" s="10">
        <f t="shared" si="22"/>
        <v>29.61200783119426</v>
      </c>
      <c r="M46" s="10">
        <f t="shared" si="22"/>
        <v>1.6634050880626223</v>
      </c>
      <c r="N46" s="10">
        <f t="shared" si="22"/>
        <v>15.02048956121008</v>
      </c>
      <c r="O46" s="10">
        <f t="shared" si="22"/>
        <v>0</v>
      </c>
      <c r="P46" s="10">
        <f t="shared" si="22"/>
        <v>0</v>
      </c>
      <c r="Q46" s="10">
        <f t="shared" si="22"/>
        <v>23.75746366197183</v>
      </c>
      <c r="R46" s="10">
        <f t="shared" si="22"/>
        <v>107.98506084151884</v>
      </c>
      <c r="S46" s="10">
        <f t="shared" si="22"/>
        <v>6.155740227762388</v>
      </c>
      <c r="T46" s="10">
        <f t="shared" si="22"/>
        <v>44.56363636363636</v>
      </c>
      <c r="U46" s="10">
        <f t="shared" si="22"/>
        <v>37.333333333333336</v>
      </c>
      <c r="V46" s="10">
        <f t="shared" si="22"/>
        <v>0</v>
      </c>
      <c r="W46" s="10">
        <f t="shared" si="22"/>
        <v>26.92003925141936</v>
      </c>
      <c r="X46" s="10">
        <f t="shared" si="22"/>
        <v>21.58443661971831</v>
      </c>
      <c r="Y46" s="10">
        <f t="shared" si="22"/>
        <v>2186.6666666666665</v>
      </c>
      <c r="Z46" s="10">
        <f t="shared" si="22"/>
        <v>0</v>
      </c>
      <c r="AA46" s="10">
        <f t="shared" si="22"/>
        <v>0</v>
      </c>
      <c r="AB46" s="10">
        <f t="shared" si="22"/>
        <v>36.666666666666664</v>
      </c>
      <c r="AC46" s="10">
        <f t="shared" si="22"/>
        <v>25.809706658081453</v>
      </c>
      <c r="AD46" s="10">
        <f t="shared" si="22"/>
        <v>27.73085106382979</v>
      </c>
      <c r="AE46" s="10">
        <f t="shared" si="22"/>
        <v>0</v>
      </c>
      <c r="AF46" s="10">
        <f t="shared" si="22"/>
        <v>0</v>
      </c>
      <c r="AG46" s="10">
        <f t="shared" si="22"/>
        <v>0</v>
      </c>
      <c r="AH46" s="10">
        <f t="shared" si="22"/>
        <v>195.54287880998342</v>
      </c>
      <c r="AI46" s="10">
        <f t="shared" si="22"/>
        <v>0</v>
      </c>
      <c r="AJ46" s="10">
        <f t="shared" si="22"/>
        <v>14.790112155610505</v>
      </c>
      <c r="AK46" s="10">
        <f t="shared" si="22"/>
        <v>0</v>
      </c>
      <c r="AL46" s="10">
        <f t="shared" si="22"/>
        <v>0</v>
      </c>
      <c r="AM46" s="10">
        <f t="shared" si="22"/>
        <v>0</v>
      </c>
      <c r="AN46" s="10">
        <f t="shared" si="22"/>
        <v>0</v>
      </c>
      <c r="AO46" s="10">
        <f t="shared" si="22"/>
        <v>0</v>
      </c>
      <c r="AP46" s="10">
        <f t="shared" si="22"/>
        <v>0</v>
      </c>
      <c r="AQ46" s="10">
        <f t="shared" si="22"/>
        <v>29.532844102380526</v>
      </c>
      <c r="AR46" s="10">
        <f t="shared" si="22"/>
        <v>0</v>
      </c>
      <c r="AS46" s="10">
        <f t="shared" si="22"/>
        <v>0</v>
      </c>
      <c r="AT46" s="10">
        <f t="shared" si="22"/>
        <v>33.658462473412335</v>
      </c>
      <c r="AU46" s="10">
        <f t="shared" si="22"/>
        <v>0</v>
      </c>
      <c r="AV46" s="10">
        <f t="shared" si="22"/>
        <v>22.551925320886813</v>
      </c>
      <c r="AW46" s="10">
        <f t="shared" si="22"/>
        <v>22.8</v>
      </c>
      <c r="AX46" s="10">
        <f t="shared" si="22"/>
        <v>0</v>
      </c>
      <c r="AY46" s="10">
        <f t="shared" si="22"/>
        <v>21.537873201834593</v>
      </c>
      <c r="AZ46" s="10">
        <f t="shared" si="22"/>
        <v>0</v>
      </c>
      <c r="BA46" s="10">
        <f t="shared" si="22"/>
        <v>19.508574135608118</v>
      </c>
      <c r="BB46" s="10">
        <f t="shared" si="22"/>
        <v>57.51091703056768</v>
      </c>
      <c r="BC46" s="10">
        <f t="shared" si="22"/>
        <v>34.73319833092094</v>
      </c>
      <c r="BD46" s="10">
        <f t="shared" si="22"/>
        <v>11.107657815047752</v>
      </c>
      <c r="BE46" s="10">
        <f t="shared" si="22"/>
        <v>150.41782729805013</v>
      </c>
      <c r="BF46" s="10">
        <f t="shared" si="22"/>
        <v>50.87330237957052</v>
      </c>
      <c r="BG46" s="10">
        <f t="shared" si="22"/>
        <v>0</v>
      </c>
      <c r="BH46" s="10">
        <f t="shared" si="22"/>
        <v>0</v>
      </c>
      <c r="BI46" s="10">
        <f t="shared" si="22"/>
        <v>0</v>
      </c>
      <c r="BJ46" s="44">
        <f t="shared" si="22"/>
        <v>26.33985380848474</v>
      </c>
    </row>
    <row r="47" spans="1:62" ht="12.75">
      <c r="A47" s="43" t="s">
        <v>151</v>
      </c>
      <c r="B47" s="10">
        <f>IF(B78=0,0,B45*100/B78)</f>
        <v>5.449140200037169</v>
      </c>
      <c r="C47" s="10">
        <f aca="true" t="shared" si="23" ref="C47:BJ47">IF(C78=0,0,C45*100/C78)</f>
        <v>0</v>
      </c>
      <c r="D47" s="10">
        <f t="shared" si="23"/>
        <v>0.35913923315634494</v>
      </c>
      <c r="E47" s="10">
        <f t="shared" si="23"/>
        <v>0</v>
      </c>
      <c r="F47" s="10">
        <f t="shared" si="23"/>
        <v>0.10355471762790298</v>
      </c>
      <c r="G47" s="10">
        <f t="shared" si="23"/>
        <v>0.2706456031412656</v>
      </c>
      <c r="H47" s="10">
        <f t="shared" si="23"/>
        <v>1.2826362376237623</v>
      </c>
      <c r="I47" s="10">
        <f t="shared" si="23"/>
        <v>2.2902455313084866</v>
      </c>
      <c r="J47" s="10">
        <f t="shared" si="23"/>
        <v>2.1527413007724037</v>
      </c>
      <c r="K47" s="10">
        <f t="shared" si="23"/>
        <v>3.354566854425135</v>
      </c>
      <c r="L47" s="10">
        <f t="shared" si="23"/>
        <v>3.2488400954653938</v>
      </c>
      <c r="M47" s="10">
        <f t="shared" si="23"/>
        <v>0.07836990595611286</v>
      </c>
      <c r="N47" s="10">
        <f t="shared" si="23"/>
        <v>1.4492682514262933</v>
      </c>
      <c r="O47" s="10">
        <f t="shared" si="23"/>
        <v>0</v>
      </c>
      <c r="P47" s="10">
        <f t="shared" si="23"/>
        <v>0</v>
      </c>
      <c r="Q47" s="10">
        <f t="shared" si="23"/>
        <v>12.302922744777687</v>
      </c>
      <c r="R47" s="10">
        <f t="shared" si="23"/>
        <v>1.1668540224731916</v>
      </c>
      <c r="S47" s="10">
        <f t="shared" si="23"/>
        <v>0.17507002801120447</v>
      </c>
      <c r="T47" s="10">
        <f t="shared" si="23"/>
        <v>1.131110697479806</v>
      </c>
      <c r="U47" s="10">
        <f t="shared" si="23"/>
        <v>6.029286462263304</v>
      </c>
      <c r="V47" s="10">
        <f t="shared" si="23"/>
        <v>0</v>
      </c>
      <c r="W47" s="10">
        <f t="shared" si="23"/>
        <v>0.3834860681485505</v>
      </c>
      <c r="X47" s="10">
        <f t="shared" si="23"/>
        <v>1.5572748083603238</v>
      </c>
      <c r="Y47" s="10">
        <f t="shared" si="23"/>
        <v>1.311982506899908</v>
      </c>
      <c r="Z47" s="10">
        <f t="shared" si="23"/>
        <v>0</v>
      </c>
      <c r="AA47" s="10">
        <f t="shared" si="23"/>
        <v>0</v>
      </c>
      <c r="AB47" s="10">
        <f t="shared" si="23"/>
        <v>32.39694558384115</v>
      </c>
      <c r="AC47" s="10">
        <f t="shared" si="23"/>
        <v>3.5285776438523135</v>
      </c>
      <c r="AD47" s="10">
        <f t="shared" si="23"/>
        <v>0.4231930644847068</v>
      </c>
      <c r="AE47" s="10">
        <f t="shared" si="23"/>
        <v>0</v>
      </c>
      <c r="AF47" s="10">
        <f t="shared" si="23"/>
        <v>0</v>
      </c>
      <c r="AG47" s="10">
        <f t="shared" si="23"/>
        <v>1.801285462807549</v>
      </c>
      <c r="AH47" s="10">
        <f t="shared" si="23"/>
        <v>19.026953057766846</v>
      </c>
      <c r="AI47" s="10">
        <f t="shared" si="23"/>
        <v>0.82</v>
      </c>
      <c r="AJ47" s="10">
        <f t="shared" si="23"/>
        <v>2.663028842626407</v>
      </c>
      <c r="AK47" s="10">
        <f t="shared" si="23"/>
        <v>0.06021617607209884</v>
      </c>
      <c r="AL47" s="10">
        <f t="shared" si="23"/>
        <v>0.011719109978557117</v>
      </c>
      <c r="AM47" s="10">
        <f t="shared" si="23"/>
        <v>0</v>
      </c>
      <c r="AN47" s="10">
        <f t="shared" si="23"/>
        <v>0</v>
      </c>
      <c r="AO47" s="10">
        <f t="shared" si="23"/>
        <v>0</v>
      </c>
      <c r="AP47" s="10">
        <f t="shared" si="23"/>
        <v>0</v>
      </c>
      <c r="AQ47" s="10">
        <f t="shared" si="23"/>
        <v>1.337331820392284</v>
      </c>
      <c r="AR47" s="10">
        <f t="shared" si="23"/>
        <v>0.3092774763566688</v>
      </c>
      <c r="AS47" s="10">
        <f t="shared" si="23"/>
        <v>0</v>
      </c>
      <c r="AT47" s="10">
        <f t="shared" si="23"/>
        <v>4.162547733242018</v>
      </c>
      <c r="AU47" s="10">
        <f t="shared" si="23"/>
        <v>0</v>
      </c>
      <c r="AV47" s="10">
        <f t="shared" si="23"/>
        <v>0.28976084398011986</v>
      </c>
      <c r="AW47" s="10">
        <f t="shared" si="23"/>
        <v>2.0290353775963643</v>
      </c>
      <c r="AX47" s="10">
        <f t="shared" si="23"/>
        <v>0</v>
      </c>
      <c r="AY47" s="10">
        <f t="shared" si="23"/>
        <v>1.7790947321823816</v>
      </c>
      <c r="AZ47" s="10">
        <f t="shared" si="23"/>
        <v>0</v>
      </c>
      <c r="BA47" s="10">
        <f t="shared" si="23"/>
        <v>3.718290133075267</v>
      </c>
      <c r="BB47" s="10">
        <f t="shared" si="23"/>
        <v>0.28753365839458556</v>
      </c>
      <c r="BC47" s="10">
        <f t="shared" si="23"/>
        <v>4.227908614290267</v>
      </c>
      <c r="BD47" s="10">
        <f t="shared" si="23"/>
        <v>1.3471070216595238</v>
      </c>
      <c r="BE47" s="10">
        <f t="shared" si="23"/>
        <v>0.2265927582632924</v>
      </c>
      <c r="BF47" s="10">
        <f t="shared" si="23"/>
        <v>1.6362647003920106</v>
      </c>
      <c r="BG47" s="10">
        <f t="shared" si="23"/>
        <v>0.9307225350651886</v>
      </c>
      <c r="BH47" s="10">
        <f t="shared" si="23"/>
        <v>0</v>
      </c>
      <c r="BI47" s="10">
        <f t="shared" si="23"/>
        <v>0</v>
      </c>
      <c r="BJ47" s="44">
        <f t="shared" si="23"/>
        <v>0.5165315506317826</v>
      </c>
    </row>
    <row r="48" spans="1:62" ht="12.75">
      <c r="A48" s="43" t="s">
        <v>152</v>
      </c>
      <c r="B48" s="10">
        <f>IF(B7=0,0,B45*100/B7)</f>
        <v>8.731697311365808</v>
      </c>
      <c r="C48" s="10">
        <f aca="true" t="shared" si="24" ref="C48:BJ48">IF(C7=0,0,C45*100/C7)</f>
        <v>0</v>
      </c>
      <c r="D48" s="10">
        <f t="shared" si="24"/>
        <v>1.3354774071663966</v>
      </c>
      <c r="E48" s="10">
        <f t="shared" si="24"/>
        <v>0</v>
      </c>
      <c r="F48" s="10">
        <f t="shared" si="24"/>
        <v>0.14126733132697825</v>
      </c>
      <c r="G48" s="10">
        <f t="shared" si="24"/>
        <v>0.4982416030662677</v>
      </c>
      <c r="H48" s="10">
        <f t="shared" si="24"/>
        <v>1.1192944027037197</v>
      </c>
      <c r="I48" s="10">
        <f t="shared" si="24"/>
        <v>5.755330981395324</v>
      </c>
      <c r="J48" s="10">
        <f t="shared" si="24"/>
        <v>2.952814031772279</v>
      </c>
      <c r="K48" s="10">
        <f t="shared" si="24"/>
        <v>4.999349421763074</v>
      </c>
      <c r="L48" s="10">
        <f t="shared" si="24"/>
        <v>1.4079516776302181</v>
      </c>
      <c r="M48" s="10">
        <f t="shared" si="24"/>
        <v>0.05225399610129861</v>
      </c>
      <c r="N48" s="10">
        <f t="shared" si="24"/>
        <v>3.259822873021985</v>
      </c>
      <c r="O48" s="10">
        <f t="shared" si="24"/>
        <v>0</v>
      </c>
      <c r="P48" s="10">
        <f t="shared" si="24"/>
        <v>0</v>
      </c>
      <c r="Q48" s="10">
        <f t="shared" si="24"/>
        <v>17.477012300554303</v>
      </c>
      <c r="R48" s="10">
        <f t="shared" si="24"/>
        <v>1.1494570851529096</v>
      </c>
      <c r="S48" s="10">
        <f t="shared" si="24"/>
        <v>0.19867501052704378</v>
      </c>
      <c r="T48" s="10">
        <f t="shared" si="24"/>
        <v>2.4326658086885176</v>
      </c>
      <c r="U48" s="10">
        <f t="shared" si="24"/>
        <v>6.001393030490109</v>
      </c>
      <c r="V48" s="10">
        <f t="shared" si="24"/>
        <v>0</v>
      </c>
      <c r="W48" s="10">
        <f t="shared" si="24"/>
        <v>0.9414144735048885</v>
      </c>
      <c r="X48" s="10">
        <f t="shared" si="24"/>
        <v>1.5522138041766356</v>
      </c>
      <c r="Y48" s="10">
        <f t="shared" si="24"/>
        <v>0.8320325918665872</v>
      </c>
      <c r="Z48" s="10">
        <f t="shared" si="24"/>
        <v>0</v>
      </c>
      <c r="AA48" s="10">
        <f t="shared" si="24"/>
        <v>0</v>
      </c>
      <c r="AB48" s="10">
        <f t="shared" si="24"/>
        <v>58.446455159217855</v>
      </c>
      <c r="AC48" s="10">
        <f t="shared" si="24"/>
        <v>2.9481452032028974</v>
      </c>
      <c r="AD48" s="10">
        <f t="shared" si="24"/>
        <v>0.6353482495433046</v>
      </c>
      <c r="AE48" s="10">
        <f t="shared" si="24"/>
        <v>0</v>
      </c>
      <c r="AF48" s="10">
        <f t="shared" si="24"/>
        <v>0</v>
      </c>
      <c r="AG48" s="10">
        <f t="shared" si="24"/>
        <v>1.7399330046705337</v>
      </c>
      <c r="AH48" s="10">
        <f t="shared" si="24"/>
        <v>12.654432354291332</v>
      </c>
      <c r="AI48" s="10">
        <f t="shared" si="24"/>
        <v>0.512296362196027</v>
      </c>
      <c r="AJ48" s="10">
        <f t="shared" si="24"/>
        <v>5.869679297164778</v>
      </c>
      <c r="AK48" s="10">
        <f t="shared" si="24"/>
        <v>0.14511034091164188</v>
      </c>
      <c r="AL48" s="10">
        <f t="shared" si="24"/>
        <v>0.014021027837040912</v>
      </c>
      <c r="AM48" s="10">
        <f t="shared" si="24"/>
        <v>0</v>
      </c>
      <c r="AN48" s="10">
        <f t="shared" si="24"/>
        <v>0</v>
      </c>
      <c r="AO48" s="10">
        <f t="shared" si="24"/>
        <v>0</v>
      </c>
      <c r="AP48" s="10">
        <f t="shared" si="24"/>
        <v>0</v>
      </c>
      <c r="AQ48" s="10">
        <f t="shared" si="24"/>
        <v>1.988728489566136</v>
      </c>
      <c r="AR48" s="10">
        <f t="shared" si="24"/>
        <v>1.3808186379214356</v>
      </c>
      <c r="AS48" s="10">
        <f t="shared" si="24"/>
        <v>0</v>
      </c>
      <c r="AT48" s="10">
        <f t="shared" si="24"/>
        <v>9.779429803269204</v>
      </c>
      <c r="AU48" s="10">
        <f t="shared" si="24"/>
        <v>0</v>
      </c>
      <c r="AV48" s="10">
        <f t="shared" si="24"/>
        <v>0.5951258646657344</v>
      </c>
      <c r="AW48" s="10">
        <f t="shared" si="24"/>
        <v>5.6077524718382605</v>
      </c>
      <c r="AX48" s="10">
        <f t="shared" si="24"/>
        <v>0</v>
      </c>
      <c r="AY48" s="10">
        <f t="shared" si="24"/>
        <v>4.435940986792994</v>
      </c>
      <c r="AZ48" s="10">
        <f t="shared" si="24"/>
        <v>0</v>
      </c>
      <c r="BA48" s="10">
        <f t="shared" si="24"/>
        <v>4.406902088411028</v>
      </c>
      <c r="BB48" s="10">
        <f t="shared" si="24"/>
        <v>0.5302145819074842</v>
      </c>
      <c r="BC48" s="10">
        <f t="shared" si="24"/>
        <v>4.715489153316477</v>
      </c>
      <c r="BD48" s="10">
        <f t="shared" si="24"/>
        <v>2.6709154395345323</v>
      </c>
      <c r="BE48" s="10">
        <f t="shared" si="24"/>
        <v>0.9398332666167742</v>
      </c>
      <c r="BF48" s="10">
        <f t="shared" si="24"/>
        <v>2.5122259885917524</v>
      </c>
      <c r="BG48" s="10">
        <f t="shared" si="24"/>
        <v>0.6694903373161581</v>
      </c>
      <c r="BH48" s="10">
        <f t="shared" si="24"/>
        <v>0</v>
      </c>
      <c r="BI48" s="10">
        <f t="shared" si="24"/>
        <v>0</v>
      </c>
      <c r="BJ48" s="44">
        <f t="shared" si="24"/>
        <v>2.961937645171289</v>
      </c>
    </row>
    <row r="49" spans="1:62" ht="12.75">
      <c r="A49" s="43" t="s">
        <v>153</v>
      </c>
      <c r="B49" s="10">
        <f>IF(B78=0,0,B43*100/B78)</f>
        <v>26.61001028744114</v>
      </c>
      <c r="C49" s="10">
        <f aca="true" t="shared" si="25" ref="C49:BJ49">IF(C78=0,0,C43*100/C78)</f>
        <v>0.9519276534983341</v>
      </c>
      <c r="D49" s="10">
        <f t="shared" si="25"/>
        <v>1.701185841266897</v>
      </c>
      <c r="E49" s="10">
        <f t="shared" si="25"/>
        <v>0</v>
      </c>
      <c r="F49" s="10">
        <f t="shared" si="25"/>
        <v>0.561316308166938</v>
      </c>
      <c r="G49" s="10">
        <f t="shared" si="25"/>
        <v>0</v>
      </c>
      <c r="H49" s="10">
        <f t="shared" si="25"/>
        <v>11.651683168316831</v>
      </c>
      <c r="I49" s="10">
        <f t="shared" si="25"/>
        <v>13.326683901937082</v>
      </c>
      <c r="J49" s="10">
        <f t="shared" si="25"/>
        <v>18.4395208858961</v>
      </c>
      <c r="K49" s="10">
        <f t="shared" si="25"/>
        <v>11.276617465140578</v>
      </c>
      <c r="L49" s="10">
        <f t="shared" si="25"/>
        <v>10.971360381861576</v>
      </c>
      <c r="M49" s="10">
        <f t="shared" si="25"/>
        <v>4.711414346302784</v>
      </c>
      <c r="N49" s="10">
        <f t="shared" si="25"/>
        <v>9.64860862570672</v>
      </c>
      <c r="O49" s="10">
        <f t="shared" si="25"/>
        <v>0</v>
      </c>
      <c r="P49" s="10">
        <f t="shared" si="25"/>
        <v>0</v>
      </c>
      <c r="Q49" s="10">
        <f t="shared" si="25"/>
        <v>51.78550589333644</v>
      </c>
      <c r="R49" s="10">
        <f t="shared" si="25"/>
        <v>1.0805698615901058</v>
      </c>
      <c r="S49" s="10">
        <f t="shared" si="25"/>
        <v>2.8440126050420167</v>
      </c>
      <c r="T49" s="10">
        <f t="shared" si="25"/>
        <v>2.5381920996078877</v>
      </c>
      <c r="U49" s="10">
        <f t="shared" si="25"/>
        <v>16.149874452490995</v>
      </c>
      <c r="V49" s="10">
        <f t="shared" si="25"/>
        <v>0</v>
      </c>
      <c r="W49" s="10">
        <f t="shared" si="25"/>
        <v>1.42453755199607</v>
      </c>
      <c r="X49" s="10">
        <f t="shared" si="25"/>
        <v>7.2148040544068985</v>
      </c>
      <c r="Y49" s="10">
        <f t="shared" si="25"/>
        <v>0.059999200010666526</v>
      </c>
      <c r="Z49" s="10">
        <f t="shared" si="25"/>
        <v>0</v>
      </c>
      <c r="AA49" s="10">
        <f t="shared" si="25"/>
        <v>0</v>
      </c>
      <c r="AB49" s="10">
        <f t="shared" si="25"/>
        <v>88.3553061377486</v>
      </c>
      <c r="AC49" s="10">
        <f t="shared" si="25"/>
        <v>13.67151394085084</v>
      </c>
      <c r="AD49" s="10">
        <f t="shared" si="25"/>
        <v>1.5260731216312748</v>
      </c>
      <c r="AE49" s="10">
        <f t="shared" si="25"/>
        <v>0</v>
      </c>
      <c r="AF49" s="10">
        <f t="shared" si="25"/>
        <v>0</v>
      </c>
      <c r="AG49" s="10">
        <f t="shared" si="25"/>
        <v>0</v>
      </c>
      <c r="AH49" s="10">
        <f t="shared" si="25"/>
        <v>9.730322665575601</v>
      </c>
      <c r="AI49" s="10">
        <f t="shared" si="25"/>
        <v>0</v>
      </c>
      <c r="AJ49" s="10">
        <f t="shared" si="25"/>
        <v>18.00546753539127</v>
      </c>
      <c r="AK49" s="10">
        <f t="shared" si="25"/>
        <v>0</v>
      </c>
      <c r="AL49" s="10">
        <f t="shared" si="25"/>
        <v>0</v>
      </c>
      <c r="AM49" s="10">
        <f t="shared" si="25"/>
        <v>0</v>
      </c>
      <c r="AN49" s="10">
        <f t="shared" si="25"/>
        <v>0</v>
      </c>
      <c r="AO49" s="10">
        <f t="shared" si="25"/>
        <v>0</v>
      </c>
      <c r="AP49" s="10">
        <f t="shared" si="25"/>
        <v>0</v>
      </c>
      <c r="AQ49" s="10">
        <f t="shared" si="25"/>
        <v>4.528286594261631</v>
      </c>
      <c r="AR49" s="10">
        <f t="shared" si="25"/>
        <v>0</v>
      </c>
      <c r="AS49" s="10">
        <f t="shared" si="25"/>
        <v>0</v>
      </c>
      <c r="AT49" s="10">
        <f t="shared" si="25"/>
        <v>12.367016872889304</v>
      </c>
      <c r="AU49" s="10">
        <f t="shared" si="25"/>
        <v>0</v>
      </c>
      <c r="AV49" s="10">
        <f t="shared" si="25"/>
        <v>1.2848607817610738</v>
      </c>
      <c r="AW49" s="10">
        <f t="shared" si="25"/>
        <v>8.899277971913879</v>
      </c>
      <c r="AX49" s="10">
        <f t="shared" si="25"/>
        <v>0</v>
      </c>
      <c r="AY49" s="10">
        <f t="shared" si="25"/>
        <v>8.260308320650893</v>
      </c>
      <c r="AZ49" s="10">
        <f t="shared" si="25"/>
        <v>0</v>
      </c>
      <c r="BA49" s="10">
        <f t="shared" si="25"/>
        <v>19.059773960047853</v>
      </c>
      <c r="BB49" s="10">
        <f t="shared" si="25"/>
        <v>0.499963612546394</v>
      </c>
      <c r="BC49" s="10">
        <f t="shared" si="25"/>
        <v>12.172528927537337</v>
      </c>
      <c r="BD49" s="10">
        <f t="shared" si="25"/>
        <v>12.127732453502237</v>
      </c>
      <c r="BE49" s="10">
        <f t="shared" si="25"/>
        <v>0.15064222262318883</v>
      </c>
      <c r="BF49" s="10">
        <f t="shared" si="25"/>
        <v>3.2163524360649616</v>
      </c>
      <c r="BG49" s="10">
        <f t="shared" si="25"/>
        <v>0</v>
      </c>
      <c r="BH49" s="10">
        <f t="shared" si="25"/>
        <v>0</v>
      </c>
      <c r="BI49" s="10">
        <f t="shared" si="25"/>
        <v>0</v>
      </c>
      <c r="BJ49" s="44">
        <f t="shared" si="25"/>
        <v>1.9610266419375288</v>
      </c>
    </row>
    <row r="50" spans="1:62" ht="12.75">
      <c r="A50" s="36" t="s">
        <v>154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40"/>
    </row>
    <row r="51" spans="1:62" ht="12.75">
      <c r="A51" s="34" t="s">
        <v>155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39"/>
    </row>
    <row r="52" spans="1:62" ht="12.75">
      <c r="A52" s="36" t="s">
        <v>156</v>
      </c>
      <c r="B52" s="5">
        <v>2065497000</v>
      </c>
      <c r="C52" s="5">
        <v>0</v>
      </c>
      <c r="D52" s="5">
        <v>160000</v>
      </c>
      <c r="E52" s="5">
        <v>0</v>
      </c>
      <c r="F52" s="5">
        <v>682075</v>
      </c>
      <c r="G52" s="5">
        <v>0</v>
      </c>
      <c r="H52" s="5">
        <v>1866500</v>
      </c>
      <c r="I52" s="5">
        <v>321882424</v>
      </c>
      <c r="J52" s="5">
        <v>0</v>
      </c>
      <c r="K52" s="5">
        <v>0</v>
      </c>
      <c r="L52" s="5">
        <v>620000</v>
      </c>
      <c r="M52" s="5">
        <v>0</v>
      </c>
      <c r="N52" s="5">
        <v>95505410</v>
      </c>
      <c r="O52" s="5">
        <v>0</v>
      </c>
      <c r="P52" s="5">
        <v>0</v>
      </c>
      <c r="Q52" s="5">
        <v>412000000</v>
      </c>
      <c r="R52" s="5">
        <v>7991000</v>
      </c>
      <c r="S52" s="5">
        <v>0</v>
      </c>
      <c r="T52" s="5">
        <v>7200000</v>
      </c>
      <c r="U52" s="5">
        <v>0</v>
      </c>
      <c r="V52" s="5">
        <v>0</v>
      </c>
      <c r="W52" s="5">
        <v>0</v>
      </c>
      <c r="X52" s="5">
        <v>0</v>
      </c>
      <c r="Y52" s="5">
        <v>10350000</v>
      </c>
      <c r="Z52" s="5">
        <v>0</v>
      </c>
      <c r="AA52" s="5">
        <v>0</v>
      </c>
      <c r="AB52" s="5">
        <v>224809050</v>
      </c>
      <c r="AC52" s="5">
        <v>125214000</v>
      </c>
      <c r="AD52" s="5">
        <v>0</v>
      </c>
      <c r="AE52" s="5">
        <v>0</v>
      </c>
      <c r="AF52" s="5">
        <v>67992000</v>
      </c>
      <c r="AG52" s="5">
        <v>0</v>
      </c>
      <c r="AH52" s="5">
        <v>8700000</v>
      </c>
      <c r="AI52" s="5">
        <v>8425000</v>
      </c>
      <c r="AJ52" s="5">
        <v>465000</v>
      </c>
      <c r="AK52" s="5">
        <v>8000000</v>
      </c>
      <c r="AL52" s="5">
        <v>361883600</v>
      </c>
      <c r="AM52" s="5">
        <v>0</v>
      </c>
      <c r="AN52" s="5">
        <v>730000</v>
      </c>
      <c r="AO52" s="5">
        <v>0</v>
      </c>
      <c r="AP52" s="5">
        <v>0</v>
      </c>
      <c r="AQ52" s="5">
        <v>0</v>
      </c>
      <c r="AR52" s="5">
        <v>175285865</v>
      </c>
      <c r="AS52" s="5">
        <v>0</v>
      </c>
      <c r="AT52" s="5">
        <v>134400200</v>
      </c>
      <c r="AU52" s="5">
        <v>0</v>
      </c>
      <c r="AV52" s="5">
        <v>8684546</v>
      </c>
      <c r="AW52" s="5">
        <v>30695000</v>
      </c>
      <c r="AX52" s="5">
        <v>0</v>
      </c>
      <c r="AY52" s="5">
        <v>233796028</v>
      </c>
      <c r="AZ52" s="5">
        <v>1970000</v>
      </c>
      <c r="BA52" s="5">
        <v>177075610</v>
      </c>
      <c r="BB52" s="5">
        <v>0</v>
      </c>
      <c r="BC52" s="5">
        <v>0</v>
      </c>
      <c r="BD52" s="5">
        <v>231273000</v>
      </c>
      <c r="BE52" s="5">
        <v>0</v>
      </c>
      <c r="BF52" s="5">
        <v>0</v>
      </c>
      <c r="BG52" s="5">
        <v>9450000</v>
      </c>
      <c r="BH52" s="5">
        <v>200000</v>
      </c>
      <c r="BI52" s="5">
        <v>0</v>
      </c>
      <c r="BJ52" s="37">
        <v>208274553</v>
      </c>
    </row>
    <row r="53" spans="1:62" ht="12.75">
      <c r="A53" s="43" t="s">
        <v>157</v>
      </c>
      <c r="B53" s="12">
        <v>539850000</v>
      </c>
      <c r="C53" s="12">
        <v>0</v>
      </c>
      <c r="D53" s="12">
        <v>0</v>
      </c>
      <c r="E53" s="12">
        <v>0</v>
      </c>
      <c r="F53" s="12">
        <v>552075</v>
      </c>
      <c r="G53" s="12">
        <v>0</v>
      </c>
      <c r="H53" s="12">
        <v>1095700</v>
      </c>
      <c r="I53" s="12">
        <v>0</v>
      </c>
      <c r="J53" s="12">
        <v>0</v>
      </c>
      <c r="K53" s="12">
        <v>0</v>
      </c>
      <c r="L53" s="12">
        <v>312000</v>
      </c>
      <c r="M53" s="12">
        <v>0</v>
      </c>
      <c r="N53" s="12">
        <v>9082960</v>
      </c>
      <c r="O53" s="12">
        <v>0</v>
      </c>
      <c r="P53" s="12">
        <v>0</v>
      </c>
      <c r="Q53" s="12">
        <v>0</v>
      </c>
      <c r="R53" s="12">
        <v>7991000</v>
      </c>
      <c r="S53" s="12">
        <v>0</v>
      </c>
      <c r="T53" s="12">
        <v>7200000</v>
      </c>
      <c r="U53" s="12">
        <v>0</v>
      </c>
      <c r="V53" s="12">
        <v>0</v>
      </c>
      <c r="W53" s="12">
        <v>0</v>
      </c>
      <c r="X53" s="12">
        <v>0</v>
      </c>
      <c r="Y53" s="12">
        <v>10100000</v>
      </c>
      <c r="Z53" s="12">
        <v>0</v>
      </c>
      <c r="AA53" s="12">
        <v>0</v>
      </c>
      <c r="AB53" s="12">
        <v>0</v>
      </c>
      <c r="AC53" s="12">
        <v>43300000</v>
      </c>
      <c r="AD53" s="12">
        <v>0</v>
      </c>
      <c r="AE53" s="12">
        <v>0</v>
      </c>
      <c r="AF53" s="12">
        <v>0</v>
      </c>
      <c r="AG53" s="12">
        <v>0</v>
      </c>
      <c r="AH53" s="12">
        <v>8700000</v>
      </c>
      <c r="AI53" s="12">
        <v>8050000</v>
      </c>
      <c r="AJ53" s="12">
        <v>0</v>
      </c>
      <c r="AK53" s="12">
        <v>8000000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23179000</v>
      </c>
      <c r="AU53" s="12">
        <v>0</v>
      </c>
      <c r="AV53" s="12">
        <v>800000</v>
      </c>
      <c r="AW53" s="12">
        <v>30495000</v>
      </c>
      <c r="AX53" s="12">
        <v>0</v>
      </c>
      <c r="AY53" s="12">
        <v>0</v>
      </c>
      <c r="AZ53" s="12">
        <v>1970000</v>
      </c>
      <c r="BA53" s="12">
        <v>175975610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6650000</v>
      </c>
      <c r="BH53" s="12">
        <v>0</v>
      </c>
      <c r="BI53" s="12">
        <v>0</v>
      </c>
      <c r="BJ53" s="46">
        <v>0</v>
      </c>
    </row>
    <row r="54" spans="1:62" ht="12.75">
      <c r="A54" s="43" t="s">
        <v>158</v>
      </c>
      <c r="B54" s="12">
        <v>691089000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281182424</v>
      </c>
      <c r="J54" s="12">
        <v>0</v>
      </c>
      <c r="K54" s="12">
        <v>0</v>
      </c>
      <c r="L54" s="12">
        <v>0</v>
      </c>
      <c r="M54" s="12">
        <v>0</v>
      </c>
      <c r="N54" s="12">
        <v>43169450</v>
      </c>
      <c r="O54" s="12">
        <v>0</v>
      </c>
      <c r="P54" s="12">
        <v>0</v>
      </c>
      <c r="Q54" s="12">
        <v>266000000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224809050</v>
      </c>
      <c r="AC54" s="12">
        <v>78254000</v>
      </c>
      <c r="AD54" s="12">
        <v>0</v>
      </c>
      <c r="AE54" s="12">
        <v>0</v>
      </c>
      <c r="AF54" s="12">
        <v>67992000</v>
      </c>
      <c r="AG54" s="12">
        <v>0</v>
      </c>
      <c r="AH54" s="12">
        <v>0</v>
      </c>
      <c r="AI54" s="12">
        <v>100000</v>
      </c>
      <c r="AJ54" s="12">
        <v>0</v>
      </c>
      <c r="AK54" s="12">
        <v>0</v>
      </c>
      <c r="AL54" s="12">
        <v>361883600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175285865</v>
      </c>
      <c r="AS54" s="12">
        <v>0</v>
      </c>
      <c r="AT54" s="12">
        <v>41015650</v>
      </c>
      <c r="AU54" s="12">
        <v>0</v>
      </c>
      <c r="AV54" s="12">
        <v>0</v>
      </c>
      <c r="AW54" s="12">
        <v>0</v>
      </c>
      <c r="AX54" s="12">
        <v>0</v>
      </c>
      <c r="AY54" s="12">
        <v>226196028</v>
      </c>
      <c r="AZ54" s="12">
        <v>0</v>
      </c>
      <c r="BA54" s="12">
        <v>0</v>
      </c>
      <c r="BB54" s="12">
        <v>0</v>
      </c>
      <c r="BC54" s="12">
        <v>0</v>
      </c>
      <c r="BD54" s="12">
        <v>207605350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46">
        <v>0</v>
      </c>
    </row>
    <row r="55" spans="1:62" ht="12.75">
      <c r="A55" s="43" t="s">
        <v>159</v>
      </c>
      <c r="B55" s="12">
        <v>654758000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40700000</v>
      </c>
      <c r="J55" s="12">
        <v>0</v>
      </c>
      <c r="K55" s="12">
        <v>0</v>
      </c>
      <c r="L55" s="12">
        <v>0</v>
      </c>
      <c r="M55" s="12">
        <v>0</v>
      </c>
      <c r="N55" s="12">
        <v>41200000</v>
      </c>
      <c r="O55" s="12">
        <v>0</v>
      </c>
      <c r="P55" s="12">
        <v>0</v>
      </c>
      <c r="Q55" s="12">
        <v>146000000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50000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68985550</v>
      </c>
      <c r="AU55" s="12">
        <v>0</v>
      </c>
      <c r="AV55" s="12">
        <v>350000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23667650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46">
        <v>208274553</v>
      </c>
    </row>
    <row r="56" spans="1:62" ht="12.75">
      <c r="A56" s="43" t="s">
        <v>160</v>
      </c>
      <c r="B56" s="12">
        <v>179800000</v>
      </c>
      <c r="C56" s="12">
        <v>0</v>
      </c>
      <c r="D56" s="12">
        <v>160000</v>
      </c>
      <c r="E56" s="12">
        <v>0</v>
      </c>
      <c r="F56" s="12">
        <v>130000</v>
      </c>
      <c r="G56" s="12">
        <v>0</v>
      </c>
      <c r="H56" s="12">
        <v>770800</v>
      </c>
      <c r="I56" s="12">
        <v>0</v>
      </c>
      <c r="J56" s="12">
        <v>0</v>
      </c>
      <c r="K56" s="12">
        <v>0</v>
      </c>
      <c r="L56" s="12">
        <v>308000</v>
      </c>
      <c r="M56" s="12">
        <v>0</v>
      </c>
      <c r="N56" s="12">
        <v>2053000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250000</v>
      </c>
      <c r="Z56" s="12">
        <v>0</v>
      </c>
      <c r="AA56" s="12">
        <v>0</v>
      </c>
      <c r="AB56" s="12">
        <v>0</v>
      </c>
      <c r="AC56" s="12">
        <v>3660000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225000</v>
      </c>
      <c r="AJ56" s="12">
        <v>465000</v>
      </c>
      <c r="AK56" s="12">
        <v>0</v>
      </c>
      <c r="AL56" s="12">
        <v>0</v>
      </c>
      <c r="AM56" s="12">
        <v>0</v>
      </c>
      <c r="AN56" s="12">
        <v>730000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1220000</v>
      </c>
      <c r="AU56" s="12">
        <v>0</v>
      </c>
      <c r="AV56" s="12">
        <v>7534546</v>
      </c>
      <c r="AW56" s="12">
        <v>200000</v>
      </c>
      <c r="AX56" s="12">
        <v>0</v>
      </c>
      <c r="AY56" s="12">
        <v>7600000</v>
      </c>
      <c r="AZ56" s="12">
        <v>0</v>
      </c>
      <c r="BA56" s="12">
        <v>1100000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2800000</v>
      </c>
      <c r="BH56" s="12">
        <v>200000</v>
      </c>
      <c r="BI56" s="12">
        <v>0</v>
      </c>
      <c r="BJ56" s="46">
        <v>0</v>
      </c>
    </row>
    <row r="57" spans="1:62" ht="12.75">
      <c r="A57" s="36" t="s">
        <v>161</v>
      </c>
      <c r="B57" s="5">
        <v>1724141000</v>
      </c>
      <c r="C57" s="5">
        <v>0</v>
      </c>
      <c r="D57" s="5">
        <v>20856492</v>
      </c>
      <c r="E57" s="5">
        <v>15000</v>
      </c>
      <c r="F57" s="5">
        <v>21977472</v>
      </c>
      <c r="G57" s="5">
        <v>13693000</v>
      </c>
      <c r="H57" s="5">
        <v>809500</v>
      </c>
      <c r="I57" s="5">
        <v>0</v>
      </c>
      <c r="J57" s="5">
        <v>18860000</v>
      </c>
      <c r="K57" s="5">
        <v>16190000</v>
      </c>
      <c r="L57" s="5">
        <v>11728000</v>
      </c>
      <c r="M57" s="5">
        <v>11342000</v>
      </c>
      <c r="N57" s="5">
        <v>79747780</v>
      </c>
      <c r="O57" s="5">
        <v>12561000</v>
      </c>
      <c r="P57" s="5">
        <v>19738000</v>
      </c>
      <c r="Q57" s="5">
        <v>0</v>
      </c>
      <c r="R57" s="5">
        <v>81258000</v>
      </c>
      <c r="S57" s="5">
        <v>47269000</v>
      </c>
      <c r="T57" s="5">
        <v>13049000</v>
      </c>
      <c r="U57" s="5">
        <v>43623000</v>
      </c>
      <c r="V57" s="5">
        <v>19766000</v>
      </c>
      <c r="W57" s="5">
        <v>210043380</v>
      </c>
      <c r="X57" s="5">
        <v>0</v>
      </c>
      <c r="Y57" s="5">
        <v>29529000</v>
      </c>
      <c r="Z57" s="5">
        <v>0</v>
      </c>
      <c r="AA57" s="5">
        <v>0</v>
      </c>
      <c r="AB57" s="5">
        <v>0</v>
      </c>
      <c r="AC57" s="5">
        <v>79077128</v>
      </c>
      <c r="AD57" s="5">
        <v>0</v>
      </c>
      <c r="AE57" s="5">
        <v>1100000</v>
      </c>
      <c r="AF57" s="5">
        <v>2776000</v>
      </c>
      <c r="AG57" s="5">
        <v>7300000</v>
      </c>
      <c r="AH57" s="5">
        <v>17392450</v>
      </c>
      <c r="AI57" s="5">
        <v>25684000</v>
      </c>
      <c r="AJ57" s="5">
        <v>54511250</v>
      </c>
      <c r="AK57" s="5">
        <v>26700000</v>
      </c>
      <c r="AL57" s="5">
        <v>5010401</v>
      </c>
      <c r="AM57" s="5">
        <v>52514002</v>
      </c>
      <c r="AN57" s="5">
        <v>0</v>
      </c>
      <c r="AO57" s="5">
        <v>11202000</v>
      </c>
      <c r="AP57" s="5">
        <v>0</v>
      </c>
      <c r="AQ57" s="5">
        <v>30858000</v>
      </c>
      <c r="AR57" s="5">
        <v>0</v>
      </c>
      <c r="AS57" s="5">
        <v>15558000</v>
      </c>
      <c r="AT57" s="5">
        <v>23231900</v>
      </c>
      <c r="AU57" s="5">
        <v>0</v>
      </c>
      <c r="AV57" s="5">
        <v>20680710</v>
      </c>
      <c r="AW57" s="5">
        <v>13370000</v>
      </c>
      <c r="AX57" s="5">
        <v>21483000</v>
      </c>
      <c r="AY57" s="5">
        <v>120000</v>
      </c>
      <c r="AZ57" s="5">
        <v>39910200</v>
      </c>
      <c r="BA57" s="5">
        <v>175918161</v>
      </c>
      <c r="BB57" s="5">
        <v>32928482</v>
      </c>
      <c r="BC57" s="5">
        <v>38359520</v>
      </c>
      <c r="BD57" s="5">
        <v>0</v>
      </c>
      <c r="BE57" s="5">
        <v>6000000</v>
      </c>
      <c r="BF57" s="5">
        <v>5048724</v>
      </c>
      <c r="BG57" s="5">
        <v>52426187</v>
      </c>
      <c r="BH57" s="5">
        <v>20444330</v>
      </c>
      <c r="BI57" s="5">
        <v>56218240</v>
      </c>
      <c r="BJ57" s="37">
        <v>0</v>
      </c>
    </row>
    <row r="58" spans="1:62" ht="12.75">
      <c r="A58" s="43" t="s">
        <v>162</v>
      </c>
      <c r="B58" s="12">
        <v>273988000</v>
      </c>
      <c r="C58" s="12">
        <v>0</v>
      </c>
      <c r="D58" s="12">
        <v>865002</v>
      </c>
      <c r="E58" s="12">
        <v>15000</v>
      </c>
      <c r="F58" s="12">
        <v>26837</v>
      </c>
      <c r="G58" s="12">
        <v>0</v>
      </c>
      <c r="H58" s="12">
        <v>218500</v>
      </c>
      <c r="I58" s="12">
        <v>0</v>
      </c>
      <c r="J58" s="12">
        <v>0</v>
      </c>
      <c r="K58" s="12">
        <v>0</v>
      </c>
      <c r="L58" s="12">
        <v>0</v>
      </c>
      <c r="M58" s="12">
        <v>4620000</v>
      </c>
      <c r="N58" s="12">
        <v>1000000</v>
      </c>
      <c r="O58" s="12">
        <v>12561000</v>
      </c>
      <c r="P58" s="12">
        <v>1921000</v>
      </c>
      <c r="Q58" s="12">
        <v>0</v>
      </c>
      <c r="R58" s="12">
        <v>73258000</v>
      </c>
      <c r="S58" s="12">
        <v>0</v>
      </c>
      <c r="T58" s="12">
        <v>0</v>
      </c>
      <c r="U58" s="12">
        <v>28806000</v>
      </c>
      <c r="V58" s="12">
        <v>5000000</v>
      </c>
      <c r="W58" s="12">
        <v>210043380</v>
      </c>
      <c r="X58" s="12">
        <v>0</v>
      </c>
      <c r="Y58" s="12">
        <v>29529000</v>
      </c>
      <c r="Z58" s="12">
        <v>0</v>
      </c>
      <c r="AA58" s="12">
        <v>0</v>
      </c>
      <c r="AB58" s="12">
        <v>0</v>
      </c>
      <c r="AC58" s="12">
        <v>6270000</v>
      </c>
      <c r="AD58" s="12">
        <v>0</v>
      </c>
      <c r="AE58" s="12">
        <v>0</v>
      </c>
      <c r="AF58" s="12">
        <v>1000000</v>
      </c>
      <c r="AG58" s="12">
        <v>1000000</v>
      </c>
      <c r="AH58" s="12">
        <v>17392450</v>
      </c>
      <c r="AI58" s="12">
        <v>100000</v>
      </c>
      <c r="AJ58" s="12">
        <v>47668750</v>
      </c>
      <c r="AK58" s="12">
        <v>0</v>
      </c>
      <c r="AL58" s="12">
        <v>5010401</v>
      </c>
      <c r="AM58" s="12">
        <v>52514002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15558000</v>
      </c>
      <c r="AT58" s="12">
        <v>71900</v>
      </c>
      <c r="AU58" s="12">
        <v>0</v>
      </c>
      <c r="AV58" s="12">
        <v>0</v>
      </c>
      <c r="AW58" s="12">
        <v>0</v>
      </c>
      <c r="AX58" s="12">
        <v>21483000</v>
      </c>
      <c r="AY58" s="12">
        <v>0</v>
      </c>
      <c r="AZ58" s="12">
        <v>7391200</v>
      </c>
      <c r="BA58" s="12">
        <v>500000</v>
      </c>
      <c r="BB58" s="12">
        <v>32928482</v>
      </c>
      <c r="BC58" s="12">
        <v>210000</v>
      </c>
      <c r="BD58" s="12">
        <v>0</v>
      </c>
      <c r="BE58" s="12">
        <v>0</v>
      </c>
      <c r="BF58" s="12">
        <v>334224</v>
      </c>
      <c r="BG58" s="12">
        <v>0</v>
      </c>
      <c r="BH58" s="12">
        <v>2104000</v>
      </c>
      <c r="BI58" s="12">
        <v>0</v>
      </c>
      <c r="BJ58" s="46">
        <v>0</v>
      </c>
    </row>
    <row r="59" spans="1:62" ht="12.75">
      <c r="A59" s="43" t="s">
        <v>163</v>
      </c>
      <c r="B59" s="12">
        <v>1450153000</v>
      </c>
      <c r="C59" s="12">
        <v>0</v>
      </c>
      <c r="D59" s="12">
        <v>19981490</v>
      </c>
      <c r="E59" s="12">
        <v>0</v>
      </c>
      <c r="F59" s="12">
        <v>21950635</v>
      </c>
      <c r="G59" s="12">
        <v>13693000</v>
      </c>
      <c r="H59" s="12">
        <v>591000</v>
      </c>
      <c r="I59" s="12">
        <v>0</v>
      </c>
      <c r="J59" s="12">
        <v>18860000</v>
      </c>
      <c r="K59" s="12">
        <v>16190000</v>
      </c>
      <c r="L59" s="12">
        <v>11728000</v>
      </c>
      <c r="M59" s="12">
        <v>6722000</v>
      </c>
      <c r="N59" s="12">
        <v>78747780</v>
      </c>
      <c r="O59" s="12">
        <v>0</v>
      </c>
      <c r="P59" s="12">
        <v>17817000</v>
      </c>
      <c r="Q59" s="12">
        <v>0</v>
      </c>
      <c r="R59" s="12">
        <v>0</v>
      </c>
      <c r="S59" s="12">
        <v>47269000</v>
      </c>
      <c r="T59" s="12">
        <v>13049000</v>
      </c>
      <c r="U59" s="12">
        <v>14817000</v>
      </c>
      <c r="V59" s="12">
        <v>14766000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72807128</v>
      </c>
      <c r="AD59" s="12">
        <v>0</v>
      </c>
      <c r="AE59" s="12">
        <v>0</v>
      </c>
      <c r="AF59" s="12">
        <v>1776000</v>
      </c>
      <c r="AG59" s="12">
        <v>5300000</v>
      </c>
      <c r="AH59" s="12">
        <v>0</v>
      </c>
      <c r="AI59" s="12">
        <v>25584000</v>
      </c>
      <c r="AJ59" s="12">
        <v>6842500</v>
      </c>
      <c r="AK59" s="12">
        <v>26700000</v>
      </c>
      <c r="AL59" s="12">
        <v>0</v>
      </c>
      <c r="AM59" s="12">
        <v>0</v>
      </c>
      <c r="AN59" s="12">
        <v>0</v>
      </c>
      <c r="AO59" s="12">
        <v>11202000</v>
      </c>
      <c r="AP59" s="12">
        <v>0</v>
      </c>
      <c r="AQ59" s="12">
        <v>30858000</v>
      </c>
      <c r="AR59" s="12">
        <v>0</v>
      </c>
      <c r="AS59" s="12">
        <v>0</v>
      </c>
      <c r="AT59" s="12">
        <v>23160000</v>
      </c>
      <c r="AU59" s="12">
        <v>0</v>
      </c>
      <c r="AV59" s="12">
        <v>20680710</v>
      </c>
      <c r="AW59" s="12">
        <v>13370000</v>
      </c>
      <c r="AX59" s="12">
        <v>0</v>
      </c>
      <c r="AY59" s="12">
        <v>0</v>
      </c>
      <c r="AZ59" s="12">
        <v>31939000</v>
      </c>
      <c r="BA59" s="12">
        <v>175418161</v>
      </c>
      <c r="BB59" s="12">
        <v>0</v>
      </c>
      <c r="BC59" s="12">
        <v>38149520</v>
      </c>
      <c r="BD59" s="12">
        <v>0</v>
      </c>
      <c r="BE59" s="12">
        <v>6000000</v>
      </c>
      <c r="BF59" s="12">
        <v>4714500</v>
      </c>
      <c r="BG59" s="12">
        <v>52426187</v>
      </c>
      <c r="BH59" s="12">
        <v>18340330</v>
      </c>
      <c r="BI59" s="12">
        <v>56218240</v>
      </c>
      <c r="BJ59" s="46">
        <v>0</v>
      </c>
    </row>
    <row r="60" spans="1:62" ht="12.75">
      <c r="A60" s="43" t="s">
        <v>164</v>
      </c>
      <c r="B60" s="12">
        <v>0</v>
      </c>
      <c r="C60" s="12">
        <v>0</v>
      </c>
      <c r="D60" s="12">
        <v>10000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8000000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1100000</v>
      </c>
      <c r="AF60" s="12">
        <v>0</v>
      </c>
      <c r="AG60" s="12">
        <v>1000000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120000</v>
      </c>
      <c r="AZ60" s="12">
        <v>580000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46">
        <v>0</v>
      </c>
    </row>
    <row r="61" spans="1:62" ht="12.75">
      <c r="A61" s="36" t="s">
        <v>165</v>
      </c>
      <c r="B61" s="5">
        <v>179902000</v>
      </c>
      <c r="C61" s="5">
        <v>23038000</v>
      </c>
      <c r="D61" s="5">
        <v>3064801</v>
      </c>
      <c r="E61" s="5">
        <v>960000</v>
      </c>
      <c r="F61" s="5">
        <v>95000</v>
      </c>
      <c r="G61" s="5">
        <v>965000</v>
      </c>
      <c r="H61" s="5">
        <v>63987700</v>
      </c>
      <c r="I61" s="5">
        <v>2500000</v>
      </c>
      <c r="J61" s="5">
        <v>500000</v>
      </c>
      <c r="K61" s="5">
        <v>0</v>
      </c>
      <c r="L61" s="5">
        <v>827000</v>
      </c>
      <c r="M61" s="5">
        <v>0</v>
      </c>
      <c r="N61" s="5">
        <v>4150000</v>
      </c>
      <c r="O61" s="5">
        <v>2310000</v>
      </c>
      <c r="P61" s="5">
        <v>55000</v>
      </c>
      <c r="Q61" s="5">
        <v>0</v>
      </c>
      <c r="R61" s="5">
        <v>400000</v>
      </c>
      <c r="S61" s="5">
        <v>300000</v>
      </c>
      <c r="T61" s="5">
        <v>0</v>
      </c>
      <c r="U61" s="5">
        <v>548000</v>
      </c>
      <c r="V61" s="5">
        <v>5165000</v>
      </c>
      <c r="W61" s="5">
        <v>65000</v>
      </c>
      <c r="X61" s="5">
        <v>28243000</v>
      </c>
      <c r="Y61" s="5">
        <v>2821000</v>
      </c>
      <c r="Z61" s="5">
        <v>31065000</v>
      </c>
      <c r="AA61" s="5">
        <v>48107980</v>
      </c>
      <c r="AB61" s="5">
        <v>6811152</v>
      </c>
      <c r="AC61" s="5">
        <v>66525000</v>
      </c>
      <c r="AD61" s="5">
        <v>12421000</v>
      </c>
      <c r="AE61" s="5">
        <v>2189000</v>
      </c>
      <c r="AF61" s="5">
        <v>2000000</v>
      </c>
      <c r="AG61" s="5">
        <v>1700000</v>
      </c>
      <c r="AH61" s="5">
        <v>4501000</v>
      </c>
      <c r="AI61" s="5">
        <v>660000</v>
      </c>
      <c r="AJ61" s="5">
        <v>41989700</v>
      </c>
      <c r="AK61" s="5">
        <v>0</v>
      </c>
      <c r="AL61" s="5">
        <v>30431765</v>
      </c>
      <c r="AM61" s="5">
        <v>2915000</v>
      </c>
      <c r="AN61" s="5">
        <v>1883000</v>
      </c>
      <c r="AO61" s="5">
        <v>0</v>
      </c>
      <c r="AP61" s="5">
        <v>0</v>
      </c>
      <c r="AQ61" s="5">
        <v>0</v>
      </c>
      <c r="AR61" s="5">
        <v>0</v>
      </c>
      <c r="AS61" s="5">
        <v>5400000</v>
      </c>
      <c r="AT61" s="5">
        <v>23891600</v>
      </c>
      <c r="AU61" s="5">
        <v>7702000</v>
      </c>
      <c r="AV61" s="5">
        <v>3408000</v>
      </c>
      <c r="AW61" s="5">
        <v>455000</v>
      </c>
      <c r="AX61" s="5">
        <v>-1285000</v>
      </c>
      <c r="AY61" s="5">
        <v>1010000</v>
      </c>
      <c r="AZ61" s="5">
        <v>347900</v>
      </c>
      <c r="BA61" s="5">
        <v>24472000</v>
      </c>
      <c r="BB61" s="5">
        <v>732752</v>
      </c>
      <c r="BC61" s="5">
        <v>895000</v>
      </c>
      <c r="BD61" s="5">
        <v>22825500</v>
      </c>
      <c r="BE61" s="5">
        <v>0</v>
      </c>
      <c r="BF61" s="5">
        <v>525000</v>
      </c>
      <c r="BG61" s="5">
        <v>16600000</v>
      </c>
      <c r="BH61" s="5">
        <v>2248000</v>
      </c>
      <c r="BI61" s="5">
        <v>0</v>
      </c>
      <c r="BJ61" s="37">
        <v>1100000</v>
      </c>
    </row>
    <row r="62" spans="1:62" ht="12.75">
      <c r="A62" s="36" t="s">
        <v>166</v>
      </c>
      <c r="B62" s="5">
        <v>1339175000</v>
      </c>
      <c r="C62" s="5">
        <v>0</v>
      </c>
      <c r="D62" s="5">
        <v>3405863</v>
      </c>
      <c r="E62" s="5">
        <v>41734000</v>
      </c>
      <c r="F62" s="5">
        <v>1000000</v>
      </c>
      <c r="G62" s="5">
        <v>1050000</v>
      </c>
      <c r="H62" s="5">
        <v>71159054</v>
      </c>
      <c r="I62" s="5">
        <v>0</v>
      </c>
      <c r="J62" s="5">
        <v>10800000</v>
      </c>
      <c r="K62" s="5">
        <v>0</v>
      </c>
      <c r="L62" s="5">
        <v>263000</v>
      </c>
      <c r="M62" s="5">
        <v>10350000</v>
      </c>
      <c r="N62" s="5">
        <v>31295810</v>
      </c>
      <c r="O62" s="5">
        <v>0</v>
      </c>
      <c r="P62" s="5">
        <v>598000</v>
      </c>
      <c r="Q62" s="5">
        <v>0</v>
      </c>
      <c r="R62" s="5">
        <v>0</v>
      </c>
      <c r="S62" s="5">
        <v>0</v>
      </c>
      <c r="T62" s="5">
        <v>4160000</v>
      </c>
      <c r="U62" s="5">
        <v>5310617</v>
      </c>
      <c r="V62" s="5">
        <v>16537000</v>
      </c>
      <c r="W62" s="5">
        <v>100000</v>
      </c>
      <c r="X62" s="5">
        <v>0</v>
      </c>
      <c r="Y62" s="5">
        <v>4498000</v>
      </c>
      <c r="Z62" s="5">
        <v>0</v>
      </c>
      <c r="AA62" s="5">
        <v>0</v>
      </c>
      <c r="AB62" s="5">
        <v>120000</v>
      </c>
      <c r="AC62" s="5">
        <v>34602000</v>
      </c>
      <c r="AD62" s="5">
        <v>0</v>
      </c>
      <c r="AE62" s="5">
        <v>1903000</v>
      </c>
      <c r="AF62" s="5">
        <v>1550000</v>
      </c>
      <c r="AG62" s="5">
        <v>5700000</v>
      </c>
      <c r="AH62" s="5">
        <v>1064000</v>
      </c>
      <c r="AI62" s="5">
        <v>2435000</v>
      </c>
      <c r="AJ62" s="5">
        <v>403200</v>
      </c>
      <c r="AK62" s="5">
        <v>0</v>
      </c>
      <c r="AL62" s="5">
        <v>29609386</v>
      </c>
      <c r="AM62" s="5">
        <v>550000</v>
      </c>
      <c r="AN62" s="5">
        <v>1630000</v>
      </c>
      <c r="AO62" s="5">
        <v>0</v>
      </c>
      <c r="AP62" s="5">
        <v>150000</v>
      </c>
      <c r="AQ62" s="5">
        <v>0</v>
      </c>
      <c r="AR62" s="5">
        <v>0</v>
      </c>
      <c r="AS62" s="5">
        <v>0</v>
      </c>
      <c r="AT62" s="5">
        <v>24959400</v>
      </c>
      <c r="AU62" s="5">
        <v>0</v>
      </c>
      <c r="AV62" s="5">
        <v>18641144</v>
      </c>
      <c r="AW62" s="5">
        <v>17315000</v>
      </c>
      <c r="AX62" s="5">
        <v>-201000</v>
      </c>
      <c r="AY62" s="5">
        <v>2000000</v>
      </c>
      <c r="AZ62" s="5">
        <v>1230000</v>
      </c>
      <c r="BA62" s="5">
        <v>66950480</v>
      </c>
      <c r="BB62" s="5">
        <v>300000</v>
      </c>
      <c r="BC62" s="5">
        <v>105000</v>
      </c>
      <c r="BD62" s="5">
        <v>7058289</v>
      </c>
      <c r="BE62" s="5">
        <v>39535000</v>
      </c>
      <c r="BF62" s="5">
        <v>4990280</v>
      </c>
      <c r="BG62" s="5">
        <v>8400000</v>
      </c>
      <c r="BH62" s="5">
        <v>16155000</v>
      </c>
      <c r="BI62" s="5">
        <v>0</v>
      </c>
      <c r="BJ62" s="37">
        <v>0</v>
      </c>
    </row>
    <row r="63" spans="1:62" ht="12.75">
      <c r="A63" s="36" t="s">
        <v>167</v>
      </c>
      <c r="B63" s="5">
        <v>0</v>
      </c>
      <c r="C63" s="5">
        <v>900000</v>
      </c>
      <c r="D63" s="5">
        <v>0</v>
      </c>
      <c r="E63" s="5">
        <v>0</v>
      </c>
      <c r="F63" s="5">
        <v>0</v>
      </c>
      <c r="G63" s="5">
        <v>0</v>
      </c>
      <c r="H63" s="5">
        <v>674000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19315000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3358000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31948000</v>
      </c>
      <c r="AF63" s="5">
        <v>0</v>
      </c>
      <c r="AG63" s="5">
        <v>762000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39472000</v>
      </c>
      <c r="AO63" s="5">
        <v>0</v>
      </c>
      <c r="AP63" s="5">
        <v>0</v>
      </c>
      <c r="AQ63" s="5">
        <v>0</v>
      </c>
      <c r="AR63" s="5">
        <v>40204246</v>
      </c>
      <c r="AS63" s="5">
        <v>0</v>
      </c>
      <c r="AT63" s="5">
        <v>0</v>
      </c>
      <c r="AU63" s="5">
        <v>10846000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1776000</v>
      </c>
      <c r="BE63" s="5">
        <v>14520000</v>
      </c>
      <c r="BF63" s="5">
        <v>12996</v>
      </c>
      <c r="BG63" s="5">
        <v>0</v>
      </c>
      <c r="BH63" s="5">
        <v>0</v>
      </c>
      <c r="BI63" s="5">
        <v>0</v>
      </c>
      <c r="BJ63" s="37">
        <v>0</v>
      </c>
    </row>
    <row r="64" spans="1:62" ht="25.5">
      <c r="A64" s="36" t="s">
        <v>168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40"/>
    </row>
    <row r="65" spans="1:62" ht="12.75">
      <c r="A65" s="34" t="s">
        <v>156</v>
      </c>
      <c r="B65" s="13">
        <f>IF(B36=0,0,B52*100/B36)</f>
        <v>38.90766409573691</v>
      </c>
      <c r="C65" s="13">
        <f aca="true" t="shared" si="26" ref="C65:BJ65">IF(C36=0,0,C52*100/C36)</f>
        <v>0</v>
      </c>
      <c r="D65" s="13">
        <f t="shared" si="26"/>
        <v>0.5820900496217215</v>
      </c>
      <c r="E65" s="13">
        <f t="shared" si="26"/>
        <v>0</v>
      </c>
      <c r="F65" s="13">
        <f t="shared" si="26"/>
        <v>2.8713450102837155</v>
      </c>
      <c r="G65" s="13">
        <f t="shared" si="26"/>
        <v>0</v>
      </c>
      <c r="H65" s="13">
        <f t="shared" si="26"/>
        <v>1.347685015058187</v>
      </c>
      <c r="I65" s="13">
        <f t="shared" si="26"/>
        <v>99.22930472953122</v>
      </c>
      <c r="J65" s="13">
        <f t="shared" si="26"/>
        <v>0</v>
      </c>
      <c r="K65" s="13">
        <f t="shared" si="26"/>
        <v>0</v>
      </c>
      <c r="L65" s="13">
        <f t="shared" si="26"/>
        <v>4.613781812769758</v>
      </c>
      <c r="M65" s="13">
        <f t="shared" si="26"/>
        <v>0</v>
      </c>
      <c r="N65" s="13">
        <f t="shared" si="26"/>
        <v>41.521563904805795</v>
      </c>
      <c r="O65" s="13">
        <f t="shared" si="26"/>
        <v>0</v>
      </c>
      <c r="P65" s="13">
        <f t="shared" si="26"/>
        <v>0</v>
      </c>
      <c r="Q65" s="13">
        <f t="shared" si="26"/>
        <v>100</v>
      </c>
      <c r="R65" s="13">
        <f t="shared" si="26"/>
        <v>8.913652132204486</v>
      </c>
      <c r="S65" s="13">
        <f t="shared" si="26"/>
        <v>0</v>
      </c>
      <c r="T65" s="13">
        <f t="shared" si="26"/>
        <v>29.49731656356262</v>
      </c>
      <c r="U65" s="13">
        <f t="shared" si="26"/>
        <v>0</v>
      </c>
      <c r="V65" s="13">
        <f t="shared" si="26"/>
        <v>0</v>
      </c>
      <c r="W65" s="13">
        <f t="shared" si="26"/>
        <v>0</v>
      </c>
      <c r="X65" s="13">
        <f t="shared" si="26"/>
        <v>0</v>
      </c>
      <c r="Y65" s="13">
        <f t="shared" si="26"/>
        <v>21.928895292173397</v>
      </c>
      <c r="Z65" s="13">
        <f t="shared" si="26"/>
        <v>0</v>
      </c>
      <c r="AA65" s="13">
        <f t="shared" si="26"/>
        <v>0</v>
      </c>
      <c r="AB65" s="13">
        <f t="shared" si="26"/>
        <v>97.00908519964094</v>
      </c>
      <c r="AC65" s="13">
        <f t="shared" si="26"/>
        <v>40.99756645748284</v>
      </c>
      <c r="AD65" s="13">
        <f t="shared" si="26"/>
        <v>0</v>
      </c>
      <c r="AE65" s="13">
        <f t="shared" si="26"/>
        <v>0</v>
      </c>
      <c r="AF65" s="13">
        <f t="shared" si="26"/>
        <v>91.48793024570091</v>
      </c>
      <c r="AG65" s="13">
        <f t="shared" si="26"/>
        <v>0</v>
      </c>
      <c r="AH65" s="13">
        <f t="shared" si="26"/>
        <v>27.481682826633225</v>
      </c>
      <c r="AI65" s="13">
        <f t="shared" si="26"/>
        <v>22.645414471562198</v>
      </c>
      <c r="AJ65" s="13">
        <f t="shared" si="26"/>
        <v>0.47756399229119284</v>
      </c>
      <c r="AK65" s="13">
        <f t="shared" si="26"/>
        <v>23.054755043227665</v>
      </c>
      <c r="AL65" s="13">
        <f t="shared" si="26"/>
        <v>84.76313049059966</v>
      </c>
      <c r="AM65" s="13">
        <f t="shared" si="26"/>
        <v>0</v>
      </c>
      <c r="AN65" s="13">
        <f t="shared" si="26"/>
        <v>1.6699073544549925</v>
      </c>
      <c r="AO65" s="13">
        <f t="shared" si="26"/>
        <v>0</v>
      </c>
      <c r="AP65" s="13">
        <f t="shared" si="26"/>
        <v>0</v>
      </c>
      <c r="AQ65" s="13">
        <f t="shared" si="26"/>
        <v>0</v>
      </c>
      <c r="AR65" s="13">
        <f t="shared" si="26"/>
        <v>81.34288120534681</v>
      </c>
      <c r="AS65" s="13">
        <f t="shared" si="26"/>
        <v>0</v>
      </c>
      <c r="AT65" s="13">
        <f t="shared" si="26"/>
        <v>65.09016960710102</v>
      </c>
      <c r="AU65" s="13">
        <f t="shared" si="26"/>
        <v>0</v>
      </c>
      <c r="AV65" s="13">
        <f t="shared" si="26"/>
        <v>16.891271705981204</v>
      </c>
      <c r="AW65" s="13">
        <f t="shared" si="26"/>
        <v>49.64017142395084</v>
      </c>
      <c r="AX65" s="13">
        <f t="shared" si="26"/>
        <v>0</v>
      </c>
      <c r="AY65" s="13">
        <f t="shared" si="26"/>
        <v>98.67891255915538</v>
      </c>
      <c r="AZ65" s="13">
        <f t="shared" si="26"/>
        <v>4.533101999397121</v>
      </c>
      <c r="BA65" s="13">
        <f t="shared" si="26"/>
        <v>39.84453979834324</v>
      </c>
      <c r="BB65" s="13">
        <f t="shared" si="26"/>
        <v>0</v>
      </c>
      <c r="BC65" s="13">
        <f t="shared" si="26"/>
        <v>0</v>
      </c>
      <c r="BD65" s="13">
        <f t="shared" si="26"/>
        <v>87.95898027004917</v>
      </c>
      <c r="BE65" s="13">
        <f t="shared" si="26"/>
        <v>0</v>
      </c>
      <c r="BF65" s="13">
        <f t="shared" si="26"/>
        <v>0</v>
      </c>
      <c r="BG65" s="13">
        <f t="shared" si="26"/>
        <v>10.877549218406651</v>
      </c>
      <c r="BH65" s="13">
        <f t="shared" si="26"/>
        <v>0.5121989134724448</v>
      </c>
      <c r="BI65" s="13">
        <f t="shared" si="26"/>
        <v>0</v>
      </c>
      <c r="BJ65" s="47">
        <f t="shared" si="26"/>
        <v>99.47462574403681</v>
      </c>
    </row>
    <row r="66" spans="1:62" ht="12.75">
      <c r="A66" s="43" t="s">
        <v>169</v>
      </c>
      <c r="B66" s="10">
        <f>IF(B36=0,0,B53*100/B36)</f>
        <v>10.169127557233718</v>
      </c>
      <c r="C66" s="10">
        <f aca="true" t="shared" si="27" ref="C66:BJ66">IF(C36=0,0,C53*100/C36)</f>
        <v>0</v>
      </c>
      <c r="D66" s="10">
        <f t="shared" si="27"/>
        <v>0</v>
      </c>
      <c r="E66" s="10">
        <f t="shared" si="27"/>
        <v>0</v>
      </c>
      <c r="F66" s="10">
        <f t="shared" si="27"/>
        <v>2.3240813642962754</v>
      </c>
      <c r="G66" s="10">
        <f t="shared" si="27"/>
        <v>0</v>
      </c>
      <c r="H66" s="10">
        <f t="shared" si="27"/>
        <v>0.7911376753277554</v>
      </c>
      <c r="I66" s="10">
        <f t="shared" si="27"/>
        <v>0</v>
      </c>
      <c r="J66" s="10">
        <f t="shared" si="27"/>
        <v>0</v>
      </c>
      <c r="K66" s="10">
        <f t="shared" si="27"/>
        <v>0</v>
      </c>
      <c r="L66" s="10">
        <f t="shared" si="27"/>
        <v>2.3217740735228456</v>
      </c>
      <c r="M66" s="10">
        <f t="shared" si="27"/>
        <v>0</v>
      </c>
      <c r="N66" s="10">
        <f t="shared" si="27"/>
        <v>3.948872677315294</v>
      </c>
      <c r="O66" s="10">
        <f t="shared" si="27"/>
        <v>0</v>
      </c>
      <c r="P66" s="10">
        <f t="shared" si="27"/>
        <v>0</v>
      </c>
      <c r="Q66" s="10">
        <f t="shared" si="27"/>
        <v>0</v>
      </c>
      <c r="R66" s="10">
        <f t="shared" si="27"/>
        <v>8.913652132204486</v>
      </c>
      <c r="S66" s="10">
        <f t="shared" si="27"/>
        <v>0</v>
      </c>
      <c r="T66" s="10">
        <f t="shared" si="27"/>
        <v>29.49731656356262</v>
      </c>
      <c r="U66" s="10">
        <f t="shared" si="27"/>
        <v>0</v>
      </c>
      <c r="V66" s="10">
        <f t="shared" si="27"/>
        <v>0</v>
      </c>
      <c r="W66" s="10">
        <f t="shared" si="27"/>
        <v>0</v>
      </c>
      <c r="X66" s="10">
        <f t="shared" si="27"/>
        <v>0</v>
      </c>
      <c r="Y66" s="10">
        <f t="shared" si="27"/>
        <v>21.39921183100979</v>
      </c>
      <c r="Z66" s="10">
        <f t="shared" si="27"/>
        <v>0</v>
      </c>
      <c r="AA66" s="10">
        <f t="shared" si="27"/>
        <v>0</v>
      </c>
      <c r="AB66" s="10">
        <f t="shared" si="27"/>
        <v>0</v>
      </c>
      <c r="AC66" s="10">
        <f t="shared" si="27"/>
        <v>14.177285508082218</v>
      </c>
      <c r="AD66" s="10">
        <f t="shared" si="27"/>
        <v>0</v>
      </c>
      <c r="AE66" s="10">
        <f t="shared" si="27"/>
        <v>0</v>
      </c>
      <c r="AF66" s="10">
        <f t="shared" si="27"/>
        <v>0</v>
      </c>
      <c r="AG66" s="10">
        <f t="shared" si="27"/>
        <v>0</v>
      </c>
      <c r="AH66" s="10">
        <f t="shared" si="27"/>
        <v>27.481682826633225</v>
      </c>
      <c r="AI66" s="10">
        <f t="shared" si="27"/>
        <v>21.63745833781314</v>
      </c>
      <c r="AJ66" s="10">
        <f t="shared" si="27"/>
        <v>0</v>
      </c>
      <c r="AK66" s="10">
        <f t="shared" si="27"/>
        <v>23.054755043227665</v>
      </c>
      <c r="AL66" s="10">
        <f t="shared" si="27"/>
        <v>0</v>
      </c>
      <c r="AM66" s="10">
        <f t="shared" si="27"/>
        <v>0</v>
      </c>
      <c r="AN66" s="10">
        <f t="shared" si="27"/>
        <v>0</v>
      </c>
      <c r="AO66" s="10">
        <f t="shared" si="27"/>
        <v>0</v>
      </c>
      <c r="AP66" s="10">
        <f t="shared" si="27"/>
        <v>0</v>
      </c>
      <c r="AQ66" s="10">
        <f t="shared" si="27"/>
        <v>0</v>
      </c>
      <c r="AR66" s="10">
        <f t="shared" si="27"/>
        <v>0</v>
      </c>
      <c r="AS66" s="10">
        <f t="shared" si="27"/>
        <v>0</v>
      </c>
      <c r="AT66" s="10">
        <f t="shared" si="27"/>
        <v>11.225616043153169</v>
      </c>
      <c r="AU66" s="10">
        <f t="shared" si="27"/>
        <v>0</v>
      </c>
      <c r="AV66" s="10">
        <f t="shared" si="27"/>
        <v>1.555984315678098</v>
      </c>
      <c r="AW66" s="10">
        <f t="shared" si="27"/>
        <v>49.316730007277435</v>
      </c>
      <c r="AX66" s="10">
        <f t="shared" si="27"/>
        <v>0</v>
      </c>
      <c r="AY66" s="10">
        <f t="shared" si="27"/>
        <v>0</v>
      </c>
      <c r="AZ66" s="10">
        <f t="shared" si="27"/>
        <v>4.533101999397121</v>
      </c>
      <c r="BA66" s="10">
        <f t="shared" si="27"/>
        <v>39.597024097122855</v>
      </c>
      <c r="BB66" s="10">
        <f t="shared" si="27"/>
        <v>0</v>
      </c>
      <c r="BC66" s="10">
        <f t="shared" si="27"/>
        <v>0</v>
      </c>
      <c r="BD66" s="10">
        <f t="shared" si="27"/>
        <v>0</v>
      </c>
      <c r="BE66" s="10">
        <f t="shared" si="27"/>
        <v>0</v>
      </c>
      <c r="BF66" s="10">
        <f t="shared" si="27"/>
        <v>0</v>
      </c>
      <c r="BG66" s="10">
        <f t="shared" si="27"/>
        <v>7.654571672212088</v>
      </c>
      <c r="BH66" s="10">
        <f t="shared" si="27"/>
        <v>0</v>
      </c>
      <c r="BI66" s="10">
        <f t="shared" si="27"/>
        <v>0</v>
      </c>
      <c r="BJ66" s="44">
        <f t="shared" si="27"/>
        <v>0</v>
      </c>
    </row>
    <row r="67" spans="1:62" ht="12.75">
      <c r="A67" s="43" t="s">
        <v>170</v>
      </c>
      <c r="B67" s="10">
        <f>IF(B36=0,0,B54*100/B36)</f>
        <v>13.018009066224124</v>
      </c>
      <c r="C67" s="10">
        <f aca="true" t="shared" si="28" ref="C67:BJ67">IF(C36=0,0,C54*100/C36)</f>
        <v>0</v>
      </c>
      <c r="D67" s="10">
        <f t="shared" si="28"/>
        <v>0</v>
      </c>
      <c r="E67" s="10">
        <f t="shared" si="28"/>
        <v>0</v>
      </c>
      <c r="F67" s="10">
        <f t="shared" si="28"/>
        <v>0</v>
      </c>
      <c r="G67" s="10">
        <f t="shared" si="28"/>
        <v>0</v>
      </c>
      <c r="H67" s="10">
        <f t="shared" si="28"/>
        <v>0</v>
      </c>
      <c r="I67" s="10">
        <f t="shared" si="28"/>
        <v>86.6823857262994</v>
      </c>
      <c r="J67" s="10">
        <f t="shared" si="28"/>
        <v>0</v>
      </c>
      <c r="K67" s="10">
        <f t="shared" si="28"/>
        <v>0</v>
      </c>
      <c r="L67" s="10">
        <f t="shared" si="28"/>
        <v>0</v>
      </c>
      <c r="M67" s="10">
        <f t="shared" si="28"/>
        <v>0</v>
      </c>
      <c r="N67" s="10">
        <f t="shared" si="28"/>
        <v>18.768183675776257</v>
      </c>
      <c r="O67" s="10">
        <f t="shared" si="28"/>
        <v>0</v>
      </c>
      <c r="P67" s="10">
        <f t="shared" si="28"/>
        <v>0</v>
      </c>
      <c r="Q67" s="10">
        <f t="shared" si="28"/>
        <v>64.5631067961165</v>
      </c>
      <c r="R67" s="10">
        <f t="shared" si="28"/>
        <v>0</v>
      </c>
      <c r="S67" s="10">
        <f t="shared" si="28"/>
        <v>0</v>
      </c>
      <c r="T67" s="10">
        <f t="shared" si="28"/>
        <v>0</v>
      </c>
      <c r="U67" s="10">
        <f t="shared" si="28"/>
        <v>0</v>
      </c>
      <c r="V67" s="10">
        <f t="shared" si="28"/>
        <v>0</v>
      </c>
      <c r="W67" s="10">
        <f t="shared" si="28"/>
        <v>0</v>
      </c>
      <c r="X67" s="10">
        <f t="shared" si="28"/>
        <v>0</v>
      </c>
      <c r="Y67" s="10">
        <f t="shared" si="28"/>
        <v>0</v>
      </c>
      <c r="Z67" s="10">
        <f t="shared" si="28"/>
        <v>0</v>
      </c>
      <c r="AA67" s="10">
        <f t="shared" si="28"/>
        <v>0</v>
      </c>
      <c r="AB67" s="10">
        <f t="shared" si="28"/>
        <v>97.00908519964094</v>
      </c>
      <c r="AC67" s="10">
        <f t="shared" si="28"/>
        <v>25.621923790980738</v>
      </c>
      <c r="AD67" s="10">
        <f t="shared" si="28"/>
        <v>0</v>
      </c>
      <c r="AE67" s="10">
        <f t="shared" si="28"/>
        <v>0</v>
      </c>
      <c r="AF67" s="10">
        <f t="shared" si="28"/>
        <v>91.48793024570091</v>
      </c>
      <c r="AG67" s="10">
        <f t="shared" si="28"/>
        <v>0</v>
      </c>
      <c r="AH67" s="10">
        <f t="shared" si="28"/>
        <v>0</v>
      </c>
      <c r="AI67" s="10">
        <f t="shared" si="28"/>
        <v>0.2687883023330825</v>
      </c>
      <c r="AJ67" s="10">
        <f t="shared" si="28"/>
        <v>0</v>
      </c>
      <c r="AK67" s="10">
        <f t="shared" si="28"/>
        <v>0</v>
      </c>
      <c r="AL67" s="10">
        <f t="shared" si="28"/>
        <v>84.76313049059966</v>
      </c>
      <c r="AM67" s="10">
        <f t="shared" si="28"/>
        <v>0</v>
      </c>
      <c r="AN67" s="10">
        <f t="shared" si="28"/>
        <v>0</v>
      </c>
      <c r="AO67" s="10">
        <f t="shared" si="28"/>
        <v>0</v>
      </c>
      <c r="AP67" s="10">
        <f t="shared" si="28"/>
        <v>0</v>
      </c>
      <c r="AQ67" s="10">
        <f t="shared" si="28"/>
        <v>0</v>
      </c>
      <c r="AR67" s="10">
        <f t="shared" si="28"/>
        <v>81.34288120534681</v>
      </c>
      <c r="AS67" s="10">
        <f t="shared" si="28"/>
        <v>0</v>
      </c>
      <c r="AT67" s="10">
        <f t="shared" si="28"/>
        <v>19.863925909674933</v>
      </c>
      <c r="AU67" s="10">
        <f t="shared" si="28"/>
        <v>0</v>
      </c>
      <c r="AV67" s="10">
        <f t="shared" si="28"/>
        <v>0</v>
      </c>
      <c r="AW67" s="10">
        <f t="shared" si="28"/>
        <v>0</v>
      </c>
      <c r="AX67" s="10">
        <f t="shared" si="28"/>
        <v>0</v>
      </c>
      <c r="AY67" s="10">
        <f t="shared" si="28"/>
        <v>95.47116030662532</v>
      </c>
      <c r="AZ67" s="10">
        <f t="shared" si="28"/>
        <v>0</v>
      </c>
      <c r="BA67" s="10">
        <f t="shared" si="28"/>
        <v>0</v>
      </c>
      <c r="BB67" s="10">
        <f t="shared" si="28"/>
        <v>0</v>
      </c>
      <c r="BC67" s="10">
        <f t="shared" si="28"/>
        <v>0</v>
      </c>
      <c r="BD67" s="10">
        <f t="shared" si="28"/>
        <v>78.95757345045315</v>
      </c>
      <c r="BE67" s="10">
        <f t="shared" si="28"/>
        <v>0</v>
      </c>
      <c r="BF67" s="10">
        <f t="shared" si="28"/>
        <v>0</v>
      </c>
      <c r="BG67" s="10">
        <f t="shared" si="28"/>
        <v>0</v>
      </c>
      <c r="BH67" s="10">
        <f t="shared" si="28"/>
        <v>0</v>
      </c>
      <c r="BI67" s="10">
        <f t="shared" si="28"/>
        <v>0</v>
      </c>
      <c r="BJ67" s="44">
        <f t="shared" si="28"/>
        <v>0</v>
      </c>
    </row>
    <row r="68" spans="1:62" ht="12.75">
      <c r="A68" s="43" t="s">
        <v>171</v>
      </c>
      <c r="B68" s="10">
        <f>IF(B36=0,0,B55*100/B36)</f>
        <v>12.333643829062211</v>
      </c>
      <c r="C68" s="10">
        <f aca="true" t="shared" si="29" ref="C68:BJ68">IF(C36=0,0,C55*100/C36)</f>
        <v>0</v>
      </c>
      <c r="D68" s="10">
        <f t="shared" si="29"/>
        <v>0</v>
      </c>
      <c r="E68" s="10">
        <f t="shared" si="29"/>
        <v>0</v>
      </c>
      <c r="F68" s="10">
        <f t="shared" si="29"/>
        <v>0</v>
      </c>
      <c r="G68" s="10">
        <f t="shared" si="29"/>
        <v>0</v>
      </c>
      <c r="H68" s="10">
        <f t="shared" si="29"/>
        <v>0</v>
      </c>
      <c r="I68" s="10">
        <f t="shared" si="29"/>
        <v>12.546919003231816</v>
      </c>
      <c r="J68" s="10">
        <f t="shared" si="29"/>
        <v>0</v>
      </c>
      <c r="K68" s="10">
        <f t="shared" si="29"/>
        <v>0</v>
      </c>
      <c r="L68" s="10">
        <f t="shared" si="29"/>
        <v>0</v>
      </c>
      <c r="M68" s="10">
        <f t="shared" si="29"/>
        <v>0</v>
      </c>
      <c r="N68" s="10">
        <f t="shared" si="29"/>
        <v>17.911953185458277</v>
      </c>
      <c r="O68" s="10">
        <f t="shared" si="29"/>
        <v>0</v>
      </c>
      <c r="P68" s="10">
        <f t="shared" si="29"/>
        <v>0</v>
      </c>
      <c r="Q68" s="10">
        <f t="shared" si="29"/>
        <v>35.43689320388349</v>
      </c>
      <c r="R68" s="10">
        <f t="shared" si="29"/>
        <v>0</v>
      </c>
      <c r="S68" s="10">
        <f t="shared" si="29"/>
        <v>0</v>
      </c>
      <c r="T68" s="10">
        <f t="shared" si="29"/>
        <v>0</v>
      </c>
      <c r="U68" s="10">
        <f t="shared" si="29"/>
        <v>0</v>
      </c>
      <c r="V68" s="10">
        <f t="shared" si="29"/>
        <v>0</v>
      </c>
      <c r="W68" s="10">
        <f t="shared" si="29"/>
        <v>0</v>
      </c>
      <c r="X68" s="10">
        <f t="shared" si="29"/>
        <v>0</v>
      </c>
      <c r="Y68" s="10">
        <f t="shared" si="29"/>
        <v>0</v>
      </c>
      <c r="Z68" s="10">
        <f t="shared" si="29"/>
        <v>0</v>
      </c>
      <c r="AA68" s="10">
        <f t="shared" si="29"/>
        <v>0</v>
      </c>
      <c r="AB68" s="10">
        <f t="shared" si="29"/>
        <v>0</v>
      </c>
      <c r="AC68" s="10">
        <f t="shared" si="29"/>
        <v>0</v>
      </c>
      <c r="AD68" s="10">
        <f t="shared" si="29"/>
        <v>0</v>
      </c>
      <c r="AE68" s="10">
        <f t="shared" si="29"/>
        <v>0</v>
      </c>
      <c r="AF68" s="10">
        <f t="shared" si="29"/>
        <v>0</v>
      </c>
      <c r="AG68" s="10">
        <f t="shared" si="29"/>
        <v>0</v>
      </c>
      <c r="AH68" s="10">
        <f t="shared" si="29"/>
        <v>0</v>
      </c>
      <c r="AI68" s="10">
        <f t="shared" si="29"/>
        <v>0.13439415116654124</v>
      </c>
      <c r="AJ68" s="10">
        <f t="shared" si="29"/>
        <v>0</v>
      </c>
      <c r="AK68" s="10">
        <f t="shared" si="29"/>
        <v>0</v>
      </c>
      <c r="AL68" s="10">
        <f t="shared" si="29"/>
        <v>0</v>
      </c>
      <c r="AM68" s="10">
        <f t="shared" si="29"/>
        <v>0</v>
      </c>
      <c r="AN68" s="10">
        <f t="shared" si="29"/>
        <v>0</v>
      </c>
      <c r="AO68" s="10">
        <f t="shared" si="29"/>
        <v>0</v>
      </c>
      <c r="AP68" s="10">
        <f t="shared" si="29"/>
        <v>0</v>
      </c>
      <c r="AQ68" s="10">
        <f t="shared" si="29"/>
        <v>0</v>
      </c>
      <c r="AR68" s="10">
        <f t="shared" si="29"/>
        <v>0</v>
      </c>
      <c r="AS68" s="10">
        <f t="shared" si="29"/>
        <v>0</v>
      </c>
      <c r="AT68" s="10">
        <f t="shared" si="29"/>
        <v>33.40978026773136</v>
      </c>
      <c r="AU68" s="10">
        <f t="shared" si="29"/>
        <v>0</v>
      </c>
      <c r="AV68" s="10">
        <f t="shared" si="29"/>
        <v>0.6807431381091679</v>
      </c>
      <c r="AW68" s="10">
        <f t="shared" si="29"/>
        <v>0</v>
      </c>
      <c r="AX68" s="10">
        <f t="shared" si="29"/>
        <v>0</v>
      </c>
      <c r="AY68" s="10">
        <f t="shared" si="29"/>
        <v>0</v>
      </c>
      <c r="AZ68" s="10">
        <f t="shared" si="29"/>
        <v>0</v>
      </c>
      <c r="BA68" s="10">
        <f t="shared" si="29"/>
        <v>0</v>
      </c>
      <c r="BB68" s="10">
        <f t="shared" si="29"/>
        <v>0</v>
      </c>
      <c r="BC68" s="10">
        <f t="shared" si="29"/>
        <v>0</v>
      </c>
      <c r="BD68" s="10">
        <f t="shared" si="29"/>
        <v>9.001406819596015</v>
      </c>
      <c r="BE68" s="10">
        <f t="shared" si="29"/>
        <v>0</v>
      </c>
      <c r="BF68" s="10">
        <f t="shared" si="29"/>
        <v>0</v>
      </c>
      <c r="BG68" s="10">
        <f t="shared" si="29"/>
        <v>0</v>
      </c>
      <c r="BH68" s="10">
        <f t="shared" si="29"/>
        <v>0</v>
      </c>
      <c r="BI68" s="10">
        <f t="shared" si="29"/>
        <v>0</v>
      </c>
      <c r="BJ68" s="44">
        <f t="shared" si="29"/>
        <v>99.47462574403681</v>
      </c>
    </row>
    <row r="69" spans="1:62" ht="12.75">
      <c r="A69" s="43" t="s">
        <v>172</v>
      </c>
      <c r="B69" s="10">
        <f>IF(B36=0,0,B56*100/B36)</f>
        <v>3.386883643216861</v>
      </c>
      <c r="C69" s="10">
        <f aca="true" t="shared" si="30" ref="C69:BJ69">IF(C36=0,0,C56*100/C36)</f>
        <v>0</v>
      </c>
      <c r="D69" s="10">
        <f t="shared" si="30"/>
        <v>0.5820900496217215</v>
      </c>
      <c r="E69" s="10">
        <f t="shared" si="30"/>
        <v>0</v>
      </c>
      <c r="F69" s="10">
        <f t="shared" si="30"/>
        <v>0.5472636459874398</v>
      </c>
      <c r="G69" s="10">
        <f t="shared" si="30"/>
        <v>0</v>
      </c>
      <c r="H69" s="10">
        <f t="shared" si="30"/>
        <v>0.5565473397304315</v>
      </c>
      <c r="I69" s="10">
        <f t="shared" si="30"/>
        <v>0</v>
      </c>
      <c r="J69" s="10">
        <f t="shared" si="30"/>
        <v>0</v>
      </c>
      <c r="K69" s="10">
        <f t="shared" si="30"/>
        <v>0</v>
      </c>
      <c r="L69" s="10">
        <f t="shared" si="30"/>
        <v>2.2920077392469116</v>
      </c>
      <c r="M69" s="10">
        <f t="shared" si="30"/>
        <v>0</v>
      </c>
      <c r="N69" s="10">
        <f t="shared" si="30"/>
        <v>0.8925543662559671</v>
      </c>
      <c r="O69" s="10">
        <f t="shared" si="30"/>
        <v>0</v>
      </c>
      <c r="P69" s="10">
        <f t="shared" si="30"/>
        <v>0</v>
      </c>
      <c r="Q69" s="10">
        <f t="shared" si="30"/>
        <v>0</v>
      </c>
      <c r="R69" s="10">
        <f t="shared" si="30"/>
        <v>0</v>
      </c>
      <c r="S69" s="10">
        <f t="shared" si="30"/>
        <v>0</v>
      </c>
      <c r="T69" s="10">
        <f t="shared" si="30"/>
        <v>0</v>
      </c>
      <c r="U69" s="10">
        <f t="shared" si="30"/>
        <v>0</v>
      </c>
      <c r="V69" s="10">
        <f t="shared" si="30"/>
        <v>0</v>
      </c>
      <c r="W69" s="10">
        <f t="shared" si="30"/>
        <v>0</v>
      </c>
      <c r="X69" s="10">
        <f t="shared" si="30"/>
        <v>0</v>
      </c>
      <c r="Y69" s="10">
        <f t="shared" si="30"/>
        <v>0.5296834611636086</v>
      </c>
      <c r="Z69" s="10">
        <f t="shared" si="30"/>
        <v>0</v>
      </c>
      <c r="AA69" s="10">
        <f t="shared" si="30"/>
        <v>0</v>
      </c>
      <c r="AB69" s="10">
        <f t="shared" si="30"/>
        <v>0</v>
      </c>
      <c r="AC69" s="10">
        <f t="shared" si="30"/>
        <v>1.1983571584198827</v>
      </c>
      <c r="AD69" s="10">
        <f t="shared" si="30"/>
        <v>0</v>
      </c>
      <c r="AE69" s="10">
        <f t="shared" si="30"/>
        <v>0</v>
      </c>
      <c r="AF69" s="10">
        <f t="shared" si="30"/>
        <v>0</v>
      </c>
      <c r="AG69" s="10">
        <f t="shared" si="30"/>
        <v>0</v>
      </c>
      <c r="AH69" s="10">
        <f t="shared" si="30"/>
        <v>0</v>
      </c>
      <c r="AI69" s="10">
        <f t="shared" si="30"/>
        <v>0.6047736802494356</v>
      </c>
      <c r="AJ69" s="10">
        <f t="shared" si="30"/>
        <v>0.47756399229119284</v>
      </c>
      <c r="AK69" s="10">
        <f t="shared" si="30"/>
        <v>0</v>
      </c>
      <c r="AL69" s="10">
        <f t="shared" si="30"/>
        <v>0</v>
      </c>
      <c r="AM69" s="10">
        <f t="shared" si="30"/>
        <v>0</v>
      </c>
      <c r="AN69" s="10">
        <f t="shared" si="30"/>
        <v>1.6699073544549925</v>
      </c>
      <c r="AO69" s="10">
        <f t="shared" si="30"/>
        <v>0</v>
      </c>
      <c r="AP69" s="10">
        <f t="shared" si="30"/>
        <v>0</v>
      </c>
      <c r="AQ69" s="10">
        <f t="shared" si="30"/>
        <v>0</v>
      </c>
      <c r="AR69" s="10">
        <f t="shared" si="30"/>
        <v>0</v>
      </c>
      <c r="AS69" s="10">
        <f t="shared" si="30"/>
        <v>0</v>
      </c>
      <c r="AT69" s="10">
        <f t="shared" si="30"/>
        <v>0.590847386541562</v>
      </c>
      <c r="AU69" s="10">
        <f t="shared" si="30"/>
        <v>0</v>
      </c>
      <c r="AV69" s="10">
        <f t="shared" si="30"/>
        <v>14.654544252193938</v>
      </c>
      <c r="AW69" s="10">
        <f t="shared" si="30"/>
        <v>0.32344141667340504</v>
      </c>
      <c r="AX69" s="10">
        <f t="shared" si="30"/>
        <v>0</v>
      </c>
      <c r="AY69" s="10">
        <f t="shared" si="30"/>
        <v>3.2077522525300597</v>
      </c>
      <c r="AZ69" s="10">
        <f t="shared" si="30"/>
        <v>0</v>
      </c>
      <c r="BA69" s="10">
        <f t="shared" si="30"/>
        <v>0.24751570122038585</v>
      </c>
      <c r="BB69" s="10">
        <f t="shared" si="30"/>
        <v>0</v>
      </c>
      <c r="BC69" s="10">
        <f t="shared" si="30"/>
        <v>0</v>
      </c>
      <c r="BD69" s="10">
        <f t="shared" si="30"/>
        <v>0</v>
      </c>
      <c r="BE69" s="10">
        <f t="shared" si="30"/>
        <v>0</v>
      </c>
      <c r="BF69" s="10">
        <f t="shared" si="30"/>
        <v>0</v>
      </c>
      <c r="BG69" s="10">
        <f t="shared" si="30"/>
        <v>3.222977546194563</v>
      </c>
      <c r="BH69" s="10">
        <f t="shared" si="30"/>
        <v>0.5121989134724448</v>
      </c>
      <c r="BI69" s="10">
        <f t="shared" si="30"/>
        <v>0</v>
      </c>
      <c r="BJ69" s="44">
        <f t="shared" si="30"/>
        <v>0</v>
      </c>
    </row>
    <row r="70" spans="1:62" ht="12.75">
      <c r="A70" s="36" t="s">
        <v>161</v>
      </c>
      <c r="B70" s="14">
        <f>IF(B36=0,0,B57*100/B36)</f>
        <v>32.47755812847365</v>
      </c>
      <c r="C70" s="14">
        <f aca="true" t="shared" si="31" ref="C70:BJ70">IF(C36=0,0,C57*100/C36)</f>
        <v>0</v>
      </c>
      <c r="D70" s="14">
        <f t="shared" si="31"/>
        <v>75.87722789509398</v>
      </c>
      <c r="E70" s="14">
        <f t="shared" si="31"/>
        <v>0.03512140298297783</v>
      </c>
      <c r="F70" s="14">
        <f t="shared" si="31"/>
        <v>92.51901120236055</v>
      </c>
      <c r="G70" s="14">
        <f t="shared" si="31"/>
        <v>87.1721415839063</v>
      </c>
      <c r="H70" s="14">
        <f t="shared" si="31"/>
        <v>0.5844902328902235</v>
      </c>
      <c r="I70" s="14">
        <f t="shared" si="31"/>
        <v>0</v>
      </c>
      <c r="J70" s="14">
        <f t="shared" si="31"/>
        <v>62.53315649867374</v>
      </c>
      <c r="K70" s="14">
        <f t="shared" si="31"/>
        <v>100</v>
      </c>
      <c r="L70" s="14">
        <f t="shared" si="31"/>
        <v>87.27489209703825</v>
      </c>
      <c r="M70" s="14">
        <f t="shared" si="31"/>
        <v>52.286557256131296</v>
      </c>
      <c r="N70" s="14">
        <f t="shared" si="31"/>
        <v>34.67083742728703</v>
      </c>
      <c r="O70" s="14">
        <f t="shared" si="31"/>
        <v>84.4664111357676</v>
      </c>
      <c r="P70" s="14">
        <f t="shared" si="31"/>
        <v>96.79760678730813</v>
      </c>
      <c r="Q70" s="14">
        <f t="shared" si="31"/>
        <v>0</v>
      </c>
      <c r="R70" s="14">
        <f t="shared" si="31"/>
        <v>90.64016330355051</v>
      </c>
      <c r="S70" s="14">
        <f t="shared" si="31"/>
        <v>99.36933717336922</v>
      </c>
      <c r="T70" s="14">
        <f t="shared" si="31"/>
        <v>53.45978942193453</v>
      </c>
      <c r="U70" s="14">
        <f t="shared" si="31"/>
        <v>82.55737357066764</v>
      </c>
      <c r="V70" s="14">
        <f t="shared" si="31"/>
        <v>47.66566991415067</v>
      </c>
      <c r="W70" s="14">
        <f t="shared" si="31"/>
        <v>99.92150645944753</v>
      </c>
      <c r="X70" s="14">
        <f t="shared" si="31"/>
        <v>0</v>
      </c>
      <c r="Y70" s="14">
        <f t="shared" si="31"/>
        <v>62.564091698800794</v>
      </c>
      <c r="Z70" s="14">
        <f t="shared" si="31"/>
        <v>0</v>
      </c>
      <c r="AA70" s="14">
        <f t="shared" si="31"/>
        <v>0</v>
      </c>
      <c r="AB70" s="14">
        <f t="shared" si="31"/>
        <v>0</v>
      </c>
      <c r="AC70" s="14">
        <f t="shared" si="31"/>
        <v>25.891432351389437</v>
      </c>
      <c r="AD70" s="14">
        <f t="shared" si="31"/>
        <v>0</v>
      </c>
      <c r="AE70" s="14">
        <f t="shared" si="31"/>
        <v>2.9617662897145935</v>
      </c>
      <c r="AF70" s="14">
        <f t="shared" si="31"/>
        <v>3.7352996582254634</v>
      </c>
      <c r="AG70" s="14">
        <f t="shared" si="31"/>
        <v>47.212521019273055</v>
      </c>
      <c r="AH70" s="14">
        <f t="shared" si="31"/>
        <v>54.939516606675525</v>
      </c>
      <c r="AI70" s="14">
        <f t="shared" si="31"/>
        <v>69.0355875712289</v>
      </c>
      <c r="AJ70" s="14">
        <f t="shared" si="31"/>
        <v>55.98410790275975</v>
      </c>
      <c r="AK70" s="14">
        <f t="shared" si="31"/>
        <v>76.94524495677233</v>
      </c>
      <c r="AL70" s="14">
        <f t="shared" si="31"/>
        <v>1.173574248109699</v>
      </c>
      <c r="AM70" s="14">
        <f t="shared" si="31"/>
        <v>93.81017903820437</v>
      </c>
      <c r="AN70" s="14">
        <f t="shared" si="31"/>
        <v>0</v>
      </c>
      <c r="AO70" s="14">
        <f t="shared" si="31"/>
        <v>100</v>
      </c>
      <c r="AP70" s="14">
        <f t="shared" si="31"/>
        <v>0</v>
      </c>
      <c r="AQ70" s="14">
        <f t="shared" si="31"/>
        <v>100</v>
      </c>
      <c r="AR70" s="14">
        <f t="shared" si="31"/>
        <v>0</v>
      </c>
      <c r="AS70" s="14">
        <f t="shared" si="31"/>
        <v>74.23418265101631</v>
      </c>
      <c r="AT70" s="14">
        <f t="shared" si="31"/>
        <v>11.25123557327452</v>
      </c>
      <c r="AU70" s="14">
        <f t="shared" si="31"/>
        <v>0</v>
      </c>
      <c r="AV70" s="14">
        <f t="shared" si="31"/>
        <v>40.223575496359</v>
      </c>
      <c r="AW70" s="14">
        <f t="shared" si="31"/>
        <v>21.622058704617125</v>
      </c>
      <c r="AX70" s="14">
        <f t="shared" si="31"/>
        <v>107.43111466720008</v>
      </c>
      <c r="AY70" s="14">
        <f t="shared" si="31"/>
        <v>0.05064871977679042</v>
      </c>
      <c r="AZ70" s="14">
        <f t="shared" si="31"/>
        <v>91.83604437377612</v>
      </c>
      <c r="BA70" s="14">
        <f t="shared" si="31"/>
        <v>39.58409725210521</v>
      </c>
      <c r="BB70" s="14">
        <f t="shared" si="31"/>
        <v>96.95902687163841</v>
      </c>
      <c r="BC70" s="14">
        <f t="shared" si="31"/>
        <v>97.45931860957654</v>
      </c>
      <c r="BD70" s="14">
        <f t="shared" si="31"/>
        <v>0</v>
      </c>
      <c r="BE70" s="14">
        <f t="shared" si="31"/>
        <v>9.990841728415619</v>
      </c>
      <c r="BF70" s="14">
        <f t="shared" si="31"/>
        <v>47.73304339604803</v>
      </c>
      <c r="BG70" s="14">
        <f t="shared" si="31"/>
        <v>60.34586554771332</v>
      </c>
      <c r="BH70" s="14">
        <f t="shared" si="31"/>
        <v>52.35781806336054</v>
      </c>
      <c r="BI70" s="14">
        <f t="shared" si="31"/>
        <v>100</v>
      </c>
      <c r="BJ70" s="48">
        <f t="shared" si="31"/>
        <v>0</v>
      </c>
    </row>
    <row r="71" spans="1:62" ht="12.75">
      <c r="A71" s="43" t="s">
        <v>173</v>
      </c>
      <c r="B71" s="10">
        <f>IF(B36=0,0,B58*100/B36)</f>
        <v>5.161098307217472</v>
      </c>
      <c r="C71" s="10">
        <f aca="true" t="shared" si="32" ref="C71:BJ71">IF(C36=0,0,C58*100/C36)</f>
        <v>0</v>
      </c>
      <c r="D71" s="10">
        <f t="shared" si="32"/>
        <v>3.146931606893052</v>
      </c>
      <c r="E71" s="10">
        <f t="shared" si="32"/>
        <v>0.03512140298297783</v>
      </c>
      <c r="F71" s="10">
        <f t="shared" si="32"/>
        <v>0.11297626513357632</v>
      </c>
      <c r="G71" s="10">
        <f t="shared" si="32"/>
        <v>0</v>
      </c>
      <c r="H71" s="10">
        <f t="shared" si="32"/>
        <v>0.15776543037246923</v>
      </c>
      <c r="I71" s="10">
        <f t="shared" si="32"/>
        <v>0</v>
      </c>
      <c r="J71" s="10">
        <f t="shared" si="32"/>
        <v>0</v>
      </c>
      <c r="K71" s="10">
        <f t="shared" si="32"/>
        <v>0</v>
      </c>
      <c r="L71" s="10">
        <f t="shared" si="32"/>
        <v>0</v>
      </c>
      <c r="M71" s="10">
        <f t="shared" si="32"/>
        <v>21.29817444219067</v>
      </c>
      <c r="N71" s="10">
        <f t="shared" si="32"/>
        <v>0.4347561452781135</v>
      </c>
      <c r="O71" s="10">
        <f t="shared" si="32"/>
        <v>84.4664111357676</v>
      </c>
      <c r="P71" s="10">
        <f t="shared" si="32"/>
        <v>9.42082291206905</v>
      </c>
      <c r="Q71" s="10">
        <f t="shared" si="32"/>
        <v>0</v>
      </c>
      <c r="R71" s="10">
        <f t="shared" si="32"/>
        <v>81.71647201865052</v>
      </c>
      <c r="S71" s="10">
        <f t="shared" si="32"/>
        <v>0</v>
      </c>
      <c r="T71" s="10">
        <f t="shared" si="32"/>
        <v>0</v>
      </c>
      <c r="U71" s="10">
        <f t="shared" si="32"/>
        <v>54.515913694075415</v>
      </c>
      <c r="V71" s="10">
        <f t="shared" si="32"/>
        <v>12.057490112858108</v>
      </c>
      <c r="W71" s="10">
        <f t="shared" si="32"/>
        <v>99.92150645944753</v>
      </c>
      <c r="X71" s="10">
        <f t="shared" si="32"/>
        <v>0</v>
      </c>
      <c r="Y71" s="10">
        <f t="shared" si="32"/>
        <v>62.564091698800794</v>
      </c>
      <c r="Z71" s="10">
        <f t="shared" si="32"/>
        <v>0</v>
      </c>
      <c r="AA71" s="10">
        <f t="shared" si="32"/>
        <v>0</v>
      </c>
      <c r="AB71" s="10">
        <f t="shared" si="32"/>
        <v>0</v>
      </c>
      <c r="AC71" s="10">
        <f t="shared" si="32"/>
        <v>2.0529233287684874</v>
      </c>
      <c r="AD71" s="10">
        <f t="shared" si="32"/>
        <v>0</v>
      </c>
      <c r="AE71" s="10">
        <f t="shared" si="32"/>
        <v>0</v>
      </c>
      <c r="AF71" s="10">
        <f t="shared" si="32"/>
        <v>1.3455690411475012</v>
      </c>
      <c r="AG71" s="10">
        <f t="shared" si="32"/>
        <v>6.467468632777131</v>
      </c>
      <c r="AH71" s="10">
        <f t="shared" si="32"/>
        <v>54.939516606675525</v>
      </c>
      <c r="AI71" s="10">
        <f t="shared" si="32"/>
        <v>0.2687883023330825</v>
      </c>
      <c r="AJ71" s="10">
        <f t="shared" si="32"/>
        <v>48.95672808071139</v>
      </c>
      <c r="AK71" s="10">
        <f t="shared" si="32"/>
        <v>0</v>
      </c>
      <c r="AL71" s="10">
        <f t="shared" si="32"/>
        <v>1.173574248109699</v>
      </c>
      <c r="AM71" s="10">
        <f t="shared" si="32"/>
        <v>93.81017903820437</v>
      </c>
      <c r="AN71" s="10">
        <f t="shared" si="32"/>
        <v>0</v>
      </c>
      <c r="AO71" s="10">
        <f t="shared" si="32"/>
        <v>0</v>
      </c>
      <c r="AP71" s="10">
        <f t="shared" si="32"/>
        <v>0</v>
      </c>
      <c r="AQ71" s="10">
        <f t="shared" si="32"/>
        <v>0</v>
      </c>
      <c r="AR71" s="10">
        <f t="shared" si="32"/>
        <v>0</v>
      </c>
      <c r="AS71" s="10">
        <f t="shared" si="32"/>
        <v>74.23418265101631</v>
      </c>
      <c r="AT71" s="10">
        <f t="shared" si="32"/>
        <v>0.0348212517150314</v>
      </c>
      <c r="AU71" s="10">
        <f t="shared" si="32"/>
        <v>0</v>
      </c>
      <c r="AV71" s="10">
        <f t="shared" si="32"/>
        <v>0</v>
      </c>
      <c r="AW71" s="10">
        <f t="shared" si="32"/>
        <v>0</v>
      </c>
      <c r="AX71" s="10">
        <f t="shared" si="32"/>
        <v>107.43111466720008</v>
      </c>
      <c r="AY71" s="10">
        <f t="shared" si="32"/>
        <v>0</v>
      </c>
      <c r="AZ71" s="10">
        <f t="shared" si="32"/>
        <v>17.00764644565685</v>
      </c>
      <c r="BA71" s="10">
        <f t="shared" si="32"/>
        <v>0.1125071369183572</v>
      </c>
      <c r="BB71" s="10">
        <f t="shared" si="32"/>
        <v>96.95902687163841</v>
      </c>
      <c r="BC71" s="10">
        <f t="shared" si="32"/>
        <v>0.5335430919889267</v>
      </c>
      <c r="BD71" s="10">
        <f t="shared" si="32"/>
        <v>0</v>
      </c>
      <c r="BE71" s="10">
        <f t="shared" si="32"/>
        <v>0</v>
      </c>
      <c r="BF71" s="10">
        <f t="shared" si="32"/>
        <v>3.1599130188144087</v>
      </c>
      <c r="BG71" s="10">
        <f t="shared" si="32"/>
        <v>0</v>
      </c>
      <c r="BH71" s="10">
        <f t="shared" si="32"/>
        <v>5.38833256973012</v>
      </c>
      <c r="BI71" s="10">
        <f t="shared" si="32"/>
        <v>0</v>
      </c>
      <c r="BJ71" s="44">
        <f t="shared" si="32"/>
        <v>0</v>
      </c>
    </row>
    <row r="72" spans="1:62" ht="12.75">
      <c r="A72" s="43" t="s">
        <v>174</v>
      </c>
      <c r="B72" s="10">
        <f>IF(B36=0,0,B59*100/B36)</f>
        <v>27.31645982125618</v>
      </c>
      <c r="C72" s="10">
        <f aca="true" t="shared" si="33" ref="C72:BJ72">IF(C36=0,0,C59*100/C36)</f>
        <v>0</v>
      </c>
      <c r="D72" s="10">
        <f t="shared" si="33"/>
        <v>72.69391566009958</v>
      </c>
      <c r="E72" s="10">
        <f t="shared" si="33"/>
        <v>0</v>
      </c>
      <c r="F72" s="10">
        <f t="shared" si="33"/>
        <v>92.40603493722696</v>
      </c>
      <c r="G72" s="10">
        <f t="shared" si="33"/>
        <v>87.1721415839063</v>
      </c>
      <c r="H72" s="10">
        <f t="shared" si="33"/>
        <v>0.4267248025177543</v>
      </c>
      <c r="I72" s="10">
        <f t="shared" si="33"/>
        <v>0</v>
      </c>
      <c r="J72" s="10">
        <f t="shared" si="33"/>
        <v>62.53315649867374</v>
      </c>
      <c r="K72" s="10">
        <f t="shared" si="33"/>
        <v>100</v>
      </c>
      <c r="L72" s="10">
        <f t="shared" si="33"/>
        <v>87.27489209703825</v>
      </c>
      <c r="M72" s="10">
        <f t="shared" si="33"/>
        <v>30.988382813940625</v>
      </c>
      <c r="N72" s="10">
        <f t="shared" si="33"/>
        <v>34.23608128200892</v>
      </c>
      <c r="O72" s="10">
        <f t="shared" si="33"/>
        <v>0</v>
      </c>
      <c r="P72" s="10">
        <f t="shared" si="33"/>
        <v>87.37678387523907</v>
      </c>
      <c r="Q72" s="10">
        <f t="shared" si="33"/>
        <v>0</v>
      </c>
      <c r="R72" s="10">
        <f t="shared" si="33"/>
        <v>0</v>
      </c>
      <c r="S72" s="10">
        <f t="shared" si="33"/>
        <v>99.36933717336922</v>
      </c>
      <c r="T72" s="10">
        <f t="shared" si="33"/>
        <v>53.45978942193453</v>
      </c>
      <c r="U72" s="10">
        <f t="shared" si="33"/>
        <v>28.041459876592217</v>
      </c>
      <c r="V72" s="10">
        <f t="shared" si="33"/>
        <v>35.608179801292565</v>
      </c>
      <c r="W72" s="10">
        <f t="shared" si="33"/>
        <v>0</v>
      </c>
      <c r="X72" s="10">
        <f t="shared" si="33"/>
        <v>0</v>
      </c>
      <c r="Y72" s="10">
        <f t="shared" si="33"/>
        <v>0</v>
      </c>
      <c r="Z72" s="10">
        <f t="shared" si="33"/>
        <v>0</v>
      </c>
      <c r="AA72" s="10">
        <f t="shared" si="33"/>
        <v>0</v>
      </c>
      <c r="AB72" s="10">
        <f t="shared" si="33"/>
        <v>0</v>
      </c>
      <c r="AC72" s="10">
        <f t="shared" si="33"/>
        <v>23.83850902262095</v>
      </c>
      <c r="AD72" s="10">
        <f t="shared" si="33"/>
        <v>0</v>
      </c>
      <c r="AE72" s="10">
        <f t="shared" si="33"/>
        <v>0</v>
      </c>
      <c r="AF72" s="10">
        <f t="shared" si="33"/>
        <v>2.389730617077962</v>
      </c>
      <c r="AG72" s="10">
        <f t="shared" si="33"/>
        <v>34.277583753718794</v>
      </c>
      <c r="AH72" s="10">
        <f t="shared" si="33"/>
        <v>0</v>
      </c>
      <c r="AI72" s="10">
        <f t="shared" si="33"/>
        <v>68.76679926889582</v>
      </c>
      <c r="AJ72" s="10">
        <f t="shared" si="33"/>
        <v>7.027379822048359</v>
      </c>
      <c r="AK72" s="10">
        <f t="shared" si="33"/>
        <v>76.94524495677233</v>
      </c>
      <c r="AL72" s="10">
        <f t="shared" si="33"/>
        <v>0</v>
      </c>
      <c r="AM72" s="10">
        <f t="shared" si="33"/>
        <v>0</v>
      </c>
      <c r="AN72" s="10">
        <f t="shared" si="33"/>
        <v>0</v>
      </c>
      <c r="AO72" s="10">
        <f t="shared" si="33"/>
        <v>100</v>
      </c>
      <c r="AP72" s="10">
        <f t="shared" si="33"/>
        <v>0</v>
      </c>
      <c r="AQ72" s="10">
        <f t="shared" si="33"/>
        <v>100</v>
      </c>
      <c r="AR72" s="10">
        <f t="shared" si="33"/>
        <v>0</v>
      </c>
      <c r="AS72" s="10">
        <f t="shared" si="33"/>
        <v>0</v>
      </c>
      <c r="AT72" s="10">
        <f t="shared" si="33"/>
        <v>11.216414321559489</v>
      </c>
      <c r="AU72" s="10">
        <f t="shared" si="33"/>
        <v>0</v>
      </c>
      <c r="AV72" s="10">
        <f t="shared" si="33"/>
        <v>40.223575496359</v>
      </c>
      <c r="AW72" s="10">
        <f t="shared" si="33"/>
        <v>21.622058704617125</v>
      </c>
      <c r="AX72" s="10">
        <f t="shared" si="33"/>
        <v>0</v>
      </c>
      <c r="AY72" s="10">
        <f t="shared" si="33"/>
        <v>0</v>
      </c>
      <c r="AZ72" s="10">
        <f t="shared" si="33"/>
        <v>73.4937790653526</v>
      </c>
      <c r="BA72" s="10">
        <f t="shared" si="33"/>
        <v>39.47159011518686</v>
      </c>
      <c r="BB72" s="10">
        <f t="shared" si="33"/>
        <v>0</v>
      </c>
      <c r="BC72" s="10">
        <f t="shared" si="33"/>
        <v>96.92577551758761</v>
      </c>
      <c r="BD72" s="10">
        <f t="shared" si="33"/>
        <v>0</v>
      </c>
      <c r="BE72" s="10">
        <f t="shared" si="33"/>
        <v>9.990841728415619</v>
      </c>
      <c r="BF72" s="10">
        <f t="shared" si="33"/>
        <v>44.57313037723362</v>
      </c>
      <c r="BG72" s="10">
        <f t="shared" si="33"/>
        <v>60.34586554771332</v>
      </c>
      <c r="BH72" s="10">
        <f t="shared" si="33"/>
        <v>46.96948549363042</v>
      </c>
      <c r="BI72" s="10">
        <f t="shared" si="33"/>
        <v>100</v>
      </c>
      <c r="BJ72" s="44">
        <f t="shared" si="33"/>
        <v>0</v>
      </c>
    </row>
    <row r="73" spans="1:62" ht="12.75">
      <c r="A73" s="43" t="s">
        <v>175</v>
      </c>
      <c r="B73" s="10">
        <f>IF(B36=0,0,B60*100/B36)</f>
        <v>0</v>
      </c>
      <c r="C73" s="10">
        <f aca="true" t="shared" si="34" ref="C73:BJ73">IF(C36=0,0,C60*100/C36)</f>
        <v>0</v>
      </c>
      <c r="D73" s="10">
        <f t="shared" si="34"/>
        <v>0.036380628101357594</v>
      </c>
      <c r="E73" s="10">
        <f t="shared" si="34"/>
        <v>0</v>
      </c>
      <c r="F73" s="10">
        <f t="shared" si="34"/>
        <v>0</v>
      </c>
      <c r="G73" s="10">
        <f t="shared" si="34"/>
        <v>0</v>
      </c>
      <c r="H73" s="10">
        <f t="shared" si="34"/>
        <v>0</v>
      </c>
      <c r="I73" s="10">
        <f t="shared" si="34"/>
        <v>0</v>
      </c>
      <c r="J73" s="10">
        <f t="shared" si="34"/>
        <v>0</v>
      </c>
      <c r="K73" s="10">
        <f t="shared" si="34"/>
        <v>0</v>
      </c>
      <c r="L73" s="10">
        <f t="shared" si="34"/>
        <v>0</v>
      </c>
      <c r="M73" s="10">
        <f t="shared" si="34"/>
        <v>0</v>
      </c>
      <c r="N73" s="10">
        <f t="shared" si="34"/>
        <v>0</v>
      </c>
      <c r="O73" s="10">
        <f t="shared" si="34"/>
        <v>0</v>
      </c>
      <c r="P73" s="10">
        <f t="shared" si="34"/>
        <v>0</v>
      </c>
      <c r="Q73" s="10">
        <f t="shared" si="34"/>
        <v>0</v>
      </c>
      <c r="R73" s="10">
        <f t="shared" si="34"/>
        <v>8.923691284899999</v>
      </c>
      <c r="S73" s="10">
        <f t="shared" si="34"/>
        <v>0</v>
      </c>
      <c r="T73" s="10">
        <f t="shared" si="34"/>
        <v>0</v>
      </c>
      <c r="U73" s="10">
        <f t="shared" si="34"/>
        <v>0</v>
      </c>
      <c r="V73" s="10">
        <f t="shared" si="34"/>
        <v>0</v>
      </c>
      <c r="W73" s="10">
        <f t="shared" si="34"/>
        <v>0</v>
      </c>
      <c r="X73" s="10">
        <f t="shared" si="34"/>
        <v>0</v>
      </c>
      <c r="Y73" s="10">
        <f t="shared" si="34"/>
        <v>0</v>
      </c>
      <c r="Z73" s="10">
        <f t="shared" si="34"/>
        <v>0</v>
      </c>
      <c r="AA73" s="10">
        <f t="shared" si="34"/>
        <v>0</v>
      </c>
      <c r="AB73" s="10">
        <f t="shared" si="34"/>
        <v>0</v>
      </c>
      <c r="AC73" s="10">
        <f t="shared" si="34"/>
        <v>0</v>
      </c>
      <c r="AD73" s="10">
        <f t="shared" si="34"/>
        <v>0</v>
      </c>
      <c r="AE73" s="10">
        <f t="shared" si="34"/>
        <v>2.9617662897145935</v>
      </c>
      <c r="AF73" s="10">
        <f t="shared" si="34"/>
        <v>0</v>
      </c>
      <c r="AG73" s="10">
        <f t="shared" si="34"/>
        <v>6.467468632777131</v>
      </c>
      <c r="AH73" s="10">
        <f t="shared" si="34"/>
        <v>0</v>
      </c>
      <c r="AI73" s="10">
        <f t="shared" si="34"/>
        <v>0</v>
      </c>
      <c r="AJ73" s="10">
        <f t="shared" si="34"/>
        <v>0</v>
      </c>
      <c r="AK73" s="10">
        <f t="shared" si="34"/>
        <v>0</v>
      </c>
      <c r="AL73" s="10">
        <f t="shared" si="34"/>
        <v>0</v>
      </c>
      <c r="AM73" s="10">
        <f t="shared" si="34"/>
        <v>0</v>
      </c>
      <c r="AN73" s="10">
        <f t="shared" si="34"/>
        <v>0</v>
      </c>
      <c r="AO73" s="10">
        <f t="shared" si="34"/>
        <v>0</v>
      </c>
      <c r="AP73" s="10">
        <f t="shared" si="34"/>
        <v>0</v>
      </c>
      <c r="AQ73" s="10">
        <f t="shared" si="34"/>
        <v>0</v>
      </c>
      <c r="AR73" s="10">
        <f t="shared" si="34"/>
        <v>0</v>
      </c>
      <c r="AS73" s="10">
        <f t="shared" si="34"/>
        <v>0</v>
      </c>
      <c r="AT73" s="10">
        <f t="shared" si="34"/>
        <v>0</v>
      </c>
      <c r="AU73" s="10">
        <f t="shared" si="34"/>
        <v>0</v>
      </c>
      <c r="AV73" s="10">
        <f t="shared" si="34"/>
        <v>0</v>
      </c>
      <c r="AW73" s="10">
        <f t="shared" si="34"/>
        <v>0</v>
      </c>
      <c r="AX73" s="10">
        <f t="shared" si="34"/>
        <v>0</v>
      </c>
      <c r="AY73" s="10">
        <f t="shared" si="34"/>
        <v>0.05064871977679042</v>
      </c>
      <c r="AZ73" s="10">
        <f t="shared" si="34"/>
        <v>1.3346188627666649</v>
      </c>
      <c r="BA73" s="10">
        <f t="shared" si="34"/>
        <v>0</v>
      </c>
      <c r="BB73" s="10">
        <f t="shared" si="34"/>
        <v>0</v>
      </c>
      <c r="BC73" s="10">
        <f t="shared" si="34"/>
        <v>0</v>
      </c>
      <c r="BD73" s="10">
        <f t="shared" si="34"/>
        <v>0</v>
      </c>
      <c r="BE73" s="10">
        <f t="shared" si="34"/>
        <v>0</v>
      </c>
      <c r="BF73" s="10">
        <f t="shared" si="34"/>
        <v>0</v>
      </c>
      <c r="BG73" s="10">
        <f t="shared" si="34"/>
        <v>0</v>
      </c>
      <c r="BH73" s="10">
        <f t="shared" si="34"/>
        <v>0</v>
      </c>
      <c r="BI73" s="10">
        <f t="shared" si="34"/>
        <v>0</v>
      </c>
      <c r="BJ73" s="44">
        <f t="shared" si="34"/>
        <v>0</v>
      </c>
    </row>
    <row r="74" spans="1:62" ht="12.75">
      <c r="A74" s="36" t="s">
        <v>165</v>
      </c>
      <c r="B74" s="14">
        <f>IF(B36=0,0,B61*100/B36)</f>
        <v>3.388805012135705</v>
      </c>
      <c r="C74" s="14">
        <f aca="true" t="shared" si="35" ref="C74:BJ74">IF(C36=0,0,C61*100/C36)</f>
        <v>96.24028740914028</v>
      </c>
      <c r="D74" s="14">
        <f t="shared" si="35"/>
        <v>11.149938538566886</v>
      </c>
      <c r="E74" s="14">
        <f t="shared" si="35"/>
        <v>2.247769790910581</v>
      </c>
      <c r="F74" s="14">
        <f t="shared" si="35"/>
        <v>0.399923433606206</v>
      </c>
      <c r="G74" s="14">
        <f t="shared" si="35"/>
        <v>6.143366437484085</v>
      </c>
      <c r="H74" s="14">
        <f t="shared" si="35"/>
        <v>46.201588233613045</v>
      </c>
      <c r="I74" s="14">
        <f t="shared" si="35"/>
        <v>0.7706952704687847</v>
      </c>
      <c r="J74" s="14">
        <f t="shared" si="35"/>
        <v>1.6578249336870026</v>
      </c>
      <c r="K74" s="14">
        <f t="shared" si="35"/>
        <v>0</v>
      </c>
      <c r="L74" s="14">
        <f t="shared" si="35"/>
        <v>6.154189611549338</v>
      </c>
      <c r="M74" s="14">
        <f t="shared" si="35"/>
        <v>0</v>
      </c>
      <c r="N74" s="14">
        <f t="shared" si="35"/>
        <v>1.8042380029041711</v>
      </c>
      <c r="O74" s="14">
        <f t="shared" si="35"/>
        <v>15.5335888642324</v>
      </c>
      <c r="P74" s="14">
        <f t="shared" si="35"/>
        <v>0.2697268402726693</v>
      </c>
      <c r="Q74" s="14">
        <f t="shared" si="35"/>
        <v>0</v>
      </c>
      <c r="R74" s="14">
        <f t="shared" si="35"/>
        <v>0.44618456424499997</v>
      </c>
      <c r="S74" s="14">
        <f t="shared" si="35"/>
        <v>0.630662826630789</v>
      </c>
      <c r="T74" s="14">
        <f t="shared" si="35"/>
        <v>0</v>
      </c>
      <c r="U74" s="14">
        <f t="shared" si="35"/>
        <v>1.0371006284924436</v>
      </c>
      <c r="V74" s="14">
        <f t="shared" si="35"/>
        <v>12.455387286582425</v>
      </c>
      <c r="W74" s="14">
        <f t="shared" si="35"/>
        <v>0.0309216977933991</v>
      </c>
      <c r="X74" s="14">
        <f t="shared" si="35"/>
        <v>100</v>
      </c>
      <c r="Y74" s="14">
        <f t="shared" si="35"/>
        <v>5.9769481757701595</v>
      </c>
      <c r="Z74" s="14">
        <f t="shared" si="35"/>
        <v>100</v>
      </c>
      <c r="AA74" s="14">
        <f t="shared" si="35"/>
        <v>100</v>
      </c>
      <c r="AB74" s="14">
        <f t="shared" si="35"/>
        <v>2.939132675822903</v>
      </c>
      <c r="AC74" s="14">
        <f t="shared" si="35"/>
        <v>21.781614744230243</v>
      </c>
      <c r="AD74" s="14">
        <f t="shared" si="35"/>
        <v>100</v>
      </c>
      <c r="AE74" s="14">
        <f t="shared" si="35"/>
        <v>5.893914916532041</v>
      </c>
      <c r="AF74" s="14">
        <f t="shared" si="35"/>
        <v>2.6911380822950024</v>
      </c>
      <c r="AG74" s="14">
        <f t="shared" si="35"/>
        <v>10.994696675721123</v>
      </c>
      <c r="AH74" s="14">
        <f t="shared" si="35"/>
        <v>14.21782234513519</v>
      </c>
      <c r="AI74" s="14">
        <f t="shared" si="35"/>
        <v>1.7740027953983442</v>
      </c>
      <c r="AJ74" s="14">
        <f t="shared" si="35"/>
        <v>43.12423390776237</v>
      </c>
      <c r="AK74" s="14">
        <f t="shared" si="35"/>
        <v>0</v>
      </c>
      <c r="AL74" s="14">
        <f t="shared" si="35"/>
        <v>7.12795956421972</v>
      </c>
      <c r="AM74" s="14">
        <f t="shared" si="35"/>
        <v>5.207309698018554</v>
      </c>
      <c r="AN74" s="14">
        <f t="shared" si="35"/>
        <v>4.307445956765412</v>
      </c>
      <c r="AO74" s="14">
        <f t="shared" si="35"/>
        <v>0</v>
      </c>
      <c r="AP74" s="14">
        <f t="shared" si="35"/>
        <v>0</v>
      </c>
      <c r="AQ74" s="14">
        <f t="shared" si="35"/>
        <v>0</v>
      </c>
      <c r="AR74" s="14">
        <f t="shared" si="35"/>
        <v>0</v>
      </c>
      <c r="AS74" s="14">
        <f t="shared" si="35"/>
        <v>25.76581734898368</v>
      </c>
      <c r="AT74" s="14">
        <f t="shared" si="35"/>
        <v>11.570729033029822</v>
      </c>
      <c r="AU74" s="14">
        <f t="shared" si="35"/>
        <v>41.524692689238734</v>
      </c>
      <c r="AV74" s="14">
        <f t="shared" si="35"/>
        <v>6.628493184788697</v>
      </c>
      <c r="AW74" s="14">
        <f t="shared" si="35"/>
        <v>0.7358292229319965</v>
      </c>
      <c r="AX74" s="14">
        <f t="shared" si="35"/>
        <v>-6.4259638945841875</v>
      </c>
      <c r="AY74" s="14">
        <f t="shared" si="35"/>
        <v>0.42629339145465267</v>
      </c>
      <c r="AZ74" s="14">
        <f t="shared" si="35"/>
        <v>0.8005412109595219</v>
      </c>
      <c r="BA74" s="14">
        <f t="shared" si="35"/>
        <v>5.506549309332075</v>
      </c>
      <c r="BB74" s="14">
        <f t="shared" si="35"/>
        <v>2.157613000752564</v>
      </c>
      <c r="BC74" s="14">
        <f t="shared" si="35"/>
        <v>2.273909844428997</v>
      </c>
      <c r="BD74" s="14">
        <f t="shared" si="35"/>
        <v>8.681115842117356</v>
      </c>
      <c r="BE74" s="14">
        <f t="shared" si="35"/>
        <v>0</v>
      </c>
      <c r="BF74" s="14">
        <f t="shared" si="35"/>
        <v>4.963600264725348</v>
      </c>
      <c r="BG74" s="14">
        <f t="shared" si="35"/>
        <v>19.107652595296337</v>
      </c>
      <c r="BH74" s="14">
        <f t="shared" si="35"/>
        <v>5.75711578743028</v>
      </c>
      <c r="BI74" s="14">
        <f t="shared" si="35"/>
        <v>0</v>
      </c>
      <c r="BJ74" s="48">
        <f t="shared" si="35"/>
        <v>0.5253742559631877</v>
      </c>
    </row>
    <row r="75" spans="1:62" ht="12.75">
      <c r="A75" s="36" t="s">
        <v>166</v>
      </c>
      <c r="B75" s="14">
        <f>IF(B36=0,0,B62*100/B36)</f>
        <v>25.22597276365373</v>
      </c>
      <c r="C75" s="14">
        <f aca="true" t="shared" si="36" ref="C75:BJ75">IF(C36=0,0,C62*100/C36)</f>
        <v>0</v>
      </c>
      <c r="D75" s="14">
        <f t="shared" si="36"/>
        <v>12.390743516717407</v>
      </c>
      <c r="E75" s="14">
        <f t="shared" si="36"/>
        <v>97.71710880610644</v>
      </c>
      <c r="F75" s="14">
        <f t="shared" si="36"/>
        <v>4.209720353749537</v>
      </c>
      <c r="G75" s="14">
        <f t="shared" si="36"/>
        <v>6.684491978609626</v>
      </c>
      <c r="H75" s="14">
        <f t="shared" si="36"/>
        <v>51.37958251353675</v>
      </c>
      <c r="I75" s="14">
        <f t="shared" si="36"/>
        <v>0</v>
      </c>
      <c r="J75" s="14">
        <f t="shared" si="36"/>
        <v>35.80901856763926</v>
      </c>
      <c r="K75" s="14">
        <f t="shared" si="36"/>
        <v>0</v>
      </c>
      <c r="L75" s="14">
        <f t="shared" si="36"/>
        <v>1.957136478642655</v>
      </c>
      <c r="M75" s="14">
        <f t="shared" si="36"/>
        <v>47.713442743868704</v>
      </c>
      <c r="N75" s="14">
        <f t="shared" si="36"/>
        <v>13.606045718956237</v>
      </c>
      <c r="O75" s="14">
        <f t="shared" si="36"/>
        <v>0</v>
      </c>
      <c r="P75" s="14">
        <f t="shared" si="36"/>
        <v>2.9326663724192046</v>
      </c>
      <c r="Q75" s="14">
        <f t="shared" si="36"/>
        <v>0</v>
      </c>
      <c r="R75" s="14">
        <f t="shared" si="36"/>
        <v>0</v>
      </c>
      <c r="S75" s="14">
        <f t="shared" si="36"/>
        <v>0</v>
      </c>
      <c r="T75" s="14">
        <f t="shared" si="36"/>
        <v>17.042894014502846</v>
      </c>
      <c r="U75" s="14">
        <f t="shared" si="36"/>
        <v>10.050445672231122</v>
      </c>
      <c r="V75" s="14">
        <f t="shared" si="36"/>
        <v>39.8789427992669</v>
      </c>
      <c r="W75" s="14">
        <f t="shared" si="36"/>
        <v>0.04757184275907554</v>
      </c>
      <c r="X75" s="14">
        <f t="shared" si="36"/>
        <v>0</v>
      </c>
      <c r="Y75" s="14">
        <f t="shared" si="36"/>
        <v>9.530064833255647</v>
      </c>
      <c r="Z75" s="14">
        <f t="shared" si="36"/>
        <v>0</v>
      </c>
      <c r="AA75" s="14">
        <f t="shared" si="36"/>
        <v>0</v>
      </c>
      <c r="AB75" s="14">
        <f t="shared" si="36"/>
        <v>0.051782124536164854</v>
      </c>
      <c r="AC75" s="14">
        <f t="shared" si="36"/>
        <v>11.32938644689748</v>
      </c>
      <c r="AD75" s="14">
        <f t="shared" si="36"/>
        <v>0</v>
      </c>
      <c r="AE75" s="14">
        <f t="shared" si="36"/>
        <v>5.123855681206247</v>
      </c>
      <c r="AF75" s="14">
        <f t="shared" si="36"/>
        <v>2.085632013778627</v>
      </c>
      <c r="AG75" s="14">
        <f t="shared" si="36"/>
        <v>36.864571206829645</v>
      </c>
      <c r="AH75" s="14">
        <f t="shared" si="36"/>
        <v>3.3609782215560635</v>
      </c>
      <c r="AI75" s="14">
        <f t="shared" si="36"/>
        <v>6.544995161810558</v>
      </c>
      <c r="AJ75" s="14">
        <f t="shared" si="36"/>
        <v>0.41409419718668594</v>
      </c>
      <c r="AK75" s="14">
        <f t="shared" si="36"/>
        <v>0</v>
      </c>
      <c r="AL75" s="14">
        <f t="shared" si="36"/>
        <v>6.935335697070922</v>
      </c>
      <c r="AM75" s="14">
        <f t="shared" si="36"/>
        <v>0.9825112637770855</v>
      </c>
      <c r="AN75" s="14">
        <f t="shared" si="36"/>
        <v>3.728697243509093</v>
      </c>
      <c r="AO75" s="14">
        <f t="shared" si="36"/>
        <v>0</v>
      </c>
      <c r="AP75" s="14">
        <f t="shared" si="36"/>
        <v>100</v>
      </c>
      <c r="AQ75" s="14">
        <f t="shared" si="36"/>
        <v>0</v>
      </c>
      <c r="AR75" s="14">
        <f t="shared" si="36"/>
        <v>0</v>
      </c>
      <c r="AS75" s="14">
        <f t="shared" si="36"/>
        <v>0</v>
      </c>
      <c r="AT75" s="14">
        <f t="shared" si="36"/>
        <v>12.08786578659464</v>
      </c>
      <c r="AU75" s="14">
        <f t="shared" si="36"/>
        <v>0</v>
      </c>
      <c r="AV75" s="14">
        <f t="shared" si="36"/>
        <v>36.256659612871104</v>
      </c>
      <c r="AW75" s="14">
        <f t="shared" si="36"/>
        <v>28.00194064850004</v>
      </c>
      <c r="AX75" s="14">
        <f t="shared" si="36"/>
        <v>-1.0051507726158924</v>
      </c>
      <c r="AY75" s="14">
        <f t="shared" si="36"/>
        <v>0.8441453296131736</v>
      </c>
      <c r="AZ75" s="14">
        <f t="shared" si="36"/>
        <v>2.8303124158672377</v>
      </c>
      <c r="BA75" s="14">
        <f t="shared" si="36"/>
        <v>15.064813640219471</v>
      </c>
      <c r="BB75" s="14">
        <f t="shared" si="36"/>
        <v>0.8833601276090263</v>
      </c>
      <c r="BC75" s="14">
        <f t="shared" si="36"/>
        <v>0.26677154599446334</v>
      </c>
      <c r="BD75" s="14">
        <f t="shared" si="36"/>
        <v>2.684446100025965</v>
      </c>
      <c r="BE75" s="14">
        <f t="shared" si="36"/>
        <v>65.83132128881859</v>
      </c>
      <c r="BF75" s="14">
        <f t="shared" si="36"/>
        <v>47.18048596010211</v>
      </c>
      <c r="BG75" s="14">
        <f t="shared" si="36"/>
        <v>9.668932638583689</v>
      </c>
      <c r="BH75" s="14">
        <f t="shared" si="36"/>
        <v>41.372867235736734</v>
      </c>
      <c r="BI75" s="14">
        <f t="shared" si="36"/>
        <v>0</v>
      </c>
      <c r="BJ75" s="48">
        <f t="shared" si="36"/>
        <v>0</v>
      </c>
    </row>
    <row r="76" spans="1:62" ht="12.75">
      <c r="A76" s="36" t="s">
        <v>167</v>
      </c>
      <c r="B76" s="14">
        <f>IF(B36=0,0,B63*100/B36)</f>
        <v>0</v>
      </c>
      <c r="C76" s="14">
        <f aca="true" t="shared" si="37" ref="C76:BJ76">IF(C36=0,0,C63*100/C36)</f>
        <v>3.759712590859721</v>
      </c>
      <c r="D76" s="14">
        <f t="shared" si="37"/>
        <v>0</v>
      </c>
      <c r="E76" s="14">
        <f t="shared" si="37"/>
        <v>0</v>
      </c>
      <c r="F76" s="14">
        <f t="shared" si="37"/>
        <v>0</v>
      </c>
      <c r="G76" s="14">
        <f t="shared" si="37"/>
        <v>0</v>
      </c>
      <c r="H76" s="14">
        <f t="shared" si="37"/>
        <v>0.48665400490180444</v>
      </c>
      <c r="I76" s="14">
        <f t="shared" si="37"/>
        <v>0</v>
      </c>
      <c r="J76" s="14">
        <f t="shared" si="37"/>
        <v>0</v>
      </c>
      <c r="K76" s="14">
        <f t="shared" si="37"/>
        <v>0</v>
      </c>
      <c r="L76" s="14">
        <f t="shared" si="37"/>
        <v>0</v>
      </c>
      <c r="M76" s="14">
        <f t="shared" si="37"/>
        <v>0</v>
      </c>
      <c r="N76" s="14">
        <f t="shared" si="37"/>
        <v>8.397314946046762</v>
      </c>
      <c r="O76" s="14">
        <f t="shared" si="37"/>
        <v>0</v>
      </c>
      <c r="P76" s="14">
        <f t="shared" si="37"/>
        <v>0</v>
      </c>
      <c r="Q76" s="14">
        <f t="shared" si="37"/>
        <v>0</v>
      </c>
      <c r="R76" s="14">
        <f t="shared" si="37"/>
        <v>0</v>
      </c>
      <c r="S76" s="14">
        <f t="shared" si="37"/>
        <v>0</v>
      </c>
      <c r="T76" s="14">
        <f t="shared" si="37"/>
        <v>0</v>
      </c>
      <c r="U76" s="14">
        <f t="shared" si="37"/>
        <v>6.3550801286088054</v>
      </c>
      <c r="V76" s="14">
        <f t="shared" si="37"/>
        <v>0</v>
      </c>
      <c r="W76" s="14">
        <f t="shared" si="37"/>
        <v>0</v>
      </c>
      <c r="X76" s="14">
        <f t="shared" si="37"/>
        <v>0</v>
      </c>
      <c r="Y76" s="14">
        <f t="shared" si="37"/>
        <v>0</v>
      </c>
      <c r="Z76" s="14">
        <f t="shared" si="37"/>
        <v>0</v>
      </c>
      <c r="AA76" s="14">
        <f t="shared" si="37"/>
        <v>0</v>
      </c>
      <c r="AB76" s="14">
        <f t="shared" si="37"/>
        <v>0</v>
      </c>
      <c r="AC76" s="14">
        <f t="shared" si="37"/>
        <v>0</v>
      </c>
      <c r="AD76" s="14">
        <f t="shared" si="37"/>
        <v>0</v>
      </c>
      <c r="AE76" s="14">
        <f t="shared" si="37"/>
        <v>86.02046311254712</v>
      </c>
      <c r="AF76" s="14">
        <f t="shared" si="37"/>
        <v>0</v>
      </c>
      <c r="AG76" s="14">
        <f t="shared" si="37"/>
        <v>4.928211098176174</v>
      </c>
      <c r="AH76" s="14">
        <f t="shared" si="37"/>
        <v>0</v>
      </c>
      <c r="AI76" s="14">
        <f t="shared" si="37"/>
        <v>0</v>
      </c>
      <c r="AJ76" s="14">
        <f t="shared" si="37"/>
        <v>0</v>
      </c>
      <c r="AK76" s="14">
        <f t="shared" si="37"/>
        <v>0</v>
      </c>
      <c r="AL76" s="14">
        <f t="shared" si="37"/>
        <v>0</v>
      </c>
      <c r="AM76" s="14">
        <f t="shared" si="37"/>
        <v>0</v>
      </c>
      <c r="AN76" s="14">
        <f t="shared" si="37"/>
        <v>90.2939494452705</v>
      </c>
      <c r="AO76" s="14">
        <f t="shared" si="37"/>
        <v>0</v>
      </c>
      <c r="AP76" s="14">
        <f t="shared" si="37"/>
        <v>0</v>
      </c>
      <c r="AQ76" s="14">
        <f t="shared" si="37"/>
        <v>0</v>
      </c>
      <c r="AR76" s="14">
        <f t="shared" si="37"/>
        <v>18.65711879465318</v>
      </c>
      <c r="AS76" s="14">
        <f t="shared" si="37"/>
        <v>0</v>
      </c>
      <c r="AT76" s="14">
        <f t="shared" si="37"/>
        <v>0</v>
      </c>
      <c r="AU76" s="14">
        <f t="shared" si="37"/>
        <v>58.475307310761266</v>
      </c>
      <c r="AV76" s="14">
        <f t="shared" si="37"/>
        <v>0</v>
      </c>
      <c r="AW76" s="14">
        <f t="shared" si="37"/>
        <v>0</v>
      </c>
      <c r="AX76" s="14">
        <f t="shared" si="37"/>
        <v>0</v>
      </c>
      <c r="AY76" s="14">
        <f t="shared" si="37"/>
        <v>0</v>
      </c>
      <c r="AZ76" s="14">
        <f t="shared" si="37"/>
        <v>0</v>
      </c>
      <c r="BA76" s="14">
        <f t="shared" si="37"/>
        <v>0</v>
      </c>
      <c r="BB76" s="14">
        <f t="shared" si="37"/>
        <v>0</v>
      </c>
      <c r="BC76" s="14">
        <f t="shared" si="37"/>
        <v>0</v>
      </c>
      <c r="BD76" s="14">
        <f t="shared" si="37"/>
        <v>0.6754577878075145</v>
      </c>
      <c r="BE76" s="14">
        <f t="shared" si="37"/>
        <v>24.177836982765797</v>
      </c>
      <c r="BF76" s="14">
        <f t="shared" si="37"/>
        <v>0.12287037912451546</v>
      </c>
      <c r="BG76" s="14">
        <f t="shared" si="37"/>
        <v>0</v>
      </c>
      <c r="BH76" s="14">
        <f t="shared" si="37"/>
        <v>0</v>
      </c>
      <c r="BI76" s="14">
        <f t="shared" si="37"/>
        <v>0</v>
      </c>
      <c r="BJ76" s="48">
        <f t="shared" si="37"/>
        <v>0</v>
      </c>
    </row>
    <row r="77" spans="1:62" ht="12.75">
      <c r="A77" s="34" t="s">
        <v>176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39"/>
    </row>
    <row r="78" spans="1:62" ht="12.75">
      <c r="A78" s="43" t="s">
        <v>177</v>
      </c>
      <c r="B78" s="12">
        <v>38059027000</v>
      </c>
      <c r="C78" s="12">
        <v>96646000</v>
      </c>
      <c r="D78" s="12">
        <v>529042729</v>
      </c>
      <c r="E78" s="12">
        <v>122112000</v>
      </c>
      <c r="F78" s="12">
        <v>116690000</v>
      </c>
      <c r="G78" s="12">
        <v>54755000</v>
      </c>
      <c r="H78" s="12">
        <v>505000000</v>
      </c>
      <c r="I78" s="12">
        <v>1569466527</v>
      </c>
      <c r="J78" s="12">
        <v>116131000</v>
      </c>
      <c r="K78" s="12">
        <v>333052000</v>
      </c>
      <c r="L78" s="12">
        <v>41900000</v>
      </c>
      <c r="M78" s="12">
        <v>21692000</v>
      </c>
      <c r="N78" s="12">
        <v>6708833917</v>
      </c>
      <c r="O78" s="12">
        <v>72933000</v>
      </c>
      <c r="P78" s="12">
        <v>26317000</v>
      </c>
      <c r="Q78" s="12">
        <v>685520000</v>
      </c>
      <c r="R78" s="12">
        <v>631241000</v>
      </c>
      <c r="S78" s="12">
        <v>114240000</v>
      </c>
      <c r="T78" s="12">
        <v>650069000</v>
      </c>
      <c r="U78" s="12">
        <v>92879979</v>
      </c>
      <c r="V78" s="12">
        <v>85000725</v>
      </c>
      <c r="W78" s="12">
        <v>1001518000</v>
      </c>
      <c r="X78" s="12">
        <v>196817542</v>
      </c>
      <c r="Y78" s="12">
        <v>75001000</v>
      </c>
      <c r="Z78" s="12">
        <v>109243000</v>
      </c>
      <c r="AA78" s="12">
        <v>168493000</v>
      </c>
      <c r="AB78" s="12">
        <v>373492000</v>
      </c>
      <c r="AC78" s="12">
        <v>1181420000</v>
      </c>
      <c r="AD78" s="12">
        <v>61596000</v>
      </c>
      <c r="AE78" s="12">
        <v>230000000</v>
      </c>
      <c r="AF78" s="12">
        <v>62957591</v>
      </c>
      <c r="AG78" s="12">
        <v>73281000</v>
      </c>
      <c r="AH78" s="12">
        <v>72909761</v>
      </c>
      <c r="AI78" s="12">
        <v>230000000</v>
      </c>
      <c r="AJ78" s="12">
        <v>247237540</v>
      </c>
      <c r="AK78" s="12">
        <v>498205000</v>
      </c>
      <c r="AL78" s="12">
        <v>426935152</v>
      </c>
      <c r="AM78" s="12">
        <v>54721964</v>
      </c>
      <c r="AN78" s="12">
        <v>100000000</v>
      </c>
      <c r="AO78" s="12">
        <v>51920000</v>
      </c>
      <c r="AP78" s="12">
        <v>71458000</v>
      </c>
      <c r="AQ78" s="12">
        <v>123380000</v>
      </c>
      <c r="AR78" s="12">
        <v>1122021248</v>
      </c>
      <c r="AS78" s="12">
        <v>57102000</v>
      </c>
      <c r="AT78" s="12">
        <v>4257777000</v>
      </c>
      <c r="AU78" s="12">
        <v>28789000</v>
      </c>
      <c r="AV78" s="12">
        <v>400199000</v>
      </c>
      <c r="AW78" s="12">
        <v>168553000</v>
      </c>
      <c r="AX78" s="12">
        <v>74772000</v>
      </c>
      <c r="AY78" s="12">
        <v>1237932000</v>
      </c>
      <c r="AZ78" s="12">
        <v>243000000</v>
      </c>
      <c r="BA78" s="12">
        <v>1105013152</v>
      </c>
      <c r="BB78" s="12">
        <v>137410000</v>
      </c>
      <c r="BC78" s="12">
        <v>71684118</v>
      </c>
      <c r="BD78" s="12">
        <v>849557000</v>
      </c>
      <c r="BE78" s="12">
        <v>238313000</v>
      </c>
      <c r="BF78" s="12">
        <v>53570000</v>
      </c>
      <c r="BG78" s="12">
        <v>163909000</v>
      </c>
      <c r="BH78" s="12">
        <v>117850000</v>
      </c>
      <c r="BI78" s="12">
        <v>210795872</v>
      </c>
      <c r="BJ78" s="46">
        <v>1319592577</v>
      </c>
    </row>
    <row r="79" spans="1:62" ht="12.75">
      <c r="A79" s="43" t="s">
        <v>178</v>
      </c>
      <c r="B79" s="12">
        <v>1870236000</v>
      </c>
      <c r="C79" s="12">
        <v>0</v>
      </c>
      <c r="D79" s="12">
        <v>27487156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46919000</v>
      </c>
      <c r="T79" s="12">
        <v>0</v>
      </c>
      <c r="U79" s="12">
        <v>7000000</v>
      </c>
      <c r="V79" s="12">
        <v>18253000</v>
      </c>
      <c r="W79" s="12">
        <v>0</v>
      </c>
      <c r="X79" s="12">
        <v>18374276</v>
      </c>
      <c r="Y79" s="12">
        <v>0</v>
      </c>
      <c r="Z79" s="12">
        <v>0</v>
      </c>
      <c r="AA79" s="12">
        <v>0</v>
      </c>
      <c r="AB79" s="12">
        <v>4000000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40600000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104656200</v>
      </c>
      <c r="AU79" s="12">
        <v>0</v>
      </c>
      <c r="AV79" s="12">
        <v>10313515</v>
      </c>
      <c r="AW79" s="12">
        <v>13055000</v>
      </c>
      <c r="AX79" s="12">
        <v>0</v>
      </c>
      <c r="AY79" s="12">
        <v>0</v>
      </c>
      <c r="AZ79" s="12">
        <v>37059100</v>
      </c>
      <c r="BA79" s="12">
        <v>177233399</v>
      </c>
      <c r="BB79" s="12">
        <v>0</v>
      </c>
      <c r="BC79" s="12">
        <v>6500000</v>
      </c>
      <c r="BD79" s="12">
        <v>1880000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46">
        <v>13709079</v>
      </c>
    </row>
    <row r="80" spans="1:62" ht="12.75">
      <c r="A80" s="43" t="s">
        <v>179</v>
      </c>
      <c r="B80" s="12">
        <v>2489702740</v>
      </c>
      <c r="C80" s="12">
        <v>934000</v>
      </c>
      <c r="D80" s="12">
        <v>8558000</v>
      </c>
      <c r="E80" s="12">
        <v>5215000</v>
      </c>
      <c r="F80" s="12">
        <v>4310000</v>
      </c>
      <c r="G80" s="12">
        <v>891000</v>
      </c>
      <c r="H80" s="12">
        <v>0</v>
      </c>
      <c r="I80" s="12">
        <v>29644594</v>
      </c>
      <c r="J80" s="12">
        <v>9697000</v>
      </c>
      <c r="K80" s="12">
        <v>0</v>
      </c>
      <c r="L80" s="12">
        <v>2341000</v>
      </c>
      <c r="M80" s="12">
        <v>1397000</v>
      </c>
      <c r="N80" s="12">
        <v>89186000</v>
      </c>
      <c r="O80" s="12">
        <v>2365000</v>
      </c>
      <c r="P80" s="12">
        <v>2603000</v>
      </c>
      <c r="Q80" s="12">
        <v>70575000</v>
      </c>
      <c r="R80" s="12">
        <v>42820000</v>
      </c>
      <c r="S80" s="12">
        <v>2261000</v>
      </c>
      <c r="T80" s="12">
        <v>57425000</v>
      </c>
      <c r="U80" s="12">
        <v>3540000</v>
      </c>
      <c r="V80" s="12">
        <v>5730000</v>
      </c>
      <c r="W80" s="12">
        <v>22310000</v>
      </c>
      <c r="X80" s="12">
        <v>5816203</v>
      </c>
      <c r="Y80" s="12">
        <v>5816203</v>
      </c>
      <c r="Z80" s="12">
        <v>6470000</v>
      </c>
      <c r="AA80" s="12">
        <v>7636250</v>
      </c>
      <c r="AB80" s="12">
        <v>14196271</v>
      </c>
      <c r="AC80" s="12">
        <v>0</v>
      </c>
      <c r="AD80" s="12">
        <v>0</v>
      </c>
      <c r="AE80" s="12">
        <v>0</v>
      </c>
      <c r="AF80" s="12">
        <v>7364000</v>
      </c>
      <c r="AG80" s="12">
        <v>0</v>
      </c>
      <c r="AH80" s="12">
        <v>3891145</v>
      </c>
      <c r="AI80" s="12">
        <v>19143500</v>
      </c>
      <c r="AJ80" s="12">
        <v>5159000</v>
      </c>
      <c r="AK80" s="12">
        <v>10017771</v>
      </c>
      <c r="AL80" s="12">
        <v>25646119</v>
      </c>
      <c r="AM80" s="12">
        <v>3465711</v>
      </c>
      <c r="AN80" s="12">
        <v>3310000</v>
      </c>
      <c r="AO80" s="12">
        <v>328000</v>
      </c>
      <c r="AP80" s="12">
        <v>375000</v>
      </c>
      <c r="AQ80" s="12">
        <v>0</v>
      </c>
      <c r="AR80" s="12">
        <v>0</v>
      </c>
      <c r="AS80" s="12">
        <v>2400000</v>
      </c>
      <c r="AT80" s="12">
        <v>240279400</v>
      </c>
      <c r="AU80" s="12">
        <v>424000</v>
      </c>
      <c r="AV80" s="12">
        <v>8548000</v>
      </c>
      <c r="AW80" s="12">
        <v>2731000</v>
      </c>
      <c r="AX80" s="12">
        <v>4661000</v>
      </c>
      <c r="AY80" s="12">
        <v>45836000</v>
      </c>
      <c r="AZ80" s="12">
        <v>11523000</v>
      </c>
      <c r="BA80" s="12">
        <v>65278800</v>
      </c>
      <c r="BB80" s="12">
        <v>9565000</v>
      </c>
      <c r="BC80" s="12">
        <v>4447400</v>
      </c>
      <c r="BD80" s="12">
        <v>37660692</v>
      </c>
      <c r="BE80" s="12">
        <v>4090000</v>
      </c>
      <c r="BF80" s="12">
        <v>1477000</v>
      </c>
      <c r="BG80" s="12">
        <v>6345414</v>
      </c>
      <c r="BH80" s="12">
        <v>2407000</v>
      </c>
      <c r="BI80" s="12">
        <v>17285000</v>
      </c>
      <c r="BJ80" s="46">
        <v>62526000</v>
      </c>
    </row>
    <row r="81" spans="1:62" ht="12.75">
      <c r="A81" s="43" t="s">
        <v>180</v>
      </c>
      <c r="B81" s="10">
        <f>IF(B164=0,0,B79*100/B164)</f>
        <v>101.13860451767316</v>
      </c>
      <c r="C81" s="10">
        <f aca="true" t="shared" si="38" ref="C81:BJ81">IF(C164=0,0,C79*100/C164)</f>
        <v>0</v>
      </c>
      <c r="D81" s="10">
        <f t="shared" si="38"/>
        <v>183.86057525083612</v>
      </c>
      <c r="E81" s="10">
        <f t="shared" si="38"/>
        <v>0</v>
      </c>
      <c r="F81" s="10">
        <f t="shared" si="38"/>
        <v>0</v>
      </c>
      <c r="G81" s="10">
        <f t="shared" si="38"/>
        <v>0</v>
      </c>
      <c r="H81" s="10">
        <f t="shared" si="38"/>
        <v>0</v>
      </c>
      <c r="I81" s="10">
        <f t="shared" si="38"/>
        <v>0</v>
      </c>
      <c r="J81" s="10">
        <f t="shared" si="38"/>
        <v>0</v>
      </c>
      <c r="K81" s="10">
        <f t="shared" si="38"/>
        <v>0</v>
      </c>
      <c r="L81" s="10">
        <f t="shared" si="38"/>
        <v>0</v>
      </c>
      <c r="M81" s="10">
        <f t="shared" si="38"/>
        <v>0</v>
      </c>
      <c r="N81" s="10">
        <f t="shared" si="38"/>
        <v>0</v>
      </c>
      <c r="O81" s="10">
        <f t="shared" si="38"/>
        <v>0</v>
      </c>
      <c r="P81" s="10">
        <f t="shared" si="38"/>
        <v>0</v>
      </c>
      <c r="Q81" s="10">
        <f t="shared" si="38"/>
        <v>0</v>
      </c>
      <c r="R81" s="10">
        <f t="shared" si="38"/>
        <v>0</v>
      </c>
      <c r="S81" s="10">
        <f t="shared" si="38"/>
        <v>938.38</v>
      </c>
      <c r="T81" s="10">
        <f t="shared" si="38"/>
        <v>0</v>
      </c>
      <c r="U81" s="10">
        <f t="shared" si="38"/>
        <v>52.18031339645312</v>
      </c>
      <c r="V81" s="10">
        <f t="shared" si="38"/>
        <v>260.75714285714287</v>
      </c>
      <c r="W81" s="10">
        <f t="shared" si="38"/>
        <v>0</v>
      </c>
      <c r="X81" s="10">
        <f t="shared" si="38"/>
        <v>284.872496124031</v>
      </c>
      <c r="Y81" s="10">
        <f t="shared" si="38"/>
        <v>0</v>
      </c>
      <c r="Z81" s="10">
        <f t="shared" si="38"/>
        <v>0</v>
      </c>
      <c r="AA81" s="10">
        <f t="shared" si="38"/>
        <v>0</v>
      </c>
      <c r="AB81" s="10">
        <f t="shared" si="38"/>
        <v>58.745777647231606</v>
      </c>
      <c r="AC81" s="10">
        <f t="shared" si="38"/>
        <v>0</v>
      </c>
      <c r="AD81" s="10">
        <f t="shared" si="38"/>
        <v>0</v>
      </c>
      <c r="AE81" s="10">
        <f t="shared" si="38"/>
        <v>0</v>
      </c>
      <c r="AF81" s="10">
        <f t="shared" si="38"/>
        <v>0</v>
      </c>
      <c r="AG81" s="10">
        <f t="shared" si="38"/>
        <v>0</v>
      </c>
      <c r="AH81" s="10">
        <f t="shared" si="38"/>
        <v>0</v>
      </c>
      <c r="AI81" s="10">
        <f t="shared" si="38"/>
        <v>0</v>
      </c>
      <c r="AJ81" s="10">
        <f t="shared" si="38"/>
        <v>1230.6823042131468</v>
      </c>
      <c r="AK81" s="10">
        <f t="shared" si="38"/>
        <v>0</v>
      </c>
      <c r="AL81" s="10">
        <f t="shared" si="38"/>
        <v>0</v>
      </c>
      <c r="AM81" s="10">
        <f t="shared" si="38"/>
        <v>0</v>
      </c>
      <c r="AN81" s="10">
        <f t="shared" si="38"/>
        <v>0</v>
      </c>
      <c r="AO81" s="10">
        <f t="shared" si="38"/>
        <v>0</v>
      </c>
      <c r="AP81" s="10">
        <f t="shared" si="38"/>
        <v>0</v>
      </c>
      <c r="AQ81" s="10">
        <f t="shared" si="38"/>
        <v>0</v>
      </c>
      <c r="AR81" s="10">
        <f t="shared" si="38"/>
        <v>0</v>
      </c>
      <c r="AS81" s="10">
        <f t="shared" si="38"/>
        <v>0</v>
      </c>
      <c r="AT81" s="10">
        <f t="shared" si="38"/>
        <v>98.52999879492664</v>
      </c>
      <c r="AU81" s="10">
        <f t="shared" si="38"/>
        <v>0</v>
      </c>
      <c r="AV81" s="10">
        <f t="shared" si="38"/>
        <v>117.14086300325862</v>
      </c>
      <c r="AW81" s="10">
        <f t="shared" si="38"/>
        <v>290.1111111111111</v>
      </c>
      <c r="AX81" s="10">
        <f t="shared" si="38"/>
        <v>0</v>
      </c>
      <c r="AY81" s="10">
        <f t="shared" si="38"/>
        <v>0</v>
      </c>
      <c r="AZ81" s="10">
        <f t="shared" si="38"/>
        <v>778.6976270578152</v>
      </c>
      <c r="BA81" s="10">
        <f t="shared" si="38"/>
        <v>360.2790502166877</v>
      </c>
      <c r="BB81" s="10">
        <f t="shared" si="38"/>
        <v>0</v>
      </c>
      <c r="BC81" s="10">
        <f t="shared" si="38"/>
        <v>99.5670670743504</v>
      </c>
      <c r="BD81" s="10">
        <f t="shared" si="38"/>
        <v>5.635491606714628</v>
      </c>
      <c r="BE81" s="10">
        <f t="shared" si="38"/>
        <v>0</v>
      </c>
      <c r="BF81" s="10">
        <f t="shared" si="38"/>
        <v>0</v>
      </c>
      <c r="BG81" s="10">
        <f t="shared" si="38"/>
        <v>0</v>
      </c>
      <c r="BH81" s="10">
        <f t="shared" si="38"/>
        <v>0</v>
      </c>
      <c r="BI81" s="10">
        <f t="shared" si="38"/>
        <v>0</v>
      </c>
      <c r="BJ81" s="44">
        <f t="shared" si="38"/>
        <v>59.604691304347824</v>
      </c>
    </row>
    <row r="82" spans="1:62" ht="12.75">
      <c r="A82" s="43" t="s">
        <v>181</v>
      </c>
      <c r="B82" s="10">
        <f>IF(B78=0,0,B80*100/B78)</f>
        <v>6.5416878366333435</v>
      </c>
      <c r="C82" s="10">
        <f aca="true" t="shared" si="39" ref="C82:BJ82">IF(C78=0,0,C80*100/C78)</f>
        <v>0.9664135090950479</v>
      </c>
      <c r="D82" s="10">
        <f t="shared" si="39"/>
        <v>1.6176387143957893</v>
      </c>
      <c r="E82" s="10">
        <f t="shared" si="39"/>
        <v>4.270669549266247</v>
      </c>
      <c r="F82" s="10">
        <f t="shared" si="39"/>
        <v>3.693547004884737</v>
      </c>
      <c r="G82" s="10">
        <f t="shared" si="39"/>
        <v>1.627248653091042</v>
      </c>
      <c r="H82" s="10">
        <f t="shared" si="39"/>
        <v>0</v>
      </c>
      <c r="I82" s="10">
        <f t="shared" si="39"/>
        <v>1.8888325102839227</v>
      </c>
      <c r="J82" s="10">
        <f t="shared" si="39"/>
        <v>8.350052957435999</v>
      </c>
      <c r="K82" s="10">
        <f t="shared" si="39"/>
        <v>0</v>
      </c>
      <c r="L82" s="10">
        <f t="shared" si="39"/>
        <v>5.587112171837709</v>
      </c>
      <c r="M82" s="10">
        <f t="shared" si="39"/>
        <v>6.440162271805274</v>
      </c>
      <c r="N82" s="10">
        <f t="shared" si="39"/>
        <v>1.3293815453383804</v>
      </c>
      <c r="O82" s="10">
        <f t="shared" si="39"/>
        <v>3.2427022061343975</v>
      </c>
      <c r="P82" s="10">
        <f t="shared" si="39"/>
        <v>9.89094501652924</v>
      </c>
      <c r="Q82" s="10">
        <f t="shared" si="39"/>
        <v>10.295104446259774</v>
      </c>
      <c r="R82" s="10">
        <f t="shared" si="39"/>
        <v>6.783463051354396</v>
      </c>
      <c r="S82" s="10">
        <f t="shared" si="39"/>
        <v>1.9791666666666667</v>
      </c>
      <c r="T82" s="10">
        <f t="shared" si="39"/>
        <v>8.833677655756542</v>
      </c>
      <c r="U82" s="10">
        <f t="shared" si="39"/>
        <v>3.8113703707878743</v>
      </c>
      <c r="V82" s="10">
        <f t="shared" si="39"/>
        <v>6.741118972808762</v>
      </c>
      <c r="W82" s="10">
        <f t="shared" si="39"/>
        <v>2.2276184751547152</v>
      </c>
      <c r="X82" s="10">
        <f t="shared" si="39"/>
        <v>2.9551242947643357</v>
      </c>
      <c r="Y82" s="10">
        <f t="shared" si="39"/>
        <v>7.754833935547526</v>
      </c>
      <c r="Z82" s="10">
        <f t="shared" si="39"/>
        <v>5.922576274910063</v>
      </c>
      <c r="AA82" s="10">
        <f t="shared" si="39"/>
        <v>4.532087386419614</v>
      </c>
      <c r="AB82" s="10">
        <f t="shared" si="39"/>
        <v>3.8009571824831587</v>
      </c>
      <c r="AC82" s="10">
        <f t="shared" si="39"/>
        <v>0</v>
      </c>
      <c r="AD82" s="10">
        <f t="shared" si="39"/>
        <v>0</v>
      </c>
      <c r="AE82" s="10">
        <f t="shared" si="39"/>
        <v>0</v>
      </c>
      <c r="AF82" s="10">
        <f t="shared" si="39"/>
        <v>11.696762666792635</v>
      </c>
      <c r="AG82" s="10">
        <f t="shared" si="39"/>
        <v>0</v>
      </c>
      <c r="AH82" s="10">
        <f t="shared" si="39"/>
        <v>5.336932869660621</v>
      </c>
      <c r="AI82" s="10">
        <f t="shared" si="39"/>
        <v>8.323260869565217</v>
      </c>
      <c r="AJ82" s="10">
        <f t="shared" si="39"/>
        <v>2.0866572285098774</v>
      </c>
      <c r="AK82" s="10">
        <f t="shared" si="39"/>
        <v>2.010772874619885</v>
      </c>
      <c r="AL82" s="10">
        <f t="shared" si="39"/>
        <v>6.00702914244925</v>
      </c>
      <c r="AM82" s="10">
        <f t="shared" si="39"/>
        <v>6.3333088702737355</v>
      </c>
      <c r="AN82" s="10">
        <f t="shared" si="39"/>
        <v>3.31</v>
      </c>
      <c r="AO82" s="10">
        <f t="shared" si="39"/>
        <v>0.6317411402157165</v>
      </c>
      <c r="AP82" s="10">
        <f t="shared" si="39"/>
        <v>0.5247837890788994</v>
      </c>
      <c r="AQ82" s="10">
        <f t="shared" si="39"/>
        <v>0</v>
      </c>
      <c r="AR82" s="10">
        <f t="shared" si="39"/>
        <v>0</v>
      </c>
      <c r="AS82" s="10">
        <f t="shared" si="39"/>
        <v>4.203005148681307</v>
      </c>
      <c r="AT82" s="10">
        <f t="shared" si="39"/>
        <v>5.643306354466192</v>
      </c>
      <c r="AU82" s="10">
        <f t="shared" si="39"/>
        <v>1.4727847441731217</v>
      </c>
      <c r="AV82" s="10">
        <f t="shared" si="39"/>
        <v>2.135937371157849</v>
      </c>
      <c r="AW82" s="10">
        <f t="shared" si="39"/>
        <v>1.6202618760864536</v>
      </c>
      <c r="AX82" s="10">
        <f t="shared" si="39"/>
        <v>6.233616861926924</v>
      </c>
      <c r="AY82" s="10">
        <f t="shared" si="39"/>
        <v>3.702626638619892</v>
      </c>
      <c r="AZ82" s="10">
        <f t="shared" si="39"/>
        <v>4.741975308641975</v>
      </c>
      <c r="BA82" s="10">
        <f t="shared" si="39"/>
        <v>5.9075133976323935</v>
      </c>
      <c r="BB82" s="10">
        <f t="shared" si="39"/>
        <v>6.96091987482716</v>
      </c>
      <c r="BC82" s="10">
        <f t="shared" si="39"/>
        <v>6.204163661468221</v>
      </c>
      <c r="BD82" s="10">
        <f t="shared" si="39"/>
        <v>4.432980011935633</v>
      </c>
      <c r="BE82" s="10">
        <f t="shared" si="39"/>
        <v>1.7162303357349369</v>
      </c>
      <c r="BF82" s="10">
        <f t="shared" si="39"/>
        <v>2.7571401904050776</v>
      </c>
      <c r="BG82" s="10">
        <f t="shared" si="39"/>
        <v>3.8713029790920572</v>
      </c>
      <c r="BH82" s="10">
        <f t="shared" si="39"/>
        <v>2.0424268137462875</v>
      </c>
      <c r="BI82" s="10">
        <f t="shared" si="39"/>
        <v>8.199875944439746</v>
      </c>
      <c r="BJ82" s="44">
        <f t="shared" si="39"/>
        <v>4.7382806700950395</v>
      </c>
    </row>
    <row r="83" spans="1:62" ht="12.75">
      <c r="A83" s="43" t="s">
        <v>182</v>
      </c>
      <c r="B83" s="10">
        <f>IF(B78=0,0,(B80+B79)*100/B78)</f>
        <v>11.45572833483105</v>
      </c>
      <c r="C83" s="10">
        <f aca="true" t="shared" si="40" ref="C83:BJ83">IF(C78=0,0,(C80+C79)*100/C78)</f>
        <v>0.9664135090950479</v>
      </c>
      <c r="D83" s="10">
        <f t="shared" si="40"/>
        <v>6.813278781495171</v>
      </c>
      <c r="E83" s="10">
        <f t="shared" si="40"/>
        <v>4.270669549266247</v>
      </c>
      <c r="F83" s="10">
        <f t="shared" si="40"/>
        <v>3.693547004884737</v>
      </c>
      <c r="G83" s="10">
        <f t="shared" si="40"/>
        <v>1.627248653091042</v>
      </c>
      <c r="H83" s="10">
        <f t="shared" si="40"/>
        <v>0</v>
      </c>
      <c r="I83" s="10">
        <f t="shared" si="40"/>
        <v>1.8888325102839227</v>
      </c>
      <c r="J83" s="10">
        <f t="shared" si="40"/>
        <v>8.350052957435999</v>
      </c>
      <c r="K83" s="10">
        <f t="shared" si="40"/>
        <v>0</v>
      </c>
      <c r="L83" s="10">
        <f t="shared" si="40"/>
        <v>5.587112171837709</v>
      </c>
      <c r="M83" s="10">
        <f t="shared" si="40"/>
        <v>6.440162271805274</v>
      </c>
      <c r="N83" s="10">
        <f t="shared" si="40"/>
        <v>1.3293815453383804</v>
      </c>
      <c r="O83" s="10">
        <f t="shared" si="40"/>
        <v>3.2427022061343975</v>
      </c>
      <c r="P83" s="10">
        <f t="shared" si="40"/>
        <v>9.89094501652924</v>
      </c>
      <c r="Q83" s="10">
        <f t="shared" si="40"/>
        <v>10.295104446259774</v>
      </c>
      <c r="R83" s="10">
        <f t="shared" si="40"/>
        <v>6.783463051354396</v>
      </c>
      <c r="S83" s="10">
        <f t="shared" si="40"/>
        <v>43.049719887955185</v>
      </c>
      <c r="T83" s="10">
        <f t="shared" si="40"/>
        <v>8.833677655756542</v>
      </c>
      <c r="U83" s="10">
        <f t="shared" si="40"/>
        <v>11.347978448617004</v>
      </c>
      <c r="V83" s="10">
        <f t="shared" si="40"/>
        <v>28.21505345983814</v>
      </c>
      <c r="W83" s="10">
        <f t="shared" si="40"/>
        <v>2.2276184751547152</v>
      </c>
      <c r="X83" s="10">
        <f t="shared" si="40"/>
        <v>12.29081450473556</v>
      </c>
      <c r="Y83" s="10">
        <f t="shared" si="40"/>
        <v>7.754833935547526</v>
      </c>
      <c r="Z83" s="10">
        <f t="shared" si="40"/>
        <v>5.922576274910063</v>
      </c>
      <c r="AA83" s="10">
        <f t="shared" si="40"/>
        <v>4.532087386419614</v>
      </c>
      <c r="AB83" s="10">
        <f t="shared" si="40"/>
        <v>4.871930590213445</v>
      </c>
      <c r="AC83" s="10">
        <f t="shared" si="40"/>
        <v>0</v>
      </c>
      <c r="AD83" s="10">
        <f t="shared" si="40"/>
        <v>0</v>
      </c>
      <c r="AE83" s="10">
        <f t="shared" si="40"/>
        <v>0</v>
      </c>
      <c r="AF83" s="10">
        <f t="shared" si="40"/>
        <v>11.696762666792635</v>
      </c>
      <c r="AG83" s="10">
        <f t="shared" si="40"/>
        <v>0</v>
      </c>
      <c r="AH83" s="10">
        <f t="shared" si="40"/>
        <v>5.336932869660621</v>
      </c>
      <c r="AI83" s="10">
        <f t="shared" si="40"/>
        <v>8.323260869565217</v>
      </c>
      <c r="AJ83" s="10">
        <f t="shared" si="40"/>
        <v>18.508111672685306</v>
      </c>
      <c r="AK83" s="10">
        <f t="shared" si="40"/>
        <v>2.010772874619885</v>
      </c>
      <c r="AL83" s="10">
        <f t="shared" si="40"/>
        <v>6.00702914244925</v>
      </c>
      <c r="AM83" s="10">
        <f t="shared" si="40"/>
        <v>6.3333088702737355</v>
      </c>
      <c r="AN83" s="10">
        <f t="shared" si="40"/>
        <v>3.31</v>
      </c>
      <c r="AO83" s="10">
        <f t="shared" si="40"/>
        <v>0.6317411402157165</v>
      </c>
      <c r="AP83" s="10">
        <f t="shared" si="40"/>
        <v>0.5247837890788994</v>
      </c>
      <c r="AQ83" s="10">
        <f t="shared" si="40"/>
        <v>0</v>
      </c>
      <c r="AR83" s="10">
        <f t="shared" si="40"/>
        <v>0</v>
      </c>
      <c r="AS83" s="10">
        <f t="shared" si="40"/>
        <v>4.203005148681307</v>
      </c>
      <c r="AT83" s="10">
        <f t="shared" si="40"/>
        <v>8.10130732539539</v>
      </c>
      <c r="AU83" s="10">
        <f t="shared" si="40"/>
        <v>1.4727847441731217</v>
      </c>
      <c r="AV83" s="10">
        <f t="shared" si="40"/>
        <v>4.71303401557725</v>
      </c>
      <c r="AW83" s="10">
        <f t="shared" si="40"/>
        <v>9.365600137642167</v>
      </c>
      <c r="AX83" s="10">
        <f t="shared" si="40"/>
        <v>6.233616861926924</v>
      </c>
      <c r="AY83" s="10">
        <f t="shared" si="40"/>
        <v>3.702626638619892</v>
      </c>
      <c r="AZ83" s="10">
        <f t="shared" si="40"/>
        <v>19.99263374485597</v>
      </c>
      <c r="BA83" s="10">
        <f t="shared" si="40"/>
        <v>21.946544125838603</v>
      </c>
      <c r="BB83" s="10">
        <f t="shared" si="40"/>
        <v>6.96091987482716</v>
      </c>
      <c r="BC83" s="10">
        <f t="shared" si="40"/>
        <v>15.271723089345956</v>
      </c>
      <c r="BD83" s="10">
        <f t="shared" si="40"/>
        <v>4.654271814604552</v>
      </c>
      <c r="BE83" s="10">
        <f t="shared" si="40"/>
        <v>1.7162303357349369</v>
      </c>
      <c r="BF83" s="10">
        <f t="shared" si="40"/>
        <v>2.7571401904050776</v>
      </c>
      <c r="BG83" s="10">
        <f t="shared" si="40"/>
        <v>3.8713029790920572</v>
      </c>
      <c r="BH83" s="10">
        <f t="shared" si="40"/>
        <v>2.0424268137462875</v>
      </c>
      <c r="BI83" s="10">
        <f t="shared" si="40"/>
        <v>8.199875944439746</v>
      </c>
      <c r="BJ83" s="44">
        <f t="shared" si="40"/>
        <v>5.777167917488217</v>
      </c>
    </row>
    <row r="84" spans="1:62" ht="12.75">
      <c r="A84" s="43" t="s">
        <v>183</v>
      </c>
      <c r="B84" s="10">
        <f>IF(B78=0,0,B164*100/B78)</f>
        <v>4.858718905241587</v>
      </c>
      <c r="C84" s="10">
        <f aca="true" t="shared" si="41" ref="C84:BJ84">IF(C78=0,0,C164*100/C78)</f>
        <v>6.622105415640585</v>
      </c>
      <c r="D84" s="10">
        <f t="shared" si="41"/>
        <v>2.8258587029933455</v>
      </c>
      <c r="E84" s="10">
        <f t="shared" si="41"/>
        <v>5.159198113207547</v>
      </c>
      <c r="F84" s="10">
        <f t="shared" si="41"/>
        <v>4.645653440740423</v>
      </c>
      <c r="G84" s="10">
        <f t="shared" si="41"/>
        <v>4.730161629074971</v>
      </c>
      <c r="H84" s="10">
        <f t="shared" si="41"/>
        <v>9.634142178217822</v>
      </c>
      <c r="I84" s="10">
        <f t="shared" si="41"/>
        <v>3.6921725951534103</v>
      </c>
      <c r="J84" s="10">
        <f t="shared" si="41"/>
        <v>6.8887721624716916</v>
      </c>
      <c r="K84" s="10">
        <f t="shared" si="41"/>
        <v>2.9136675353998776</v>
      </c>
      <c r="L84" s="10">
        <f t="shared" si="41"/>
        <v>14.427207637231504</v>
      </c>
      <c r="M84" s="10">
        <f t="shared" si="41"/>
        <v>5.99299280840863</v>
      </c>
      <c r="N84" s="10">
        <f t="shared" si="41"/>
        <v>2.3551037774184924</v>
      </c>
      <c r="O84" s="10">
        <f t="shared" si="41"/>
        <v>2.893066238876777</v>
      </c>
      <c r="P84" s="10">
        <f t="shared" si="41"/>
        <v>18.43063419082722</v>
      </c>
      <c r="Q84" s="10">
        <f t="shared" si="41"/>
        <v>7.353566197922745</v>
      </c>
      <c r="R84" s="10">
        <f t="shared" si="41"/>
        <v>14.911119366454333</v>
      </c>
      <c r="S84" s="10">
        <f t="shared" si="41"/>
        <v>4.3767507002801125</v>
      </c>
      <c r="T84" s="10">
        <f t="shared" si="41"/>
        <v>5.384043847653095</v>
      </c>
      <c r="U84" s="10">
        <f t="shared" si="41"/>
        <v>14.443393661835346</v>
      </c>
      <c r="V84" s="10">
        <f t="shared" si="41"/>
        <v>8.235223876031645</v>
      </c>
      <c r="W84" s="10">
        <f t="shared" si="41"/>
        <v>3.5985280344437145</v>
      </c>
      <c r="X84" s="10">
        <f t="shared" si="41"/>
        <v>3.2771469120369363</v>
      </c>
      <c r="Y84" s="10">
        <f t="shared" si="41"/>
        <v>5.466593778749616</v>
      </c>
      <c r="Z84" s="10">
        <f t="shared" si="41"/>
        <v>8.487042648041522</v>
      </c>
      <c r="AA84" s="10">
        <f t="shared" si="41"/>
        <v>12.586279548705287</v>
      </c>
      <c r="AB84" s="10">
        <f t="shared" si="41"/>
        <v>1.8230644833088794</v>
      </c>
      <c r="AC84" s="10">
        <f t="shared" si="41"/>
        <v>19.428297557176958</v>
      </c>
      <c r="AD84" s="10">
        <f t="shared" si="41"/>
        <v>3.406204948373271</v>
      </c>
      <c r="AE84" s="10">
        <f t="shared" si="41"/>
        <v>0.7248660869565218</v>
      </c>
      <c r="AF84" s="10">
        <f t="shared" si="41"/>
        <v>2.5811025710942466</v>
      </c>
      <c r="AG84" s="10">
        <f t="shared" si="41"/>
        <v>1.7415578390032886</v>
      </c>
      <c r="AH84" s="10">
        <f t="shared" si="41"/>
        <v>4.964955241041046</v>
      </c>
      <c r="AI84" s="10">
        <f t="shared" si="41"/>
        <v>7.9245</v>
      </c>
      <c r="AJ84" s="10">
        <f t="shared" si="41"/>
        <v>1.334337414941113</v>
      </c>
      <c r="AK84" s="10">
        <f t="shared" si="41"/>
        <v>0</v>
      </c>
      <c r="AL84" s="10">
        <f t="shared" si="41"/>
        <v>7.395453584014089</v>
      </c>
      <c r="AM84" s="10">
        <f t="shared" si="41"/>
        <v>2.297136118871757</v>
      </c>
      <c r="AN84" s="10">
        <f t="shared" si="41"/>
        <v>0.507017</v>
      </c>
      <c r="AO84" s="10">
        <f t="shared" si="41"/>
        <v>2.7542372881355934</v>
      </c>
      <c r="AP84" s="10">
        <f t="shared" si="41"/>
        <v>4.52743289764617</v>
      </c>
      <c r="AQ84" s="10">
        <f t="shared" si="41"/>
        <v>5.430377694926245</v>
      </c>
      <c r="AR84" s="10">
        <f t="shared" si="41"/>
        <v>0.21460048143402005</v>
      </c>
      <c r="AS84" s="10">
        <f t="shared" si="41"/>
        <v>3.502504290567756</v>
      </c>
      <c r="AT84" s="10">
        <f t="shared" si="41"/>
        <v>2.494672689527892</v>
      </c>
      <c r="AU84" s="10">
        <f t="shared" si="41"/>
        <v>3.504810865261037</v>
      </c>
      <c r="AV84" s="10">
        <f t="shared" si="41"/>
        <v>2.1999980009945053</v>
      </c>
      <c r="AW84" s="10">
        <f t="shared" si="41"/>
        <v>2.6697833915741636</v>
      </c>
      <c r="AX84" s="10">
        <f t="shared" si="41"/>
        <v>3.272615417535976</v>
      </c>
      <c r="AY84" s="10">
        <f t="shared" si="41"/>
        <v>3.418443177815906</v>
      </c>
      <c r="AZ84" s="10">
        <f t="shared" si="41"/>
        <v>1.9584827160493827</v>
      </c>
      <c r="BA84" s="10">
        <f t="shared" si="41"/>
        <v>4.451835519872618</v>
      </c>
      <c r="BB84" s="10">
        <f t="shared" si="41"/>
        <v>2.183247216359799</v>
      </c>
      <c r="BC84" s="10">
        <f t="shared" si="41"/>
        <v>9.10698657127929</v>
      </c>
      <c r="BD84" s="10">
        <f t="shared" si="41"/>
        <v>3.926752413316587</v>
      </c>
      <c r="BE84" s="10">
        <f t="shared" si="41"/>
        <v>1.8882729855274365</v>
      </c>
      <c r="BF84" s="10">
        <f t="shared" si="41"/>
        <v>3.3048497293261154</v>
      </c>
      <c r="BG84" s="10">
        <f t="shared" si="41"/>
        <v>2.44037850270577</v>
      </c>
      <c r="BH84" s="10">
        <f t="shared" si="41"/>
        <v>1.824352991090369</v>
      </c>
      <c r="BI84" s="10">
        <f t="shared" si="41"/>
        <v>1.6175625109015417</v>
      </c>
      <c r="BJ84" s="44">
        <f t="shared" si="41"/>
        <v>1.74296221431382</v>
      </c>
    </row>
    <row r="85" spans="1:62" ht="12.75">
      <c r="A85" s="34" t="s">
        <v>184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39"/>
    </row>
    <row r="86" spans="1:62" ht="12.75">
      <c r="A86" s="36" t="s">
        <v>185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40"/>
    </row>
    <row r="87" spans="1:62" ht="12.75">
      <c r="A87" s="41" t="s">
        <v>186</v>
      </c>
      <c r="B87" s="15">
        <v>0.7</v>
      </c>
      <c r="C87" s="15">
        <v>0</v>
      </c>
      <c r="D87" s="15">
        <v>0</v>
      </c>
      <c r="E87" s="15">
        <v>23.4</v>
      </c>
      <c r="F87" s="15">
        <v>0</v>
      </c>
      <c r="G87" s="15">
        <v>0</v>
      </c>
      <c r="H87" s="15">
        <v>0</v>
      </c>
      <c r="I87" s="15">
        <v>0</v>
      </c>
      <c r="J87" s="15">
        <v>6</v>
      </c>
      <c r="K87" s="15">
        <v>6</v>
      </c>
      <c r="L87" s="15">
        <v>0</v>
      </c>
      <c r="M87" s="15">
        <v>6</v>
      </c>
      <c r="N87" s="15">
        <v>6.9</v>
      </c>
      <c r="O87" s="15">
        <v>0</v>
      </c>
      <c r="P87" s="15">
        <v>4</v>
      </c>
      <c r="Q87" s="15">
        <v>0</v>
      </c>
      <c r="R87" s="15">
        <v>10</v>
      </c>
      <c r="S87" s="15">
        <v>0</v>
      </c>
      <c r="T87" s="15">
        <v>8</v>
      </c>
      <c r="U87" s="15">
        <v>0</v>
      </c>
      <c r="V87" s="15">
        <v>0</v>
      </c>
      <c r="W87" s="15">
        <v>0</v>
      </c>
      <c r="X87" s="15">
        <v>-22.7</v>
      </c>
      <c r="Y87" s="15">
        <v>0</v>
      </c>
      <c r="Z87" s="15">
        <v>0</v>
      </c>
      <c r="AA87" s="15">
        <v>0</v>
      </c>
      <c r="AB87" s="15">
        <v>0</v>
      </c>
      <c r="AC87" s="15">
        <v>-100</v>
      </c>
      <c r="AD87" s="15">
        <v>18.8</v>
      </c>
      <c r="AE87" s="15">
        <v>0</v>
      </c>
      <c r="AF87" s="15">
        <v>0</v>
      </c>
      <c r="AG87" s="15">
        <v>0</v>
      </c>
      <c r="AH87" s="15">
        <v>0</v>
      </c>
      <c r="AI87" s="15">
        <v>10</v>
      </c>
      <c r="AJ87" s="15">
        <v>-98.9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7.5</v>
      </c>
      <c r="AR87" s="15">
        <v>0</v>
      </c>
      <c r="AS87" s="15">
        <v>0</v>
      </c>
      <c r="AT87" s="15">
        <v>13.4</v>
      </c>
      <c r="AU87" s="15">
        <v>0</v>
      </c>
      <c r="AV87" s="15">
        <v>5.7</v>
      </c>
      <c r="AW87" s="15">
        <v>3.3</v>
      </c>
      <c r="AX87" s="15">
        <v>0</v>
      </c>
      <c r="AY87" s="15">
        <v>0</v>
      </c>
      <c r="AZ87" s="15">
        <v>6</v>
      </c>
      <c r="BA87" s="15">
        <v>-4.3</v>
      </c>
      <c r="BB87" s="15">
        <v>0</v>
      </c>
      <c r="BC87" s="15">
        <v>0</v>
      </c>
      <c r="BD87" s="15">
        <v>0</v>
      </c>
      <c r="BE87" s="15">
        <v>0</v>
      </c>
      <c r="BF87" s="15">
        <v>5.4</v>
      </c>
      <c r="BG87" s="15">
        <v>7</v>
      </c>
      <c r="BH87" s="15">
        <v>0</v>
      </c>
      <c r="BI87" s="15">
        <v>0</v>
      </c>
      <c r="BJ87" s="49">
        <v>0</v>
      </c>
    </row>
    <row r="88" spans="1:62" ht="12.75">
      <c r="A88" s="43" t="s">
        <v>187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11.4</v>
      </c>
      <c r="L88" s="16">
        <v>0</v>
      </c>
      <c r="M88" s="16">
        <v>0</v>
      </c>
      <c r="N88" s="16">
        <v>16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-100</v>
      </c>
      <c r="AH88" s="16">
        <v>0</v>
      </c>
      <c r="AI88" s="16">
        <v>11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11</v>
      </c>
      <c r="AW88" s="16">
        <v>19</v>
      </c>
      <c r="AX88" s="16">
        <v>0</v>
      </c>
      <c r="AY88" s="16">
        <v>0</v>
      </c>
      <c r="AZ88" s="16">
        <v>25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11</v>
      </c>
      <c r="BH88" s="16">
        <v>0</v>
      </c>
      <c r="BI88" s="16">
        <v>0</v>
      </c>
      <c r="BJ88" s="50">
        <v>0</v>
      </c>
    </row>
    <row r="89" spans="1:62" ht="12.75">
      <c r="A89" s="43" t="s">
        <v>188</v>
      </c>
      <c r="B89" s="16">
        <v>11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11</v>
      </c>
      <c r="L89" s="16">
        <v>0</v>
      </c>
      <c r="M89" s="16">
        <v>0</v>
      </c>
      <c r="N89" s="16">
        <v>16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13.5</v>
      </c>
      <c r="U89" s="16">
        <v>0</v>
      </c>
      <c r="V89" s="16">
        <v>0</v>
      </c>
      <c r="W89" s="16">
        <v>0</v>
      </c>
      <c r="X89" s="16">
        <v>47.5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41.3</v>
      </c>
      <c r="AE89" s="16">
        <v>0</v>
      </c>
      <c r="AF89" s="16">
        <v>0</v>
      </c>
      <c r="AG89" s="16">
        <v>-100</v>
      </c>
      <c r="AH89" s="16">
        <v>0</v>
      </c>
      <c r="AI89" s="16">
        <v>11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8</v>
      </c>
      <c r="AU89" s="16">
        <v>0</v>
      </c>
      <c r="AV89" s="16">
        <v>10.8</v>
      </c>
      <c r="AW89" s="16">
        <v>23.9</v>
      </c>
      <c r="AX89" s="16">
        <v>0</v>
      </c>
      <c r="AY89" s="16">
        <v>0</v>
      </c>
      <c r="AZ89" s="16">
        <v>25</v>
      </c>
      <c r="BA89" s="16">
        <v>36.7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11</v>
      </c>
      <c r="BH89" s="16">
        <v>0</v>
      </c>
      <c r="BI89" s="16">
        <v>0</v>
      </c>
      <c r="BJ89" s="50">
        <v>0</v>
      </c>
    </row>
    <row r="90" spans="1:62" ht="12.75">
      <c r="A90" s="43" t="s">
        <v>189</v>
      </c>
      <c r="B90" s="16">
        <v>-100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6</v>
      </c>
      <c r="J90" s="16">
        <v>0</v>
      </c>
      <c r="K90" s="16">
        <v>0</v>
      </c>
      <c r="L90" s="16">
        <v>0</v>
      </c>
      <c r="M90" s="16">
        <v>0</v>
      </c>
      <c r="N90" s="16">
        <v>21.9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-100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5.4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16">
        <v>0</v>
      </c>
      <c r="BI90" s="16">
        <v>0</v>
      </c>
      <c r="BJ90" s="50">
        <v>8.1</v>
      </c>
    </row>
    <row r="91" spans="1:62" ht="12.75">
      <c r="A91" s="43" t="s">
        <v>190</v>
      </c>
      <c r="B91" s="16">
        <v>66.1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6</v>
      </c>
      <c r="J91" s="16">
        <v>0</v>
      </c>
      <c r="K91" s="16">
        <v>0</v>
      </c>
      <c r="L91" s="16">
        <v>0</v>
      </c>
      <c r="M91" s="16">
        <v>0</v>
      </c>
      <c r="N91" s="16">
        <v>21.9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45.6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-100</v>
      </c>
      <c r="AD91" s="16">
        <v>0</v>
      </c>
      <c r="AE91" s="16">
        <v>0</v>
      </c>
      <c r="AF91" s="16">
        <v>24.9</v>
      </c>
      <c r="AG91" s="16">
        <v>0</v>
      </c>
      <c r="AH91" s="16">
        <v>0</v>
      </c>
      <c r="AI91" s="16">
        <v>10</v>
      </c>
      <c r="AJ91" s="16">
        <v>0</v>
      </c>
      <c r="AK91" s="16">
        <v>0</v>
      </c>
      <c r="AL91" s="16">
        <v>10.8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12.5</v>
      </c>
      <c r="AU91" s="16">
        <v>0</v>
      </c>
      <c r="AV91" s="16">
        <v>0</v>
      </c>
      <c r="AW91" s="16">
        <v>0</v>
      </c>
      <c r="AX91" s="16">
        <v>0</v>
      </c>
      <c r="AY91" s="16">
        <v>5.4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</v>
      </c>
      <c r="BJ91" s="50">
        <v>8</v>
      </c>
    </row>
    <row r="92" spans="1:62" ht="12.75">
      <c r="A92" s="43" t="s">
        <v>191</v>
      </c>
      <c r="B92" s="16">
        <v>6.5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6</v>
      </c>
      <c r="J92" s="16">
        <v>0</v>
      </c>
      <c r="K92" s="16">
        <v>0</v>
      </c>
      <c r="L92" s="16">
        <v>0</v>
      </c>
      <c r="M92" s="16">
        <v>0</v>
      </c>
      <c r="N92" s="16">
        <v>6.1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-13.1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-100</v>
      </c>
      <c r="AD92" s="16">
        <v>0</v>
      </c>
      <c r="AE92" s="16">
        <v>0</v>
      </c>
      <c r="AF92" s="16">
        <v>51.4</v>
      </c>
      <c r="AG92" s="16">
        <v>0</v>
      </c>
      <c r="AH92" s="16">
        <v>0</v>
      </c>
      <c r="AI92" s="16">
        <v>10</v>
      </c>
      <c r="AJ92" s="16">
        <v>0</v>
      </c>
      <c r="AK92" s="16">
        <v>0</v>
      </c>
      <c r="AL92" s="16">
        <v>10.8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13</v>
      </c>
      <c r="AU92" s="16">
        <v>0</v>
      </c>
      <c r="AV92" s="16">
        <v>0</v>
      </c>
      <c r="AW92" s="16">
        <v>0</v>
      </c>
      <c r="AX92" s="16">
        <v>0</v>
      </c>
      <c r="AY92" s="16">
        <v>5.4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6">
        <v>0</v>
      </c>
      <c r="BH92" s="16">
        <v>0</v>
      </c>
      <c r="BI92" s="16">
        <v>0</v>
      </c>
      <c r="BJ92" s="50">
        <v>7.9</v>
      </c>
    </row>
    <row r="93" spans="1:62" ht="12.75">
      <c r="A93" s="43" t="s">
        <v>192</v>
      </c>
      <c r="B93" s="16">
        <v>7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6</v>
      </c>
      <c r="K93" s="16">
        <v>5.9</v>
      </c>
      <c r="L93" s="16">
        <v>0</v>
      </c>
      <c r="M93" s="16">
        <v>6</v>
      </c>
      <c r="N93" s="16">
        <v>7.3</v>
      </c>
      <c r="O93" s="16">
        <v>0</v>
      </c>
      <c r="P93" s="16">
        <v>6</v>
      </c>
      <c r="Q93" s="16">
        <v>0</v>
      </c>
      <c r="R93" s="16">
        <v>9.9</v>
      </c>
      <c r="S93" s="16">
        <v>0</v>
      </c>
      <c r="T93" s="16">
        <v>6</v>
      </c>
      <c r="U93" s="16">
        <v>0</v>
      </c>
      <c r="V93" s="16">
        <v>0</v>
      </c>
      <c r="W93" s="16">
        <v>0</v>
      </c>
      <c r="X93" s="16">
        <v>10</v>
      </c>
      <c r="Y93" s="16">
        <v>0</v>
      </c>
      <c r="Z93" s="16">
        <v>0</v>
      </c>
      <c r="AA93" s="16">
        <v>0</v>
      </c>
      <c r="AB93" s="16">
        <v>0</v>
      </c>
      <c r="AC93" s="16">
        <v>-100</v>
      </c>
      <c r="AD93" s="16">
        <v>38</v>
      </c>
      <c r="AE93" s="16">
        <v>0</v>
      </c>
      <c r="AF93" s="16">
        <v>0</v>
      </c>
      <c r="AG93" s="16">
        <v>-100</v>
      </c>
      <c r="AH93" s="16">
        <v>0</v>
      </c>
      <c r="AI93" s="16">
        <v>10</v>
      </c>
      <c r="AJ93" s="16">
        <v>-98.9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12.9</v>
      </c>
      <c r="AU93" s="16">
        <v>0</v>
      </c>
      <c r="AV93" s="16">
        <v>8.4</v>
      </c>
      <c r="AW93" s="16">
        <v>12.9</v>
      </c>
      <c r="AX93" s="16">
        <v>0</v>
      </c>
      <c r="AY93" s="16">
        <v>0</v>
      </c>
      <c r="AZ93" s="16">
        <v>12.3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5.2</v>
      </c>
      <c r="BG93" s="16">
        <v>7</v>
      </c>
      <c r="BH93" s="16">
        <v>0</v>
      </c>
      <c r="BI93" s="16">
        <v>0</v>
      </c>
      <c r="BJ93" s="50">
        <v>0</v>
      </c>
    </row>
    <row r="94" spans="1:62" ht="12.75">
      <c r="A94" s="43" t="s">
        <v>167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</v>
      </c>
      <c r="BI94" s="16">
        <v>0</v>
      </c>
      <c r="BJ94" s="50">
        <v>0</v>
      </c>
    </row>
    <row r="95" spans="1:62" ht="12.75">
      <c r="A95" s="36" t="s">
        <v>193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40"/>
    </row>
    <row r="96" spans="1:62" ht="12.75">
      <c r="A96" s="41" t="s">
        <v>186</v>
      </c>
      <c r="B96" s="17">
        <v>289.43</v>
      </c>
      <c r="C96" s="17">
        <v>0</v>
      </c>
      <c r="D96" s="17">
        <v>0</v>
      </c>
      <c r="E96" s="17">
        <v>2842921</v>
      </c>
      <c r="F96" s="17">
        <v>0</v>
      </c>
      <c r="G96" s="17">
        <v>0</v>
      </c>
      <c r="H96" s="17">
        <v>0</v>
      </c>
      <c r="I96" s="17">
        <v>0</v>
      </c>
      <c r="J96" s="17">
        <v>72.36</v>
      </c>
      <c r="K96" s="17">
        <v>3620.96</v>
      </c>
      <c r="L96" s="17">
        <v>0</v>
      </c>
      <c r="M96" s="17">
        <v>61220.08</v>
      </c>
      <c r="N96" s="17">
        <v>179.74</v>
      </c>
      <c r="O96" s="17">
        <v>0</v>
      </c>
      <c r="P96" s="17">
        <v>169.4</v>
      </c>
      <c r="Q96" s="17">
        <v>0</v>
      </c>
      <c r="R96" s="17">
        <v>58.32</v>
      </c>
      <c r="S96" s="17">
        <v>0</v>
      </c>
      <c r="T96" s="17">
        <v>134.62</v>
      </c>
      <c r="U96" s="17">
        <v>0</v>
      </c>
      <c r="V96" s="17">
        <v>0</v>
      </c>
      <c r="W96" s="17">
        <v>0</v>
      </c>
      <c r="X96" s="17">
        <v>336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158.42</v>
      </c>
      <c r="AE96" s="17">
        <v>10</v>
      </c>
      <c r="AF96" s="17">
        <v>0</v>
      </c>
      <c r="AG96" s="17">
        <v>0</v>
      </c>
      <c r="AH96" s="17">
        <v>0</v>
      </c>
      <c r="AI96" s="17">
        <v>235.62</v>
      </c>
      <c r="AJ96" s="17">
        <v>1772.6</v>
      </c>
      <c r="AK96" s="17">
        <v>0</v>
      </c>
      <c r="AL96" s="17">
        <v>0</v>
      </c>
      <c r="AM96" s="17">
        <v>0</v>
      </c>
      <c r="AN96" s="17">
        <v>0</v>
      </c>
      <c r="AO96" s="17">
        <v>0</v>
      </c>
      <c r="AP96" s="17">
        <v>0</v>
      </c>
      <c r="AQ96" s="17">
        <v>734432</v>
      </c>
      <c r="AR96" s="17">
        <v>0</v>
      </c>
      <c r="AS96" s="17">
        <v>0</v>
      </c>
      <c r="AT96" s="17">
        <v>98.29</v>
      </c>
      <c r="AU96" s="17">
        <v>0</v>
      </c>
      <c r="AV96" s="17">
        <v>1.11</v>
      </c>
      <c r="AW96" s="17">
        <v>237.6</v>
      </c>
      <c r="AX96" s="17">
        <v>0</v>
      </c>
      <c r="AY96" s="17">
        <v>0</v>
      </c>
      <c r="AZ96" s="17">
        <v>79.92</v>
      </c>
      <c r="BA96" s="17">
        <v>2152</v>
      </c>
      <c r="BB96" s="17">
        <v>0</v>
      </c>
      <c r="BC96" s="17">
        <v>0</v>
      </c>
      <c r="BD96" s="17">
        <v>0</v>
      </c>
      <c r="BE96" s="17">
        <v>0</v>
      </c>
      <c r="BF96" s="17">
        <v>399.09</v>
      </c>
      <c r="BG96" s="17">
        <v>923.41</v>
      </c>
      <c r="BH96" s="17">
        <v>0</v>
      </c>
      <c r="BI96" s="17">
        <v>0.84</v>
      </c>
      <c r="BJ96" s="51">
        <v>0</v>
      </c>
    </row>
    <row r="97" spans="1:62" ht="12.75">
      <c r="A97" s="43" t="s">
        <v>187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93.92</v>
      </c>
      <c r="L97" s="18">
        <v>0</v>
      </c>
      <c r="M97" s="18">
        <v>0</v>
      </c>
      <c r="N97" s="18">
        <v>270.93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38.06</v>
      </c>
      <c r="AJ97" s="18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167.66</v>
      </c>
      <c r="AW97" s="18">
        <v>50</v>
      </c>
      <c r="AX97" s="18">
        <v>0</v>
      </c>
      <c r="AY97" s="18">
        <v>0</v>
      </c>
      <c r="AZ97" s="18">
        <v>187.55</v>
      </c>
      <c r="BA97" s="18">
        <v>50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894.66</v>
      </c>
      <c r="BH97" s="18">
        <v>0</v>
      </c>
      <c r="BI97" s="18">
        <v>0</v>
      </c>
      <c r="BJ97" s="52">
        <v>0</v>
      </c>
    </row>
    <row r="98" spans="1:62" ht="12.75">
      <c r="A98" s="43" t="s">
        <v>188</v>
      </c>
      <c r="B98" s="18">
        <v>520.09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415.25</v>
      </c>
      <c r="L98" s="18">
        <v>0</v>
      </c>
      <c r="M98" s="18">
        <v>0</v>
      </c>
      <c r="N98" s="18">
        <v>263.87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705.25</v>
      </c>
      <c r="U98" s="18">
        <v>0</v>
      </c>
      <c r="V98" s="18">
        <v>0</v>
      </c>
      <c r="W98" s="18">
        <v>0</v>
      </c>
      <c r="X98" s="18">
        <v>490.5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733.89</v>
      </c>
      <c r="AE98" s="18">
        <v>0</v>
      </c>
      <c r="AF98" s="18">
        <v>0</v>
      </c>
      <c r="AG98" s="18">
        <v>0</v>
      </c>
      <c r="AH98" s="18">
        <v>0</v>
      </c>
      <c r="AI98" s="18">
        <v>452.99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  <c r="AT98" s="18">
        <v>432.06</v>
      </c>
      <c r="AU98" s="18">
        <v>0</v>
      </c>
      <c r="AV98" s="18">
        <v>0.92</v>
      </c>
      <c r="AW98" s="18">
        <v>458</v>
      </c>
      <c r="AX98" s="18">
        <v>0</v>
      </c>
      <c r="AY98" s="18">
        <v>0</v>
      </c>
      <c r="AZ98" s="18">
        <v>289.3</v>
      </c>
      <c r="BA98" s="18">
        <v>579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3819.51</v>
      </c>
      <c r="BH98" s="18">
        <v>0</v>
      </c>
      <c r="BI98" s="18">
        <v>0</v>
      </c>
      <c r="BJ98" s="52">
        <v>0</v>
      </c>
    </row>
    <row r="99" spans="1:62" ht="12.75">
      <c r="A99" s="43" t="s">
        <v>189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114.26</v>
      </c>
      <c r="J99" s="18">
        <v>0</v>
      </c>
      <c r="K99" s="18">
        <v>0</v>
      </c>
      <c r="L99" s="18">
        <v>0</v>
      </c>
      <c r="M99" s="18">
        <v>0</v>
      </c>
      <c r="N99" s="18">
        <v>39.29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4.4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  <c r="AT99" s="18"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35.82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52">
        <v>2.79</v>
      </c>
    </row>
    <row r="100" spans="1:62" ht="12.75">
      <c r="A100" s="43" t="s">
        <v>190</v>
      </c>
      <c r="B100" s="18">
        <v>265.02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223.5</v>
      </c>
      <c r="J100" s="18">
        <v>0</v>
      </c>
      <c r="K100" s="18">
        <v>0</v>
      </c>
      <c r="L100" s="18">
        <v>0</v>
      </c>
      <c r="M100" s="18">
        <v>0</v>
      </c>
      <c r="N100" s="18">
        <v>251.2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114094317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125.48</v>
      </c>
      <c r="AG100" s="18">
        <v>0</v>
      </c>
      <c r="AH100" s="18">
        <v>0</v>
      </c>
      <c r="AI100" s="18">
        <v>154.5</v>
      </c>
      <c r="AJ100" s="18">
        <v>0</v>
      </c>
      <c r="AK100" s="18">
        <v>0</v>
      </c>
      <c r="AL100" s="18">
        <v>116.09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89.89</v>
      </c>
      <c r="AU100" s="18">
        <v>0</v>
      </c>
      <c r="AV100" s="18">
        <v>0</v>
      </c>
      <c r="AW100" s="18">
        <v>0</v>
      </c>
      <c r="AX100" s="18">
        <v>0</v>
      </c>
      <c r="AY100" s="18">
        <v>119.35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52">
        <v>185.77</v>
      </c>
    </row>
    <row r="101" spans="1:62" ht="12.75">
      <c r="A101" s="43" t="s">
        <v>191</v>
      </c>
      <c r="B101" s="18">
        <v>55.85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249.22</v>
      </c>
      <c r="J101" s="18">
        <v>0</v>
      </c>
      <c r="K101" s="18">
        <v>0</v>
      </c>
      <c r="L101" s="18">
        <v>0</v>
      </c>
      <c r="M101" s="18">
        <v>0</v>
      </c>
      <c r="N101" s="18">
        <v>107.22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12798010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97.2</v>
      </c>
      <c r="AG101" s="18">
        <v>0</v>
      </c>
      <c r="AH101" s="18">
        <v>0</v>
      </c>
      <c r="AI101" s="18">
        <v>36.47</v>
      </c>
      <c r="AJ101" s="18">
        <v>0</v>
      </c>
      <c r="AK101" s="18">
        <v>0</v>
      </c>
      <c r="AL101" s="18">
        <v>48.76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  <c r="AT101" s="18">
        <v>116</v>
      </c>
      <c r="AU101" s="18">
        <v>0</v>
      </c>
      <c r="AV101" s="18">
        <v>0</v>
      </c>
      <c r="AW101" s="18">
        <v>0</v>
      </c>
      <c r="AX101" s="18">
        <v>0</v>
      </c>
      <c r="AY101" s="18">
        <v>144.23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52">
        <v>83.45</v>
      </c>
    </row>
    <row r="102" spans="1:62" ht="12.75">
      <c r="A102" s="43" t="s">
        <v>192</v>
      </c>
      <c r="B102" s="18">
        <v>49.01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92.41</v>
      </c>
      <c r="K102" s="18">
        <v>48.12</v>
      </c>
      <c r="L102" s="18">
        <v>0</v>
      </c>
      <c r="M102" s="18">
        <v>3836.32</v>
      </c>
      <c r="N102" s="18">
        <v>70.18</v>
      </c>
      <c r="O102" s="18">
        <v>0</v>
      </c>
      <c r="P102" s="18">
        <v>31.8</v>
      </c>
      <c r="Q102" s="18">
        <v>0</v>
      </c>
      <c r="R102" s="18">
        <v>43.75</v>
      </c>
      <c r="S102" s="18">
        <v>0</v>
      </c>
      <c r="T102" s="18">
        <v>67.88</v>
      </c>
      <c r="U102" s="18">
        <v>0</v>
      </c>
      <c r="V102" s="18">
        <v>0</v>
      </c>
      <c r="W102" s="18">
        <v>0</v>
      </c>
      <c r="X102" s="18">
        <v>101.86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87.52</v>
      </c>
      <c r="AE102" s="18">
        <v>5</v>
      </c>
      <c r="AF102" s="18">
        <v>0</v>
      </c>
      <c r="AG102" s="18">
        <v>0</v>
      </c>
      <c r="AH102" s="18">
        <v>0</v>
      </c>
      <c r="AI102" s="18">
        <v>56.73</v>
      </c>
      <c r="AJ102" s="18">
        <v>353.82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  <c r="AT102" s="18">
        <v>78.09</v>
      </c>
      <c r="AU102" s="18">
        <v>0</v>
      </c>
      <c r="AV102" s="18">
        <v>101.74</v>
      </c>
      <c r="AW102" s="18">
        <v>48.25</v>
      </c>
      <c r="AX102" s="18">
        <v>0</v>
      </c>
      <c r="AY102" s="18">
        <v>0</v>
      </c>
      <c r="AZ102" s="18">
        <v>108.21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41.05</v>
      </c>
      <c r="BG102" s="18">
        <v>2015.88</v>
      </c>
      <c r="BH102" s="18">
        <v>0</v>
      </c>
      <c r="BI102" s="18">
        <v>0.05</v>
      </c>
      <c r="BJ102" s="52">
        <v>0</v>
      </c>
    </row>
    <row r="103" spans="1:62" ht="12.75">
      <c r="A103" s="43" t="s">
        <v>167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18">
        <v>0</v>
      </c>
      <c r="AU103" s="18">
        <v>0</v>
      </c>
      <c r="AV103" s="18">
        <v>0</v>
      </c>
      <c r="AW103" s="18">
        <v>0</v>
      </c>
      <c r="AX103" s="18">
        <v>0</v>
      </c>
      <c r="AY103" s="18">
        <v>0</v>
      </c>
      <c r="AZ103" s="18">
        <v>0</v>
      </c>
      <c r="BA103" s="18">
        <v>112.48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52">
        <v>0</v>
      </c>
    </row>
    <row r="104" spans="1:62" ht="12.75">
      <c r="A104" s="43" t="s">
        <v>194</v>
      </c>
      <c r="B104" s="18">
        <v>1179.4</v>
      </c>
      <c r="C104" s="18">
        <v>0</v>
      </c>
      <c r="D104" s="18">
        <v>0</v>
      </c>
      <c r="E104" s="18">
        <v>2842921</v>
      </c>
      <c r="F104" s="18">
        <v>0</v>
      </c>
      <c r="G104" s="18">
        <v>0</v>
      </c>
      <c r="H104" s="18">
        <v>0</v>
      </c>
      <c r="I104" s="18">
        <v>586.98</v>
      </c>
      <c r="J104" s="18">
        <v>164.77</v>
      </c>
      <c r="K104" s="18">
        <v>4178.25</v>
      </c>
      <c r="L104" s="18">
        <v>0</v>
      </c>
      <c r="M104" s="18">
        <v>65056.4</v>
      </c>
      <c r="N104" s="18">
        <v>1182.41</v>
      </c>
      <c r="O104" s="18">
        <v>0</v>
      </c>
      <c r="P104" s="18">
        <v>201.2</v>
      </c>
      <c r="Q104" s="18">
        <v>0</v>
      </c>
      <c r="R104" s="18">
        <v>102.07</v>
      </c>
      <c r="S104" s="18">
        <v>0</v>
      </c>
      <c r="T104" s="18">
        <v>907.75</v>
      </c>
      <c r="U104" s="18">
        <v>0</v>
      </c>
      <c r="V104" s="18">
        <v>0</v>
      </c>
      <c r="W104" s="18">
        <v>126892327</v>
      </c>
      <c r="X104" s="18">
        <v>928.36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979.84</v>
      </c>
      <c r="AE104" s="18">
        <v>15</v>
      </c>
      <c r="AF104" s="18">
        <v>222.68</v>
      </c>
      <c r="AG104" s="18">
        <v>0</v>
      </c>
      <c r="AH104" s="18">
        <v>0</v>
      </c>
      <c r="AI104" s="18">
        <v>974.37</v>
      </c>
      <c r="AJ104" s="18">
        <v>2126.42</v>
      </c>
      <c r="AK104" s="18">
        <v>0</v>
      </c>
      <c r="AL104" s="18">
        <v>169.25</v>
      </c>
      <c r="AM104" s="18">
        <v>0</v>
      </c>
      <c r="AN104" s="18">
        <v>0</v>
      </c>
      <c r="AO104" s="18">
        <v>0</v>
      </c>
      <c r="AP104" s="18">
        <v>0</v>
      </c>
      <c r="AQ104" s="18">
        <v>734432</v>
      </c>
      <c r="AR104" s="18">
        <v>0</v>
      </c>
      <c r="AS104" s="18">
        <v>0</v>
      </c>
      <c r="AT104" s="18">
        <v>814.33</v>
      </c>
      <c r="AU104" s="18">
        <v>0</v>
      </c>
      <c r="AV104" s="18">
        <v>271.43</v>
      </c>
      <c r="AW104" s="18">
        <v>793.85</v>
      </c>
      <c r="AX104" s="18">
        <v>0</v>
      </c>
      <c r="AY104" s="18">
        <v>299.39</v>
      </c>
      <c r="AZ104" s="18">
        <v>664.98</v>
      </c>
      <c r="BA104" s="18">
        <v>2893.48</v>
      </c>
      <c r="BB104" s="18">
        <v>0</v>
      </c>
      <c r="BC104" s="18">
        <v>0</v>
      </c>
      <c r="BD104" s="18">
        <v>0</v>
      </c>
      <c r="BE104" s="18">
        <v>0</v>
      </c>
      <c r="BF104" s="18">
        <v>440.14</v>
      </c>
      <c r="BG104" s="18">
        <v>7653.46</v>
      </c>
      <c r="BH104" s="18">
        <v>0</v>
      </c>
      <c r="BI104" s="18">
        <v>0.89</v>
      </c>
      <c r="BJ104" s="52">
        <v>272.01</v>
      </c>
    </row>
    <row r="105" spans="1:62" ht="12.75">
      <c r="A105" s="34" t="s">
        <v>195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39"/>
    </row>
    <row r="106" spans="1:62" ht="12.75">
      <c r="A106" s="43" t="s">
        <v>196</v>
      </c>
      <c r="B106" s="19">
        <v>1001000</v>
      </c>
      <c r="C106" s="19">
        <v>4000000</v>
      </c>
      <c r="D106" s="19">
        <v>0</v>
      </c>
      <c r="E106" s="19">
        <v>0</v>
      </c>
      <c r="F106" s="19">
        <v>0</v>
      </c>
      <c r="G106" s="19">
        <v>8960</v>
      </c>
      <c r="H106" s="19">
        <v>0</v>
      </c>
      <c r="I106" s="19">
        <v>151620</v>
      </c>
      <c r="J106" s="19">
        <v>0</v>
      </c>
      <c r="K106" s="19">
        <v>0</v>
      </c>
      <c r="L106" s="19">
        <v>0</v>
      </c>
      <c r="M106" s="19">
        <v>0</v>
      </c>
      <c r="N106" s="19">
        <v>107142</v>
      </c>
      <c r="O106" s="19">
        <v>0</v>
      </c>
      <c r="P106" s="19">
        <v>0</v>
      </c>
      <c r="Q106" s="19">
        <v>0</v>
      </c>
      <c r="R106" s="19">
        <v>0</v>
      </c>
      <c r="S106" s="19">
        <v>100</v>
      </c>
      <c r="T106" s="19">
        <v>0</v>
      </c>
      <c r="U106" s="19">
        <v>0</v>
      </c>
      <c r="V106" s="19">
        <v>0</v>
      </c>
      <c r="W106" s="19">
        <v>-7905341</v>
      </c>
      <c r="X106" s="19">
        <v>0</v>
      </c>
      <c r="Y106" s="19">
        <v>0</v>
      </c>
      <c r="Z106" s="19">
        <v>0</v>
      </c>
      <c r="AA106" s="19">
        <v>0</v>
      </c>
      <c r="AB106" s="19">
        <v>35017</v>
      </c>
      <c r="AC106" s="19">
        <v>35134</v>
      </c>
      <c r="AD106" s="19">
        <v>0</v>
      </c>
      <c r="AE106" s="19">
        <v>0</v>
      </c>
      <c r="AF106" s="19">
        <v>129937</v>
      </c>
      <c r="AG106" s="19">
        <v>0</v>
      </c>
      <c r="AH106" s="19">
        <v>0</v>
      </c>
      <c r="AI106" s="19">
        <v>18</v>
      </c>
      <c r="AJ106" s="19">
        <v>42107</v>
      </c>
      <c r="AK106" s="19">
        <v>0</v>
      </c>
      <c r="AL106" s="19">
        <v>142579</v>
      </c>
      <c r="AM106" s="19">
        <v>0</v>
      </c>
      <c r="AN106" s="19">
        <v>0</v>
      </c>
      <c r="AO106" s="19">
        <v>0</v>
      </c>
      <c r="AP106" s="19">
        <v>28</v>
      </c>
      <c r="AQ106" s="19">
        <v>0</v>
      </c>
      <c r="AR106" s="19">
        <v>0</v>
      </c>
      <c r="AS106" s="19">
        <v>0</v>
      </c>
      <c r="AT106" s="19">
        <v>87</v>
      </c>
      <c r="AU106" s="19">
        <v>0</v>
      </c>
      <c r="AV106" s="19">
        <v>0</v>
      </c>
      <c r="AW106" s="19">
        <v>0</v>
      </c>
      <c r="AX106" s="19">
        <v>0</v>
      </c>
      <c r="AY106" s="19">
        <v>138055</v>
      </c>
      <c r="AZ106" s="19">
        <v>0</v>
      </c>
      <c r="BA106" s="19">
        <v>0</v>
      </c>
      <c r="BB106" s="19">
        <v>0</v>
      </c>
      <c r="BC106" s="19">
        <v>0</v>
      </c>
      <c r="BD106" s="19">
        <v>11000</v>
      </c>
      <c r="BE106" s="19">
        <v>0</v>
      </c>
      <c r="BF106" s="19">
        <v>0</v>
      </c>
      <c r="BG106" s="19">
        <v>0</v>
      </c>
      <c r="BH106" s="19">
        <v>22</v>
      </c>
      <c r="BI106" s="19">
        <v>0</v>
      </c>
      <c r="BJ106" s="53">
        <v>112900</v>
      </c>
    </row>
    <row r="107" spans="1:62" ht="12.75">
      <c r="A107" s="34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39"/>
    </row>
    <row r="108" spans="1:62" ht="12.75">
      <c r="A108" s="41" t="s">
        <v>198</v>
      </c>
      <c r="B108" s="20">
        <v>9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6</v>
      </c>
      <c r="J108" s="20">
        <v>0</v>
      </c>
      <c r="K108" s="20">
        <v>0</v>
      </c>
      <c r="L108" s="20">
        <v>0</v>
      </c>
      <c r="M108" s="20">
        <v>0</v>
      </c>
      <c r="N108" s="20">
        <v>6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335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6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6</v>
      </c>
      <c r="AU108" s="20">
        <v>0</v>
      </c>
      <c r="AV108" s="20">
        <v>0</v>
      </c>
      <c r="AW108" s="20">
        <v>0</v>
      </c>
      <c r="AX108" s="20">
        <v>0</v>
      </c>
      <c r="AY108" s="20">
        <v>7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54">
        <v>6</v>
      </c>
    </row>
    <row r="109" spans="1:62" ht="12.75">
      <c r="A109" s="43" t="s">
        <v>199</v>
      </c>
      <c r="B109" s="19">
        <v>50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95</v>
      </c>
      <c r="I109" s="19">
        <v>0</v>
      </c>
      <c r="J109" s="19">
        <v>50</v>
      </c>
      <c r="K109" s="19">
        <v>100</v>
      </c>
      <c r="L109" s="19">
        <v>0</v>
      </c>
      <c r="M109" s="19">
        <v>64</v>
      </c>
      <c r="N109" s="19">
        <v>50</v>
      </c>
      <c r="O109" s="19">
        <v>0</v>
      </c>
      <c r="P109" s="19">
        <v>50</v>
      </c>
      <c r="Q109" s="19">
        <v>0</v>
      </c>
      <c r="R109" s="19">
        <v>50</v>
      </c>
      <c r="S109" s="19">
        <v>0</v>
      </c>
      <c r="T109" s="19">
        <v>50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990</v>
      </c>
      <c r="AB109" s="19">
        <v>0</v>
      </c>
      <c r="AC109" s="19">
        <v>0</v>
      </c>
      <c r="AD109" s="19">
        <v>50</v>
      </c>
      <c r="AE109" s="19">
        <v>0</v>
      </c>
      <c r="AF109" s="19">
        <v>0</v>
      </c>
      <c r="AG109" s="19">
        <v>20</v>
      </c>
      <c r="AH109" s="19">
        <v>0</v>
      </c>
      <c r="AI109" s="19">
        <v>50</v>
      </c>
      <c r="AJ109" s="19">
        <v>50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>
        <v>50</v>
      </c>
      <c r="AU109" s="19">
        <v>0</v>
      </c>
      <c r="AV109" s="19">
        <v>50</v>
      </c>
      <c r="AW109" s="19">
        <v>50</v>
      </c>
      <c r="AX109" s="19">
        <v>0</v>
      </c>
      <c r="AY109" s="19">
        <v>0</v>
      </c>
      <c r="AZ109" s="19">
        <v>0</v>
      </c>
      <c r="BA109" s="19">
        <v>75</v>
      </c>
      <c r="BB109" s="19">
        <v>0</v>
      </c>
      <c r="BC109" s="19">
        <v>0</v>
      </c>
      <c r="BD109" s="19">
        <v>0</v>
      </c>
      <c r="BE109" s="19">
        <v>0</v>
      </c>
      <c r="BF109" s="19">
        <v>55</v>
      </c>
      <c r="BG109" s="19">
        <v>50</v>
      </c>
      <c r="BH109" s="19">
        <v>0</v>
      </c>
      <c r="BI109" s="19">
        <v>0</v>
      </c>
      <c r="BJ109" s="53">
        <v>0</v>
      </c>
    </row>
    <row r="110" spans="1:62" ht="25.5">
      <c r="A110" s="36" t="s">
        <v>200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40"/>
    </row>
    <row r="111" spans="1:62" ht="12.75">
      <c r="A111" s="41" t="s">
        <v>201</v>
      </c>
      <c r="B111" s="20">
        <v>518000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75992</v>
      </c>
      <c r="J111" s="20">
        <v>0</v>
      </c>
      <c r="K111" s="20">
        <v>0</v>
      </c>
      <c r="L111" s="20">
        <v>0</v>
      </c>
      <c r="M111" s="20">
        <v>0</v>
      </c>
      <c r="N111" s="20">
        <v>20119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88180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4</v>
      </c>
      <c r="AJ111" s="20">
        <v>0</v>
      </c>
      <c r="AK111" s="20">
        <v>0</v>
      </c>
      <c r="AL111" s="20">
        <v>94477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54">
        <v>9796</v>
      </c>
    </row>
    <row r="112" spans="1:62" ht="12.75">
      <c r="A112" s="43" t="s">
        <v>202</v>
      </c>
      <c r="B112" s="19">
        <v>494000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85991</v>
      </c>
      <c r="J112" s="19">
        <v>0</v>
      </c>
      <c r="K112" s="19">
        <v>0</v>
      </c>
      <c r="L112" s="19">
        <v>0</v>
      </c>
      <c r="M112" s="19">
        <v>0</v>
      </c>
      <c r="N112" s="19">
        <v>20119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65505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4</v>
      </c>
      <c r="AJ112" s="19">
        <v>0</v>
      </c>
      <c r="AK112" s="19">
        <v>0</v>
      </c>
      <c r="AL112" s="19">
        <v>90503</v>
      </c>
      <c r="AM112" s="19">
        <v>0</v>
      </c>
      <c r="AN112" s="19">
        <v>0</v>
      </c>
      <c r="AO112" s="19">
        <v>0</v>
      </c>
      <c r="AP112" s="19">
        <v>0</v>
      </c>
      <c r="AQ112" s="19">
        <v>0</v>
      </c>
      <c r="AR112" s="19">
        <v>0</v>
      </c>
      <c r="AS112" s="19">
        <v>0</v>
      </c>
      <c r="AT112" s="19">
        <v>0</v>
      </c>
      <c r="AU112" s="19">
        <v>0</v>
      </c>
      <c r="AV112" s="19">
        <v>0</v>
      </c>
      <c r="AW112" s="19">
        <v>0</v>
      </c>
      <c r="AX112" s="19">
        <v>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53">
        <v>0</v>
      </c>
    </row>
    <row r="113" spans="1:62" ht="25.5">
      <c r="A113" s="43" t="s">
        <v>203</v>
      </c>
      <c r="B113" s="19">
        <v>65100</v>
      </c>
      <c r="C113" s="19">
        <v>0</v>
      </c>
      <c r="D113" s="19">
        <v>0</v>
      </c>
      <c r="E113" s="19">
        <v>0</v>
      </c>
      <c r="F113" s="19">
        <v>0</v>
      </c>
      <c r="G113" s="19">
        <v>1000</v>
      </c>
      <c r="H113" s="19">
        <v>2500</v>
      </c>
      <c r="I113" s="19">
        <v>0</v>
      </c>
      <c r="J113" s="19">
        <v>4000</v>
      </c>
      <c r="K113" s="19">
        <v>9000</v>
      </c>
      <c r="L113" s="19">
        <v>0</v>
      </c>
      <c r="M113" s="19">
        <v>1278</v>
      </c>
      <c r="N113" s="19">
        <v>0</v>
      </c>
      <c r="O113" s="19">
        <v>0</v>
      </c>
      <c r="P113" s="19">
        <v>500</v>
      </c>
      <c r="Q113" s="19">
        <v>0</v>
      </c>
      <c r="R113" s="19">
        <v>8000</v>
      </c>
      <c r="S113" s="19">
        <v>0</v>
      </c>
      <c r="T113" s="19">
        <v>5500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3529</v>
      </c>
      <c r="AE113" s="19">
        <v>0</v>
      </c>
      <c r="AF113" s="19">
        <v>0</v>
      </c>
      <c r="AG113" s="19">
        <v>0</v>
      </c>
      <c r="AH113" s="19">
        <v>0</v>
      </c>
      <c r="AI113" s="19">
        <v>7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2787</v>
      </c>
      <c r="AW113" s="19">
        <v>269</v>
      </c>
      <c r="AX113" s="19">
        <v>0</v>
      </c>
      <c r="AY113" s="19">
        <v>0</v>
      </c>
      <c r="AZ113" s="19">
        <v>1275</v>
      </c>
      <c r="BA113" s="19">
        <v>9891</v>
      </c>
      <c r="BB113" s="19">
        <v>0</v>
      </c>
      <c r="BC113" s="19">
        <v>0</v>
      </c>
      <c r="BD113" s="19">
        <v>0</v>
      </c>
      <c r="BE113" s="19">
        <v>0</v>
      </c>
      <c r="BF113" s="19">
        <v>122</v>
      </c>
      <c r="BG113" s="19">
        <v>3500</v>
      </c>
      <c r="BH113" s="19">
        <v>0</v>
      </c>
      <c r="BI113" s="19">
        <v>0</v>
      </c>
      <c r="BJ113" s="53">
        <v>0</v>
      </c>
    </row>
    <row r="114" spans="1:62" ht="12.75">
      <c r="A114" s="43" t="s">
        <v>204</v>
      </c>
      <c r="B114" s="19">
        <v>696000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12</v>
      </c>
      <c r="I114" s="19">
        <v>0</v>
      </c>
      <c r="J114" s="19">
        <v>0</v>
      </c>
      <c r="K114" s="19">
        <v>9000</v>
      </c>
      <c r="L114" s="19">
        <v>720</v>
      </c>
      <c r="M114" s="19">
        <v>55</v>
      </c>
      <c r="N114" s="19">
        <v>20119</v>
      </c>
      <c r="O114" s="19">
        <v>0</v>
      </c>
      <c r="P114" s="19">
        <v>300</v>
      </c>
      <c r="Q114" s="19">
        <v>0</v>
      </c>
      <c r="R114" s="19">
        <v>0</v>
      </c>
      <c r="S114" s="19">
        <v>0</v>
      </c>
      <c r="T114" s="19">
        <v>5500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115</v>
      </c>
      <c r="AE114" s="19">
        <v>0</v>
      </c>
      <c r="AF114" s="19">
        <v>0</v>
      </c>
      <c r="AG114" s="19">
        <v>0</v>
      </c>
      <c r="AH114" s="19">
        <v>1200</v>
      </c>
      <c r="AI114" s="19">
        <v>4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12</v>
      </c>
      <c r="AU114" s="19">
        <v>0</v>
      </c>
      <c r="AV114" s="19">
        <v>989</v>
      </c>
      <c r="AW114" s="19">
        <v>44</v>
      </c>
      <c r="AX114" s="19">
        <v>0</v>
      </c>
      <c r="AY114" s="19">
        <v>0</v>
      </c>
      <c r="AZ114" s="19">
        <v>2569</v>
      </c>
      <c r="BA114" s="19">
        <v>13154</v>
      </c>
      <c r="BB114" s="19">
        <v>0</v>
      </c>
      <c r="BC114" s="19">
        <v>0</v>
      </c>
      <c r="BD114" s="19">
        <v>0</v>
      </c>
      <c r="BE114" s="19">
        <v>0</v>
      </c>
      <c r="BF114" s="19">
        <v>122</v>
      </c>
      <c r="BG114" s="19">
        <v>3500</v>
      </c>
      <c r="BH114" s="19">
        <v>0</v>
      </c>
      <c r="BI114" s="19">
        <v>700</v>
      </c>
      <c r="BJ114" s="53">
        <v>0</v>
      </c>
    </row>
    <row r="115" spans="1:62" ht="12.75">
      <c r="A115" s="36" t="s">
        <v>205</v>
      </c>
      <c r="B115" s="21">
        <v>1130808000</v>
      </c>
      <c r="C115" s="21">
        <v>0</v>
      </c>
      <c r="D115" s="21">
        <v>0</v>
      </c>
      <c r="E115" s="21">
        <v>0</v>
      </c>
      <c r="F115" s="21">
        <v>0</v>
      </c>
      <c r="G115" s="21">
        <v>1000000</v>
      </c>
      <c r="H115" s="21">
        <v>11000000</v>
      </c>
      <c r="I115" s="21">
        <v>47738831</v>
      </c>
      <c r="J115" s="21">
        <v>2000000</v>
      </c>
      <c r="K115" s="21">
        <v>9752000</v>
      </c>
      <c r="L115" s="21">
        <v>149048</v>
      </c>
      <c r="M115" s="21">
        <v>53357</v>
      </c>
      <c r="N115" s="21">
        <v>0</v>
      </c>
      <c r="O115" s="21">
        <v>1107390</v>
      </c>
      <c r="P115" s="21">
        <v>521200</v>
      </c>
      <c r="Q115" s="21">
        <v>7468320</v>
      </c>
      <c r="R115" s="21">
        <v>9978650</v>
      </c>
      <c r="S115" s="21">
        <v>0</v>
      </c>
      <c r="T115" s="21">
        <v>8487000</v>
      </c>
      <c r="U115" s="21">
        <v>64917</v>
      </c>
      <c r="V115" s="21">
        <v>3000000</v>
      </c>
      <c r="W115" s="21">
        <v>0</v>
      </c>
      <c r="X115" s="21">
        <v>3266</v>
      </c>
      <c r="Y115" s="21">
        <v>0</v>
      </c>
      <c r="Z115" s="21">
        <v>0</v>
      </c>
      <c r="AA115" s="21">
        <v>1290000</v>
      </c>
      <c r="AB115" s="21">
        <v>73531909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1336435</v>
      </c>
      <c r="AI115" s="21">
        <v>13197600</v>
      </c>
      <c r="AJ115" s="21">
        <v>7828</v>
      </c>
      <c r="AK115" s="21">
        <v>482532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  <c r="AT115" s="21">
        <v>3060000</v>
      </c>
      <c r="AU115" s="21">
        <v>0</v>
      </c>
      <c r="AV115" s="21">
        <v>189000</v>
      </c>
      <c r="AW115" s="21">
        <v>216000</v>
      </c>
      <c r="AX115" s="21">
        <v>0</v>
      </c>
      <c r="AY115" s="21">
        <v>154156</v>
      </c>
      <c r="AZ115" s="21">
        <v>974000</v>
      </c>
      <c r="BA115" s="21">
        <v>22344000</v>
      </c>
      <c r="BB115" s="21">
        <v>0</v>
      </c>
      <c r="BC115" s="21">
        <v>0</v>
      </c>
      <c r="BD115" s="21">
        <v>0</v>
      </c>
      <c r="BE115" s="21">
        <v>0</v>
      </c>
      <c r="BF115" s="21">
        <v>144681</v>
      </c>
      <c r="BG115" s="21">
        <v>3540765</v>
      </c>
      <c r="BH115" s="21">
        <v>0</v>
      </c>
      <c r="BI115" s="21">
        <v>0</v>
      </c>
      <c r="BJ115" s="55">
        <v>7477701</v>
      </c>
    </row>
    <row r="116" spans="1:62" ht="12.75">
      <c r="A116" s="41" t="s">
        <v>201</v>
      </c>
      <c r="B116" s="11">
        <v>522000000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47738831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5974656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12255738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1520910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v>68827</v>
      </c>
      <c r="AZ116" s="11">
        <v>0</v>
      </c>
      <c r="BA116" s="11">
        <v>0</v>
      </c>
      <c r="BB116" s="11">
        <v>0</v>
      </c>
      <c r="BC116" s="11">
        <v>0</v>
      </c>
      <c r="BD116" s="11">
        <v>0</v>
      </c>
      <c r="BE116" s="11">
        <v>0</v>
      </c>
      <c r="BF116" s="11">
        <v>0</v>
      </c>
      <c r="BG116" s="11">
        <v>0</v>
      </c>
      <c r="BH116" s="11">
        <v>0</v>
      </c>
      <c r="BI116" s="11">
        <v>0</v>
      </c>
      <c r="BJ116" s="45">
        <v>3983839</v>
      </c>
    </row>
    <row r="117" spans="1:62" ht="12.75">
      <c r="A117" s="43" t="s">
        <v>202</v>
      </c>
      <c r="B117" s="12">
        <v>250000000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1493664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4676690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46">
        <v>3493862</v>
      </c>
    </row>
    <row r="118" spans="1:62" ht="25.5">
      <c r="A118" s="43" t="s">
        <v>203</v>
      </c>
      <c r="B118" s="12">
        <v>64643000</v>
      </c>
      <c r="C118" s="12">
        <v>0</v>
      </c>
      <c r="D118" s="12">
        <v>0</v>
      </c>
      <c r="E118" s="12">
        <v>0</v>
      </c>
      <c r="F118" s="12">
        <v>0</v>
      </c>
      <c r="G118" s="12">
        <v>700000</v>
      </c>
      <c r="H118" s="12">
        <v>0</v>
      </c>
      <c r="I118" s="12">
        <v>0</v>
      </c>
      <c r="J118" s="12">
        <v>2000000</v>
      </c>
      <c r="K118" s="12">
        <v>4452000</v>
      </c>
      <c r="L118" s="12">
        <v>0</v>
      </c>
      <c r="M118" s="12">
        <v>3192</v>
      </c>
      <c r="N118" s="12">
        <v>0</v>
      </c>
      <c r="O118" s="12">
        <v>400000</v>
      </c>
      <c r="P118" s="12">
        <v>500000</v>
      </c>
      <c r="Q118" s="12">
        <v>0</v>
      </c>
      <c r="R118" s="12">
        <v>2978650</v>
      </c>
      <c r="S118" s="12">
        <v>0</v>
      </c>
      <c r="T118" s="12">
        <v>5636000</v>
      </c>
      <c r="U118" s="12">
        <v>64917</v>
      </c>
      <c r="V118" s="12">
        <v>3000000</v>
      </c>
      <c r="W118" s="12">
        <v>0</v>
      </c>
      <c r="X118" s="12">
        <v>1792</v>
      </c>
      <c r="Y118" s="12">
        <v>0</v>
      </c>
      <c r="Z118" s="12">
        <v>0</v>
      </c>
      <c r="AA118" s="12">
        <v>990000</v>
      </c>
      <c r="AB118" s="12">
        <v>0</v>
      </c>
      <c r="AC118" s="12">
        <v>0</v>
      </c>
      <c r="AD118" s="12">
        <v>20</v>
      </c>
      <c r="AE118" s="12">
        <v>0</v>
      </c>
      <c r="AF118" s="12">
        <v>0</v>
      </c>
      <c r="AG118" s="12">
        <v>0</v>
      </c>
      <c r="AH118" s="12">
        <v>0</v>
      </c>
      <c r="AI118" s="12">
        <v>3500000</v>
      </c>
      <c r="AJ118" s="12">
        <v>7828</v>
      </c>
      <c r="AK118" s="12">
        <v>482532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88000</v>
      </c>
      <c r="AW118" s="12">
        <v>216000</v>
      </c>
      <c r="AX118" s="12">
        <v>0</v>
      </c>
      <c r="AY118" s="12">
        <v>0</v>
      </c>
      <c r="AZ118" s="12">
        <v>654000</v>
      </c>
      <c r="BA118" s="12">
        <v>9582000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947085</v>
      </c>
      <c r="BH118" s="12">
        <v>0</v>
      </c>
      <c r="BI118" s="12">
        <v>0</v>
      </c>
      <c r="BJ118" s="46">
        <v>0</v>
      </c>
    </row>
    <row r="119" spans="1:62" ht="12.75">
      <c r="A119" s="43" t="s">
        <v>204</v>
      </c>
      <c r="B119" s="12">
        <v>294165000</v>
      </c>
      <c r="C119" s="12">
        <v>0</v>
      </c>
      <c r="D119" s="12">
        <v>0</v>
      </c>
      <c r="E119" s="12">
        <v>0</v>
      </c>
      <c r="F119" s="12">
        <v>0</v>
      </c>
      <c r="G119" s="12">
        <v>300000</v>
      </c>
      <c r="H119" s="12">
        <v>11000000</v>
      </c>
      <c r="I119" s="12">
        <v>0</v>
      </c>
      <c r="J119" s="12">
        <v>0</v>
      </c>
      <c r="K119" s="12">
        <v>5300000</v>
      </c>
      <c r="L119" s="12">
        <v>149048</v>
      </c>
      <c r="M119" s="12">
        <v>50165</v>
      </c>
      <c r="N119" s="12">
        <v>0</v>
      </c>
      <c r="O119" s="12">
        <v>707390</v>
      </c>
      <c r="P119" s="12">
        <v>21200</v>
      </c>
      <c r="Q119" s="12">
        <v>0</v>
      </c>
      <c r="R119" s="12">
        <v>7000000</v>
      </c>
      <c r="S119" s="12">
        <v>0</v>
      </c>
      <c r="T119" s="12">
        <v>2851000</v>
      </c>
      <c r="U119" s="12">
        <v>0</v>
      </c>
      <c r="V119" s="12">
        <v>0</v>
      </c>
      <c r="W119" s="12">
        <v>0</v>
      </c>
      <c r="X119" s="12">
        <v>1474</v>
      </c>
      <c r="Y119" s="12">
        <v>0</v>
      </c>
      <c r="Z119" s="12">
        <v>0</v>
      </c>
      <c r="AA119" s="12">
        <v>300000</v>
      </c>
      <c r="AB119" s="12">
        <v>0</v>
      </c>
      <c r="AC119" s="12">
        <v>0</v>
      </c>
      <c r="AD119" s="12">
        <v>92</v>
      </c>
      <c r="AE119" s="12">
        <v>0</v>
      </c>
      <c r="AF119" s="12">
        <v>0</v>
      </c>
      <c r="AG119" s="12">
        <v>0</v>
      </c>
      <c r="AH119" s="12">
        <v>1336435</v>
      </c>
      <c r="AI119" s="12">
        <v>3500000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3060000</v>
      </c>
      <c r="AU119" s="12">
        <v>0</v>
      </c>
      <c r="AV119" s="12">
        <v>101000</v>
      </c>
      <c r="AW119" s="12">
        <v>0</v>
      </c>
      <c r="AX119" s="12">
        <v>0</v>
      </c>
      <c r="AY119" s="12">
        <v>0</v>
      </c>
      <c r="AZ119" s="12">
        <v>320000</v>
      </c>
      <c r="BA119" s="12">
        <v>12762000</v>
      </c>
      <c r="BB119" s="12">
        <v>0</v>
      </c>
      <c r="BC119" s="12">
        <v>0</v>
      </c>
      <c r="BD119" s="12">
        <v>0</v>
      </c>
      <c r="BE119" s="12">
        <v>0</v>
      </c>
      <c r="BF119" s="12">
        <v>144681</v>
      </c>
      <c r="BG119" s="12">
        <v>2593680</v>
      </c>
      <c r="BH119" s="12">
        <v>0</v>
      </c>
      <c r="BI119" s="12">
        <v>0</v>
      </c>
      <c r="BJ119" s="46">
        <v>0</v>
      </c>
    </row>
    <row r="120" spans="1:62" ht="12.75">
      <c r="A120" s="36" t="s">
        <v>206</v>
      </c>
      <c r="B120" s="22">
        <f>SUM(B121:B124)</f>
        <v>2929.4257750068664</v>
      </c>
      <c r="C120" s="22">
        <f aca="true" t="shared" si="42" ref="C120:BJ120">SUM(C121:C124)</f>
        <v>0</v>
      </c>
      <c r="D120" s="22">
        <f t="shared" si="42"/>
        <v>0</v>
      </c>
      <c r="E120" s="22">
        <f t="shared" si="42"/>
        <v>0</v>
      </c>
      <c r="F120" s="22">
        <f t="shared" si="42"/>
        <v>0</v>
      </c>
      <c r="G120" s="22">
        <f t="shared" si="42"/>
        <v>700</v>
      </c>
      <c r="H120" s="22">
        <f t="shared" si="42"/>
        <v>916666.6666666666</v>
      </c>
      <c r="I120" s="22">
        <f t="shared" si="42"/>
        <v>628.2086403831983</v>
      </c>
      <c r="J120" s="22">
        <f t="shared" si="42"/>
        <v>500</v>
      </c>
      <c r="K120" s="22">
        <f t="shared" si="42"/>
        <v>1083.5555555555557</v>
      </c>
      <c r="L120" s="22">
        <f t="shared" si="42"/>
        <v>207.01111111111112</v>
      </c>
      <c r="M120" s="22">
        <f t="shared" si="42"/>
        <v>914.5885616730687</v>
      </c>
      <c r="N120" s="22">
        <f t="shared" si="42"/>
        <v>0</v>
      </c>
      <c r="O120" s="22">
        <f t="shared" si="42"/>
        <v>0</v>
      </c>
      <c r="P120" s="22">
        <f t="shared" si="42"/>
        <v>1070.6666666666667</v>
      </c>
      <c r="Q120" s="22">
        <f t="shared" si="42"/>
        <v>0</v>
      </c>
      <c r="R120" s="22">
        <f t="shared" si="42"/>
        <v>372.33125</v>
      </c>
      <c r="S120" s="22">
        <f t="shared" si="42"/>
        <v>0</v>
      </c>
      <c r="T120" s="22">
        <f t="shared" si="42"/>
        <v>1543.090909090909</v>
      </c>
      <c r="U120" s="22">
        <f t="shared" si="42"/>
        <v>0</v>
      </c>
      <c r="V120" s="22">
        <f t="shared" si="42"/>
        <v>0</v>
      </c>
      <c r="W120" s="22">
        <f t="shared" si="42"/>
        <v>0</v>
      </c>
      <c r="X120" s="22">
        <f t="shared" si="42"/>
        <v>0</v>
      </c>
      <c r="Y120" s="22">
        <f t="shared" si="42"/>
        <v>0</v>
      </c>
      <c r="Z120" s="22">
        <f t="shared" si="42"/>
        <v>0</v>
      </c>
      <c r="AA120" s="22">
        <f t="shared" si="42"/>
        <v>0</v>
      </c>
      <c r="AB120" s="22">
        <f t="shared" si="42"/>
        <v>138.98546155590836</v>
      </c>
      <c r="AC120" s="22">
        <f t="shared" si="42"/>
        <v>0</v>
      </c>
      <c r="AD120" s="22">
        <f t="shared" si="42"/>
        <v>0.8056673278549165</v>
      </c>
      <c r="AE120" s="22">
        <f t="shared" si="42"/>
        <v>0</v>
      </c>
      <c r="AF120" s="22">
        <f t="shared" si="42"/>
        <v>0</v>
      </c>
      <c r="AG120" s="22">
        <f t="shared" si="42"/>
        <v>0</v>
      </c>
      <c r="AH120" s="22">
        <f t="shared" si="42"/>
        <v>1113.6958333333334</v>
      </c>
      <c r="AI120" s="22">
        <f t="shared" si="42"/>
        <v>2924400</v>
      </c>
      <c r="AJ120" s="22">
        <f t="shared" si="42"/>
        <v>0</v>
      </c>
      <c r="AK120" s="22">
        <f t="shared" si="42"/>
        <v>0</v>
      </c>
      <c r="AL120" s="22">
        <f t="shared" si="42"/>
        <v>0</v>
      </c>
      <c r="AM120" s="22">
        <f t="shared" si="42"/>
        <v>0</v>
      </c>
      <c r="AN120" s="22">
        <f t="shared" si="42"/>
        <v>0</v>
      </c>
      <c r="AO120" s="22">
        <f t="shared" si="42"/>
        <v>0</v>
      </c>
      <c r="AP120" s="22">
        <f t="shared" si="42"/>
        <v>0</v>
      </c>
      <c r="AQ120" s="22">
        <f t="shared" si="42"/>
        <v>0</v>
      </c>
      <c r="AR120" s="22">
        <f t="shared" si="42"/>
        <v>0</v>
      </c>
      <c r="AS120" s="22">
        <f t="shared" si="42"/>
        <v>0</v>
      </c>
      <c r="AT120" s="22">
        <f t="shared" si="42"/>
        <v>255000</v>
      </c>
      <c r="AU120" s="22">
        <f t="shared" si="42"/>
        <v>0</v>
      </c>
      <c r="AV120" s="22">
        <f t="shared" si="42"/>
        <v>133.69852736034665</v>
      </c>
      <c r="AW120" s="22">
        <f t="shared" si="42"/>
        <v>802.9739776951673</v>
      </c>
      <c r="AX120" s="22">
        <f t="shared" si="42"/>
        <v>0</v>
      </c>
      <c r="AY120" s="22">
        <f t="shared" si="42"/>
        <v>0</v>
      </c>
      <c r="AZ120" s="22">
        <f t="shared" si="42"/>
        <v>637.5032628855357</v>
      </c>
      <c r="BA120" s="22">
        <f t="shared" si="42"/>
        <v>1938.9586572705898</v>
      </c>
      <c r="BB120" s="22">
        <f t="shared" si="42"/>
        <v>0</v>
      </c>
      <c r="BC120" s="22">
        <f t="shared" si="42"/>
        <v>0</v>
      </c>
      <c r="BD120" s="22">
        <f t="shared" si="42"/>
        <v>0</v>
      </c>
      <c r="BE120" s="22">
        <f t="shared" si="42"/>
        <v>0</v>
      </c>
      <c r="BF120" s="22">
        <f t="shared" si="42"/>
        <v>1185.9098360655737</v>
      </c>
      <c r="BG120" s="22">
        <f t="shared" si="42"/>
        <v>1011.6471428571429</v>
      </c>
      <c r="BH120" s="22">
        <f t="shared" si="42"/>
        <v>0</v>
      </c>
      <c r="BI120" s="22">
        <f t="shared" si="42"/>
        <v>0</v>
      </c>
      <c r="BJ120" s="56">
        <f t="shared" si="42"/>
        <v>406.6801755818702</v>
      </c>
    </row>
    <row r="121" spans="1:62" ht="12.75">
      <c r="A121" s="41" t="s">
        <v>201</v>
      </c>
      <c r="B121" s="23">
        <f>IF(B111=0,0,B116/B111)</f>
        <v>1007.7220077220077</v>
      </c>
      <c r="C121" s="23">
        <f aca="true" t="shared" si="43" ref="C121:BJ121">IF(C111=0,0,C116/C111)</f>
        <v>0</v>
      </c>
      <c r="D121" s="23">
        <f t="shared" si="43"/>
        <v>0</v>
      </c>
      <c r="E121" s="23">
        <f t="shared" si="43"/>
        <v>0</v>
      </c>
      <c r="F121" s="23">
        <f t="shared" si="43"/>
        <v>0</v>
      </c>
      <c r="G121" s="23">
        <f t="shared" si="43"/>
        <v>0</v>
      </c>
      <c r="H121" s="23">
        <f t="shared" si="43"/>
        <v>0</v>
      </c>
      <c r="I121" s="23">
        <f t="shared" si="43"/>
        <v>628.2086403831983</v>
      </c>
      <c r="J121" s="23">
        <f t="shared" si="43"/>
        <v>0</v>
      </c>
      <c r="K121" s="23">
        <f t="shared" si="43"/>
        <v>0</v>
      </c>
      <c r="L121" s="23">
        <f t="shared" si="43"/>
        <v>0</v>
      </c>
      <c r="M121" s="23">
        <f t="shared" si="43"/>
        <v>0</v>
      </c>
      <c r="N121" s="23">
        <f t="shared" si="43"/>
        <v>0</v>
      </c>
      <c r="O121" s="23">
        <f t="shared" si="43"/>
        <v>0</v>
      </c>
      <c r="P121" s="23">
        <f t="shared" si="43"/>
        <v>0</v>
      </c>
      <c r="Q121" s="23">
        <f t="shared" si="43"/>
        <v>0</v>
      </c>
      <c r="R121" s="23">
        <f t="shared" si="43"/>
        <v>0</v>
      </c>
      <c r="S121" s="23">
        <f t="shared" si="43"/>
        <v>0</v>
      </c>
      <c r="T121" s="23">
        <f t="shared" si="43"/>
        <v>0</v>
      </c>
      <c r="U121" s="23">
        <f t="shared" si="43"/>
        <v>0</v>
      </c>
      <c r="V121" s="23">
        <f t="shared" si="43"/>
        <v>0</v>
      </c>
      <c r="W121" s="23">
        <f t="shared" si="43"/>
        <v>0</v>
      </c>
      <c r="X121" s="23">
        <f t="shared" si="43"/>
        <v>0</v>
      </c>
      <c r="Y121" s="23">
        <f t="shared" si="43"/>
        <v>0</v>
      </c>
      <c r="Z121" s="23">
        <f t="shared" si="43"/>
        <v>0</v>
      </c>
      <c r="AA121" s="23">
        <f t="shared" si="43"/>
        <v>0</v>
      </c>
      <c r="AB121" s="23">
        <f t="shared" si="43"/>
        <v>138.98546155590836</v>
      </c>
      <c r="AC121" s="23">
        <f t="shared" si="43"/>
        <v>0</v>
      </c>
      <c r="AD121" s="23">
        <f t="shared" si="43"/>
        <v>0</v>
      </c>
      <c r="AE121" s="23">
        <f t="shared" si="43"/>
        <v>0</v>
      </c>
      <c r="AF121" s="23">
        <f t="shared" si="43"/>
        <v>0</v>
      </c>
      <c r="AG121" s="23">
        <f t="shared" si="43"/>
        <v>0</v>
      </c>
      <c r="AH121" s="23">
        <f t="shared" si="43"/>
        <v>0</v>
      </c>
      <c r="AI121" s="23">
        <f t="shared" si="43"/>
        <v>380227.5</v>
      </c>
      <c r="AJ121" s="23">
        <f t="shared" si="43"/>
        <v>0</v>
      </c>
      <c r="AK121" s="23">
        <f t="shared" si="43"/>
        <v>0</v>
      </c>
      <c r="AL121" s="23">
        <f t="shared" si="43"/>
        <v>0</v>
      </c>
      <c r="AM121" s="23">
        <f t="shared" si="43"/>
        <v>0</v>
      </c>
      <c r="AN121" s="23">
        <f t="shared" si="43"/>
        <v>0</v>
      </c>
      <c r="AO121" s="23">
        <f t="shared" si="43"/>
        <v>0</v>
      </c>
      <c r="AP121" s="23">
        <f t="shared" si="43"/>
        <v>0</v>
      </c>
      <c r="AQ121" s="23">
        <f t="shared" si="43"/>
        <v>0</v>
      </c>
      <c r="AR121" s="23">
        <f t="shared" si="43"/>
        <v>0</v>
      </c>
      <c r="AS121" s="23">
        <f t="shared" si="43"/>
        <v>0</v>
      </c>
      <c r="AT121" s="23">
        <f t="shared" si="43"/>
        <v>0</v>
      </c>
      <c r="AU121" s="23">
        <f t="shared" si="43"/>
        <v>0</v>
      </c>
      <c r="AV121" s="23">
        <f t="shared" si="43"/>
        <v>0</v>
      </c>
      <c r="AW121" s="23">
        <f t="shared" si="43"/>
        <v>0</v>
      </c>
      <c r="AX121" s="23">
        <f t="shared" si="43"/>
        <v>0</v>
      </c>
      <c r="AY121" s="23">
        <f t="shared" si="43"/>
        <v>0</v>
      </c>
      <c r="AZ121" s="23">
        <f t="shared" si="43"/>
        <v>0</v>
      </c>
      <c r="BA121" s="23">
        <f t="shared" si="43"/>
        <v>0</v>
      </c>
      <c r="BB121" s="23">
        <f t="shared" si="43"/>
        <v>0</v>
      </c>
      <c r="BC121" s="23">
        <f t="shared" si="43"/>
        <v>0</v>
      </c>
      <c r="BD121" s="23">
        <f t="shared" si="43"/>
        <v>0</v>
      </c>
      <c r="BE121" s="23">
        <f t="shared" si="43"/>
        <v>0</v>
      </c>
      <c r="BF121" s="23">
        <f t="shared" si="43"/>
        <v>0</v>
      </c>
      <c r="BG121" s="23">
        <f t="shared" si="43"/>
        <v>0</v>
      </c>
      <c r="BH121" s="23">
        <f t="shared" si="43"/>
        <v>0</v>
      </c>
      <c r="BI121" s="23">
        <f t="shared" si="43"/>
        <v>0</v>
      </c>
      <c r="BJ121" s="57">
        <f t="shared" si="43"/>
        <v>406.6801755818702</v>
      </c>
    </row>
    <row r="122" spans="1:62" ht="12.75">
      <c r="A122" s="43" t="s">
        <v>202</v>
      </c>
      <c r="B122" s="24">
        <f>IF(B112=0,0,B117/B112)</f>
        <v>506.07287449392715</v>
      </c>
      <c r="C122" s="24">
        <f aca="true" t="shared" si="44" ref="C122:BJ122">IF(C112=0,0,C117/C112)</f>
        <v>0</v>
      </c>
      <c r="D122" s="24">
        <f t="shared" si="44"/>
        <v>0</v>
      </c>
      <c r="E122" s="24">
        <f t="shared" si="44"/>
        <v>0</v>
      </c>
      <c r="F122" s="24">
        <f t="shared" si="44"/>
        <v>0</v>
      </c>
      <c r="G122" s="24">
        <f t="shared" si="44"/>
        <v>0</v>
      </c>
      <c r="H122" s="24">
        <f t="shared" si="44"/>
        <v>0</v>
      </c>
      <c r="I122" s="24">
        <f t="shared" si="44"/>
        <v>0</v>
      </c>
      <c r="J122" s="24">
        <f t="shared" si="44"/>
        <v>0</v>
      </c>
      <c r="K122" s="24">
        <f t="shared" si="44"/>
        <v>0</v>
      </c>
      <c r="L122" s="24">
        <f t="shared" si="44"/>
        <v>0</v>
      </c>
      <c r="M122" s="24">
        <f t="shared" si="44"/>
        <v>0</v>
      </c>
      <c r="N122" s="24">
        <f t="shared" si="44"/>
        <v>0</v>
      </c>
      <c r="O122" s="24">
        <f t="shared" si="44"/>
        <v>0</v>
      </c>
      <c r="P122" s="24">
        <f t="shared" si="44"/>
        <v>0</v>
      </c>
      <c r="Q122" s="24">
        <f t="shared" si="44"/>
        <v>0</v>
      </c>
      <c r="R122" s="24">
        <f t="shared" si="44"/>
        <v>0</v>
      </c>
      <c r="S122" s="24">
        <f t="shared" si="44"/>
        <v>0</v>
      </c>
      <c r="T122" s="24">
        <f t="shared" si="44"/>
        <v>0</v>
      </c>
      <c r="U122" s="24">
        <f t="shared" si="44"/>
        <v>0</v>
      </c>
      <c r="V122" s="24">
        <f t="shared" si="44"/>
        <v>0</v>
      </c>
      <c r="W122" s="24">
        <f t="shared" si="44"/>
        <v>0</v>
      </c>
      <c r="X122" s="24">
        <f t="shared" si="44"/>
        <v>0</v>
      </c>
      <c r="Y122" s="24">
        <f t="shared" si="44"/>
        <v>0</v>
      </c>
      <c r="Z122" s="24">
        <f t="shared" si="44"/>
        <v>0</v>
      </c>
      <c r="AA122" s="24">
        <f t="shared" si="44"/>
        <v>0</v>
      </c>
      <c r="AB122" s="24">
        <f t="shared" si="44"/>
        <v>0</v>
      </c>
      <c r="AC122" s="24">
        <f t="shared" si="44"/>
        <v>0</v>
      </c>
      <c r="AD122" s="24">
        <f t="shared" si="44"/>
        <v>0</v>
      </c>
      <c r="AE122" s="24">
        <f t="shared" si="44"/>
        <v>0</v>
      </c>
      <c r="AF122" s="24">
        <f t="shared" si="44"/>
        <v>0</v>
      </c>
      <c r="AG122" s="24">
        <f t="shared" si="44"/>
        <v>0</v>
      </c>
      <c r="AH122" s="24">
        <f t="shared" si="44"/>
        <v>0</v>
      </c>
      <c r="AI122" s="24">
        <f t="shared" si="44"/>
        <v>1169172.5</v>
      </c>
      <c r="AJ122" s="24">
        <f t="shared" si="44"/>
        <v>0</v>
      </c>
      <c r="AK122" s="24">
        <f t="shared" si="44"/>
        <v>0</v>
      </c>
      <c r="AL122" s="24">
        <f t="shared" si="44"/>
        <v>0</v>
      </c>
      <c r="AM122" s="24">
        <f t="shared" si="44"/>
        <v>0</v>
      </c>
      <c r="AN122" s="24">
        <f t="shared" si="44"/>
        <v>0</v>
      </c>
      <c r="AO122" s="24">
        <f t="shared" si="44"/>
        <v>0</v>
      </c>
      <c r="AP122" s="24">
        <f t="shared" si="44"/>
        <v>0</v>
      </c>
      <c r="AQ122" s="24">
        <f t="shared" si="44"/>
        <v>0</v>
      </c>
      <c r="AR122" s="24">
        <f t="shared" si="44"/>
        <v>0</v>
      </c>
      <c r="AS122" s="24">
        <f t="shared" si="44"/>
        <v>0</v>
      </c>
      <c r="AT122" s="24">
        <f t="shared" si="44"/>
        <v>0</v>
      </c>
      <c r="AU122" s="24">
        <f t="shared" si="44"/>
        <v>0</v>
      </c>
      <c r="AV122" s="24">
        <f t="shared" si="44"/>
        <v>0</v>
      </c>
      <c r="AW122" s="24">
        <f t="shared" si="44"/>
        <v>0</v>
      </c>
      <c r="AX122" s="24">
        <f t="shared" si="44"/>
        <v>0</v>
      </c>
      <c r="AY122" s="24">
        <f t="shared" si="44"/>
        <v>0</v>
      </c>
      <c r="AZ122" s="24">
        <f t="shared" si="44"/>
        <v>0</v>
      </c>
      <c r="BA122" s="24">
        <f t="shared" si="44"/>
        <v>0</v>
      </c>
      <c r="BB122" s="24">
        <f t="shared" si="44"/>
        <v>0</v>
      </c>
      <c r="BC122" s="24">
        <f t="shared" si="44"/>
        <v>0</v>
      </c>
      <c r="BD122" s="24">
        <f t="shared" si="44"/>
        <v>0</v>
      </c>
      <c r="BE122" s="24">
        <f t="shared" si="44"/>
        <v>0</v>
      </c>
      <c r="BF122" s="24">
        <f t="shared" si="44"/>
        <v>0</v>
      </c>
      <c r="BG122" s="24">
        <f t="shared" si="44"/>
        <v>0</v>
      </c>
      <c r="BH122" s="24">
        <f t="shared" si="44"/>
        <v>0</v>
      </c>
      <c r="BI122" s="24">
        <f t="shared" si="44"/>
        <v>0</v>
      </c>
      <c r="BJ122" s="58">
        <f t="shared" si="44"/>
        <v>0</v>
      </c>
    </row>
    <row r="123" spans="1:62" ht="25.5">
      <c r="A123" s="43" t="s">
        <v>203</v>
      </c>
      <c r="B123" s="24">
        <f>IF(B113=0,0,B118/B113)</f>
        <v>992.9800307219662</v>
      </c>
      <c r="C123" s="24">
        <f aca="true" t="shared" si="45" ref="C123:BJ123">IF(C113=0,0,C118/C113)</f>
        <v>0</v>
      </c>
      <c r="D123" s="24">
        <f t="shared" si="45"/>
        <v>0</v>
      </c>
      <c r="E123" s="24">
        <f t="shared" si="45"/>
        <v>0</v>
      </c>
      <c r="F123" s="24">
        <f t="shared" si="45"/>
        <v>0</v>
      </c>
      <c r="G123" s="24">
        <f t="shared" si="45"/>
        <v>700</v>
      </c>
      <c r="H123" s="24">
        <f t="shared" si="45"/>
        <v>0</v>
      </c>
      <c r="I123" s="24">
        <f t="shared" si="45"/>
        <v>0</v>
      </c>
      <c r="J123" s="24">
        <f t="shared" si="45"/>
        <v>500</v>
      </c>
      <c r="K123" s="24">
        <f t="shared" si="45"/>
        <v>494.6666666666667</v>
      </c>
      <c r="L123" s="24">
        <f t="shared" si="45"/>
        <v>0</v>
      </c>
      <c r="M123" s="24">
        <f t="shared" si="45"/>
        <v>2.4976525821596245</v>
      </c>
      <c r="N123" s="24">
        <f t="shared" si="45"/>
        <v>0</v>
      </c>
      <c r="O123" s="24">
        <f t="shared" si="45"/>
        <v>0</v>
      </c>
      <c r="P123" s="24">
        <f t="shared" si="45"/>
        <v>1000</v>
      </c>
      <c r="Q123" s="24">
        <f t="shared" si="45"/>
        <v>0</v>
      </c>
      <c r="R123" s="24">
        <f t="shared" si="45"/>
        <v>372.33125</v>
      </c>
      <c r="S123" s="24">
        <f t="shared" si="45"/>
        <v>0</v>
      </c>
      <c r="T123" s="24">
        <f t="shared" si="45"/>
        <v>1024.7272727272727</v>
      </c>
      <c r="U123" s="24">
        <f t="shared" si="45"/>
        <v>0</v>
      </c>
      <c r="V123" s="24">
        <f t="shared" si="45"/>
        <v>0</v>
      </c>
      <c r="W123" s="24">
        <f t="shared" si="45"/>
        <v>0</v>
      </c>
      <c r="X123" s="24">
        <f t="shared" si="45"/>
        <v>0</v>
      </c>
      <c r="Y123" s="24">
        <f t="shared" si="45"/>
        <v>0</v>
      </c>
      <c r="Z123" s="24">
        <f t="shared" si="45"/>
        <v>0</v>
      </c>
      <c r="AA123" s="24">
        <f t="shared" si="45"/>
        <v>0</v>
      </c>
      <c r="AB123" s="24">
        <f t="shared" si="45"/>
        <v>0</v>
      </c>
      <c r="AC123" s="24">
        <f t="shared" si="45"/>
        <v>0</v>
      </c>
      <c r="AD123" s="24">
        <f t="shared" si="45"/>
        <v>0.0056673278549164065</v>
      </c>
      <c r="AE123" s="24">
        <f t="shared" si="45"/>
        <v>0</v>
      </c>
      <c r="AF123" s="24">
        <f t="shared" si="45"/>
        <v>0</v>
      </c>
      <c r="AG123" s="24">
        <f t="shared" si="45"/>
        <v>0</v>
      </c>
      <c r="AH123" s="24">
        <f t="shared" si="45"/>
        <v>0</v>
      </c>
      <c r="AI123" s="24">
        <f t="shared" si="45"/>
        <v>500000</v>
      </c>
      <c r="AJ123" s="24">
        <f t="shared" si="45"/>
        <v>0</v>
      </c>
      <c r="AK123" s="24">
        <f t="shared" si="45"/>
        <v>0</v>
      </c>
      <c r="AL123" s="24">
        <f t="shared" si="45"/>
        <v>0</v>
      </c>
      <c r="AM123" s="24">
        <f t="shared" si="45"/>
        <v>0</v>
      </c>
      <c r="AN123" s="24">
        <f t="shared" si="45"/>
        <v>0</v>
      </c>
      <c r="AO123" s="24">
        <f t="shared" si="45"/>
        <v>0</v>
      </c>
      <c r="AP123" s="24">
        <f t="shared" si="45"/>
        <v>0</v>
      </c>
      <c r="AQ123" s="24">
        <f t="shared" si="45"/>
        <v>0</v>
      </c>
      <c r="AR123" s="24">
        <f t="shared" si="45"/>
        <v>0</v>
      </c>
      <c r="AS123" s="24">
        <f t="shared" si="45"/>
        <v>0</v>
      </c>
      <c r="AT123" s="24">
        <f t="shared" si="45"/>
        <v>0</v>
      </c>
      <c r="AU123" s="24">
        <f t="shared" si="45"/>
        <v>0</v>
      </c>
      <c r="AV123" s="24">
        <f t="shared" si="45"/>
        <v>31.575170434158593</v>
      </c>
      <c r="AW123" s="24">
        <f t="shared" si="45"/>
        <v>802.9739776951673</v>
      </c>
      <c r="AX123" s="24">
        <f t="shared" si="45"/>
        <v>0</v>
      </c>
      <c r="AY123" s="24">
        <f t="shared" si="45"/>
        <v>0</v>
      </c>
      <c r="AZ123" s="24">
        <f t="shared" si="45"/>
        <v>512.9411764705883</v>
      </c>
      <c r="BA123" s="24">
        <f t="shared" si="45"/>
        <v>968.7594783136184</v>
      </c>
      <c r="BB123" s="24">
        <f t="shared" si="45"/>
        <v>0</v>
      </c>
      <c r="BC123" s="24">
        <f t="shared" si="45"/>
        <v>0</v>
      </c>
      <c r="BD123" s="24">
        <f t="shared" si="45"/>
        <v>0</v>
      </c>
      <c r="BE123" s="24">
        <f t="shared" si="45"/>
        <v>0</v>
      </c>
      <c r="BF123" s="24">
        <f t="shared" si="45"/>
        <v>0</v>
      </c>
      <c r="BG123" s="24">
        <f t="shared" si="45"/>
        <v>270.5957142857143</v>
      </c>
      <c r="BH123" s="24">
        <f t="shared" si="45"/>
        <v>0</v>
      </c>
      <c r="BI123" s="24">
        <f t="shared" si="45"/>
        <v>0</v>
      </c>
      <c r="BJ123" s="58">
        <f t="shared" si="45"/>
        <v>0</v>
      </c>
    </row>
    <row r="124" spans="1:62" ht="12.75">
      <c r="A124" s="43" t="s">
        <v>204</v>
      </c>
      <c r="B124" s="24">
        <f>IF(B114=0,0,B119/B114)</f>
        <v>422.6508620689655</v>
      </c>
      <c r="C124" s="24">
        <f aca="true" t="shared" si="46" ref="C124:BJ124">IF(C114=0,0,C119/C114)</f>
        <v>0</v>
      </c>
      <c r="D124" s="24">
        <f t="shared" si="46"/>
        <v>0</v>
      </c>
      <c r="E124" s="24">
        <f t="shared" si="46"/>
        <v>0</v>
      </c>
      <c r="F124" s="24">
        <f t="shared" si="46"/>
        <v>0</v>
      </c>
      <c r="G124" s="24">
        <f t="shared" si="46"/>
        <v>0</v>
      </c>
      <c r="H124" s="24">
        <f t="shared" si="46"/>
        <v>916666.6666666666</v>
      </c>
      <c r="I124" s="24">
        <f t="shared" si="46"/>
        <v>0</v>
      </c>
      <c r="J124" s="24">
        <f t="shared" si="46"/>
        <v>0</v>
      </c>
      <c r="K124" s="24">
        <f t="shared" si="46"/>
        <v>588.8888888888889</v>
      </c>
      <c r="L124" s="24">
        <f t="shared" si="46"/>
        <v>207.01111111111112</v>
      </c>
      <c r="M124" s="24">
        <f t="shared" si="46"/>
        <v>912.0909090909091</v>
      </c>
      <c r="N124" s="24">
        <f t="shared" si="46"/>
        <v>0</v>
      </c>
      <c r="O124" s="24">
        <f t="shared" si="46"/>
        <v>0</v>
      </c>
      <c r="P124" s="24">
        <f t="shared" si="46"/>
        <v>70.66666666666667</v>
      </c>
      <c r="Q124" s="24">
        <f t="shared" si="46"/>
        <v>0</v>
      </c>
      <c r="R124" s="24">
        <f t="shared" si="46"/>
        <v>0</v>
      </c>
      <c r="S124" s="24">
        <f t="shared" si="46"/>
        <v>0</v>
      </c>
      <c r="T124" s="24">
        <f t="shared" si="46"/>
        <v>518.3636363636364</v>
      </c>
      <c r="U124" s="24">
        <f t="shared" si="46"/>
        <v>0</v>
      </c>
      <c r="V124" s="24">
        <f t="shared" si="46"/>
        <v>0</v>
      </c>
      <c r="W124" s="24">
        <f t="shared" si="46"/>
        <v>0</v>
      </c>
      <c r="X124" s="24">
        <f t="shared" si="46"/>
        <v>0</v>
      </c>
      <c r="Y124" s="24">
        <f t="shared" si="46"/>
        <v>0</v>
      </c>
      <c r="Z124" s="24">
        <f t="shared" si="46"/>
        <v>0</v>
      </c>
      <c r="AA124" s="24">
        <f t="shared" si="46"/>
        <v>0</v>
      </c>
      <c r="AB124" s="24">
        <f t="shared" si="46"/>
        <v>0</v>
      </c>
      <c r="AC124" s="24">
        <f t="shared" si="46"/>
        <v>0</v>
      </c>
      <c r="AD124" s="24">
        <f t="shared" si="46"/>
        <v>0.8</v>
      </c>
      <c r="AE124" s="24">
        <f t="shared" si="46"/>
        <v>0</v>
      </c>
      <c r="AF124" s="24">
        <f t="shared" si="46"/>
        <v>0</v>
      </c>
      <c r="AG124" s="24">
        <f t="shared" si="46"/>
        <v>0</v>
      </c>
      <c r="AH124" s="24">
        <f t="shared" si="46"/>
        <v>1113.6958333333334</v>
      </c>
      <c r="AI124" s="24">
        <f t="shared" si="46"/>
        <v>875000</v>
      </c>
      <c r="AJ124" s="24">
        <f t="shared" si="46"/>
        <v>0</v>
      </c>
      <c r="AK124" s="24">
        <f t="shared" si="46"/>
        <v>0</v>
      </c>
      <c r="AL124" s="24">
        <f t="shared" si="46"/>
        <v>0</v>
      </c>
      <c r="AM124" s="24">
        <f t="shared" si="46"/>
        <v>0</v>
      </c>
      <c r="AN124" s="24">
        <f t="shared" si="46"/>
        <v>0</v>
      </c>
      <c r="AO124" s="24">
        <f t="shared" si="46"/>
        <v>0</v>
      </c>
      <c r="AP124" s="24">
        <f t="shared" si="46"/>
        <v>0</v>
      </c>
      <c r="AQ124" s="24">
        <f t="shared" si="46"/>
        <v>0</v>
      </c>
      <c r="AR124" s="24">
        <f t="shared" si="46"/>
        <v>0</v>
      </c>
      <c r="AS124" s="24">
        <f t="shared" si="46"/>
        <v>0</v>
      </c>
      <c r="AT124" s="24">
        <f t="shared" si="46"/>
        <v>255000</v>
      </c>
      <c r="AU124" s="24">
        <f t="shared" si="46"/>
        <v>0</v>
      </c>
      <c r="AV124" s="24">
        <f t="shared" si="46"/>
        <v>102.12335692618807</v>
      </c>
      <c r="AW124" s="24">
        <f t="shared" si="46"/>
        <v>0</v>
      </c>
      <c r="AX124" s="24">
        <f t="shared" si="46"/>
        <v>0</v>
      </c>
      <c r="AY124" s="24">
        <f t="shared" si="46"/>
        <v>0</v>
      </c>
      <c r="AZ124" s="24">
        <f t="shared" si="46"/>
        <v>124.56208641494744</v>
      </c>
      <c r="BA124" s="24">
        <f t="shared" si="46"/>
        <v>970.1991789569713</v>
      </c>
      <c r="BB124" s="24">
        <f t="shared" si="46"/>
        <v>0</v>
      </c>
      <c r="BC124" s="24">
        <f t="shared" si="46"/>
        <v>0</v>
      </c>
      <c r="BD124" s="24">
        <f t="shared" si="46"/>
        <v>0</v>
      </c>
      <c r="BE124" s="24">
        <f t="shared" si="46"/>
        <v>0</v>
      </c>
      <c r="BF124" s="24">
        <f t="shared" si="46"/>
        <v>1185.9098360655737</v>
      </c>
      <c r="BG124" s="24">
        <f t="shared" si="46"/>
        <v>741.0514285714286</v>
      </c>
      <c r="BH124" s="24">
        <f t="shared" si="46"/>
        <v>0</v>
      </c>
      <c r="BI124" s="24">
        <f t="shared" si="46"/>
        <v>0</v>
      </c>
      <c r="BJ124" s="58">
        <f t="shared" si="46"/>
        <v>0</v>
      </c>
    </row>
    <row r="125" spans="1:62" ht="25.5">
      <c r="A125" s="36" t="s">
        <v>207</v>
      </c>
      <c r="B125" s="25">
        <f>+B120*B111</f>
        <v>1517442551.4535568</v>
      </c>
      <c r="C125" s="25">
        <f aca="true" t="shared" si="47" ref="C125:BJ125">+C120*C111</f>
        <v>0</v>
      </c>
      <c r="D125" s="25">
        <f t="shared" si="47"/>
        <v>0</v>
      </c>
      <c r="E125" s="25">
        <f t="shared" si="47"/>
        <v>0</v>
      </c>
      <c r="F125" s="25">
        <f t="shared" si="47"/>
        <v>0</v>
      </c>
      <c r="G125" s="25">
        <f t="shared" si="47"/>
        <v>0</v>
      </c>
      <c r="H125" s="25">
        <f t="shared" si="47"/>
        <v>0</v>
      </c>
      <c r="I125" s="25">
        <f t="shared" si="47"/>
        <v>47738831</v>
      </c>
      <c r="J125" s="25">
        <f t="shared" si="47"/>
        <v>0</v>
      </c>
      <c r="K125" s="25">
        <f t="shared" si="47"/>
        <v>0</v>
      </c>
      <c r="L125" s="25">
        <f t="shared" si="47"/>
        <v>0</v>
      </c>
      <c r="M125" s="25">
        <f t="shared" si="47"/>
        <v>0</v>
      </c>
      <c r="N125" s="25">
        <f t="shared" si="47"/>
        <v>0</v>
      </c>
      <c r="O125" s="25">
        <f t="shared" si="47"/>
        <v>0</v>
      </c>
      <c r="P125" s="25">
        <f t="shared" si="47"/>
        <v>0</v>
      </c>
      <c r="Q125" s="25">
        <f t="shared" si="47"/>
        <v>0</v>
      </c>
      <c r="R125" s="25">
        <f t="shared" si="47"/>
        <v>0</v>
      </c>
      <c r="S125" s="25">
        <f t="shared" si="47"/>
        <v>0</v>
      </c>
      <c r="T125" s="25">
        <f t="shared" si="47"/>
        <v>0</v>
      </c>
      <c r="U125" s="25">
        <f t="shared" si="47"/>
        <v>0</v>
      </c>
      <c r="V125" s="25">
        <f t="shared" si="47"/>
        <v>0</v>
      </c>
      <c r="W125" s="25">
        <f t="shared" si="47"/>
        <v>0</v>
      </c>
      <c r="X125" s="25">
        <f t="shared" si="47"/>
        <v>0</v>
      </c>
      <c r="Y125" s="25">
        <f t="shared" si="47"/>
        <v>0</v>
      </c>
      <c r="Z125" s="25">
        <f t="shared" si="47"/>
        <v>0</v>
      </c>
      <c r="AA125" s="25">
        <f t="shared" si="47"/>
        <v>0</v>
      </c>
      <c r="AB125" s="25">
        <f t="shared" si="47"/>
        <v>12255737.999999998</v>
      </c>
      <c r="AC125" s="25">
        <f t="shared" si="47"/>
        <v>0</v>
      </c>
      <c r="AD125" s="25">
        <f t="shared" si="47"/>
        <v>0</v>
      </c>
      <c r="AE125" s="25">
        <f t="shared" si="47"/>
        <v>0</v>
      </c>
      <c r="AF125" s="25">
        <f t="shared" si="47"/>
        <v>0</v>
      </c>
      <c r="AG125" s="25">
        <f t="shared" si="47"/>
        <v>0</v>
      </c>
      <c r="AH125" s="25">
        <f t="shared" si="47"/>
        <v>0</v>
      </c>
      <c r="AI125" s="25">
        <f t="shared" si="47"/>
        <v>11697600</v>
      </c>
      <c r="AJ125" s="25">
        <f t="shared" si="47"/>
        <v>0</v>
      </c>
      <c r="AK125" s="25">
        <f t="shared" si="47"/>
        <v>0</v>
      </c>
      <c r="AL125" s="25">
        <f t="shared" si="47"/>
        <v>0</v>
      </c>
      <c r="AM125" s="25">
        <f t="shared" si="47"/>
        <v>0</v>
      </c>
      <c r="AN125" s="25">
        <f t="shared" si="47"/>
        <v>0</v>
      </c>
      <c r="AO125" s="25">
        <f t="shared" si="47"/>
        <v>0</v>
      </c>
      <c r="AP125" s="25">
        <f t="shared" si="47"/>
        <v>0</v>
      </c>
      <c r="AQ125" s="25">
        <f t="shared" si="47"/>
        <v>0</v>
      </c>
      <c r="AR125" s="25">
        <f t="shared" si="47"/>
        <v>0</v>
      </c>
      <c r="AS125" s="25">
        <f t="shared" si="47"/>
        <v>0</v>
      </c>
      <c r="AT125" s="25">
        <f t="shared" si="47"/>
        <v>0</v>
      </c>
      <c r="AU125" s="25">
        <f t="shared" si="47"/>
        <v>0</v>
      </c>
      <c r="AV125" s="25">
        <f t="shared" si="47"/>
        <v>0</v>
      </c>
      <c r="AW125" s="25">
        <f t="shared" si="47"/>
        <v>0</v>
      </c>
      <c r="AX125" s="25">
        <f t="shared" si="47"/>
        <v>0</v>
      </c>
      <c r="AY125" s="25">
        <f t="shared" si="47"/>
        <v>0</v>
      </c>
      <c r="AZ125" s="25">
        <f t="shared" si="47"/>
        <v>0</v>
      </c>
      <c r="BA125" s="25">
        <f t="shared" si="47"/>
        <v>0</v>
      </c>
      <c r="BB125" s="25">
        <f t="shared" si="47"/>
        <v>0</v>
      </c>
      <c r="BC125" s="25">
        <f t="shared" si="47"/>
        <v>0</v>
      </c>
      <c r="BD125" s="25">
        <f t="shared" si="47"/>
        <v>0</v>
      </c>
      <c r="BE125" s="25">
        <f t="shared" si="47"/>
        <v>0</v>
      </c>
      <c r="BF125" s="25">
        <f t="shared" si="47"/>
        <v>0</v>
      </c>
      <c r="BG125" s="25">
        <f t="shared" si="47"/>
        <v>0</v>
      </c>
      <c r="BH125" s="25">
        <f t="shared" si="47"/>
        <v>0</v>
      </c>
      <c r="BI125" s="25">
        <f t="shared" si="47"/>
        <v>0</v>
      </c>
      <c r="BJ125" s="59">
        <f t="shared" si="47"/>
        <v>3983839</v>
      </c>
    </row>
    <row r="126" spans="1:62" ht="25.5">
      <c r="A126" s="34" t="s">
        <v>208</v>
      </c>
      <c r="B126" s="26">
        <v>1129596000</v>
      </c>
      <c r="C126" s="26">
        <v>0</v>
      </c>
      <c r="D126" s="26">
        <v>0</v>
      </c>
      <c r="E126" s="26">
        <v>0</v>
      </c>
      <c r="F126" s="26">
        <v>2685078</v>
      </c>
      <c r="G126" s="26">
        <v>0</v>
      </c>
      <c r="H126" s="26">
        <v>16150000</v>
      </c>
      <c r="I126" s="26">
        <v>99272377</v>
      </c>
      <c r="J126" s="26">
        <v>2000000</v>
      </c>
      <c r="K126" s="26">
        <v>9752000</v>
      </c>
      <c r="L126" s="26">
        <v>539136</v>
      </c>
      <c r="M126" s="26">
        <v>64</v>
      </c>
      <c r="N126" s="26">
        <v>322472152</v>
      </c>
      <c r="O126" s="26">
        <v>0</v>
      </c>
      <c r="P126" s="26">
        <v>521200</v>
      </c>
      <c r="Q126" s="26">
        <v>0</v>
      </c>
      <c r="R126" s="26">
        <v>9978650</v>
      </c>
      <c r="S126" s="26">
        <v>0</v>
      </c>
      <c r="T126" s="26">
        <v>8487000</v>
      </c>
      <c r="U126" s="26">
        <v>779000</v>
      </c>
      <c r="V126" s="26">
        <v>3000000</v>
      </c>
      <c r="W126" s="26">
        <v>6000000</v>
      </c>
      <c r="X126" s="26">
        <v>2608099</v>
      </c>
      <c r="Y126" s="26">
        <v>0</v>
      </c>
      <c r="Z126" s="26">
        <v>0</v>
      </c>
      <c r="AA126" s="26">
        <v>1254000</v>
      </c>
      <c r="AB126" s="26">
        <v>21383153</v>
      </c>
      <c r="AC126" s="26">
        <v>0</v>
      </c>
      <c r="AD126" s="26">
        <v>0</v>
      </c>
      <c r="AE126" s="26">
        <v>0</v>
      </c>
      <c r="AF126" s="26">
        <v>0</v>
      </c>
      <c r="AG126" s="26">
        <v>20</v>
      </c>
      <c r="AH126" s="26">
        <v>1670544</v>
      </c>
      <c r="AI126" s="26">
        <v>7000000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0</v>
      </c>
      <c r="AT126" s="26">
        <v>6222000</v>
      </c>
      <c r="AU126" s="26">
        <v>0</v>
      </c>
      <c r="AV126" s="26">
        <v>2257000</v>
      </c>
      <c r="AW126" s="26">
        <v>111000</v>
      </c>
      <c r="AX126" s="26">
        <v>0</v>
      </c>
      <c r="AY126" s="26">
        <v>0</v>
      </c>
      <c r="AZ126" s="26">
        <v>974000</v>
      </c>
      <c r="BA126" s="26">
        <v>47287</v>
      </c>
      <c r="BB126" s="26">
        <v>0</v>
      </c>
      <c r="BC126" s="26">
        <v>0</v>
      </c>
      <c r="BD126" s="26">
        <v>0</v>
      </c>
      <c r="BE126" s="26">
        <v>0</v>
      </c>
      <c r="BF126" s="26">
        <v>335500</v>
      </c>
      <c r="BG126" s="26">
        <v>3541085</v>
      </c>
      <c r="BH126" s="26">
        <v>0</v>
      </c>
      <c r="BI126" s="26">
        <v>0</v>
      </c>
      <c r="BJ126" s="60">
        <v>75399458</v>
      </c>
    </row>
    <row r="127" spans="1:62" ht="12.75">
      <c r="A127" s="41" t="s">
        <v>209</v>
      </c>
      <c r="B127" s="11">
        <v>1769412000</v>
      </c>
      <c r="C127" s="11">
        <v>35614000</v>
      </c>
      <c r="D127" s="11">
        <v>27805000</v>
      </c>
      <c r="E127" s="11">
        <v>86177000</v>
      </c>
      <c r="F127" s="11">
        <v>43500000</v>
      </c>
      <c r="G127" s="11">
        <v>26036000</v>
      </c>
      <c r="H127" s="11">
        <v>85382000</v>
      </c>
      <c r="I127" s="11">
        <v>260269000</v>
      </c>
      <c r="J127" s="11">
        <v>55649000</v>
      </c>
      <c r="K127" s="11">
        <v>35302000</v>
      </c>
      <c r="L127" s="11">
        <v>21925000</v>
      </c>
      <c r="M127" s="11">
        <v>23775000</v>
      </c>
      <c r="N127" s="11">
        <v>338903000</v>
      </c>
      <c r="O127" s="11">
        <v>28180000</v>
      </c>
      <c r="P127" s="11">
        <v>29266000</v>
      </c>
      <c r="Q127" s="11">
        <v>314311000</v>
      </c>
      <c r="R127" s="11">
        <v>106393000</v>
      </c>
      <c r="S127" s="11">
        <v>59607000</v>
      </c>
      <c r="T127" s="11">
        <v>29644000</v>
      </c>
      <c r="U127" s="11">
        <v>62494000</v>
      </c>
      <c r="V127" s="11">
        <v>64585000</v>
      </c>
      <c r="W127" s="11">
        <v>253410000</v>
      </c>
      <c r="X127" s="11">
        <v>32355000</v>
      </c>
      <c r="Y127" s="11">
        <v>71672000</v>
      </c>
      <c r="Z127" s="11">
        <v>69621000</v>
      </c>
      <c r="AA127" s="11">
        <v>41962000</v>
      </c>
      <c r="AB127" s="11">
        <v>177373000</v>
      </c>
      <c r="AC127" s="11">
        <v>270475000</v>
      </c>
      <c r="AD127" s="11">
        <v>13989000</v>
      </c>
      <c r="AE127" s="11">
        <v>47617000</v>
      </c>
      <c r="AF127" s="11">
        <v>97319000</v>
      </c>
      <c r="AG127" s="11">
        <v>36417000</v>
      </c>
      <c r="AH127" s="11">
        <v>59760000</v>
      </c>
      <c r="AI127" s="11">
        <v>79053000</v>
      </c>
      <c r="AJ127" s="11">
        <v>72001000</v>
      </c>
      <c r="AK127" s="11">
        <v>78231000</v>
      </c>
      <c r="AL127" s="11">
        <v>258854000</v>
      </c>
      <c r="AM127" s="11">
        <v>56693000</v>
      </c>
      <c r="AN127" s="11">
        <v>73817000</v>
      </c>
      <c r="AO127" s="11">
        <v>14141000</v>
      </c>
      <c r="AP127" s="11">
        <v>25755000</v>
      </c>
      <c r="AQ127" s="11">
        <v>48763000</v>
      </c>
      <c r="AR127" s="11">
        <v>176384000</v>
      </c>
      <c r="AS127" s="11">
        <v>43392000</v>
      </c>
      <c r="AT127" s="11">
        <v>179139000</v>
      </c>
      <c r="AU127" s="11">
        <v>20311000</v>
      </c>
      <c r="AV127" s="11">
        <v>79831000</v>
      </c>
      <c r="AW127" s="11">
        <v>25107000</v>
      </c>
      <c r="AX127" s="11">
        <v>50777000</v>
      </c>
      <c r="AY127" s="11">
        <v>328762000</v>
      </c>
      <c r="AZ127" s="11">
        <v>65009000</v>
      </c>
      <c r="BA127" s="11">
        <v>72649000</v>
      </c>
      <c r="BB127" s="11">
        <v>58371000</v>
      </c>
      <c r="BC127" s="11">
        <v>48830000</v>
      </c>
      <c r="BD127" s="11">
        <v>228010000</v>
      </c>
      <c r="BE127" s="11">
        <v>50739000</v>
      </c>
      <c r="BF127" s="11">
        <v>12054000</v>
      </c>
      <c r="BG127" s="11">
        <v>48477000</v>
      </c>
      <c r="BH127" s="11">
        <v>50309000</v>
      </c>
      <c r="BI127" s="11">
        <v>85299000</v>
      </c>
      <c r="BJ127" s="45">
        <v>203556000</v>
      </c>
    </row>
    <row r="128" spans="1:62" ht="12.75">
      <c r="A128" s="61" t="s">
        <v>210</v>
      </c>
      <c r="B128" s="62" t="str">
        <f>IF(B11&gt;0,"Funded","Unfunded")</f>
        <v>Funded</v>
      </c>
      <c r="C128" s="62" t="str">
        <f aca="true" t="shared" si="48" ref="C128:BJ128">IF(C11&gt;0,"Funded","Unfunded")</f>
        <v>Unfunded</v>
      </c>
      <c r="D128" s="62" t="str">
        <f t="shared" si="48"/>
        <v>Funded</v>
      </c>
      <c r="E128" s="62" t="str">
        <f t="shared" si="48"/>
        <v>Funded</v>
      </c>
      <c r="F128" s="62" t="str">
        <f t="shared" si="48"/>
        <v>Unfunded</v>
      </c>
      <c r="G128" s="62" t="str">
        <f t="shared" si="48"/>
        <v>Funded</v>
      </c>
      <c r="H128" s="62" t="str">
        <f t="shared" si="48"/>
        <v>Funded</v>
      </c>
      <c r="I128" s="62" t="str">
        <f t="shared" si="48"/>
        <v>Unfunded</v>
      </c>
      <c r="J128" s="62" t="str">
        <f t="shared" si="48"/>
        <v>Funded</v>
      </c>
      <c r="K128" s="62" t="str">
        <f t="shared" si="48"/>
        <v>Unfunded</v>
      </c>
      <c r="L128" s="62" t="str">
        <f t="shared" si="48"/>
        <v>Funded</v>
      </c>
      <c r="M128" s="62" t="str">
        <f t="shared" si="48"/>
        <v>Funded</v>
      </c>
      <c r="N128" s="62" t="str">
        <f t="shared" si="48"/>
        <v>Funded</v>
      </c>
      <c r="O128" s="62" t="str">
        <f t="shared" si="48"/>
        <v>Funded</v>
      </c>
      <c r="P128" s="62" t="str">
        <f t="shared" si="48"/>
        <v>Funded</v>
      </c>
      <c r="Q128" s="62" t="str">
        <f t="shared" si="48"/>
        <v>Unfunded</v>
      </c>
      <c r="R128" s="62" t="str">
        <f t="shared" si="48"/>
        <v>Funded</v>
      </c>
      <c r="S128" s="62" t="str">
        <f t="shared" si="48"/>
        <v>Funded</v>
      </c>
      <c r="T128" s="62" t="str">
        <f t="shared" si="48"/>
        <v>Funded</v>
      </c>
      <c r="U128" s="62" t="str">
        <f t="shared" si="48"/>
        <v>Funded</v>
      </c>
      <c r="V128" s="62" t="str">
        <f t="shared" si="48"/>
        <v>Funded</v>
      </c>
      <c r="W128" s="62" t="str">
        <f t="shared" si="48"/>
        <v>Unfunded</v>
      </c>
      <c r="X128" s="62" t="str">
        <f t="shared" si="48"/>
        <v>Unfunded</v>
      </c>
      <c r="Y128" s="62" t="str">
        <f t="shared" si="48"/>
        <v>Funded</v>
      </c>
      <c r="Z128" s="62" t="str">
        <f t="shared" si="48"/>
        <v>Funded</v>
      </c>
      <c r="AA128" s="62" t="str">
        <f t="shared" si="48"/>
        <v>Funded</v>
      </c>
      <c r="AB128" s="62" t="str">
        <f t="shared" si="48"/>
        <v>Funded</v>
      </c>
      <c r="AC128" s="62" t="str">
        <f t="shared" si="48"/>
        <v>Funded</v>
      </c>
      <c r="AD128" s="62" t="str">
        <f t="shared" si="48"/>
        <v>Unfunded</v>
      </c>
      <c r="AE128" s="62" t="str">
        <f t="shared" si="48"/>
        <v>Funded</v>
      </c>
      <c r="AF128" s="62" t="str">
        <f t="shared" si="48"/>
        <v>Funded</v>
      </c>
      <c r="AG128" s="62" t="str">
        <f t="shared" si="48"/>
        <v>Funded</v>
      </c>
      <c r="AH128" s="62" t="str">
        <f t="shared" si="48"/>
        <v>Funded</v>
      </c>
      <c r="AI128" s="62" t="str">
        <f t="shared" si="48"/>
        <v>Funded</v>
      </c>
      <c r="AJ128" s="62" t="str">
        <f t="shared" si="48"/>
        <v>Funded</v>
      </c>
      <c r="AK128" s="62" t="str">
        <f t="shared" si="48"/>
        <v>Unfunded</v>
      </c>
      <c r="AL128" s="62" t="str">
        <f t="shared" si="48"/>
        <v>Funded</v>
      </c>
      <c r="AM128" s="62" t="str">
        <f t="shared" si="48"/>
        <v>Unfunded</v>
      </c>
      <c r="AN128" s="62" t="str">
        <f t="shared" si="48"/>
        <v>Funded</v>
      </c>
      <c r="AO128" s="62" t="str">
        <f t="shared" si="48"/>
        <v>Unfunded</v>
      </c>
      <c r="AP128" s="62" t="str">
        <f t="shared" si="48"/>
        <v>Unfunded</v>
      </c>
      <c r="AQ128" s="62" t="str">
        <f t="shared" si="48"/>
        <v>Funded</v>
      </c>
      <c r="AR128" s="62" t="str">
        <f t="shared" si="48"/>
        <v>Funded</v>
      </c>
      <c r="AS128" s="62" t="str">
        <f t="shared" si="48"/>
        <v>Unfunded</v>
      </c>
      <c r="AT128" s="62" t="str">
        <f t="shared" si="48"/>
        <v>Funded</v>
      </c>
      <c r="AU128" s="62" t="str">
        <f t="shared" si="48"/>
        <v>Funded</v>
      </c>
      <c r="AV128" s="62" t="str">
        <f t="shared" si="48"/>
        <v>Funded</v>
      </c>
      <c r="AW128" s="62" t="str">
        <f t="shared" si="48"/>
        <v>Funded</v>
      </c>
      <c r="AX128" s="62" t="str">
        <f t="shared" si="48"/>
        <v>Funded</v>
      </c>
      <c r="AY128" s="62" t="str">
        <f t="shared" si="48"/>
        <v>Funded</v>
      </c>
      <c r="AZ128" s="62" t="str">
        <f t="shared" si="48"/>
        <v>Funded</v>
      </c>
      <c r="BA128" s="62" t="str">
        <f t="shared" si="48"/>
        <v>Funded</v>
      </c>
      <c r="BB128" s="62" t="str">
        <f t="shared" si="48"/>
        <v>Funded</v>
      </c>
      <c r="BC128" s="62" t="str">
        <f t="shared" si="48"/>
        <v>Unfunded</v>
      </c>
      <c r="BD128" s="62" t="str">
        <f t="shared" si="48"/>
        <v>Funded</v>
      </c>
      <c r="BE128" s="62" t="str">
        <f t="shared" si="48"/>
        <v>Funded</v>
      </c>
      <c r="BF128" s="62" t="str">
        <f t="shared" si="48"/>
        <v>Funded</v>
      </c>
      <c r="BG128" s="62" t="str">
        <f t="shared" si="48"/>
        <v>Unfunded</v>
      </c>
      <c r="BH128" s="62" t="str">
        <f t="shared" si="48"/>
        <v>Funded</v>
      </c>
      <c r="BI128" s="62" t="str">
        <f t="shared" si="48"/>
        <v>Funded</v>
      </c>
      <c r="BJ128" s="63" t="str">
        <f t="shared" si="48"/>
        <v>Funded</v>
      </c>
    </row>
    <row r="129" spans="1:62" ht="12.75" hidden="1">
      <c r="A129" s="1" t="s">
        <v>211</v>
      </c>
      <c r="B129" s="12">
        <v>20528800019</v>
      </c>
      <c r="C129" s="12">
        <v>1315992</v>
      </c>
      <c r="D129" s="12">
        <v>87626904</v>
      </c>
      <c r="E129" s="12">
        <v>2932284</v>
      </c>
      <c r="F129" s="12">
        <v>18131988</v>
      </c>
      <c r="G129" s="12">
        <v>1158000</v>
      </c>
      <c r="H129" s="12">
        <v>501870996</v>
      </c>
      <c r="I129" s="12">
        <v>287058812</v>
      </c>
      <c r="J129" s="12">
        <v>16759956</v>
      </c>
      <c r="K129" s="12">
        <v>160497500</v>
      </c>
      <c r="L129" s="12">
        <v>74172000</v>
      </c>
      <c r="M129" s="12">
        <v>5658996</v>
      </c>
      <c r="N129" s="12">
        <v>2360143998</v>
      </c>
      <c r="O129" s="12">
        <v>9673992</v>
      </c>
      <c r="P129" s="12">
        <v>9276000</v>
      </c>
      <c r="Q129" s="12">
        <v>93354000</v>
      </c>
      <c r="R129" s="12">
        <v>452844948</v>
      </c>
      <c r="S129" s="12">
        <v>867000</v>
      </c>
      <c r="T129" s="12">
        <v>208576000</v>
      </c>
      <c r="U129" s="12">
        <v>25856669</v>
      </c>
      <c r="V129" s="12">
        <v>5958642</v>
      </c>
      <c r="W129" s="12">
        <v>130967999</v>
      </c>
      <c r="X129" s="12">
        <v>117043200</v>
      </c>
      <c r="Y129" s="12">
        <v>47895329</v>
      </c>
      <c r="Z129" s="12">
        <v>500000</v>
      </c>
      <c r="AA129" s="12">
        <v>78160000</v>
      </c>
      <c r="AB129" s="12">
        <v>23443992</v>
      </c>
      <c r="AC129" s="12">
        <v>786809000</v>
      </c>
      <c r="AD129" s="12">
        <v>17688208</v>
      </c>
      <c r="AE129" s="12">
        <v>9244714</v>
      </c>
      <c r="AF129" s="12">
        <v>17607960</v>
      </c>
      <c r="AG129" s="12">
        <v>34262724</v>
      </c>
      <c r="AH129" s="12">
        <v>36375378</v>
      </c>
      <c r="AI129" s="12">
        <v>279965766</v>
      </c>
      <c r="AJ129" s="12">
        <v>11945520</v>
      </c>
      <c r="AK129" s="12">
        <v>15099996</v>
      </c>
      <c r="AL129" s="12">
        <v>162160944</v>
      </c>
      <c r="AM129" s="12">
        <v>7782679</v>
      </c>
      <c r="AN129" s="12">
        <v>9351000</v>
      </c>
      <c r="AO129" s="12">
        <v>6152004</v>
      </c>
      <c r="AP129" s="12">
        <v>5445996</v>
      </c>
      <c r="AQ129" s="12">
        <v>23671656</v>
      </c>
      <c r="AR129" s="12">
        <v>30924654</v>
      </c>
      <c r="AS129" s="12">
        <v>6518340</v>
      </c>
      <c r="AT129" s="12">
        <v>1624254000</v>
      </c>
      <c r="AU129" s="12">
        <v>1908999</v>
      </c>
      <c r="AV129" s="12">
        <v>181912000</v>
      </c>
      <c r="AW129" s="12">
        <v>29444000</v>
      </c>
      <c r="AX129" s="12">
        <v>13300008</v>
      </c>
      <c r="AY129" s="12">
        <v>50842540</v>
      </c>
      <c r="AZ129" s="12">
        <v>41800932</v>
      </c>
      <c r="BA129" s="12">
        <v>786502351</v>
      </c>
      <c r="BB129" s="12">
        <v>7592000</v>
      </c>
      <c r="BC129" s="12">
        <v>10622000</v>
      </c>
      <c r="BD129" s="12">
        <v>92638858</v>
      </c>
      <c r="BE129" s="12">
        <v>3288000</v>
      </c>
      <c r="BF129" s="12">
        <v>14116000</v>
      </c>
      <c r="BG129" s="12">
        <v>257412</v>
      </c>
      <c r="BH129" s="12">
        <v>38175840</v>
      </c>
      <c r="BI129" s="12">
        <v>22530000</v>
      </c>
      <c r="BJ129" s="12">
        <v>48578599</v>
      </c>
    </row>
    <row r="130" spans="1:62" ht="12.75" hidden="1">
      <c r="A130" s="1" t="s">
        <v>212</v>
      </c>
      <c r="B130" s="12">
        <v>18706745747</v>
      </c>
      <c r="C130" s="12">
        <v>1489000</v>
      </c>
      <c r="D130" s="12">
        <v>76585225</v>
      </c>
      <c r="E130" s="12">
        <v>2842291</v>
      </c>
      <c r="F130" s="12">
        <v>31747776</v>
      </c>
      <c r="G130" s="12">
        <v>818000</v>
      </c>
      <c r="H130" s="12">
        <v>437111254</v>
      </c>
      <c r="I130" s="12">
        <v>333383469</v>
      </c>
      <c r="J130" s="12">
        <v>15447000</v>
      </c>
      <c r="K130" s="12">
        <v>168557585</v>
      </c>
      <c r="L130" s="12">
        <v>63057000</v>
      </c>
      <c r="M130" s="12">
        <v>1622400</v>
      </c>
      <c r="N130" s="12">
        <v>2556771268</v>
      </c>
      <c r="O130" s="12">
        <v>6394000</v>
      </c>
      <c r="P130" s="12">
        <v>8964504</v>
      </c>
      <c r="Q130" s="12">
        <v>93354000</v>
      </c>
      <c r="R130" s="12">
        <v>354860474</v>
      </c>
      <c r="S130" s="12">
        <v>1499389</v>
      </c>
      <c r="T130" s="12">
        <v>230344000</v>
      </c>
      <c r="U130" s="12">
        <v>17501443</v>
      </c>
      <c r="V130" s="12">
        <v>6758000</v>
      </c>
      <c r="W130" s="12">
        <v>129615671</v>
      </c>
      <c r="X130" s="12">
        <v>147245363</v>
      </c>
      <c r="Y130" s="12">
        <v>39762181</v>
      </c>
      <c r="Z130" s="12">
        <v>664500</v>
      </c>
      <c r="AA130" s="12">
        <v>74627300</v>
      </c>
      <c r="AB130" s="12">
        <v>38551859</v>
      </c>
      <c r="AC130" s="12">
        <v>943568129</v>
      </c>
      <c r="AD130" s="12">
        <v>21210843</v>
      </c>
      <c r="AE130" s="12">
        <v>7760972</v>
      </c>
      <c r="AF130" s="12">
        <v>22010000</v>
      </c>
      <c r="AG130" s="12">
        <v>26337574</v>
      </c>
      <c r="AH130" s="12">
        <v>39449152</v>
      </c>
      <c r="AI130" s="12">
        <v>239299097</v>
      </c>
      <c r="AJ130" s="12">
        <v>9599565</v>
      </c>
      <c r="AK130" s="12">
        <v>75410500</v>
      </c>
      <c r="AL130" s="12">
        <v>32771604</v>
      </c>
      <c r="AM130" s="12">
        <v>6018136</v>
      </c>
      <c r="AN130" s="12">
        <v>8830316</v>
      </c>
      <c r="AO130" s="12">
        <v>7571000</v>
      </c>
      <c r="AP130" s="12">
        <v>1714968</v>
      </c>
      <c r="AQ130" s="12">
        <v>21450000</v>
      </c>
      <c r="AR130" s="12">
        <v>48268075</v>
      </c>
      <c r="AS130" s="12">
        <v>5192849</v>
      </c>
      <c r="AT130" s="12">
        <v>1608519400</v>
      </c>
      <c r="AU130" s="12">
        <v>1213000</v>
      </c>
      <c r="AV130" s="12">
        <v>89225170</v>
      </c>
      <c r="AW130" s="12">
        <v>24526000</v>
      </c>
      <c r="AX130" s="12">
        <v>11264000</v>
      </c>
      <c r="AY130" s="12">
        <v>41518829</v>
      </c>
      <c r="AZ130" s="12">
        <v>45707583</v>
      </c>
      <c r="BA130" s="12">
        <v>770567276</v>
      </c>
      <c r="BB130" s="12">
        <v>7882000</v>
      </c>
      <c r="BC130" s="12">
        <v>12602400</v>
      </c>
      <c r="BD130" s="12">
        <v>108744135</v>
      </c>
      <c r="BE130" s="12">
        <v>3062723</v>
      </c>
      <c r="BF130" s="12">
        <v>15682506</v>
      </c>
      <c r="BG130" s="12">
        <v>165269903</v>
      </c>
      <c r="BH130" s="12">
        <v>12587274</v>
      </c>
      <c r="BI130" s="12">
        <v>7100000</v>
      </c>
      <c r="BJ130" s="12">
        <v>35780014</v>
      </c>
    </row>
    <row r="131" spans="1:62" ht="12.75" hidden="1">
      <c r="A131" s="1" t="s">
        <v>213</v>
      </c>
      <c r="B131" s="12">
        <v>2556733118</v>
      </c>
      <c r="C131" s="12">
        <v>499000</v>
      </c>
      <c r="D131" s="12">
        <v>14600995</v>
      </c>
      <c r="E131" s="12">
        <v>90000</v>
      </c>
      <c r="F131" s="12">
        <v>5216802</v>
      </c>
      <c r="G131" s="12">
        <v>340000</v>
      </c>
      <c r="H131" s="12">
        <v>35277716</v>
      </c>
      <c r="I131" s="12">
        <v>5590387</v>
      </c>
      <c r="J131" s="12">
        <v>9341000</v>
      </c>
      <c r="K131" s="12">
        <v>15068234</v>
      </c>
      <c r="L131" s="12">
        <v>9017478</v>
      </c>
      <c r="M131" s="12">
        <v>2496834</v>
      </c>
      <c r="N131" s="12">
        <v>53714808</v>
      </c>
      <c r="O131" s="12">
        <v>3319000</v>
      </c>
      <c r="P131" s="12">
        <v>1522300</v>
      </c>
      <c r="Q131" s="12">
        <v>410800</v>
      </c>
      <c r="R131" s="12">
        <v>84402948</v>
      </c>
      <c r="S131" s="12">
        <v>45000</v>
      </c>
      <c r="T131" s="12">
        <v>7516000</v>
      </c>
      <c r="U131" s="12">
        <v>8354879</v>
      </c>
      <c r="V131" s="12">
        <v>182000</v>
      </c>
      <c r="W131" s="12">
        <v>16897517</v>
      </c>
      <c r="X131" s="12">
        <v>5410555</v>
      </c>
      <c r="Y131" s="12">
        <v>2219776</v>
      </c>
      <c r="Z131" s="12">
        <v>30000</v>
      </c>
      <c r="AA131" s="12">
        <v>3700200</v>
      </c>
      <c r="AB131" s="12">
        <v>130227</v>
      </c>
      <c r="AC131" s="12">
        <v>14739000</v>
      </c>
      <c r="AD131" s="12">
        <v>2088203</v>
      </c>
      <c r="AE131" s="12">
        <v>3873861</v>
      </c>
      <c r="AF131" s="12">
        <v>40000</v>
      </c>
      <c r="AG131" s="12">
        <v>7925259</v>
      </c>
      <c r="AH131" s="12">
        <v>5035050</v>
      </c>
      <c r="AI131" s="12">
        <v>40667240</v>
      </c>
      <c r="AJ131" s="12">
        <v>3512004</v>
      </c>
      <c r="AK131" s="12">
        <v>15943000</v>
      </c>
      <c r="AL131" s="12">
        <v>79517184</v>
      </c>
      <c r="AM131" s="12">
        <v>13289495</v>
      </c>
      <c r="AN131" s="12">
        <v>521000</v>
      </c>
      <c r="AO131" s="12">
        <v>549000</v>
      </c>
      <c r="AP131" s="12">
        <v>3783038</v>
      </c>
      <c r="AQ131" s="12">
        <v>6378000</v>
      </c>
      <c r="AR131" s="12">
        <v>5383644</v>
      </c>
      <c r="AS131" s="12">
        <v>1325500</v>
      </c>
      <c r="AT131" s="12">
        <v>23009700</v>
      </c>
      <c r="AU131" s="12">
        <v>490000</v>
      </c>
      <c r="AV131" s="12">
        <v>11867060</v>
      </c>
      <c r="AW131" s="12">
        <v>4901000</v>
      </c>
      <c r="AX131" s="12">
        <v>2131000</v>
      </c>
      <c r="AY131" s="12">
        <v>48327674</v>
      </c>
      <c r="AZ131" s="12">
        <v>15346577</v>
      </c>
      <c r="BA131" s="12">
        <v>47699672</v>
      </c>
      <c r="BB131" s="12">
        <v>650000</v>
      </c>
      <c r="BC131" s="12">
        <v>452171</v>
      </c>
      <c r="BD131" s="12">
        <v>34761070</v>
      </c>
      <c r="BE131" s="12">
        <v>286000</v>
      </c>
      <c r="BF131" s="12">
        <v>2432045</v>
      </c>
      <c r="BG131" s="12">
        <v>25646542</v>
      </c>
      <c r="BH131" s="12">
        <v>5498689</v>
      </c>
      <c r="BI131" s="12">
        <v>15680000</v>
      </c>
      <c r="BJ131" s="12">
        <v>19954590</v>
      </c>
    </row>
    <row r="132" spans="1:62" ht="12.75" hidden="1">
      <c r="A132" s="1" t="s">
        <v>214</v>
      </c>
      <c r="B132" s="12">
        <v>3611112000</v>
      </c>
      <c r="C132" s="12">
        <v>6766000</v>
      </c>
      <c r="D132" s="12">
        <v>65856631</v>
      </c>
      <c r="E132" s="12">
        <v>7000000</v>
      </c>
      <c r="F132" s="12">
        <v>27070000</v>
      </c>
      <c r="G132" s="12">
        <v>23621000</v>
      </c>
      <c r="H132" s="12">
        <v>286596000</v>
      </c>
      <c r="I132" s="12">
        <v>20550809</v>
      </c>
      <c r="J132" s="12">
        <v>6500000</v>
      </c>
      <c r="K132" s="12">
        <v>-2343000</v>
      </c>
      <c r="L132" s="12">
        <v>12309000</v>
      </c>
      <c r="M132" s="12">
        <v>10048000</v>
      </c>
      <c r="N132" s="12">
        <v>573373983</v>
      </c>
      <c r="O132" s="12">
        <v>5404000</v>
      </c>
      <c r="P132" s="12">
        <v>44118000</v>
      </c>
      <c r="Q132" s="12">
        <v>285997000</v>
      </c>
      <c r="R132" s="12">
        <v>85190000</v>
      </c>
      <c r="S132" s="12">
        <v>7751000</v>
      </c>
      <c r="T132" s="12">
        <v>3687000</v>
      </c>
      <c r="U132" s="12">
        <v>47160985</v>
      </c>
      <c r="V132" s="12">
        <v>27249025</v>
      </c>
      <c r="W132" s="12">
        <v>-167861000</v>
      </c>
      <c r="X132" s="12">
        <v>4413699</v>
      </c>
      <c r="Y132" s="12">
        <v>41410629</v>
      </c>
      <c r="Z132" s="12">
        <v>81876000</v>
      </c>
      <c r="AA132" s="12">
        <v>10891000</v>
      </c>
      <c r="AB132" s="12">
        <v>256915000</v>
      </c>
      <c r="AC132" s="12">
        <v>416431000</v>
      </c>
      <c r="AD132" s="12">
        <v>19925000</v>
      </c>
      <c r="AE132" s="12">
        <v>32969000</v>
      </c>
      <c r="AF132" s="12">
        <v>58189960</v>
      </c>
      <c r="AG132" s="12">
        <v>3000000</v>
      </c>
      <c r="AH132" s="12">
        <v>1909787</v>
      </c>
      <c r="AI132" s="12">
        <v>76678000</v>
      </c>
      <c r="AJ132" s="12">
        <v>6795227</v>
      </c>
      <c r="AK132" s="12">
        <v>1535000</v>
      </c>
      <c r="AL132" s="12">
        <v>205920000</v>
      </c>
      <c r="AM132" s="12">
        <v>4157149</v>
      </c>
      <c r="AN132" s="12">
        <v>49233850</v>
      </c>
      <c r="AO132" s="12">
        <v>2189000</v>
      </c>
      <c r="AP132" s="12">
        <v>4822000</v>
      </c>
      <c r="AQ132" s="12">
        <v>397000</v>
      </c>
      <c r="AR132" s="12">
        <v>685780124</v>
      </c>
      <c r="AS132" s="12">
        <v>430000</v>
      </c>
      <c r="AT132" s="12">
        <v>93926000</v>
      </c>
      <c r="AU132" s="12">
        <v>10266000</v>
      </c>
      <c r="AV132" s="12">
        <v>14682000</v>
      </c>
      <c r="AW132" s="12">
        <v>46040000</v>
      </c>
      <c r="AX132" s="12">
        <v>2199000</v>
      </c>
      <c r="AY132" s="12">
        <v>395016000</v>
      </c>
      <c r="AZ132" s="12">
        <v>37500000</v>
      </c>
      <c r="BA132" s="12">
        <v>268639358</v>
      </c>
      <c r="BB132" s="12">
        <v>4338000</v>
      </c>
      <c r="BC132" s="12">
        <v>9539555</v>
      </c>
      <c r="BD132" s="12">
        <v>90060535</v>
      </c>
      <c r="BE132" s="12">
        <v>43371000</v>
      </c>
      <c r="BF132" s="12">
        <v>5595000</v>
      </c>
      <c r="BG132" s="12">
        <v>36106000</v>
      </c>
      <c r="BH132" s="12">
        <v>42000000</v>
      </c>
      <c r="BI132" s="12">
        <v>57057637</v>
      </c>
      <c r="BJ132" s="12">
        <v>34235777</v>
      </c>
    </row>
    <row r="133" spans="1:62" ht="12.75" hidden="1">
      <c r="A133" s="1" t="s">
        <v>215</v>
      </c>
      <c r="B133" s="12">
        <v>4428223000</v>
      </c>
      <c r="C133" s="12">
        <v>9696000</v>
      </c>
      <c r="D133" s="12">
        <v>17000000</v>
      </c>
      <c r="E133" s="12">
        <v>5334000</v>
      </c>
      <c r="F133" s="12">
        <v>41042000</v>
      </c>
      <c r="G133" s="12">
        <v>9031000</v>
      </c>
      <c r="H133" s="12">
        <v>155320000</v>
      </c>
      <c r="I133" s="12">
        <v>202061524</v>
      </c>
      <c r="J133" s="12">
        <v>5750000</v>
      </c>
      <c r="K133" s="12">
        <v>55000000</v>
      </c>
      <c r="L133" s="12">
        <v>12347000</v>
      </c>
      <c r="M133" s="12">
        <v>1830000</v>
      </c>
      <c r="N133" s="12">
        <v>262607490</v>
      </c>
      <c r="O133" s="12">
        <v>407000</v>
      </c>
      <c r="P133" s="12">
        <v>1236000</v>
      </c>
      <c r="Q133" s="12">
        <v>295164000</v>
      </c>
      <c r="R133" s="12">
        <v>110874000</v>
      </c>
      <c r="S133" s="12">
        <v>2550000</v>
      </c>
      <c r="T133" s="12">
        <v>32218000</v>
      </c>
      <c r="U133" s="12">
        <v>7037076</v>
      </c>
      <c r="V133" s="12">
        <v>7608767</v>
      </c>
      <c r="W133" s="12">
        <v>294276000</v>
      </c>
      <c r="X133" s="12">
        <v>24000000</v>
      </c>
      <c r="Y133" s="12">
        <v>9450000</v>
      </c>
      <c r="Z133" s="12">
        <v>29500000</v>
      </c>
      <c r="AA133" s="12">
        <v>21000000</v>
      </c>
      <c r="AB133" s="12">
        <v>35000000</v>
      </c>
      <c r="AC133" s="12">
        <v>273291000</v>
      </c>
      <c r="AD133" s="12">
        <v>14600000</v>
      </c>
      <c r="AE133" s="12">
        <v>14500000</v>
      </c>
      <c r="AF133" s="12">
        <v>56815542</v>
      </c>
      <c r="AG133" s="12">
        <v>0</v>
      </c>
      <c r="AH133" s="12">
        <v>900000</v>
      </c>
      <c r="AI133" s="12">
        <v>29300000</v>
      </c>
      <c r="AJ133" s="12">
        <v>13420046</v>
      </c>
      <c r="AK133" s="12">
        <v>33809000</v>
      </c>
      <c r="AL133" s="12">
        <v>0</v>
      </c>
      <c r="AM133" s="12">
        <v>4759274</v>
      </c>
      <c r="AN133" s="12">
        <v>22443896</v>
      </c>
      <c r="AO133" s="12">
        <v>12166473</v>
      </c>
      <c r="AP133" s="12">
        <v>12762000</v>
      </c>
      <c r="AQ133" s="12">
        <v>7250000</v>
      </c>
      <c r="AR133" s="12">
        <v>16201000</v>
      </c>
      <c r="AS133" s="12">
        <v>29473000</v>
      </c>
      <c r="AT133" s="12">
        <v>188253000</v>
      </c>
      <c r="AU133" s="12">
        <v>350000</v>
      </c>
      <c r="AV133" s="12">
        <v>15760000</v>
      </c>
      <c r="AW133" s="12">
        <v>21000000</v>
      </c>
      <c r="AX133" s="12">
        <v>2421000</v>
      </c>
      <c r="AY133" s="12">
        <v>131317000</v>
      </c>
      <c r="AZ133" s="12">
        <v>8000000</v>
      </c>
      <c r="BA133" s="12">
        <v>137043300</v>
      </c>
      <c r="BB133" s="12">
        <v>5361000</v>
      </c>
      <c r="BC133" s="12">
        <v>24502441</v>
      </c>
      <c r="BD133" s="12">
        <v>81289890</v>
      </c>
      <c r="BE133" s="12">
        <v>22047000</v>
      </c>
      <c r="BF133" s="12">
        <v>-108000</v>
      </c>
      <c r="BG133" s="12">
        <v>56661000</v>
      </c>
      <c r="BH133" s="12">
        <v>6150000</v>
      </c>
      <c r="BI133" s="12">
        <v>11315608</v>
      </c>
      <c r="BJ133" s="12">
        <v>20554875</v>
      </c>
    </row>
    <row r="134" spans="1:62" ht="12.75" hidden="1">
      <c r="A134" s="1" t="s">
        <v>216</v>
      </c>
      <c r="B134" s="12">
        <v>2574722920</v>
      </c>
      <c r="C134" s="12">
        <v>300000</v>
      </c>
      <c r="D134" s="12">
        <v>24518699</v>
      </c>
      <c r="E134" s="12">
        <v>0</v>
      </c>
      <c r="F134" s="12">
        <v>0</v>
      </c>
      <c r="G134" s="12">
        <v>307000</v>
      </c>
      <c r="H134" s="12">
        <v>94500000</v>
      </c>
      <c r="I134" s="12">
        <v>58821342</v>
      </c>
      <c r="J134" s="12">
        <v>24524000</v>
      </c>
      <c r="K134" s="12">
        <v>60000000</v>
      </c>
      <c r="L134" s="12">
        <v>36629000</v>
      </c>
      <c r="M134" s="12">
        <v>850000</v>
      </c>
      <c r="N134" s="12">
        <v>737498147</v>
      </c>
      <c r="O134" s="12">
        <v>2633000</v>
      </c>
      <c r="P134" s="12">
        <v>2998000</v>
      </c>
      <c r="Q134" s="12">
        <v>-35136000</v>
      </c>
      <c r="R134" s="12">
        <v>47576000</v>
      </c>
      <c r="S134" s="12">
        <v>500000</v>
      </c>
      <c r="T134" s="12">
        <v>36123000</v>
      </c>
      <c r="U134" s="12">
        <v>10861000</v>
      </c>
      <c r="V134" s="12">
        <v>2184657</v>
      </c>
      <c r="W134" s="12">
        <v>180787000</v>
      </c>
      <c r="X134" s="12">
        <v>7024203</v>
      </c>
      <c r="Y134" s="12">
        <v>12225000</v>
      </c>
      <c r="Z134" s="12">
        <v>200000</v>
      </c>
      <c r="AA134" s="12">
        <v>11694000</v>
      </c>
      <c r="AB134" s="12">
        <v>0</v>
      </c>
      <c r="AC134" s="12">
        <v>379334000</v>
      </c>
      <c r="AD134" s="12">
        <v>6000000</v>
      </c>
      <c r="AE134" s="12">
        <v>8367000</v>
      </c>
      <c r="AF134" s="12">
        <v>0</v>
      </c>
      <c r="AG134" s="12">
        <v>4871000</v>
      </c>
      <c r="AH134" s="12">
        <v>9254916</v>
      </c>
      <c r="AI134" s="12">
        <v>41500000</v>
      </c>
      <c r="AJ134" s="12">
        <v>6777096</v>
      </c>
      <c r="AK134" s="12">
        <v>72282000</v>
      </c>
      <c r="AL134" s="12">
        <v>6766015</v>
      </c>
      <c r="AM134" s="12">
        <v>0</v>
      </c>
      <c r="AN134" s="12">
        <v>9000000</v>
      </c>
      <c r="AO134" s="12">
        <v>4338737</v>
      </c>
      <c r="AP134" s="12">
        <v>2238000</v>
      </c>
      <c r="AQ134" s="12">
        <v>13376000</v>
      </c>
      <c r="AR134" s="12">
        <v>15211400</v>
      </c>
      <c r="AS134" s="12">
        <v>2559000</v>
      </c>
      <c r="AT134" s="12">
        <v>170556000</v>
      </c>
      <c r="AU134" s="12">
        <v>450000</v>
      </c>
      <c r="AV134" s="12">
        <v>20077000</v>
      </c>
      <c r="AW134" s="12">
        <v>3586000</v>
      </c>
      <c r="AX134" s="12">
        <v>2802000</v>
      </c>
      <c r="AY134" s="12">
        <v>11870000</v>
      </c>
      <c r="AZ134" s="12">
        <v>9000000</v>
      </c>
      <c r="BA134" s="12">
        <v>26324207</v>
      </c>
      <c r="BB134" s="12">
        <v>1614000</v>
      </c>
      <c r="BC134" s="12">
        <v>7700374</v>
      </c>
      <c r="BD134" s="12">
        <v>43404142</v>
      </c>
      <c r="BE134" s="12">
        <v>1847000</v>
      </c>
      <c r="BF134" s="12">
        <v>5119000</v>
      </c>
      <c r="BG134" s="12">
        <v>29219000</v>
      </c>
      <c r="BH134" s="12">
        <v>3200000</v>
      </c>
      <c r="BI134" s="12">
        <v>7945757</v>
      </c>
      <c r="BJ134" s="12">
        <v>10241830</v>
      </c>
    </row>
    <row r="135" spans="1:62" ht="12.75" hidden="1">
      <c r="A135" s="1" t="s">
        <v>217</v>
      </c>
      <c r="B135" s="12">
        <v>2999320000</v>
      </c>
      <c r="C135" s="12">
        <v>2216000</v>
      </c>
      <c r="D135" s="12">
        <v>0</v>
      </c>
      <c r="E135" s="12">
        <v>0</v>
      </c>
      <c r="F135" s="12">
        <v>21337000</v>
      </c>
      <c r="G135" s="12">
        <v>2652000</v>
      </c>
      <c r="H135" s="12">
        <v>5013000</v>
      </c>
      <c r="I135" s="12">
        <v>7645510</v>
      </c>
      <c r="J135" s="12">
        <v>2250000</v>
      </c>
      <c r="K135" s="12">
        <v>0</v>
      </c>
      <c r="L135" s="12">
        <v>2190000</v>
      </c>
      <c r="M135" s="12">
        <v>2100000</v>
      </c>
      <c r="N135" s="12">
        <v>8254451</v>
      </c>
      <c r="O135" s="12">
        <v>0</v>
      </c>
      <c r="P135" s="12">
        <v>0</v>
      </c>
      <c r="Q135" s="12">
        <v>39271000</v>
      </c>
      <c r="R135" s="12">
        <v>116396000</v>
      </c>
      <c r="S135" s="12">
        <v>200000</v>
      </c>
      <c r="T135" s="12">
        <v>1500000</v>
      </c>
      <c r="U135" s="12">
        <v>0</v>
      </c>
      <c r="V135" s="12">
        <v>3306924</v>
      </c>
      <c r="W135" s="12">
        <v>4014000</v>
      </c>
      <c r="X135" s="12">
        <v>9000000</v>
      </c>
      <c r="Y135" s="12">
        <v>10123456</v>
      </c>
      <c r="Z135" s="12">
        <v>2338000</v>
      </c>
      <c r="AA135" s="12">
        <v>3000000</v>
      </c>
      <c r="AB135" s="12">
        <v>5000000</v>
      </c>
      <c r="AC135" s="12">
        <v>106290000</v>
      </c>
      <c r="AD135" s="12">
        <v>2758000</v>
      </c>
      <c r="AE135" s="12">
        <v>2500000</v>
      </c>
      <c r="AF135" s="12">
        <v>5222293</v>
      </c>
      <c r="AG135" s="12">
        <v>11750000</v>
      </c>
      <c r="AH135" s="12">
        <v>777791</v>
      </c>
      <c r="AI135" s="12">
        <v>9500000</v>
      </c>
      <c r="AJ135" s="12">
        <v>1921034</v>
      </c>
      <c r="AK135" s="12">
        <v>13879000</v>
      </c>
      <c r="AL135" s="12">
        <v>0</v>
      </c>
      <c r="AM135" s="12">
        <v>1492647</v>
      </c>
      <c r="AN135" s="12">
        <v>3231900</v>
      </c>
      <c r="AO135" s="12">
        <v>990000</v>
      </c>
      <c r="AP135" s="12">
        <v>13000</v>
      </c>
      <c r="AQ135" s="12">
        <v>26731000</v>
      </c>
      <c r="AR135" s="12">
        <v>2108000</v>
      </c>
      <c r="AS135" s="12">
        <v>1228000</v>
      </c>
      <c r="AT135" s="12">
        <v>15066000</v>
      </c>
      <c r="AU135" s="12">
        <v>250000</v>
      </c>
      <c r="AV135" s="12">
        <v>2635000</v>
      </c>
      <c r="AW135" s="12">
        <v>200000</v>
      </c>
      <c r="AX135" s="12">
        <v>2118000</v>
      </c>
      <c r="AY135" s="12">
        <v>20536000</v>
      </c>
      <c r="AZ135" s="12">
        <v>3000000</v>
      </c>
      <c r="BA135" s="12">
        <v>20375285</v>
      </c>
      <c r="BB135" s="12">
        <v>0</v>
      </c>
      <c r="BC135" s="12">
        <v>1331658</v>
      </c>
      <c r="BD135" s="12">
        <v>15740000</v>
      </c>
      <c r="BE135" s="12">
        <v>574000</v>
      </c>
      <c r="BF135" s="12">
        <v>553000</v>
      </c>
      <c r="BG135" s="12">
        <v>0</v>
      </c>
      <c r="BH135" s="12">
        <v>0</v>
      </c>
      <c r="BI135" s="12">
        <v>2113842</v>
      </c>
      <c r="BJ135" s="12">
        <v>8350000</v>
      </c>
    </row>
    <row r="136" spans="1:62" ht="12.75" hidden="1">
      <c r="A136" s="1" t="s">
        <v>218</v>
      </c>
      <c r="B136" s="12">
        <v>278400000</v>
      </c>
      <c r="C136" s="12">
        <v>0</v>
      </c>
      <c r="D136" s="12">
        <v>0</v>
      </c>
      <c r="E136" s="12">
        <v>0</v>
      </c>
      <c r="F136" s="12">
        <v>124000</v>
      </c>
      <c r="G136" s="12">
        <v>0</v>
      </c>
      <c r="H136" s="12">
        <v>12040000</v>
      </c>
      <c r="I136" s="12">
        <v>21755</v>
      </c>
      <c r="J136" s="12">
        <v>0</v>
      </c>
      <c r="K136" s="12">
        <v>0</v>
      </c>
      <c r="L136" s="12">
        <v>0</v>
      </c>
      <c r="M136" s="12">
        <v>0</v>
      </c>
      <c r="N136" s="12">
        <v>7962792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510000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60000</v>
      </c>
      <c r="AB136" s="12">
        <v>0</v>
      </c>
      <c r="AC136" s="12">
        <v>2130000</v>
      </c>
      <c r="AD136" s="12">
        <v>200000</v>
      </c>
      <c r="AE136" s="12">
        <v>0</v>
      </c>
      <c r="AF136" s="12">
        <v>0</v>
      </c>
      <c r="AG136" s="12">
        <v>0</v>
      </c>
      <c r="AH136" s="12">
        <v>5980596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481000</v>
      </c>
      <c r="AU136" s="12">
        <v>0</v>
      </c>
      <c r="AV136" s="12">
        <v>1470000</v>
      </c>
      <c r="AW136" s="12">
        <v>0</v>
      </c>
      <c r="AX136" s="12">
        <v>0</v>
      </c>
      <c r="AY136" s="12">
        <v>453000</v>
      </c>
      <c r="AZ136" s="12">
        <v>0</v>
      </c>
      <c r="BA136" s="12">
        <v>481061</v>
      </c>
      <c r="BB136" s="12">
        <v>0</v>
      </c>
      <c r="BC136" s="12">
        <v>0</v>
      </c>
      <c r="BD136" s="12">
        <v>106000</v>
      </c>
      <c r="BE136" s="12">
        <v>0</v>
      </c>
      <c r="BF136" s="12">
        <v>0</v>
      </c>
      <c r="BG136" s="12">
        <v>0</v>
      </c>
      <c r="BH136" s="12">
        <v>112000</v>
      </c>
      <c r="BI136" s="12">
        <v>0</v>
      </c>
      <c r="BJ136" s="12">
        <v>0</v>
      </c>
    </row>
    <row r="137" spans="1:62" ht="12.75" hidden="1">
      <c r="A137" s="1" t="s">
        <v>219</v>
      </c>
      <c r="B137" s="12">
        <v>1693917869</v>
      </c>
      <c r="C137" s="12">
        <v>0</v>
      </c>
      <c r="D137" s="12">
        <v>55000000</v>
      </c>
      <c r="E137" s="12">
        <v>0</v>
      </c>
      <c r="F137" s="12">
        <v>0</v>
      </c>
      <c r="G137" s="12">
        <v>0</v>
      </c>
      <c r="H137" s="12">
        <v>0</v>
      </c>
      <c r="I137" s="12">
        <v>-6588382</v>
      </c>
      <c r="J137" s="12">
        <v>0</v>
      </c>
      <c r="K137" s="12">
        <v>0</v>
      </c>
      <c r="L137" s="12">
        <v>0</v>
      </c>
      <c r="M137" s="12">
        <v>6325000</v>
      </c>
      <c r="N137" s="12">
        <v>647309128</v>
      </c>
      <c r="O137" s="12">
        <v>0</v>
      </c>
      <c r="P137" s="12">
        <v>3385372</v>
      </c>
      <c r="Q137" s="12">
        <v>0</v>
      </c>
      <c r="R137" s="12">
        <v>32197000</v>
      </c>
      <c r="S137" s="12">
        <v>3048501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12132000</v>
      </c>
      <c r="AE137" s="12">
        <v>350000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83065700</v>
      </c>
      <c r="AU137" s="12">
        <v>0</v>
      </c>
      <c r="AV137" s="12">
        <v>21310000</v>
      </c>
      <c r="AW137" s="12">
        <v>0</v>
      </c>
      <c r="AX137" s="12">
        <v>3533574</v>
      </c>
      <c r="AY137" s="12">
        <v>282292741</v>
      </c>
      <c r="AZ137" s="12">
        <v>12650000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370000</v>
      </c>
      <c r="BG137" s="12">
        <v>0</v>
      </c>
      <c r="BH137" s="12">
        <v>0</v>
      </c>
      <c r="BI137" s="12">
        <v>28032032</v>
      </c>
      <c r="BJ137" s="12">
        <v>4997484</v>
      </c>
    </row>
    <row r="138" spans="1:62" ht="25.5" hidden="1">
      <c r="A138" s="1" t="s">
        <v>220</v>
      </c>
      <c r="B138" s="12">
        <v>18526253059</v>
      </c>
      <c r="C138" s="12">
        <v>26578000</v>
      </c>
      <c r="D138" s="12">
        <v>83140153</v>
      </c>
      <c r="E138" s="12">
        <v>36103830</v>
      </c>
      <c r="F138" s="12">
        <v>56654314</v>
      </c>
      <c r="G138" s="12">
        <v>14937000</v>
      </c>
      <c r="H138" s="12">
        <v>356455127</v>
      </c>
      <c r="I138" s="12">
        <v>443352397</v>
      </c>
      <c r="J138" s="12">
        <v>47399000</v>
      </c>
      <c r="K138" s="12">
        <v>149645618</v>
      </c>
      <c r="L138" s="12">
        <v>71136000</v>
      </c>
      <c r="M138" s="12">
        <v>14742397</v>
      </c>
      <c r="N138" s="12">
        <v>2229336170</v>
      </c>
      <c r="O138" s="12">
        <v>19553000</v>
      </c>
      <c r="P138" s="12">
        <v>29800305</v>
      </c>
      <c r="Q138" s="12">
        <v>281801147</v>
      </c>
      <c r="R138" s="12">
        <v>398756538</v>
      </c>
      <c r="S138" s="12">
        <v>70260213</v>
      </c>
      <c r="T138" s="12">
        <v>228107000</v>
      </c>
      <c r="U138" s="12">
        <v>41297035</v>
      </c>
      <c r="V138" s="12">
        <v>29630000</v>
      </c>
      <c r="W138" s="12">
        <v>204838673</v>
      </c>
      <c r="X138" s="12">
        <v>157372879</v>
      </c>
      <c r="Y138" s="12">
        <v>60521672</v>
      </c>
      <c r="Z138" s="12">
        <v>28660433</v>
      </c>
      <c r="AA138" s="12">
        <v>100850000</v>
      </c>
      <c r="AB138" s="12">
        <v>150089576</v>
      </c>
      <c r="AC138" s="12">
        <v>834838381</v>
      </c>
      <c r="AD138" s="12">
        <v>27756376</v>
      </c>
      <c r="AE138" s="12">
        <v>34270353</v>
      </c>
      <c r="AF138" s="12">
        <v>72105678</v>
      </c>
      <c r="AG138" s="12">
        <v>42190251</v>
      </c>
      <c r="AH138" s="12">
        <v>72521063</v>
      </c>
      <c r="AI138" s="12">
        <v>293865600</v>
      </c>
      <c r="AJ138" s="12">
        <v>78295103</v>
      </c>
      <c r="AK138" s="12">
        <v>202128029</v>
      </c>
      <c r="AL138" s="12">
        <v>201229147</v>
      </c>
      <c r="AM138" s="12">
        <v>28031447</v>
      </c>
      <c r="AN138" s="12">
        <v>40699082</v>
      </c>
      <c r="AO138" s="12">
        <v>14959000</v>
      </c>
      <c r="AP138" s="12">
        <v>23183964</v>
      </c>
      <c r="AQ138" s="12">
        <v>56654585</v>
      </c>
      <c r="AR138" s="12">
        <v>135600958</v>
      </c>
      <c r="AS138" s="12">
        <v>26239123</v>
      </c>
      <c r="AT138" s="12">
        <v>1570299101</v>
      </c>
      <c r="AU138" s="12">
        <v>15600998</v>
      </c>
      <c r="AV138" s="12">
        <v>127170790</v>
      </c>
      <c r="AW138" s="12">
        <v>42075000</v>
      </c>
      <c r="AX138" s="12">
        <v>29891000</v>
      </c>
      <c r="AY138" s="12">
        <v>258890925</v>
      </c>
      <c r="AZ138" s="12">
        <v>74714326</v>
      </c>
      <c r="BA138" s="12">
        <v>663086980</v>
      </c>
      <c r="BB138" s="12">
        <v>32590939</v>
      </c>
      <c r="BC138" s="12">
        <v>35451450</v>
      </c>
      <c r="BD138" s="12">
        <v>232316083</v>
      </c>
      <c r="BE138" s="12">
        <v>27977000</v>
      </c>
      <c r="BF138" s="12">
        <v>19386627</v>
      </c>
      <c r="BG138" s="12">
        <v>146163880</v>
      </c>
      <c r="BH138" s="12">
        <v>39375105</v>
      </c>
      <c r="BI138" s="12">
        <v>51037069</v>
      </c>
      <c r="BJ138" s="12">
        <v>129320490</v>
      </c>
    </row>
    <row r="139" spans="1:62" ht="12.75" hidden="1">
      <c r="A139" s="1" t="s">
        <v>221</v>
      </c>
      <c r="B139" s="12">
        <v>550000000</v>
      </c>
      <c r="C139" s="12">
        <v>0</v>
      </c>
      <c r="D139" s="12">
        <v>2050000</v>
      </c>
      <c r="E139" s="12">
        <v>0</v>
      </c>
      <c r="F139" s="12">
        <v>0</v>
      </c>
      <c r="G139" s="12">
        <v>0</v>
      </c>
      <c r="H139" s="12">
        <v>2531957</v>
      </c>
      <c r="I139" s="12">
        <v>11379155</v>
      </c>
      <c r="J139" s="12">
        <v>0</v>
      </c>
      <c r="K139" s="12">
        <v>3000000</v>
      </c>
      <c r="L139" s="12">
        <v>9823000</v>
      </c>
      <c r="M139" s="12">
        <v>150000</v>
      </c>
      <c r="N139" s="12">
        <v>250342423</v>
      </c>
      <c r="O139" s="12">
        <v>0</v>
      </c>
      <c r="P139" s="12">
        <v>0</v>
      </c>
      <c r="Q139" s="12">
        <v>37342000</v>
      </c>
      <c r="R139" s="12">
        <v>8666143</v>
      </c>
      <c r="S139" s="12">
        <v>900000</v>
      </c>
      <c r="T139" s="12">
        <v>10000000</v>
      </c>
      <c r="U139" s="12">
        <v>3840221</v>
      </c>
      <c r="V139" s="12">
        <v>0</v>
      </c>
      <c r="W139" s="12">
        <v>73231922</v>
      </c>
      <c r="X139" s="12">
        <v>800000</v>
      </c>
      <c r="Y139" s="12">
        <v>1200000</v>
      </c>
      <c r="Z139" s="12">
        <v>505620</v>
      </c>
      <c r="AA139" s="12">
        <v>3090000</v>
      </c>
      <c r="AB139" s="12">
        <v>0</v>
      </c>
      <c r="AC139" s="12">
        <v>83831067</v>
      </c>
      <c r="AD139" s="12">
        <v>495000</v>
      </c>
      <c r="AE139" s="12">
        <v>0</v>
      </c>
      <c r="AF139" s="12">
        <v>0</v>
      </c>
      <c r="AG139" s="12">
        <v>0</v>
      </c>
      <c r="AH139" s="12">
        <v>5980596</v>
      </c>
      <c r="AI139" s="12">
        <v>2000000</v>
      </c>
      <c r="AJ139" s="12">
        <v>922705</v>
      </c>
      <c r="AK139" s="12">
        <v>0</v>
      </c>
      <c r="AL139" s="12">
        <v>3226266</v>
      </c>
      <c r="AM139" s="12">
        <v>141750</v>
      </c>
      <c r="AN139" s="12">
        <v>700000</v>
      </c>
      <c r="AO139" s="12">
        <v>0</v>
      </c>
      <c r="AP139" s="12">
        <v>0</v>
      </c>
      <c r="AQ139" s="12">
        <v>4613000</v>
      </c>
      <c r="AR139" s="12">
        <v>23254348</v>
      </c>
      <c r="AS139" s="12">
        <v>0</v>
      </c>
      <c r="AT139" s="12">
        <v>2500000</v>
      </c>
      <c r="AU139" s="12">
        <v>0</v>
      </c>
      <c r="AV139" s="12">
        <v>0</v>
      </c>
      <c r="AW139" s="12">
        <v>200000</v>
      </c>
      <c r="AX139" s="12">
        <v>0</v>
      </c>
      <c r="AY139" s="12">
        <v>0</v>
      </c>
      <c r="AZ139" s="12">
        <v>2842130</v>
      </c>
      <c r="BA139" s="12">
        <v>15707874</v>
      </c>
      <c r="BB139" s="12">
        <v>4196000</v>
      </c>
      <c r="BC139" s="12">
        <v>360000</v>
      </c>
      <c r="BD139" s="12">
        <v>26841669</v>
      </c>
      <c r="BE139" s="12">
        <v>450000</v>
      </c>
      <c r="BF139" s="12">
        <v>0</v>
      </c>
      <c r="BG139" s="12">
        <v>4000000</v>
      </c>
      <c r="BH139" s="12">
        <v>800000</v>
      </c>
      <c r="BI139" s="12">
        <v>0</v>
      </c>
      <c r="BJ139" s="12">
        <v>0</v>
      </c>
    </row>
    <row r="140" spans="1:62" ht="12.75" hidden="1">
      <c r="A140" s="1" t="s">
        <v>222</v>
      </c>
      <c r="B140" s="12">
        <v>2824744230</v>
      </c>
      <c r="C140" s="12">
        <v>10297000</v>
      </c>
      <c r="D140" s="12">
        <v>42131067</v>
      </c>
      <c r="E140" s="12">
        <v>44355091</v>
      </c>
      <c r="F140" s="12">
        <v>23463204</v>
      </c>
      <c r="G140" s="12">
        <v>12216000</v>
      </c>
      <c r="H140" s="12">
        <v>171056593</v>
      </c>
      <c r="I140" s="12">
        <v>111866124</v>
      </c>
      <c r="J140" s="12">
        <v>29266000</v>
      </c>
      <c r="K140" s="12">
        <v>61128472</v>
      </c>
      <c r="L140" s="12">
        <v>9680000</v>
      </c>
      <c r="M140" s="12">
        <v>16341000</v>
      </c>
      <c r="N140" s="12">
        <v>344968126</v>
      </c>
      <c r="O140" s="12">
        <v>34724000</v>
      </c>
      <c r="P140" s="12">
        <v>11152590</v>
      </c>
      <c r="Q140" s="12">
        <v>113017703</v>
      </c>
      <c r="R140" s="12">
        <v>139247000</v>
      </c>
      <c r="S140" s="12">
        <v>24506700</v>
      </c>
      <c r="T140" s="12">
        <v>29154000</v>
      </c>
      <c r="U140" s="12">
        <v>34759392</v>
      </c>
      <c r="V140" s="12">
        <v>28575000</v>
      </c>
      <c r="W140" s="12">
        <v>93858795</v>
      </c>
      <c r="X140" s="12">
        <v>32836388</v>
      </c>
      <c r="Y140" s="12">
        <v>52442926</v>
      </c>
      <c r="Z140" s="12">
        <v>34298119</v>
      </c>
      <c r="AA140" s="12">
        <v>29478000</v>
      </c>
      <c r="AB140" s="12">
        <v>50128522</v>
      </c>
      <c r="AC140" s="12">
        <v>265819375</v>
      </c>
      <c r="AD140" s="12">
        <v>10678431</v>
      </c>
      <c r="AE140" s="12">
        <v>27054895</v>
      </c>
      <c r="AF140" s="12">
        <v>52623000</v>
      </c>
      <c r="AG140" s="12">
        <v>32398508</v>
      </c>
      <c r="AH140" s="12">
        <v>27504072</v>
      </c>
      <c r="AI140" s="12">
        <v>54054330</v>
      </c>
      <c r="AJ140" s="12">
        <v>29653000</v>
      </c>
      <c r="AK140" s="12">
        <v>4611200</v>
      </c>
      <c r="AL140" s="12">
        <v>120813394</v>
      </c>
      <c r="AM140" s="12">
        <v>22425236</v>
      </c>
      <c r="AN140" s="12">
        <v>46748217</v>
      </c>
      <c r="AO140" s="12">
        <v>9322000</v>
      </c>
      <c r="AP140" s="12">
        <v>8645638</v>
      </c>
      <c r="AQ140" s="12">
        <v>15000000</v>
      </c>
      <c r="AR140" s="12">
        <v>90048546</v>
      </c>
      <c r="AS140" s="12">
        <v>22131773</v>
      </c>
      <c r="AT140" s="12">
        <v>133277099</v>
      </c>
      <c r="AU140" s="12">
        <v>33792000</v>
      </c>
      <c r="AV140" s="12">
        <v>58877739</v>
      </c>
      <c r="AW140" s="12">
        <v>14212000</v>
      </c>
      <c r="AX140" s="12">
        <v>20933000</v>
      </c>
      <c r="AY140" s="12">
        <v>195280613</v>
      </c>
      <c r="AZ140" s="12">
        <v>33301690</v>
      </c>
      <c r="BA140" s="12">
        <v>202858224</v>
      </c>
      <c r="BB140" s="12">
        <v>34730061</v>
      </c>
      <c r="BC140" s="12">
        <v>21932283</v>
      </c>
      <c r="BD140" s="12">
        <v>135966124</v>
      </c>
      <c r="BE140" s="12">
        <v>24530000</v>
      </c>
      <c r="BF140" s="12">
        <v>13734213</v>
      </c>
      <c r="BG140" s="12">
        <v>73701694</v>
      </c>
      <c r="BH140" s="12">
        <v>31308000</v>
      </c>
      <c r="BI140" s="12">
        <v>61149933</v>
      </c>
      <c r="BJ140" s="12">
        <v>77802923</v>
      </c>
    </row>
    <row r="141" spans="1:62" ht="12.75" hidden="1">
      <c r="A141" s="1" t="s">
        <v>223</v>
      </c>
      <c r="B141" s="12">
        <v>40</v>
      </c>
      <c r="C141" s="12">
        <v>40</v>
      </c>
      <c r="D141" s="12">
        <v>40</v>
      </c>
      <c r="E141" s="12">
        <v>40</v>
      </c>
      <c r="F141" s="12">
        <v>40</v>
      </c>
      <c r="G141" s="12">
        <v>40</v>
      </c>
      <c r="H141" s="12">
        <v>40</v>
      </c>
      <c r="I141" s="12">
        <v>40</v>
      </c>
      <c r="J141" s="12">
        <v>40</v>
      </c>
      <c r="K141" s="12">
        <v>40</v>
      </c>
      <c r="L141" s="12">
        <v>40</v>
      </c>
      <c r="M141" s="12">
        <v>40</v>
      </c>
      <c r="N141" s="12">
        <v>40</v>
      </c>
      <c r="O141" s="12">
        <v>40</v>
      </c>
      <c r="P141" s="12">
        <v>40</v>
      </c>
      <c r="Q141" s="12">
        <v>40</v>
      </c>
      <c r="R141" s="12">
        <v>40</v>
      </c>
      <c r="S141" s="12">
        <v>40</v>
      </c>
      <c r="T141" s="12">
        <v>40</v>
      </c>
      <c r="U141" s="12">
        <v>40</v>
      </c>
      <c r="V141" s="12">
        <v>40</v>
      </c>
      <c r="W141" s="12">
        <v>40</v>
      </c>
      <c r="X141" s="12">
        <v>40</v>
      </c>
      <c r="Y141" s="12">
        <v>40</v>
      </c>
      <c r="Z141" s="12">
        <v>40</v>
      </c>
      <c r="AA141" s="12">
        <v>40</v>
      </c>
      <c r="AB141" s="12">
        <v>40</v>
      </c>
      <c r="AC141" s="12">
        <v>40</v>
      </c>
      <c r="AD141" s="12">
        <v>40</v>
      </c>
      <c r="AE141" s="12">
        <v>40</v>
      </c>
      <c r="AF141" s="12">
        <v>40</v>
      </c>
      <c r="AG141" s="12">
        <v>40</v>
      </c>
      <c r="AH141" s="12">
        <v>40</v>
      </c>
      <c r="AI141" s="12">
        <v>40</v>
      </c>
      <c r="AJ141" s="12">
        <v>40</v>
      </c>
      <c r="AK141" s="12">
        <v>40</v>
      </c>
      <c r="AL141" s="12">
        <v>40</v>
      </c>
      <c r="AM141" s="12">
        <v>40</v>
      </c>
      <c r="AN141" s="12">
        <v>40</v>
      </c>
      <c r="AO141" s="12">
        <v>40</v>
      </c>
      <c r="AP141" s="12">
        <v>40</v>
      </c>
      <c r="AQ141" s="12">
        <v>40</v>
      </c>
      <c r="AR141" s="12">
        <v>40</v>
      </c>
      <c r="AS141" s="12">
        <v>40</v>
      </c>
      <c r="AT141" s="12">
        <v>40</v>
      </c>
      <c r="AU141" s="12">
        <v>40</v>
      </c>
      <c r="AV141" s="12">
        <v>40</v>
      </c>
      <c r="AW141" s="12">
        <v>60</v>
      </c>
      <c r="AX141" s="12">
        <v>40</v>
      </c>
      <c r="AY141" s="12">
        <v>40</v>
      </c>
      <c r="AZ141" s="12">
        <v>40</v>
      </c>
      <c r="BA141" s="12">
        <v>40</v>
      </c>
      <c r="BB141" s="12">
        <v>40</v>
      </c>
      <c r="BC141" s="12">
        <v>40</v>
      </c>
      <c r="BD141" s="12">
        <v>40</v>
      </c>
      <c r="BE141" s="12">
        <v>40</v>
      </c>
      <c r="BF141" s="12">
        <v>40</v>
      </c>
      <c r="BG141" s="12">
        <v>40</v>
      </c>
      <c r="BH141" s="12">
        <v>40</v>
      </c>
      <c r="BI141" s="12">
        <v>90</v>
      </c>
      <c r="BJ141" s="12">
        <v>40</v>
      </c>
    </row>
    <row r="142" spans="1:62" ht="12.75" hidden="1">
      <c r="A142" s="1" t="s">
        <v>224</v>
      </c>
      <c r="B142" s="12">
        <v>21383359656</v>
      </c>
      <c r="C142" s="12">
        <v>51222659</v>
      </c>
      <c r="D142" s="12">
        <v>109571963</v>
      </c>
      <c r="E142" s="12">
        <v>109473197</v>
      </c>
      <c r="F142" s="12">
        <v>78248193</v>
      </c>
      <c r="G142" s="12">
        <v>24895000</v>
      </c>
      <c r="H142" s="12">
        <v>526879058</v>
      </c>
      <c r="I142" s="12">
        <v>694930601</v>
      </c>
      <c r="J142" s="12">
        <v>72414500</v>
      </c>
      <c r="K142" s="12">
        <v>212651955</v>
      </c>
      <c r="L142" s="12">
        <v>128534011</v>
      </c>
      <c r="M142" s="12">
        <v>44042382</v>
      </c>
      <c r="N142" s="12">
        <v>3036074401</v>
      </c>
      <c r="O142" s="12">
        <v>52514000</v>
      </c>
      <c r="P142" s="12">
        <v>49145680</v>
      </c>
      <c r="Q142" s="12">
        <v>423495448</v>
      </c>
      <c r="R142" s="12">
        <v>492316632</v>
      </c>
      <c r="S142" s="12">
        <v>53605000</v>
      </c>
      <c r="T142" s="12">
        <v>236504000</v>
      </c>
      <c r="U142" s="12">
        <v>150132915</v>
      </c>
      <c r="V142" s="12">
        <v>63697201</v>
      </c>
      <c r="W142" s="12">
        <v>368366400</v>
      </c>
      <c r="X142" s="12">
        <v>194031000</v>
      </c>
      <c r="Y142" s="12">
        <v>85926653</v>
      </c>
      <c r="Z142" s="12">
        <v>77321000</v>
      </c>
      <c r="AA142" s="12">
        <v>120624000</v>
      </c>
      <c r="AB142" s="12">
        <v>174854000</v>
      </c>
      <c r="AC142" s="12">
        <v>1265075000</v>
      </c>
      <c r="AD142" s="12">
        <v>36252277</v>
      </c>
      <c r="AE142" s="12">
        <v>64521960</v>
      </c>
      <c r="AF142" s="12">
        <v>106968000</v>
      </c>
      <c r="AG142" s="12">
        <v>61071472</v>
      </c>
      <c r="AH142" s="12">
        <v>103646316</v>
      </c>
      <c r="AI142" s="12">
        <v>363010072</v>
      </c>
      <c r="AJ142" s="12">
        <v>75735875</v>
      </c>
      <c r="AK142" s="12">
        <v>164355000</v>
      </c>
      <c r="AL142" s="12">
        <v>318834017</v>
      </c>
      <c r="AM142" s="12">
        <v>59411717</v>
      </c>
      <c r="AN142" s="12">
        <v>7718000</v>
      </c>
      <c r="AO142" s="12">
        <v>23510700</v>
      </c>
      <c r="AP142" s="12">
        <v>114527000</v>
      </c>
      <c r="AQ142" s="12">
        <v>85512070</v>
      </c>
      <c r="AR142" s="12">
        <v>206614651</v>
      </c>
      <c r="AS142" s="12">
        <v>47025000</v>
      </c>
      <c r="AT142" s="12">
        <v>1861269601</v>
      </c>
      <c r="AU142" s="12">
        <v>44665000</v>
      </c>
      <c r="AV142" s="12">
        <v>178736100</v>
      </c>
      <c r="AW142" s="12">
        <v>50121000</v>
      </c>
      <c r="AX142" s="12">
        <v>58757000</v>
      </c>
      <c r="AY142" s="12">
        <v>478753812</v>
      </c>
      <c r="AZ142" s="12">
        <v>113549758</v>
      </c>
      <c r="BA142" s="12">
        <v>813206061</v>
      </c>
      <c r="BB142" s="12">
        <v>60229007</v>
      </c>
      <c r="BC142" s="12">
        <v>62437430</v>
      </c>
      <c r="BD142" s="12">
        <v>364357262</v>
      </c>
      <c r="BE142" s="12">
        <v>72604000</v>
      </c>
      <c r="BF142" s="12">
        <v>26438542</v>
      </c>
      <c r="BG142" s="12">
        <v>265020409</v>
      </c>
      <c r="BH142" s="12">
        <v>61863302</v>
      </c>
      <c r="BI142" s="12">
        <v>101316189</v>
      </c>
      <c r="BJ142" s="12">
        <v>384935387</v>
      </c>
    </row>
    <row r="143" spans="1:62" ht="12.75" hidden="1">
      <c r="A143" s="1" t="s">
        <v>225</v>
      </c>
      <c r="B143" s="12">
        <v>4711969130</v>
      </c>
      <c r="C143" s="12">
        <v>1489000</v>
      </c>
      <c r="D143" s="12">
        <v>63542303</v>
      </c>
      <c r="E143" s="12">
        <v>2842291</v>
      </c>
      <c r="F143" s="12">
        <v>9004173</v>
      </c>
      <c r="G143" s="12">
        <v>799000</v>
      </c>
      <c r="H143" s="12">
        <v>301635090</v>
      </c>
      <c r="I143" s="12">
        <v>0</v>
      </c>
      <c r="J143" s="12">
        <v>12952000</v>
      </c>
      <c r="K143" s="12">
        <v>144109520</v>
      </c>
      <c r="L143" s="12">
        <v>10771000</v>
      </c>
      <c r="M143" s="12">
        <v>1343000</v>
      </c>
      <c r="N143" s="12">
        <v>576401674</v>
      </c>
      <c r="O143" s="12">
        <v>6394000</v>
      </c>
      <c r="P143" s="12">
        <v>7200000</v>
      </c>
      <c r="Q143" s="12">
        <v>0</v>
      </c>
      <c r="R143" s="12">
        <v>107398030</v>
      </c>
      <c r="S143" s="12">
        <v>1213635</v>
      </c>
      <c r="T143" s="12">
        <v>52050000</v>
      </c>
      <c r="U143" s="12">
        <v>15360885</v>
      </c>
      <c r="V143" s="12">
        <v>6645000</v>
      </c>
      <c r="W143" s="12">
        <v>0</v>
      </c>
      <c r="X143" s="12">
        <v>41839788</v>
      </c>
      <c r="Y143" s="12">
        <v>16143061</v>
      </c>
      <c r="Z143" s="12">
        <v>500000</v>
      </c>
      <c r="AA143" s="12">
        <v>16178000</v>
      </c>
      <c r="AB143" s="12">
        <v>0</v>
      </c>
      <c r="AC143" s="12">
        <v>163897309</v>
      </c>
      <c r="AD143" s="12">
        <v>8859153</v>
      </c>
      <c r="AE143" s="12">
        <v>6829472</v>
      </c>
      <c r="AF143" s="12">
        <v>0</v>
      </c>
      <c r="AG143" s="12">
        <v>6916782</v>
      </c>
      <c r="AH143" s="12">
        <v>11944746</v>
      </c>
      <c r="AI143" s="12">
        <v>39453337</v>
      </c>
      <c r="AJ143" s="12">
        <v>6422505</v>
      </c>
      <c r="AK143" s="12">
        <v>13300000</v>
      </c>
      <c r="AL143" s="12">
        <v>0</v>
      </c>
      <c r="AM143" s="12">
        <v>5970588</v>
      </c>
      <c r="AN143" s="12">
        <v>7500000</v>
      </c>
      <c r="AO143" s="12">
        <v>6732000</v>
      </c>
      <c r="AP143" s="12">
        <v>991232</v>
      </c>
      <c r="AQ143" s="12">
        <v>15713000</v>
      </c>
      <c r="AR143" s="12">
        <v>0</v>
      </c>
      <c r="AS143" s="12">
        <v>4735420</v>
      </c>
      <c r="AT143" s="12">
        <v>231260000</v>
      </c>
      <c r="AU143" s="12">
        <v>1213000</v>
      </c>
      <c r="AV143" s="12">
        <v>29921300</v>
      </c>
      <c r="AW143" s="12">
        <v>6200000</v>
      </c>
      <c r="AX143" s="12">
        <v>1694000</v>
      </c>
      <c r="AY143" s="12">
        <v>0</v>
      </c>
      <c r="AZ143" s="12">
        <v>26595983</v>
      </c>
      <c r="BA143" s="12">
        <v>233999473</v>
      </c>
      <c r="BB143" s="12">
        <v>7592000</v>
      </c>
      <c r="BC143" s="12">
        <v>11997400</v>
      </c>
      <c r="BD143" s="12">
        <v>0</v>
      </c>
      <c r="BE143" s="12">
        <v>2836452</v>
      </c>
      <c r="BF143" s="12">
        <v>12427000</v>
      </c>
      <c r="BG143" s="12">
        <v>93611187</v>
      </c>
      <c r="BH143" s="12">
        <v>9733224</v>
      </c>
      <c r="BI143" s="12">
        <v>6000000</v>
      </c>
      <c r="BJ143" s="12">
        <v>0</v>
      </c>
    </row>
    <row r="144" spans="1:62" ht="12.75" hidden="1">
      <c r="A144" s="1" t="s">
        <v>226</v>
      </c>
      <c r="B144" s="12">
        <v>4470000000</v>
      </c>
      <c r="C144" s="12">
        <v>948659</v>
      </c>
      <c r="D144" s="12">
        <v>53533832</v>
      </c>
      <c r="E144" s="12">
        <v>2302848</v>
      </c>
      <c r="F144" s="12">
        <v>9174645</v>
      </c>
      <c r="G144" s="12">
        <v>754000</v>
      </c>
      <c r="H144" s="12">
        <v>233562406</v>
      </c>
      <c r="I144" s="12">
        <v>0</v>
      </c>
      <c r="J144" s="12">
        <v>12350000</v>
      </c>
      <c r="K144" s="12">
        <v>100282577</v>
      </c>
      <c r="L144" s="12">
        <v>8495000</v>
      </c>
      <c r="M144" s="12">
        <v>924077</v>
      </c>
      <c r="N144" s="12">
        <v>488357600</v>
      </c>
      <c r="O144" s="12">
        <v>4682000</v>
      </c>
      <c r="P144" s="12">
        <v>6000000</v>
      </c>
      <c r="Q144" s="12">
        <v>0</v>
      </c>
      <c r="R144" s="12">
        <v>101020680</v>
      </c>
      <c r="S144" s="12">
        <v>100000</v>
      </c>
      <c r="T144" s="12">
        <v>33463000</v>
      </c>
      <c r="U144" s="12">
        <v>13016239</v>
      </c>
      <c r="V144" s="12">
        <v>2593957</v>
      </c>
      <c r="W144" s="12">
        <v>0</v>
      </c>
      <c r="X144" s="12">
        <v>43562000</v>
      </c>
      <c r="Y144" s="12">
        <v>4395938</v>
      </c>
      <c r="Z144" s="12">
        <v>500000</v>
      </c>
      <c r="AA144" s="12">
        <v>13870000</v>
      </c>
      <c r="AB144" s="12">
        <v>0</v>
      </c>
      <c r="AC144" s="12">
        <v>153175055</v>
      </c>
      <c r="AD144" s="12">
        <v>8147030</v>
      </c>
      <c r="AE144" s="12">
        <v>8427000</v>
      </c>
      <c r="AF144" s="12">
        <v>0</v>
      </c>
      <c r="AG144" s="12">
        <v>5396939</v>
      </c>
      <c r="AH144" s="12">
        <v>10730153</v>
      </c>
      <c r="AI144" s="12">
        <v>31671022</v>
      </c>
      <c r="AJ144" s="12">
        <v>4192537</v>
      </c>
      <c r="AK144" s="12">
        <v>17730000</v>
      </c>
      <c r="AL144" s="12">
        <v>0</v>
      </c>
      <c r="AM144" s="12">
        <v>1029784</v>
      </c>
      <c r="AN144" s="12">
        <v>2628000</v>
      </c>
      <c r="AO144" s="12">
        <v>5218000</v>
      </c>
      <c r="AP144" s="12">
        <v>436000</v>
      </c>
      <c r="AQ144" s="12">
        <v>20948000</v>
      </c>
      <c r="AR144" s="12">
        <v>667275</v>
      </c>
      <c r="AS144" s="12">
        <v>4587377</v>
      </c>
      <c r="AT144" s="12">
        <v>198780000</v>
      </c>
      <c r="AU144" s="12">
        <v>1889000</v>
      </c>
      <c r="AV144" s="12">
        <v>38920080</v>
      </c>
      <c r="AW144" s="12">
        <v>5800000</v>
      </c>
      <c r="AX144" s="12">
        <v>1932000</v>
      </c>
      <c r="AY144" s="12">
        <v>0</v>
      </c>
      <c r="AZ144" s="12">
        <v>17280039</v>
      </c>
      <c r="BA144" s="12">
        <v>219858998</v>
      </c>
      <c r="BB144" s="12">
        <v>6837007</v>
      </c>
      <c r="BC144" s="12">
        <v>8884569</v>
      </c>
      <c r="BD144" s="12">
        <v>0</v>
      </c>
      <c r="BE144" s="12">
        <v>1750000</v>
      </c>
      <c r="BF144" s="12">
        <v>9693177</v>
      </c>
      <c r="BG144" s="12">
        <v>83460819</v>
      </c>
      <c r="BH144" s="12">
        <v>7574000</v>
      </c>
      <c r="BI144" s="12">
        <v>5693791</v>
      </c>
      <c r="BJ144" s="12">
        <v>0</v>
      </c>
    </row>
    <row r="145" spans="1:62" ht="12.75" hidden="1">
      <c r="A145" s="1" t="s">
        <v>227</v>
      </c>
      <c r="B145" s="12">
        <v>9670396290</v>
      </c>
      <c r="C145" s="12">
        <v>0</v>
      </c>
      <c r="D145" s="12">
        <v>0</v>
      </c>
      <c r="E145" s="12">
        <v>0</v>
      </c>
      <c r="F145" s="12">
        <v>21439104</v>
      </c>
      <c r="G145" s="12">
        <v>0</v>
      </c>
      <c r="H145" s="12">
        <v>86334398</v>
      </c>
      <c r="I145" s="12">
        <v>0</v>
      </c>
      <c r="J145" s="12">
        <v>0</v>
      </c>
      <c r="K145" s="12">
        <v>57058264</v>
      </c>
      <c r="L145" s="12">
        <v>44642000</v>
      </c>
      <c r="M145" s="12">
        <v>0</v>
      </c>
      <c r="N145" s="12">
        <v>1416917699</v>
      </c>
      <c r="O145" s="12">
        <v>0</v>
      </c>
      <c r="P145" s="12">
        <v>0</v>
      </c>
      <c r="Q145" s="12">
        <v>0</v>
      </c>
      <c r="R145" s="12">
        <v>221604392</v>
      </c>
      <c r="S145" s="12">
        <v>0</v>
      </c>
      <c r="T145" s="12">
        <v>163610000</v>
      </c>
      <c r="U145" s="12">
        <v>0</v>
      </c>
      <c r="V145" s="12">
        <v>0</v>
      </c>
      <c r="W145" s="12">
        <v>0</v>
      </c>
      <c r="X145" s="12">
        <v>86797558</v>
      </c>
      <c r="Y145" s="12">
        <v>11500000</v>
      </c>
      <c r="Z145" s="12">
        <v>0</v>
      </c>
      <c r="AA145" s="12">
        <v>48235000</v>
      </c>
      <c r="AB145" s="12">
        <v>0</v>
      </c>
      <c r="AC145" s="12">
        <v>502262557</v>
      </c>
      <c r="AD145" s="12">
        <v>0</v>
      </c>
      <c r="AE145" s="12">
        <v>0</v>
      </c>
      <c r="AF145" s="12">
        <v>0</v>
      </c>
      <c r="AG145" s="12">
        <v>13789975</v>
      </c>
      <c r="AH145" s="12">
        <v>21489765</v>
      </c>
      <c r="AI145" s="12">
        <v>143363190</v>
      </c>
      <c r="AJ145" s="12">
        <v>0</v>
      </c>
      <c r="AK145" s="12">
        <v>54913000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6254586</v>
      </c>
      <c r="AS145" s="12">
        <v>0</v>
      </c>
      <c r="AT145" s="12">
        <v>1077000000</v>
      </c>
      <c r="AU145" s="12">
        <v>0</v>
      </c>
      <c r="AV145" s="12">
        <v>49366010</v>
      </c>
      <c r="AW145" s="12">
        <v>16540000</v>
      </c>
      <c r="AX145" s="12">
        <v>0</v>
      </c>
      <c r="AY145" s="12">
        <v>0</v>
      </c>
      <c r="AZ145" s="12">
        <v>12597709</v>
      </c>
      <c r="BA145" s="12">
        <v>485874975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89084933</v>
      </c>
      <c r="BH145" s="12">
        <v>0</v>
      </c>
      <c r="BI145" s="12">
        <v>0</v>
      </c>
      <c r="BJ145" s="12">
        <v>0</v>
      </c>
    </row>
    <row r="146" spans="1:62" ht="12.75" hidden="1">
      <c r="A146" s="1" t="s">
        <v>228</v>
      </c>
      <c r="B146" s="12">
        <v>8791326251</v>
      </c>
      <c r="C146" s="12">
        <v>0</v>
      </c>
      <c r="D146" s="12">
        <v>0</v>
      </c>
      <c r="E146" s="12">
        <v>0</v>
      </c>
      <c r="F146" s="12">
        <v>21668080</v>
      </c>
      <c r="G146" s="12">
        <v>0</v>
      </c>
      <c r="H146" s="12">
        <v>81871640</v>
      </c>
      <c r="I146" s="12">
        <v>0</v>
      </c>
      <c r="J146" s="12">
        <v>0</v>
      </c>
      <c r="K146" s="12">
        <v>40477710</v>
      </c>
      <c r="L146" s="12">
        <v>49931696</v>
      </c>
      <c r="M146" s="12">
        <v>0</v>
      </c>
      <c r="N146" s="12">
        <v>1183927214</v>
      </c>
      <c r="O146" s="12">
        <v>0</v>
      </c>
      <c r="P146" s="12">
        <v>0</v>
      </c>
      <c r="Q146" s="12">
        <v>0</v>
      </c>
      <c r="R146" s="12">
        <v>199071267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11526000</v>
      </c>
      <c r="Z146" s="12">
        <v>0</v>
      </c>
      <c r="AA146" s="12">
        <v>0</v>
      </c>
      <c r="AB146" s="12">
        <v>0</v>
      </c>
      <c r="AC146" s="12">
        <v>467818193</v>
      </c>
      <c r="AD146" s="12">
        <v>8232630</v>
      </c>
      <c r="AE146" s="12">
        <v>0</v>
      </c>
      <c r="AF146" s="12">
        <v>0</v>
      </c>
      <c r="AG146" s="12">
        <v>10410000</v>
      </c>
      <c r="AH146" s="12">
        <v>18764074</v>
      </c>
      <c r="AI146" s="12">
        <v>139315970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2813365</v>
      </c>
      <c r="AS146" s="12">
        <v>0</v>
      </c>
      <c r="AT146" s="12">
        <v>1083006400</v>
      </c>
      <c r="AU146" s="12">
        <v>0</v>
      </c>
      <c r="AV146" s="12">
        <v>48170560</v>
      </c>
      <c r="AW146" s="12">
        <v>12990000</v>
      </c>
      <c r="AX146" s="12">
        <v>0</v>
      </c>
      <c r="AY146" s="12">
        <v>0</v>
      </c>
      <c r="AZ146" s="12">
        <v>10789659</v>
      </c>
      <c r="BA146" s="12">
        <v>405405351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91378161</v>
      </c>
      <c r="BH146" s="12">
        <v>0</v>
      </c>
      <c r="BI146" s="12">
        <v>0</v>
      </c>
      <c r="BJ146" s="12">
        <v>0</v>
      </c>
    </row>
    <row r="147" spans="1:62" ht="12.75" hidden="1">
      <c r="A147" s="1" t="s">
        <v>229</v>
      </c>
      <c r="B147" s="12">
        <v>2622732504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234372758</v>
      </c>
      <c r="J147" s="12">
        <v>0</v>
      </c>
      <c r="K147" s="12">
        <v>0</v>
      </c>
      <c r="L147" s="12">
        <v>0</v>
      </c>
      <c r="M147" s="12">
        <v>0</v>
      </c>
      <c r="N147" s="12">
        <v>317353656</v>
      </c>
      <c r="O147" s="12">
        <v>0</v>
      </c>
      <c r="P147" s="12">
        <v>0</v>
      </c>
      <c r="Q147" s="12">
        <v>74683200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115657671</v>
      </c>
      <c r="X147" s="12">
        <v>0</v>
      </c>
      <c r="Y147" s="12">
        <v>0</v>
      </c>
      <c r="Z147" s="12">
        <v>0</v>
      </c>
      <c r="AA147" s="12">
        <v>0</v>
      </c>
      <c r="AB147" s="12">
        <v>38096070</v>
      </c>
      <c r="AC147" s="12">
        <v>135503989</v>
      </c>
      <c r="AD147" s="12">
        <v>0</v>
      </c>
      <c r="AE147" s="12">
        <v>0</v>
      </c>
      <c r="AF147" s="12">
        <v>18186000</v>
      </c>
      <c r="AG147" s="12">
        <v>0</v>
      </c>
      <c r="AH147" s="12">
        <v>0</v>
      </c>
      <c r="AI147" s="12">
        <v>26412710</v>
      </c>
      <c r="AJ147" s="12">
        <v>0</v>
      </c>
      <c r="AK147" s="12">
        <v>0</v>
      </c>
      <c r="AL147" s="12">
        <v>32279161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39332208</v>
      </c>
      <c r="AS147" s="12">
        <v>0</v>
      </c>
      <c r="AT147" s="12">
        <v>159445000</v>
      </c>
      <c r="AU147" s="12">
        <v>0</v>
      </c>
      <c r="AV147" s="12">
        <v>0</v>
      </c>
      <c r="AW147" s="12">
        <v>0</v>
      </c>
      <c r="AX147" s="12">
        <v>0</v>
      </c>
      <c r="AY147" s="12">
        <v>28042119</v>
      </c>
      <c r="AZ147" s="12">
        <v>0</v>
      </c>
      <c r="BA147" s="12">
        <v>0</v>
      </c>
      <c r="BB147" s="12">
        <v>0</v>
      </c>
      <c r="BC147" s="12">
        <v>0</v>
      </c>
      <c r="BD147" s="12">
        <v>90115144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35780014</v>
      </c>
    </row>
    <row r="148" spans="1:62" ht="12.75" hidden="1">
      <c r="A148" s="1" t="s">
        <v>230</v>
      </c>
      <c r="B148" s="12">
        <v>2297611234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300336031</v>
      </c>
      <c r="J148" s="12">
        <v>0</v>
      </c>
      <c r="K148" s="12">
        <v>0</v>
      </c>
      <c r="L148" s="12">
        <v>0</v>
      </c>
      <c r="M148" s="12">
        <v>0</v>
      </c>
      <c r="N148" s="12">
        <v>301906355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96458000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138373929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19924360</v>
      </c>
      <c r="AJ148" s="12">
        <v>0</v>
      </c>
      <c r="AK148" s="12">
        <v>0</v>
      </c>
      <c r="AL148" s="12">
        <v>19434962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161214655</v>
      </c>
      <c r="AU148" s="12">
        <v>0</v>
      </c>
      <c r="AV148" s="12">
        <v>0</v>
      </c>
      <c r="AW148" s="12">
        <v>0</v>
      </c>
      <c r="AX148" s="12">
        <v>0</v>
      </c>
      <c r="AY148" s="12">
        <v>22232450</v>
      </c>
      <c r="AZ148" s="12">
        <v>0</v>
      </c>
      <c r="BA148" s="12">
        <v>0</v>
      </c>
      <c r="BB148" s="12">
        <v>0</v>
      </c>
      <c r="BC148" s="12">
        <v>0</v>
      </c>
      <c r="BD148" s="12">
        <v>105784787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41000001</v>
      </c>
    </row>
    <row r="149" spans="1:62" ht="12.75" hidden="1">
      <c r="A149" s="1" t="s">
        <v>231</v>
      </c>
      <c r="B149" s="12">
        <v>18357593545</v>
      </c>
      <c r="C149" s="12">
        <v>1489000</v>
      </c>
      <c r="D149" s="12">
        <v>72572303</v>
      </c>
      <c r="E149" s="12">
        <v>2842291</v>
      </c>
      <c r="F149" s="12">
        <v>31692156</v>
      </c>
      <c r="G149" s="12">
        <v>799000</v>
      </c>
      <c r="H149" s="12">
        <v>434186079</v>
      </c>
      <c r="I149" s="12">
        <v>330413371</v>
      </c>
      <c r="J149" s="12">
        <v>15302000</v>
      </c>
      <c r="K149" s="12">
        <v>167556051</v>
      </c>
      <c r="L149" s="12">
        <v>60567000</v>
      </c>
      <c r="M149" s="12">
        <v>1426400</v>
      </c>
      <c r="N149" s="12">
        <v>2537237495</v>
      </c>
      <c r="O149" s="12">
        <v>6394000</v>
      </c>
      <c r="P149" s="12">
        <v>7849390</v>
      </c>
      <c r="Q149" s="12">
        <v>93354000</v>
      </c>
      <c r="R149" s="12">
        <v>353715614</v>
      </c>
      <c r="S149" s="12">
        <v>1420389</v>
      </c>
      <c r="T149" s="12">
        <v>230167000</v>
      </c>
      <c r="U149" s="12">
        <v>17182443</v>
      </c>
      <c r="V149" s="12">
        <v>6645000</v>
      </c>
      <c r="W149" s="12">
        <v>129615671</v>
      </c>
      <c r="X149" s="12">
        <v>145787629</v>
      </c>
      <c r="Y149" s="12">
        <v>39252732</v>
      </c>
      <c r="Z149" s="12">
        <v>653000</v>
      </c>
      <c r="AA149" s="12">
        <v>71648500</v>
      </c>
      <c r="AB149" s="12">
        <v>38096070</v>
      </c>
      <c r="AC149" s="12">
        <v>943568129</v>
      </c>
      <c r="AD149" s="12">
        <v>20010283</v>
      </c>
      <c r="AE149" s="12">
        <v>7655641</v>
      </c>
      <c r="AF149" s="12">
        <v>22010000</v>
      </c>
      <c r="AG149" s="12">
        <v>25281943</v>
      </c>
      <c r="AH149" s="12">
        <v>38668865</v>
      </c>
      <c r="AI149" s="12">
        <v>238921847</v>
      </c>
      <c r="AJ149" s="12">
        <v>9275565</v>
      </c>
      <c r="AK149" s="12">
        <v>74700500</v>
      </c>
      <c r="AL149" s="12">
        <v>32771604</v>
      </c>
      <c r="AM149" s="12">
        <v>5970588</v>
      </c>
      <c r="AN149" s="12">
        <v>8100000</v>
      </c>
      <c r="AO149" s="12">
        <v>7546000</v>
      </c>
      <c r="AP149" s="12">
        <v>1433312</v>
      </c>
      <c r="AQ149" s="12">
        <v>21350000</v>
      </c>
      <c r="AR149" s="12">
        <v>48226075</v>
      </c>
      <c r="AS149" s="12">
        <v>5102849</v>
      </c>
      <c r="AT149" s="12">
        <v>1602389200</v>
      </c>
      <c r="AU149" s="12">
        <v>1213000</v>
      </c>
      <c r="AV149" s="12">
        <v>87990260</v>
      </c>
      <c r="AW149" s="12">
        <v>24146000</v>
      </c>
      <c r="AX149" s="12">
        <v>10888000</v>
      </c>
      <c r="AY149" s="12">
        <v>41518829</v>
      </c>
      <c r="AZ149" s="12">
        <v>45517583</v>
      </c>
      <c r="BA149" s="12">
        <v>769052746</v>
      </c>
      <c r="BB149" s="12">
        <v>7592000</v>
      </c>
      <c r="BC149" s="12">
        <v>11997400</v>
      </c>
      <c r="BD149" s="12">
        <v>108624697</v>
      </c>
      <c r="BE149" s="12">
        <v>2992723</v>
      </c>
      <c r="BF149" s="12">
        <v>15279642</v>
      </c>
      <c r="BG149" s="12">
        <v>165269903</v>
      </c>
      <c r="BH149" s="12">
        <v>12018375</v>
      </c>
      <c r="BI149" s="12">
        <v>6300000</v>
      </c>
      <c r="BJ149" s="12">
        <v>35780014</v>
      </c>
    </row>
    <row r="150" spans="1:62" ht="12.75" hidden="1">
      <c r="A150" s="1" t="s">
        <v>232</v>
      </c>
      <c r="B150" s="12">
        <v>16868974252</v>
      </c>
      <c r="C150" s="12">
        <v>948659</v>
      </c>
      <c r="D150" s="12">
        <v>64420147</v>
      </c>
      <c r="E150" s="12">
        <v>2302848</v>
      </c>
      <c r="F150" s="12">
        <v>32129465</v>
      </c>
      <c r="G150" s="12">
        <v>754000</v>
      </c>
      <c r="H150" s="12">
        <v>348807448</v>
      </c>
      <c r="I150" s="12">
        <v>391113539</v>
      </c>
      <c r="J150" s="12">
        <v>14600000</v>
      </c>
      <c r="K150" s="12">
        <v>152507155</v>
      </c>
      <c r="L150" s="12">
        <v>61283221</v>
      </c>
      <c r="M150" s="12">
        <v>997417</v>
      </c>
      <c r="N150" s="12">
        <v>2185008889</v>
      </c>
      <c r="O150" s="12">
        <v>4703000</v>
      </c>
      <c r="P150" s="12">
        <v>6824880</v>
      </c>
      <c r="Q150" s="12">
        <v>79286561</v>
      </c>
      <c r="R150" s="12">
        <v>322220789</v>
      </c>
      <c r="S150" s="12">
        <v>130000</v>
      </c>
      <c r="T150" s="12">
        <v>200471000</v>
      </c>
      <c r="U150" s="12">
        <v>13201555</v>
      </c>
      <c r="V150" s="12">
        <v>2593957</v>
      </c>
      <c r="W150" s="12">
        <v>96458000</v>
      </c>
      <c r="X150" s="12">
        <v>129252000</v>
      </c>
      <c r="Y150" s="12">
        <v>18962153</v>
      </c>
      <c r="Z150" s="12">
        <v>515000</v>
      </c>
      <c r="AA150" s="12">
        <v>60350000</v>
      </c>
      <c r="AB150" s="12">
        <v>0</v>
      </c>
      <c r="AC150" s="12">
        <v>894599999</v>
      </c>
      <c r="AD150" s="12">
        <v>17453000</v>
      </c>
      <c r="AE150" s="12">
        <v>9209080</v>
      </c>
      <c r="AF150" s="12">
        <v>8705000</v>
      </c>
      <c r="AG150" s="12">
        <v>18151472</v>
      </c>
      <c r="AH150" s="12">
        <v>35919154</v>
      </c>
      <c r="AI150" s="12">
        <v>209684512</v>
      </c>
      <c r="AJ150" s="12">
        <v>5544937</v>
      </c>
      <c r="AK150" s="12">
        <v>81431000</v>
      </c>
      <c r="AL150" s="12">
        <v>19901291</v>
      </c>
      <c r="AM150" s="12">
        <v>1029784</v>
      </c>
      <c r="AN150" s="12">
        <v>3679000</v>
      </c>
      <c r="AO150" s="12">
        <v>6422000</v>
      </c>
      <c r="AP150" s="12">
        <v>975000</v>
      </c>
      <c r="AQ150" s="12">
        <v>26044400</v>
      </c>
      <c r="AR150" s="12">
        <v>29069494</v>
      </c>
      <c r="AS150" s="12">
        <v>4820801</v>
      </c>
      <c r="AT150" s="12">
        <v>1558789700</v>
      </c>
      <c r="AU150" s="12">
        <v>1889000</v>
      </c>
      <c r="AV150" s="12">
        <v>95371920</v>
      </c>
      <c r="AW150" s="12">
        <v>20020000</v>
      </c>
      <c r="AX150" s="12">
        <v>5969000</v>
      </c>
      <c r="AY150" s="12">
        <v>32873086</v>
      </c>
      <c r="AZ150" s="12">
        <v>34031504</v>
      </c>
      <c r="BA150" s="12">
        <v>670600897</v>
      </c>
      <c r="BB150" s="12">
        <v>6837007</v>
      </c>
      <c r="BC150" s="12">
        <v>9184569</v>
      </c>
      <c r="BD150" s="12">
        <v>122071156</v>
      </c>
      <c r="BE150" s="12">
        <v>1991000</v>
      </c>
      <c r="BF150" s="12">
        <v>11643099</v>
      </c>
      <c r="BG150" s="12">
        <v>183839376</v>
      </c>
      <c r="BH150" s="12">
        <v>8880745</v>
      </c>
      <c r="BI150" s="12">
        <v>6293791</v>
      </c>
      <c r="BJ150" s="12">
        <v>41000001</v>
      </c>
    </row>
    <row r="151" spans="1:62" ht="12.75" hidden="1">
      <c r="A151" s="1" t="s">
        <v>233</v>
      </c>
      <c r="B151" s="12">
        <v>2126964300</v>
      </c>
      <c r="C151" s="12">
        <v>35614000</v>
      </c>
      <c r="D151" s="12">
        <v>34075150</v>
      </c>
      <c r="E151" s="12">
        <v>95627000</v>
      </c>
      <c r="F151" s="12">
        <v>47280088</v>
      </c>
      <c r="G151" s="12">
        <v>28882000</v>
      </c>
      <c r="H151" s="12">
        <v>95397628</v>
      </c>
      <c r="I151" s="12">
        <v>324164576</v>
      </c>
      <c r="J151" s="12">
        <v>59477000</v>
      </c>
      <c r="K151" s="12">
        <v>39707000</v>
      </c>
      <c r="L151" s="12">
        <v>25952000</v>
      </c>
      <c r="M151" s="12">
        <v>49707287</v>
      </c>
      <c r="N151" s="12">
        <v>365204000</v>
      </c>
      <c r="O151" s="12">
        <v>37913000</v>
      </c>
      <c r="P151" s="12">
        <v>32164000</v>
      </c>
      <c r="Q151" s="12">
        <v>348482176</v>
      </c>
      <c r="R151" s="12">
        <v>125225000</v>
      </c>
      <c r="S151" s="12">
        <v>62242000</v>
      </c>
      <c r="T151" s="12">
        <v>33078000</v>
      </c>
      <c r="U151" s="12">
        <v>66155600</v>
      </c>
      <c r="V151" s="12">
        <v>69201000</v>
      </c>
      <c r="W151" s="12">
        <v>275307620</v>
      </c>
      <c r="X151" s="12">
        <v>43412000</v>
      </c>
      <c r="Y151" s="12">
        <v>75693000</v>
      </c>
      <c r="Z151" s="12">
        <v>72791000</v>
      </c>
      <c r="AA151" s="12">
        <v>44966000</v>
      </c>
      <c r="AB151" s="12">
        <v>182088000</v>
      </c>
      <c r="AC151" s="12">
        <v>352296000</v>
      </c>
      <c r="AD151" s="12">
        <v>18826000</v>
      </c>
      <c r="AE151" s="12">
        <v>50117000</v>
      </c>
      <c r="AF151" s="12">
        <v>109629000</v>
      </c>
      <c r="AG151" s="12">
        <v>41499000</v>
      </c>
      <c r="AH151" s="12">
        <v>65397550</v>
      </c>
      <c r="AI151" s="12">
        <v>85240000</v>
      </c>
      <c r="AJ151" s="12">
        <v>95847000</v>
      </c>
      <c r="AK151" s="12">
        <v>81882000</v>
      </c>
      <c r="AL151" s="12">
        <v>272633000</v>
      </c>
      <c r="AM151" s="12">
        <v>61766000</v>
      </c>
      <c r="AN151" s="12">
        <v>77303000</v>
      </c>
      <c r="AO151" s="12">
        <v>17191000</v>
      </c>
      <c r="AP151" s="12">
        <v>29941000</v>
      </c>
      <c r="AQ151" s="12">
        <v>55306000</v>
      </c>
      <c r="AR151" s="12">
        <v>195359995</v>
      </c>
      <c r="AS151" s="12">
        <v>49116000</v>
      </c>
      <c r="AT151" s="12">
        <v>204890800</v>
      </c>
      <c r="AU151" s="12">
        <v>51168000</v>
      </c>
      <c r="AV151" s="12">
        <v>92955020</v>
      </c>
      <c r="AW151" s="12">
        <v>28777000</v>
      </c>
      <c r="AX151" s="12">
        <v>77924000</v>
      </c>
      <c r="AY151" s="12">
        <v>372456972</v>
      </c>
      <c r="AZ151" s="12">
        <v>68846000</v>
      </c>
      <c r="BA151" s="12">
        <v>97470000</v>
      </c>
      <c r="BB151" s="12">
        <v>62985000</v>
      </c>
      <c r="BC151" s="12">
        <v>51330000</v>
      </c>
      <c r="BD151" s="12">
        <v>278352000</v>
      </c>
      <c r="BE151" s="12">
        <v>54866000</v>
      </c>
      <c r="BF151" s="12">
        <v>16243000</v>
      </c>
      <c r="BG151" s="12">
        <v>58130000</v>
      </c>
      <c r="BH151" s="12">
        <v>53961060</v>
      </c>
      <c r="BI151" s="12">
        <v>91316757</v>
      </c>
      <c r="BJ151" s="12">
        <v>217600000</v>
      </c>
    </row>
    <row r="152" spans="1:62" ht="12.75" hidden="1">
      <c r="A152" s="1" t="s">
        <v>234</v>
      </c>
      <c r="B152" s="12">
        <v>1899749883</v>
      </c>
      <c r="C152" s="12">
        <v>34025000</v>
      </c>
      <c r="D152" s="12">
        <v>26703890</v>
      </c>
      <c r="E152" s="12">
        <v>103143000</v>
      </c>
      <c r="F152" s="12">
        <v>37724219</v>
      </c>
      <c r="G152" s="12">
        <v>23349000</v>
      </c>
      <c r="H152" s="12">
        <v>0</v>
      </c>
      <c r="I152" s="12">
        <v>284789165</v>
      </c>
      <c r="J152" s="12">
        <v>51470000</v>
      </c>
      <c r="K152" s="12">
        <v>33185000</v>
      </c>
      <c r="L152" s="12">
        <v>52228432</v>
      </c>
      <c r="M152" s="12">
        <v>2523225</v>
      </c>
      <c r="N152" s="12">
        <v>326131000</v>
      </c>
      <c r="O152" s="12">
        <v>0</v>
      </c>
      <c r="P152" s="12">
        <v>32219004</v>
      </c>
      <c r="Q152" s="12">
        <v>338779609</v>
      </c>
      <c r="R152" s="12">
        <v>108410495</v>
      </c>
      <c r="S152" s="12">
        <v>53002000</v>
      </c>
      <c r="T152" s="12">
        <v>29398000</v>
      </c>
      <c r="U152" s="12">
        <v>56541000</v>
      </c>
      <c r="V152" s="12">
        <v>60103244</v>
      </c>
      <c r="W152" s="12">
        <v>261679400</v>
      </c>
      <c r="X152" s="12">
        <v>0</v>
      </c>
      <c r="Y152" s="12">
        <v>65767000</v>
      </c>
      <c r="Z152" s="12">
        <v>72998000</v>
      </c>
      <c r="AA152" s="12">
        <v>49488000</v>
      </c>
      <c r="AB152" s="12">
        <v>167797000</v>
      </c>
      <c r="AC152" s="12">
        <v>314753000</v>
      </c>
      <c r="AD152" s="12">
        <v>14715000</v>
      </c>
      <c r="AE152" s="12">
        <v>52381000</v>
      </c>
      <c r="AF152" s="12">
        <v>91038000</v>
      </c>
      <c r="AG152" s="12">
        <v>36352000</v>
      </c>
      <c r="AH152" s="12">
        <v>56773773</v>
      </c>
      <c r="AI152" s="12">
        <v>73217000</v>
      </c>
      <c r="AJ152" s="12">
        <v>66026000</v>
      </c>
      <c r="AK152" s="12">
        <v>70874000</v>
      </c>
      <c r="AL152" s="12">
        <v>238063000</v>
      </c>
      <c r="AM152" s="12">
        <v>55879000</v>
      </c>
      <c r="AN152" s="12">
        <v>0</v>
      </c>
      <c r="AO152" s="12">
        <v>15866000</v>
      </c>
      <c r="AP152" s="12">
        <v>40783000</v>
      </c>
      <c r="AQ152" s="12">
        <v>40622000</v>
      </c>
      <c r="AR152" s="12">
        <v>175944157</v>
      </c>
      <c r="AS152" s="12">
        <v>40340000</v>
      </c>
      <c r="AT152" s="12">
        <v>170473000</v>
      </c>
      <c r="AU152" s="12">
        <v>42192000</v>
      </c>
      <c r="AV152" s="12">
        <v>70777740</v>
      </c>
      <c r="AW152" s="12">
        <v>21470000</v>
      </c>
      <c r="AX152" s="12">
        <v>49649000</v>
      </c>
      <c r="AY152" s="12">
        <v>349906632</v>
      </c>
      <c r="AZ152" s="12">
        <v>65144000</v>
      </c>
      <c r="BA152" s="12">
        <v>89923520</v>
      </c>
      <c r="BB152" s="12">
        <v>50092000</v>
      </c>
      <c r="BC152" s="12">
        <v>51496240</v>
      </c>
      <c r="BD152" s="12">
        <v>213603233</v>
      </c>
      <c r="BE152" s="12">
        <v>55285000</v>
      </c>
      <c r="BF152" s="12">
        <v>12959000</v>
      </c>
      <c r="BG152" s="12">
        <v>49306000</v>
      </c>
      <c r="BH152" s="12">
        <v>47183515</v>
      </c>
      <c r="BI152" s="12">
        <v>79227398</v>
      </c>
      <c r="BJ152" s="12">
        <v>194506000</v>
      </c>
    </row>
    <row r="153" spans="1:62" ht="12.75" hidden="1">
      <c r="A153" s="1" t="s">
        <v>235</v>
      </c>
      <c r="B153" s="12">
        <v>2831076510</v>
      </c>
      <c r="C153" s="12">
        <v>0</v>
      </c>
      <c r="D153" s="12">
        <v>15012850</v>
      </c>
      <c r="E153" s="12">
        <v>29908000</v>
      </c>
      <c r="F153" s="12">
        <v>18351000</v>
      </c>
      <c r="G153" s="12">
        <v>14546000</v>
      </c>
      <c r="H153" s="12">
        <v>0</v>
      </c>
      <c r="I153" s="12">
        <v>306882424</v>
      </c>
      <c r="J153" s="12">
        <v>0</v>
      </c>
      <c r="K153" s="12">
        <v>16194416</v>
      </c>
      <c r="L153" s="12">
        <v>11728000</v>
      </c>
      <c r="M153" s="12">
        <v>-21692000</v>
      </c>
      <c r="N153" s="12">
        <v>230014000</v>
      </c>
      <c r="O153" s="12">
        <v>12441000</v>
      </c>
      <c r="P153" s="12">
        <v>16376000</v>
      </c>
      <c r="Q153" s="12">
        <v>147895233</v>
      </c>
      <c r="R153" s="12">
        <v>57049000</v>
      </c>
      <c r="S153" s="12">
        <v>37208000</v>
      </c>
      <c r="T153" s="12">
        <v>16709000</v>
      </c>
      <c r="U153" s="12">
        <v>23233000</v>
      </c>
      <c r="V153" s="12">
        <v>0</v>
      </c>
      <c r="W153" s="12">
        <v>0</v>
      </c>
      <c r="X153" s="12">
        <v>12434000</v>
      </c>
      <c r="Y153" s="12">
        <v>37388000</v>
      </c>
      <c r="Z153" s="12">
        <v>0</v>
      </c>
      <c r="AA153" s="12">
        <v>48079000</v>
      </c>
      <c r="AB153" s="12">
        <v>218223000</v>
      </c>
      <c r="AC153" s="12">
        <v>112234000</v>
      </c>
      <c r="AD153" s="12">
        <v>10461000</v>
      </c>
      <c r="AE153" s="12">
        <v>18664000</v>
      </c>
      <c r="AF153" s="12">
        <v>-70818000</v>
      </c>
      <c r="AG153" s="12">
        <v>15462000</v>
      </c>
      <c r="AH153" s="12">
        <v>0</v>
      </c>
      <c r="AI153" s="12">
        <v>33444000</v>
      </c>
      <c r="AJ153" s="12">
        <v>45868000</v>
      </c>
      <c r="AK153" s="12">
        <v>34700000</v>
      </c>
      <c r="AL153" s="12">
        <v>378363000</v>
      </c>
      <c r="AM153" s="12">
        <v>29299000</v>
      </c>
      <c r="AN153" s="12">
        <v>38322000</v>
      </c>
      <c r="AO153" s="12">
        <v>0</v>
      </c>
      <c r="AP153" s="12">
        <v>23915000</v>
      </c>
      <c r="AQ153" s="12">
        <v>30858000</v>
      </c>
      <c r="AR153" s="12">
        <v>215490111</v>
      </c>
      <c r="AS153" s="12">
        <v>17558000</v>
      </c>
      <c r="AT153" s="12">
        <v>101543500</v>
      </c>
      <c r="AU153" s="12">
        <v>12364000</v>
      </c>
      <c r="AV153" s="12">
        <v>0</v>
      </c>
      <c r="AW153" s="12">
        <v>38855000</v>
      </c>
      <c r="AX153" s="12">
        <v>24959000</v>
      </c>
      <c r="AY153" s="12">
        <v>204906028</v>
      </c>
      <c r="AZ153" s="12">
        <v>27375200</v>
      </c>
      <c r="BA153" s="12">
        <v>91874002</v>
      </c>
      <c r="BB153" s="12">
        <v>33961000</v>
      </c>
      <c r="BC153" s="12">
        <v>26477000</v>
      </c>
      <c r="BD153" s="12">
        <v>165373000</v>
      </c>
      <c r="BE153" s="12">
        <v>48638000</v>
      </c>
      <c r="BF153" s="12">
        <v>9567000</v>
      </c>
      <c r="BG153" s="12">
        <v>0</v>
      </c>
      <c r="BH153" s="12">
        <v>21958000</v>
      </c>
      <c r="BI153" s="12">
        <v>56218240</v>
      </c>
      <c r="BJ153" s="12">
        <v>183745000</v>
      </c>
    </row>
    <row r="154" spans="1:62" ht="12.75" hidden="1">
      <c r="A154" s="1" t="s">
        <v>236</v>
      </c>
      <c r="B154" s="12">
        <v>2200490950</v>
      </c>
      <c r="C154" s="12">
        <v>0</v>
      </c>
      <c r="D154" s="12">
        <v>13027000</v>
      </c>
      <c r="E154" s="12">
        <v>0</v>
      </c>
      <c r="F154" s="12">
        <v>0</v>
      </c>
      <c r="G154" s="12">
        <v>18181000</v>
      </c>
      <c r="H154" s="12">
        <v>0</v>
      </c>
      <c r="I154" s="12">
        <v>0</v>
      </c>
      <c r="J154" s="12">
        <v>0</v>
      </c>
      <c r="K154" s="12">
        <v>13347000</v>
      </c>
      <c r="L154" s="12">
        <v>0</v>
      </c>
      <c r="M154" s="12">
        <v>14547454</v>
      </c>
      <c r="N154" s="12">
        <v>303121594</v>
      </c>
      <c r="O154" s="12">
        <v>0</v>
      </c>
      <c r="P154" s="12">
        <v>17803190</v>
      </c>
      <c r="Q154" s="12">
        <v>74972000</v>
      </c>
      <c r="R154" s="12">
        <v>61348000</v>
      </c>
      <c r="S154" s="12">
        <v>26060000</v>
      </c>
      <c r="T154" s="12">
        <v>39010000</v>
      </c>
      <c r="U154" s="12">
        <v>0</v>
      </c>
      <c r="V154" s="12">
        <v>0</v>
      </c>
      <c r="W154" s="12">
        <v>0</v>
      </c>
      <c r="X154" s="12">
        <v>0</v>
      </c>
      <c r="Y154" s="12">
        <v>25699000</v>
      </c>
      <c r="Z154" s="12">
        <v>0</v>
      </c>
      <c r="AA154" s="12">
        <v>28732000</v>
      </c>
      <c r="AB154" s="12">
        <v>171286000</v>
      </c>
      <c r="AC154" s="12">
        <v>0</v>
      </c>
      <c r="AD154" s="12">
        <v>8684123</v>
      </c>
      <c r="AE154" s="12">
        <v>19337000</v>
      </c>
      <c r="AF154" s="12">
        <v>0</v>
      </c>
      <c r="AG154" s="12">
        <v>12746000</v>
      </c>
      <c r="AH154" s="12">
        <v>0</v>
      </c>
      <c r="AI154" s="12">
        <v>0</v>
      </c>
      <c r="AJ154" s="12">
        <v>32164961</v>
      </c>
      <c r="AK154" s="12">
        <v>30011000</v>
      </c>
      <c r="AL154" s="12">
        <v>228788000</v>
      </c>
      <c r="AM154" s="12">
        <v>59595186</v>
      </c>
      <c r="AN154" s="12">
        <v>0</v>
      </c>
      <c r="AO154" s="12">
        <v>15234000</v>
      </c>
      <c r="AP154" s="12">
        <v>21822000</v>
      </c>
      <c r="AQ154" s="12">
        <v>42695000</v>
      </c>
      <c r="AR154" s="12">
        <v>0</v>
      </c>
      <c r="AS154" s="12">
        <v>14475000</v>
      </c>
      <c r="AT154" s="12">
        <v>0</v>
      </c>
      <c r="AU154" s="12">
        <v>11068000</v>
      </c>
      <c r="AV154" s="12">
        <v>0</v>
      </c>
      <c r="AW154" s="12">
        <v>28261000</v>
      </c>
      <c r="AX154" s="12">
        <v>31987000</v>
      </c>
      <c r="AY154" s="12">
        <v>159812368</v>
      </c>
      <c r="AZ154" s="12">
        <v>62639000</v>
      </c>
      <c r="BA154" s="12">
        <v>51936000</v>
      </c>
      <c r="BB154" s="12">
        <v>47523998</v>
      </c>
      <c r="BC154" s="12">
        <v>31881000</v>
      </c>
      <c r="BD154" s="12">
        <v>188657000</v>
      </c>
      <c r="BE154" s="12">
        <v>16569000</v>
      </c>
      <c r="BF154" s="12">
        <v>0</v>
      </c>
      <c r="BG154" s="12">
        <v>38020000</v>
      </c>
      <c r="BH154" s="12">
        <v>23662399</v>
      </c>
      <c r="BI154" s="12">
        <v>0</v>
      </c>
      <c r="BJ154" s="12">
        <v>177672226</v>
      </c>
    </row>
    <row r="155" spans="1:62" ht="12.75" hidden="1">
      <c r="A155" s="1" t="s">
        <v>237</v>
      </c>
      <c r="B155" s="12">
        <v>21466599926</v>
      </c>
      <c r="C155" s="12">
        <v>48019881</v>
      </c>
      <c r="D155" s="12">
        <v>122598062</v>
      </c>
      <c r="E155" s="12">
        <v>69449120</v>
      </c>
      <c r="F155" s="12">
        <v>78248192</v>
      </c>
      <c r="G155" s="12">
        <v>24895000</v>
      </c>
      <c r="H155" s="12">
        <v>526878058</v>
      </c>
      <c r="I155" s="12">
        <v>680918087</v>
      </c>
      <c r="J155" s="12">
        <v>72414500</v>
      </c>
      <c r="K155" s="12">
        <v>225863330</v>
      </c>
      <c r="L155" s="12">
        <v>126232000</v>
      </c>
      <c r="M155" s="12">
        <v>28751403</v>
      </c>
      <c r="N155" s="12">
        <v>3339106140</v>
      </c>
      <c r="O155" s="12">
        <v>49142000</v>
      </c>
      <c r="P155" s="12">
        <v>49145680</v>
      </c>
      <c r="Q155" s="12">
        <v>419317861</v>
      </c>
      <c r="R155" s="12">
        <v>564917083</v>
      </c>
      <c r="S155" s="12">
        <v>79665000</v>
      </c>
      <c r="T155" s="12">
        <v>253354000</v>
      </c>
      <c r="U155" s="12">
        <v>127367000</v>
      </c>
      <c r="V155" s="12">
        <v>59596956</v>
      </c>
      <c r="W155" s="12">
        <v>579920284</v>
      </c>
      <c r="X155" s="12">
        <v>172001000</v>
      </c>
      <c r="Y155" s="12">
        <v>111625973</v>
      </c>
      <c r="Z155" s="12">
        <v>72201464</v>
      </c>
      <c r="AA155" s="12">
        <v>137979000</v>
      </c>
      <c r="AB155" s="12">
        <v>174854000</v>
      </c>
      <c r="AC155" s="12">
        <v>1478551000</v>
      </c>
      <c r="AD155" s="12">
        <v>43926677</v>
      </c>
      <c r="AE155" s="12">
        <v>24282787</v>
      </c>
      <c r="AF155" s="12">
        <v>106968000</v>
      </c>
      <c r="AG155" s="12">
        <v>57671472</v>
      </c>
      <c r="AH155" s="12">
        <v>96037101</v>
      </c>
      <c r="AI155" s="12">
        <v>363002420</v>
      </c>
      <c r="AJ155" s="12">
        <v>77238589</v>
      </c>
      <c r="AK155" s="12">
        <v>117764000</v>
      </c>
      <c r="AL155" s="12">
        <v>318834020</v>
      </c>
      <c r="AM155" s="12">
        <v>40827174</v>
      </c>
      <c r="AN155" s="12">
        <v>59888000</v>
      </c>
      <c r="AO155" s="12">
        <v>23511120</v>
      </c>
      <c r="AP155" s="12">
        <v>50278000</v>
      </c>
      <c r="AQ155" s="12">
        <v>69686622</v>
      </c>
      <c r="AR155" s="12">
        <v>206614651</v>
      </c>
      <c r="AS155" s="12">
        <v>43875080</v>
      </c>
      <c r="AT155" s="12">
        <v>2046273803</v>
      </c>
      <c r="AU155" s="12">
        <v>18623086</v>
      </c>
      <c r="AV155" s="12">
        <v>178565400</v>
      </c>
      <c r="AW155" s="12">
        <v>44358000</v>
      </c>
      <c r="AX155" s="12">
        <v>47857000</v>
      </c>
      <c r="AY155" s="12">
        <v>441811322</v>
      </c>
      <c r="AZ155" s="12">
        <v>105991255</v>
      </c>
      <c r="BA155" s="12">
        <v>813163863</v>
      </c>
      <c r="BB155" s="12">
        <v>60229405</v>
      </c>
      <c r="BC155" s="12">
        <v>55172012</v>
      </c>
      <c r="BD155" s="12">
        <v>364029310</v>
      </c>
      <c r="BE155" s="12">
        <v>47520000</v>
      </c>
      <c r="BF155" s="12">
        <v>26162981</v>
      </c>
      <c r="BG155" s="12">
        <v>303040409</v>
      </c>
      <c r="BH155" s="12">
        <v>61793723</v>
      </c>
      <c r="BI155" s="12">
        <v>101316189</v>
      </c>
      <c r="BJ155" s="12">
        <v>304549909</v>
      </c>
    </row>
    <row r="156" spans="1:62" ht="12.75" hidden="1">
      <c r="A156" s="1" t="s">
        <v>238</v>
      </c>
      <c r="B156" s="12">
        <v>6104167949</v>
      </c>
      <c r="C156" s="12">
        <v>13908000</v>
      </c>
      <c r="D156" s="12">
        <v>56108626</v>
      </c>
      <c r="E156" s="12">
        <v>25755880</v>
      </c>
      <c r="F156" s="12">
        <v>27836808</v>
      </c>
      <c r="G156" s="12">
        <v>11757000</v>
      </c>
      <c r="H156" s="12">
        <v>242650570</v>
      </c>
      <c r="I156" s="12">
        <v>240475558</v>
      </c>
      <c r="J156" s="12">
        <v>31308000</v>
      </c>
      <c r="K156" s="12">
        <v>73389123</v>
      </c>
      <c r="L156" s="12">
        <v>28878000</v>
      </c>
      <c r="M156" s="12">
        <v>12032000</v>
      </c>
      <c r="N156" s="12">
        <v>713415269</v>
      </c>
      <c r="O156" s="12">
        <v>15685000</v>
      </c>
      <c r="P156" s="12">
        <v>22408422</v>
      </c>
      <c r="Q156" s="12">
        <v>146167827</v>
      </c>
      <c r="R156" s="12">
        <v>135095000</v>
      </c>
      <c r="S156" s="12">
        <v>11963213</v>
      </c>
      <c r="T156" s="12">
        <v>59526000</v>
      </c>
      <c r="U156" s="12">
        <v>32717420</v>
      </c>
      <c r="V156" s="12">
        <v>19832000</v>
      </c>
      <c r="W156" s="12">
        <v>118117198</v>
      </c>
      <c r="X156" s="12">
        <v>77303245</v>
      </c>
      <c r="Y156" s="12">
        <v>28500378</v>
      </c>
      <c r="Z156" s="12">
        <v>14165855</v>
      </c>
      <c r="AA156" s="12">
        <v>45842000</v>
      </c>
      <c r="AB156" s="12">
        <v>88945000</v>
      </c>
      <c r="AC156" s="12">
        <v>260219708</v>
      </c>
      <c r="AD156" s="12">
        <v>17117975</v>
      </c>
      <c r="AE156" s="12">
        <v>28759991</v>
      </c>
      <c r="AF156" s="12">
        <v>49687000</v>
      </c>
      <c r="AG156" s="12">
        <v>27347356</v>
      </c>
      <c r="AH156" s="12">
        <v>32608589</v>
      </c>
      <c r="AI156" s="12">
        <v>115576908</v>
      </c>
      <c r="AJ156" s="12">
        <v>42042826</v>
      </c>
      <c r="AK156" s="12">
        <v>75984088</v>
      </c>
      <c r="AL156" s="12">
        <v>113260891</v>
      </c>
      <c r="AM156" s="12">
        <v>17219673</v>
      </c>
      <c r="AN156" s="12">
        <v>28989895</v>
      </c>
      <c r="AO156" s="12">
        <v>10983000</v>
      </c>
      <c r="AP156" s="12">
        <v>19480478</v>
      </c>
      <c r="AQ156" s="12">
        <v>40058912</v>
      </c>
      <c r="AR156" s="12">
        <v>72427047</v>
      </c>
      <c r="AS156" s="12">
        <v>18681816</v>
      </c>
      <c r="AT156" s="12">
        <v>451428001</v>
      </c>
      <c r="AU156" s="12">
        <v>9112998</v>
      </c>
      <c r="AV156" s="12">
        <v>58777340</v>
      </c>
      <c r="AW156" s="12">
        <v>17319000</v>
      </c>
      <c r="AX156" s="12">
        <v>19294000</v>
      </c>
      <c r="AY156" s="12">
        <v>127085342</v>
      </c>
      <c r="AZ156" s="12">
        <v>41398456</v>
      </c>
      <c r="BA156" s="12">
        <v>220344109</v>
      </c>
      <c r="BB156" s="12">
        <v>20340309</v>
      </c>
      <c r="BC156" s="12">
        <v>18931907</v>
      </c>
      <c r="BD156" s="12">
        <v>108909091</v>
      </c>
      <c r="BE156" s="12">
        <v>20707000</v>
      </c>
      <c r="BF156" s="12">
        <v>13445243</v>
      </c>
      <c r="BG156" s="12">
        <v>84131120</v>
      </c>
      <c r="BH156" s="12">
        <v>29161173</v>
      </c>
      <c r="BI156" s="12">
        <v>30883815</v>
      </c>
      <c r="BJ156" s="12">
        <v>81083075</v>
      </c>
    </row>
    <row r="157" spans="1:62" ht="12.75" hidden="1">
      <c r="A157" s="1" t="s">
        <v>239</v>
      </c>
      <c r="B157" s="12">
        <v>5337349826</v>
      </c>
      <c r="C157" s="12">
        <v>11689332</v>
      </c>
      <c r="D157" s="12">
        <v>51081216</v>
      </c>
      <c r="E157" s="12">
        <v>21331227</v>
      </c>
      <c r="F157" s="12">
        <v>27409399</v>
      </c>
      <c r="G157" s="12">
        <v>10480000</v>
      </c>
      <c r="H157" s="12">
        <v>222641232</v>
      </c>
      <c r="I157" s="12">
        <v>269299702</v>
      </c>
      <c r="J157" s="12">
        <v>29037814</v>
      </c>
      <c r="K157" s="12">
        <v>81510827</v>
      </c>
      <c r="L157" s="12">
        <v>29119023</v>
      </c>
      <c r="M157" s="12">
        <v>12019000</v>
      </c>
      <c r="N157" s="12">
        <v>657095649</v>
      </c>
      <c r="O157" s="12">
        <v>15140000</v>
      </c>
      <c r="P157" s="12">
        <v>20163840</v>
      </c>
      <c r="Q157" s="12">
        <v>120570376</v>
      </c>
      <c r="R157" s="12">
        <v>141347001</v>
      </c>
      <c r="S157" s="12">
        <v>10357470</v>
      </c>
      <c r="T157" s="12">
        <v>56823000</v>
      </c>
      <c r="U157" s="12">
        <v>30906000</v>
      </c>
      <c r="V157" s="12">
        <v>18134211</v>
      </c>
      <c r="W157" s="12">
        <v>115377000</v>
      </c>
      <c r="X157" s="12">
        <v>63666000</v>
      </c>
      <c r="Y157" s="12">
        <v>25948000</v>
      </c>
      <c r="Z157" s="12">
        <v>12068000</v>
      </c>
      <c r="AA157" s="12">
        <v>35534000</v>
      </c>
      <c r="AB157" s="12">
        <v>43521000</v>
      </c>
      <c r="AC157" s="12">
        <v>244814000</v>
      </c>
      <c r="AD157" s="12">
        <v>14971000</v>
      </c>
      <c r="AE157" s="12">
        <v>14103985</v>
      </c>
      <c r="AF157" s="12">
        <v>39978000</v>
      </c>
      <c r="AG157" s="12">
        <v>22558193</v>
      </c>
      <c r="AH157" s="12">
        <v>26591631</v>
      </c>
      <c r="AI157" s="12">
        <v>95667230</v>
      </c>
      <c r="AJ157" s="12">
        <v>26761546</v>
      </c>
      <c r="AK157" s="12">
        <v>48981000</v>
      </c>
      <c r="AL157" s="12">
        <v>85304043</v>
      </c>
      <c r="AM157" s="12">
        <v>13673301</v>
      </c>
      <c r="AN157" s="12">
        <v>28573000</v>
      </c>
      <c r="AO157" s="12">
        <v>8311000</v>
      </c>
      <c r="AP157" s="12">
        <v>18255000</v>
      </c>
      <c r="AQ157" s="12">
        <v>30528775</v>
      </c>
      <c r="AR157" s="12">
        <v>61393894</v>
      </c>
      <c r="AS157" s="12">
        <v>16625000</v>
      </c>
      <c r="AT157" s="12">
        <v>410823502</v>
      </c>
      <c r="AU157" s="12">
        <v>8018954</v>
      </c>
      <c r="AV157" s="12">
        <v>55755040</v>
      </c>
      <c r="AW157" s="12">
        <v>16008000</v>
      </c>
      <c r="AX157" s="12">
        <v>16532000</v>
      </c>
      <c r="AY157" s="12">
        <v>113771740</v>
      </c>
      <c r="AZ157" s="12">
        <v>33758609</v>
      </c>
      <c r="BA157" s="12">
        <v>185580947</v>
      </c>
      <c r="BB157" s="12">
        <v>21542940</v>
      </c>
      <c r="BC157" s="12">
        <v>16058021</v>
      </c>
      <c r="BD157" s="12">
        <v>97021985</v>
      </c>
      <c r="BE157" s="12">
        <v>18272000</v>
      </c>
      <c r="BF157" s="12">
        <v>10341956</v>
      </c>
      <c r="BG157" s="12">
        <v>73486578</v>
      </c>
      <c r="BH157" s="12">
        <v>21372670</v>
      </c>
      <c r="BI157" s="12">
        <v>25938658</v>
      </c>
      <c r="BJ157" s="12">
        <v>74079448</v>
      </c>
    </row>
    <row r="158" spans="1:62" ht="12.75" hidden="1">
      <c r="A158" s="1" t="s">
        <v>240</v>
      </c>
      <c r="B158" s="12">
        <v>285259000</v>
      </c>
      <c r="C158" s="12">
        <v>160000</v>
      </c>
      <c r="D158" s="12">
        <v>1386152</v>
      </c>
      <c r="E158" s="12">
        <v>200000</v>
      </c>
      <c r="F158" s="12">
        <v>2026735</v>
      </c>
      <c r="G158" s="12">
        <v>28000</v>
      </c>
      <c r="H158" s="12">
        <v>6700987</v>
      </c>
      <c r="I158" s="12">
        <v>18073800</v>
      </c>
      <c r="J158" s="12">
        <v>435000</v>
      </c>
      <c r="K158" s="12">
        <v>2439419</v>
      </c>
      <c r="L158" s="12">
        <v>1598000</v>
      </c>
      <c r="M158" s="12">
        <v>0</v>
      </c>
      <c r="N158" s="12">
        <v>19375376</v>
      </c>
      <c r="O158" s="12">
        <v>341159</v>
      </c>
      <c r="P158" s="12">
        <v>301000</v>
      </c>
      <c r="Q158" s="12">
        <v>2368000</v>
      </c>
      <c r="R158" s="12">
        <v>7026000</v>
      </c>
      <c r="S158" s="12">
        <v>174575</v>
      </c>
      <c r="T158" s="12">
        <v>1947000</v>
      </c>
      <c r="U158" s="12">
        <v>0</v>
      </c>
      <c r="V158" s="12">
        <v>0</v>
      </c>
      <c r="W158" s="12">
        <v>3000000</v>
      </c>
      <c r="X158" s="12">
        <v>1843300</v>
      </c>
      <c r="Y158" s="12">
        <v>921681</v>
      </c>
      <c r="Z158" s="12">
        <v>863900</v>
      </c>
      <c r="AA158" s="12">
        <v>649000</v>
      </c>
      <c r="AB158" s="12">
        <v>1422221</v>
      </c>
      <c r="AC158" s="12">
        <v>12126000</v>
      </c>
      <c r="AD158" s="12">
        <v>201549</v>
      </c>
      <c r="AE158" s="12">
        <v>16692</v>
      </c>
      <c r="AF158" s="12">
        <v>1262790</v>
      </c>
      <c r="AG158" s="12">
        <v>578500</v>
      </c>
      <c r="AH158" s="12">
        <v>2158854</v>
      </c>
      <c r="AI158" s="12">
        <v>4300000</v>
      </c>
      <c r="AJ158" s="12">
        <v>2358133</v>
      </c>
      <c r="AK158" s="12">
        <v>896336</v>
      </c>
      <c r="AL158" s="12">
        <v>0</v>
      </c>
      <c r="AM158" s="12">
        <v>107863</v>
      </c>
      <c r="AN158" s="12">
        <v>3200000</v>
      </c>
      <c r="AO158" s="12">
        <v>0</v>
      </c>
      <c r="AP158" s="12">
        <v>0</v>
      </c>
      <c r="AQ158" s="12">
        <v>1142000</v>
      </c>
      <c r="AR158" s="12">
        <v>2529031</v>
      </c>
      <c r="AS158" s="12">
        <v>585000</v>
      </c>
      <c r="AT158" s="12">
        <v>20871000</v>
      </c>
      <c r="AU158" s="12">
        <v>160500</v>
      </c>
      <c r="AV158" s="12">
        <v>2692410</v>
      </c>
      <c r="AW158" s="12">
        <v>372000</v>
      </c>
      <c r="AX158" s="12">
        <v>271330</v>
      </c>
      <c r="AY158" s="12">
        <v>2964112</v>
      </c>
      <c r="AZ158" s="12">
        <v>179100</v>
      </c>
      <c r="BA158" s="12">
        <v>17177423</v>
      </c>
      <c r="BB158" s="12">
        <v>377505</v>
      </c>
      <c r="BC158" s="12">
        <v>0</v>
      </c>
      <c r="BD158" s="12">
        <v>0</v>
      </c>
      <c r="BE158" s="12">
        <v>0</v>
      </c>
      <c r="BF158" s="12">
        <v>500000</v>
      </c>
      <c r="BG158" s="12">
        <v>1527788</v>
      </c>
      <c r="BH158" s="12">
        <v>388169</v>
      </c>
      <c r="BI158" s="12">
        <v>0</v>
      </c>
      <c r="BJ158" s="12">
        <v>1105317</v>
      </c>
    </row>
    <row r="159" spans="1:62" ht="12.75" hidden="1">
      <c r="A159" s="1" t="s">
        <v>241</v>
      </c>
      <c r="B159" s="12">
        <v>6501707310</v>
      </c>
      <c r="C159" s="12">
        <v>0</v>
      </c>
      <c r="D159" s="12">
        <v>0</v>
      </c>
      <c r="E159" s="12">
        <v>0</v>
      </c>
      <c r="F159" s="12">
        <v>20018854</v>
      </c>
      <c r="G159" s="12">
        <v>0</v>
      </c>
      <c r="H159" s="12">
        <v>64516703</v>
      </c>
      <c r="I159" s="12">
        <v>0</v>
      </c>
      <c r="J159" s="12">
        <v>0</v>
      </c>
      <c r="K159" s="12">
        <v>58864772</v>
      </c>
      <c r="L159" s="12">
        <v>34501000</v>
      </c>
      <c r="M159" s="12">
        <v>0</v>
      </c>
      <c r="N159" s="12">
        <v>1073680901</v>
      </c>
      <c r="O159" s="12">
        <v>0</v>
      </c>
      <c r="P159" s="12">
        <v>0</v>
      </c>
      <c r="Q159" s="12">
        <v>0</v>
      </c>
      <c r="R159" s="12">
        <v>167753000</v>
      </c>
      <c r="S159" s="12">
        <v>0</v>
      </c>
      <c r="T159" s="12">
        <v>132315000</v>
      </c>
      <c r="U159" s="12">
        <v>0</v>
      </c>
      <c r="V159" s="12">
        <v>0</v>
      </c>
      <c r="W159" s="12">
        <v>0</v>
      </c>
      <c r="X159" s="12">
        <v>64335205</v>
      </c>
      <c r="Y159" s="12">
        <v>0</v>
      </c>
      <c r="Z159" s="12">
        <v>0</v>
      </c>
      <c r="AA159" s="12">
        <v>0</v>
      </c>
      <c r="AB159" s="12">
        <v>0</v>
      </c>
      <c r="AC159" s="12">
        <v>405922740</v>
      </c>
      <c r="AD159" s="12">
        <v>0</v>
      </c>
      <c r="AE159" s="12">
        <v>0</v>
      </c>
      <c r="AF159" s="12">
        <v>0</v>
      </c>
      <c r="AG159" s="12">
        <v>9000000</v>
      </c>
      <c r="AH159" s="12">
        <v>19555824</v>
      </c>
      <c r="AI159" s="12">
        <v>111230000</v>
      </c>
      <c r="AJ159" s="12">
        <v>0</v>
      </c>
      <c r="AK159" s="12">
        <v>45939811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8966500</v>
      </c>
      <c r="AS159" s="12">
        <v>0</v>
      </c>
      <c r="AT159" s="12">
        <v>795342000</v>
      </c>
      <c r="AU159" s="12">
        <v>0</v>
      </c>
      <c r="AV159" s="12">
        <v>33922010</v>
      </c>
      <c r="AW159" s="12">
        <v>15000000</v>
      </c>
      <c r="AX159" s="12">
        <v>0</v>
      </c>
      <c r="AY159" s="12">
        <v>0</v>
      </c>
      <c r="AZ159" s="12">
        <v>9300000</v>
      </c>
      <c r="BA159" s="12">
        <v>362712488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55057937</v>
      </c>
      <c r="BH159" s="12">
        <v>0</v>
      </c>
      <c r="BI159" s="12">
        <v>0</v>
      </c>
      <c r="BJ159" s="12">
        <v>0</v>
      </c>
    </row>
    <row r="160" spans="1:62" ht="12.75" hidden="1">
      <c r="A160" s="1" t="s">
        <v>242</v>
      </c>
      <c r="B160" s="12">
        <v>5786895500</v>
      </c>
      <c r="C160" s="12">
        <v>0</v>
      </c>
      <c r="D160" s="12">
        <v>0</v>
      </c>
      <c r="E160" s="12">
        <v>0</v>
      </c>
      <c r="F160" s="12">
        <v>16796951</v>
      </c>
      <c r="G160" s="12">
        <v>0</v>
      </c>
      <c r="H160" s="12">
        <v>64326658</v>
      </c>
      <c r="I160" s="12">
        <v>0</v>
      </c>
      <c r="J160" s="12">
        <v>0</v>
      </c>
      <c r="K160" s="12">
        <v>40767343</v>
      </c>
      <c r="L160" s="12">
        <v>29923834</v>
      </c>
      <c r="M160" s="12">
        <v>0</v>
      </c>
      <c r="N160" s="12">
        <v>945974362</v>
      </c>
      <c r="O160" s="12">
        <v>0</v>
      </c>
      <c r="P160" s="12">
        <v>0</v>
      </c>
      <c r="Q160" s="12">
        <v>0</v>
      </c>
      <c r="R160" s="12">
        <v>164089450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11431892</v>
      </c>
      <c r="Z160" s="12">
        <v>0</v>
      </c>
      <c r="AA160" s="12">
        <v>0</v>
      </c>
      <c r="AB160" s="12">
        <v>0</v>
      </c>
      <c r="AC160" s="12">
        <v>372498000</v>
      </c>
      <c r="AD160" s="12">
        <v>7458023</v>
      </c>
      <c r="AE160" s="12">
        <v>0</v>
      </c>
      <c r="AF160" s="12">
        <v>0</v>
      </c>
      <c r="AG160" s="12">
        <v>6500000</v>
      </c>
      <c r="AH160" s="12">
        <v>17894964</v>
      </c>
      <c r="AI160" s="12">
        <v>98000000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799477800</v>
      </c>
      <c r="AU160" s="12">
        <v>0</v>
      </c>
      <c r="AV160" s="12">
        <v>26230580</v>
      </c>
      <c r="AW160" s="12">
        <v>11000000</v>
      </c>
      <c r="AX160" s="12">
        <v>0</v>
      </c>
      <c r="AY160" s="12">
        <v>0</v>
      </c>
      <c r="AZ160" s="12">
        <v>7585690</v>
      </c>
      <c r="BA160" s="12">
        <v>300202402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50350000</v>
      </c>
      <c r="BH160" s="12">
        <v>0</v>
      </c>
      <c r="BI160" s="12">
        <v>0</v>
      </c>
      <c r="BJ160" s="12">
        <v>0</v>
      </c>
    </row>
    <row r="161" spans="1:62" ht="12.75" hidden="1">
      <c r="A161" s="1" t="s">
        <v>243</v>
      </c>
      <c r="B161" s="12">
        <v>1337959240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40513200</v>
      </c>
      <c r="J161" s="12">
        <v>0</v>
      </c>
      <c r="K161" s="12">
        <v>0</v>
      </c>
      <c r="L161" s="12">
        <v>0</v>
      </c>
      <c r="M161" s="12">
        <v>0</v>
      </c>
      <c r="N161" s="12">
        <v>260783906</v>
      </c>
      <c r="O161" s="12">
        <v>0</v>
      </c>
      <c r="P161" s="12">
        <v>0</v>
      </c>
      <c r="Q161" s="12">
        <v>52800000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39677697</v>
      </c>
      <c r="X161" s="12">
        <v>0</v>
      </c>
      <c r="Y161" s="12">
        <v>0</v>
      </c>
      <c r="Z161" s="12">
        <v>0</v>
      </c>
      <c r="AA161" s="12">
        <v>0</v>
      </c>
      <c r="AB161" s="12">
        <v>29835672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68553627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96614900</v>
      </c>
      <c r="AU161" s="12">
        <v>0</v>
      </c>
      <c r="AV161" s="12">
        <v>0</v>
      </c>
      <c r="AW161" s="12">
        <v>0</v>
      </c>
      <c r="AX161" s="12">
        <v>0</v>
      </c>
      <c r="AY161" s="12">
        <v>23774501</v>
      </c>
      <c r="AZ161" s="12">
        <v>0</v>
      </c>
      <c r="BA161" s="12">
        <v>0</v>
      </c>
      <c r="BB161" s="12">
        <v>0</v>
      </c>
      <c r="BC161" s="12">
        <v>0</v>
      </c>
      <c r="BD161" s="12">
        <v>54948099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7500000</v>
      </c>
    </row>
    <row r="162" spans="1:62" ht="12.75" hidden="1">
      <c r="A162" s="1" t="s">
        <v>244</v>
      </c>
      <c r="B162" s="12">
        <v>1132232000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39000000</v>
      </c>
      <c r="J162" s="12">
        <v>0</v>
      </c>
      <c r="K162" s="12">
        <v>0</v>
      </c>
      <c r="L162" s="12">
        <v>0</v>
      </c>
      <c r="M162" s="12">
        <v>0</v>
      </c>
      <c r="N162" s="12">
        <v>249385420</v>
      </c>
      <c r="O162" s="12">
        <v>0</v>
      </c>
      <c r="P162" s="12">
        <v>0</v>
      </c>
      <c r="Q162" s="12">
        <v>42161664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44254000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46865496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87886500</v>
      </c>
      <c r="AU162" s="12">
        <v>0</v>
      </c>
      <c r="AV162" s="12">
        <v>0</v>
      </c>
      <c r="AW162" s="12">
        <v>0</v>
      </c>
      <c r="AX162" s="12">
        <v>0</v>
      </c>
      <c r="AY162" s="12">
        <v>21240096</v>
      </c>
      <c r="AZ162" s="12">
        <v>0</v>
      </c>
      <c r="BA162" s="12">
        <v>0</v>
      </c>
      <c r="BB162" s="12">
        <v>0</v>
      </c>
      <c r="BC162" s="12">
        <v>0</v>
      </c>
      <c r="BD162" s="12">
        <v>52019129</v>
      </c>
      <c r="BE162" s="12">
        <v>0</v>
      </c>
      <c r="BF162" s="12">
        <v>0</v>
      </c>
      <c r="BG162" s="12">
        <v>0</v>
      </c>
      <c r="BH162" s="12">
        <v>0</v>
      </c>
      <c r="BI162" s="12">
        <v>0</v>
      </c>
      <c r="BJ162" s="12">
        <v>0</v>
      </c>
    </row>
    <row r="163" spans="1:62" ht="12.75" hidden="1">
      <c r="A163" s="1" t="s">
        <v>245</v>
      </c>
      <c r="B163" s="12">
        <v>83766230</v>
      </c>
      <c r="C163" s="12">
        <v>5614000</v>
      </c>
      <c r="D163" s="12">
        <v>5624527</v>
      </c>
      <c r="E163" s="12">
        <v>10347950</v>
      </c>
      <c r="F163" s="12">
        <v>5017987</v>
      </c>
      <c r="G163" s="12">
        <v>2634000</v>
      </c>
      <c r="H163" s="12">
        <v>18223471</v>
      </c>
      <c r="I163" s="12">
        <v>6981280</v>
      </c>
      <c r="J163" s="12">
        <v>7766000</v>
      </c>
      <c r="K163" s="12">
        <v>5426271</v>
      </c>
      <c r="L163" s="12">
        <v>2751000</v>
      </c>
      <c r="M163" s="12">
        <v>1485397</v>
      </c>
      <c r="N163" s="12">
        <v>34000000</v>
      </c>
      <c r="O163" s="12">
        <v>3868000</v>
      </c>
      <c r="P163" s="12">
        <v>3645200</v>
      </c>
      <c r="Q163" s="12">
        <v>7473000</v>
      </c>
      <c r="R163" s="12">
        <v>13584699</v>
      </c>
      <c r="S163" s="12">
        <v>5039000</v>
      </c>
      <c r="T163" s="12">
        <v>4926000</v>
      </c>
      <c r="U163" s="12">
        <v>5779615</v>
      </c>
      <c r="V163" s="12">
        <v>6168000</v>
      </c>
      <c r="W163" s="12">
        <v>5253918</v>
      </c>
      <c r="X163" s="12">
        <v>2901164</v>
      </c>
      <c r="Y163" s="12">
        <v>7159294</v>
      </c>
      <c r="Z163" s="12">
        <v>8024578</v>
      </c>
      <c r="AA163" s="12">
        <v>5858000</v>
      </c>
      <c r="AB163" s="12">
        <v>3243697</v>
      </c>
      <c r="AC163" s="12">
        <v>16871945</v>
      </c>
      <c r="AD163" s="12">
        <v>1651802</v>
      </c>
      <c r="AE163" s="12">
        <v>4799312</v>
      </c>
      <c r="AF163" s="12">
        <v>6001678</v>
      </c>
      <c r="AG163" s="12">
        <v>3322895</v>
      </c>
      <c r="AH163" s="12">
        <v>5804375</v>
      </c>
      <c r="AI163" s="12">
        <v>12306242</v>
      </c>
      <c r="AJ163" s="12">
        <v>9614014</v>
      </c>
      <c r="AK163" s="12">
        <v>5597988</v>
      </c>
      <c r="AL163" s="12">
        <v>6242765</v>
      </c>
      <c r="AM163" s="12">
        <v>7346063</v>
      </c>
      <c r="AN163" s="12">
        <v>10109187</v>
      </c>
      <c r="AO163" s="12">
        <v>1622000</v>
      </c>
      <c r="AP163" s="12">
        <v>3561486</v>
      </c>
      <c r="AQ163" s="12">
        <v>9445673</v>
      </c>
      <c r="AR163" s="12">
        <v>4966250</v>
      </c>
      <c r="AS163" s="12">
        <v>6397307</v>
      </c>
      <c r="AT163" s="12">
        <v>19388000</v>
      </c>
      <c r="AU163" s="12">
        <v>2937000</v>
      </c>
      <c r="AV163" s="12">
        <v>12774190</v>
      </c>
      <c r="AW163" s="12">
        <v>2796000</v>
      </c>
      <c r="AX163" s="12">
        <v>6132000</v>
      </c>
      <c r="AY163" s="12">
        <v>8144664</v>
      </c>
      <c r="AZ163" s="12">
        <v>7969429</v>
      </c>
      <c r="BA163" s="12">
        <v>16083954</v>
      </c>
      <c r="BB163" s="12">
        <v>8695530</v>
      </c>
      <c r="BC163" s="12">
        <v>5601778</v>
      </c>
      <c r="BD163" s="12">
        <v>6819736</v>
      </c>
      <c r="BE163" s="12">
        <v>5871000</v>
      </c>
      <c r="BF163" s="12">
        <v>1323309</v>
      </c>
      <c r="BG163" s="12">
        <v>4550809</v>
      </c>
      <c r="BH163" s="12">
        <v>6474932</v>
      </c>
      <c r="BI163" s="12">
        <v>10983254</v>
      </c>
      <c r="BJ163" s="12">
        <v>5540975</v>
      </c>
    </row>
    <row r="164" spans="1:62" ht="12.75" hidden="1">
      <c r="A164" s="1" t="s">
        <v>246</v>
      </c>
      <c r="B164" s="12">
        <v>1849181140</v>
      </c>
      <c r="C164" s="12">
        <v>6400000</v>
      </c>
      <c r="D164" s="12">
        <v>14950000</v>
      </c>
      <c r="E164" s="12">
        <v>6300000</v>
      </c>
      <c r="F164" s="12">
        <v>5421013</v>
      </c>
      <c r="G164" s="12">
        <v>2590000</v>
      </c>
      <c r="H164" s="12">
        <v>48652418</v>
      </c>
      <c r="I164" s="12">
        <v>57947413</v>
      </c>
      <c r="J164" s="12">
        <v>8000000</v>
      </c>
      <c r="K164" s="12">
        <v>9704028</v>
      </c>
      <c r="L164" s="12">
        <v>6045000</v>
      </c>
      <c r="M164" s="12">
        <v>1300000</v>
      </c>
      <c r="N164" s="12">
        <v>158000001</v>
      </c>
      <c r="O164" s="12">
        <v>2110000</v>
      </c>
      <c r="P164" s="12">
        <v>4850390</v>
      </c>
      <c r="Q164" s="12">
        <v>50410167</v>
      </c>
      <c r="R164" s="12">
        <v>94125099</v>
      </c>
      <c r="S164" s="12">
        <v>5000000</v>
      </c>
      <c r="T164" s="12">
        <v>35000000</v>
      </c>
      <c r="U164" s="12">
        <v>13415021</v>
      </c>
      <c r="V164" s="12">
        <v>7000000</v>
      </c>
      <c r="W164" s="12">
        <v>36039906</v>
      </c>
      <c r="X164" s="12">
        <v>6450000</v>
      </c>
      <c r="Y164" s="12">
        <v>4100000</v>
      </c>
      <c r="Z164" s="12">
        <v>9271500</v>
      </c>
      <c r="AA164" s="12">
        <v>21207000</v>
      </c>
      <c r="AB164" s="12">
        <v>6809000</v>
      </c>
      <c r="AC164" s="12">
        <v>229529793</v>
      </c>
      <c r="AD164" s="12">
        <v>2098086</v>
      </c>
      <c r="AE164" s="12">
        <v>1667192</v>
      </c>
      <c r="AF164" s="12">
        <v>1625000</v>
      </c>
      <c r="AG164" s="12">
        <v>1276231</v>
      </c>
      <c r="AH164" s="12">
        <v>3619937</v>
      </c>
      <c r="AI164" s="12">
        <v>18226350</v>
      </c>
      <c r="AJ164" s="12">
        <v>3298983</v>
      </c>
      <c r="AK164" s="12">
        <v>0</v>
      </c>
      <c r="AL164" s="12">
        <v>31573791</v>
      </c>
      <c r="AM164" s="12">
        <v>1257038</v>
      </c>
      <c r="AN164" s="12">
        <v>507017</v>
      </c>
      <c r="AO164" s="12">
        <v>1430000</v>
      </c>
      <c r="AP164" s="12">
        <v>3235213</v>
      </c>
      <c r="AQ164" s="12">
        <v>6700000</v>
      </c>
      <c r="AR164" s="12">
        <v>2407863</v>
      </c>
      <c r="AS164" s="12">
        <v>2000000</v>
      </c>
      <c r="AT164" s="12">
        <v>106217600</v>
      </c>
      <c r="AU164" s="12">
        <v>1009000</v>
      </c>
      <c r="AV164" s="12">
        <v>8804370</v>
      </c>
      <c r="AW164" s="12">
        <v>4500000</v>
      </c>
      <c r="AX164" s="12">
        <v>2447000</v>
      </c>
      <c r="AY164" s="12">
        <v>42318002</v>
      </c>
      <c r="AZ164" s="12">
        <v>4759113</v>
      </c>
      <c r="BA164" s="12">
        <v>49193368</v>
      </c>
      <c r="BB164" s="12">
        <v>3000000</v>
      </c>
      <c r="BC164" s="12">
        <v>6528263</v>
      </c>
      <c r="BD164" s="12">
        <v>33360000</v>
      </c>
      <c r="BE164" s="12">
        <v>4500000</v>
      </c>
      <c r="BF164" s="12">
        <v>1770408</v>
      </c>
      <c r="BG164" s="12">
        <v>4000000</v>
      </c>
      <c r="BH164" s="12">
        <v>2150000</v>
      </c>
      <c r="BI164" s="12">
        <v>3409755</v>
      </c>
      <c r="BJ164" s="12">
        <v>23000000</v>
      </c>
    </row>
    <row r="165" spans="1:62" ht="12.75" hidden="1">
      <c r="A165" s="1" t="s">
        <v>247</v>
      </c>
      <c r="B165" s="12">
        <v>3076757990</v>
      </c>
      <c r="C165" s="12">
        <v>7056000</v>
      </c>
      <c r="D165" s="12">
        <v>14487000</v>
      </c>
      <c r="E165" s="12">
        <v>0</v>
      </c>
      <c r="F165" s="12">
        <v>1274910</v>
      </c>
      <c r="G165" s="12">
        <v>435000</v>
      </c>
      <c r="H165" s="12">
        <v>23547070</v>
      </c>
      <c r="I165" s="12">
        <v>22652150</v>
      </c>
      <c r="J165" s="12">
        <v>5825000</v>
      </c>
      <c r="K165" s="12">
        <v>4500000</v>
      </c>
      <c r="L165" s="12">
        <v>3792000</v>
      </c>
      <c r="M165" s="12">
        <v>650000</v>
      </c>
      <c r="N165" s="12">
        <v>16997000</v>
      </c>
      <c r="O165" s="12">
        <v>0</v>
      </c>
      <c r="P165" s="12">
        <v>3166413</v>
      </c>
      <c r="Q165" s="12">
        <v>47499000</v>
      </c>
      <c r="R165" s="12">
        <v>62002848</v>
      </c>
      <c r="S165" s="12">
        <v>5489000</v>
      </c>
      <c r="T165" s="12">
        <v>6518000</v>
      </c>
      <c r="U165" s="12">
        <v>0</v>
      </c>
      <c r="V165" s="12">
        <v>3630000</v>
      </c>
      <c r="W165" s="12">
        <v>37614213</v>
      </c>
      <c r="X165" s="12">
        <v>7670365</v>
      </c>
      <c r="Y165" s="12">
        <v>5141000</v>
      </c>
      <c r="Z165" s="12">
        <v>6470000</v>
      </c>
      <c r="AA165" s="12">
        <v>6839000</v>
      </c>
      <c r="AB165" s="12">
        <v>17065207</v>
      </c>
      <c r="AC165" s="12">
        <v>137355666</v>
      </c>
      <c r="AD165" s="12">
        <v>0</v>
      </c>
      <c r="AE165" s="12">
        <v>711050</v>
      </c>
      <c r="AF165" s="12">
        <v>11645000</v>
      </c>
      <c r="AG165" s="12">
        <v>2400000</v>
      </c>
      <c r="AH165" s="12">
        <v>9145020</v>
      </c>
      <c r="AI165" s="12">
        <v>34700970</v>
      </c>
      <c r="AJ165" s="12">
        <v>4324524</v>
      </c>
      <c r="AK165" s="12">
        <v>74306142</v>
      </c>
      <c r="AL165" s="12">
        <v>8735136</v>
      </c>
      <c r="AM165" s="12">
        <v>3465711</v>
      </c>
      <c r="AN165" s="12">
        <v>1600000</v>
      </c>
      <c r="AO165" s="12">
        <v>2354000</v>
      </c>
      <c r="AP165" s="12">
        <v>0</v>
      </c>
      <c r="AQ165" s="12">
        <v>6500000</v>
      </c>
      <c r="AR165" s="12">
        <v>2800000</v>
      </c>
      <c r="AS165" s="12">
        <v>860000</v>
      </c>
      <c r="AT165" s="12">
        <v>116024700</v>
      </c>
      <c r="AU165" s="12">
        <v>3551000</v>
      </c>
      <c r="AV165" s="12">
        <v>18162310</v>
      </c>
      <c r="AW165" s="12">
        <v>4420000</v>
      </c>
      <c r="AX165" s="12">
        <v>4465000</v>
      </c>
      <c r="AY165" s="12">
        <v>74920535</v>
      </c>
      <c r="AZ165" s="12">
        <v>11014245</v>
      </c>
      <c r="BA165" s="12">
        <v>29155346</v>
      </c>
      <c r="BB165" s="12">
        <v>3160000</v>
      </c>
      <c r="BC165" s="12">
        <v>7005526</v>
      </c>
      <c r="BD165" s="12">
        <v>40729226</v>
      </c>
      <c r="BE165" s="12">
        <v>500000</v>
      </c>
      <c r="BF165" s="12">
        <v>4297528</v>
      </c>
      <c r="BG165" s="12">
        <v>900000</v>
      </c>
      <c r="BH165" s="12">
        <v>0</v>
      </c>
      <c r="BI165" s="12">
        <v>8570000</v>
      </c>
      <c r="BJ165" s="12">
        <v>32153960</v>
      </c>
    </row>
    <row r="166" ht="12.75">
      <c r="A166" s="27" t="s">
        <v>756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2" width="11.28125" style="0" bestFit="1" customWidth="1"/>
    <col min="3" max="3" width="10.00390625" style="0" bestFit="1" customWidth="1"/>
    <col min="4" max="4" width="11.28125" style="0" bestFit="1" customWidth="1"/>
    <col min="5" max="5" width="12.28125" style="0" bestFit="1" customWidth="1"/>
    <col min="6" max="6" width="10.00390625" style="0" bestFit="1" customWidth="1"/>
    <col min="7" max="7" width="11.28125" style="0" bestFit="1" customWidth="1"/>
    <col min="8" max="9" width="10.00390625" style="0" bestFit="1" customWidth="1"/>
    <col min="10" max="10" width="11.28125" style="0" bestFit="1" customWidth="1"/>
    <col min="11" max="11" width="10.00390625" style="0" bestFit="1" customWidth="1"/>
    <col min="12" max="12" width="12.00390625" style="0" bestFit="1" customWidth="1"/>
    <col min="13" max="13" width="10.00390625" style="0" bestFit="1" customWidth="1"/>
    <col min="15" max="15" width="10.00390625" style="0" bestFit="1" customWidth="1"/>
    <col min="16" max="16" width="11.28125" style="0" bestFit="1" customWidth="1"/>
    <col min="17" max="17" width="12.7109375" style="0" bestFit="1" customWidth="1"/>
    <col min="18" max="18" width="11.28125" style="0" bestFit="1" customWidth="1"/>
    <col min="19" max="20" width="10.00390625" style="0" bestFit="1" customWidth="1"/>
    <col min="21" max="21" width="11.140625" style="0" bestFit="1" customWidth="1"/>
    <col min="22" max="22" width="10.00390625" style="0" bestFit="1" customWidth="1"/>
    <col min="23" max="24" width="11.140625" style="0" bestFit="1" customWidth="1"/>
    <col min="25" max="26" width="10.00390625" style="0" bestFit="1" customWidth="1"/>
    <col min="27" max="27" width="12.140625" style="0" bestFit="1" customWidth="1"/>
    <col min="28" max="28" width="14.57421875" style="0" bestFit="1" customWidth="1"/>
    <col min="29" max="29" width="9.421875" style="0" bestFit="1" customWidth="1"/>
    <col min="30" max="30" width="10.00390625" style="0" bestFit="1" customWidth="1"/>
    <col min="31" max="31" width="11.28125" style="0" bestFit="1" customWidth="1"/>
  </cols>
  <sheetData>
    <row r="1" spans="1:62" ht="15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31" ht="12.75">
      <c r="A2" s="67" t="s">
        <v>761</v>
      </c>
      <c r="B2" s="28" t="s">
        <v>452</v>
      </c>
      <c r="C2" s="28" t="s">
        <v>453</v>
      </c>
      <c r="D2" s="28" t="s">
        <v>454</v>
      </c>
      <c r="E2" s="28" t="s">
        <v>455</v>
      </c>
      <c r="F2" s="28" t="s">
        <v>456</v>
      </c>
      <c r="G2" s="28" t="s">
        <v>457</v>
      </c>
      <c r="H2" s="28" t="s">
        <v>458</v>
      </c>
      <c r="I2" s="28" t="s">
        <v>459</v>
      </c>
      <c r="J2" s="28" t="s">
        <v>460</v>
      </c>
      <c r="K2" s="28" t="s">
        <v>461</v>
      </c>
      <c r="L2" s="28" t="s">
        <v>462</v>
      </c>
      <c r="M2" s="28" t="s">
        <v>463</v>
      </c>
      <c r="N2" s="28" t="s">
        <v>464</v>
      </c>
      <c r="O2" s="28" t="s">
        <v>465</v>
      </c>
      <c r="P2" s="28" t="s">
        <v>466</v>
      </c>
      <c r="Q2" s="28" t="s">
        <v>467</v>
      </c>
      <c r="R2" s="28" t="s">
        <v>468</v>
      </c>
      <c r="S2" s="28" t="s">
        <v>469</v>
      </c>
      <c r="T2" s="28" t="s">
        <v>470</v>
      </c>
      <c r="U2" s="28" t="s">
        <v>471</v>
      </c>
      <c r="V2" s="28" t="s">
        <v>472</v>
      </c>
      <c r="W2" s="28" t="s">
        <v>473</v>
      </c>
      <c r="X2" s="28" t="s">
        <v>474</v>
      </c>
      <c r="Y2" s="28" t="s">
        <v>475</v>
      </c>
      <c r="Z2" s="28" t="s">
        <v>476</v>
      </c>
      <c r="AA2" s="28" t="s">
        <v>477</v>
      </c>
      <c r="AB2" s="28" t="s">
        <v>478</v>
      </c>
      <c r="AC2" s="28" t="s">
        <v>479</v>
      </c>
      <c r="AD2" s="28" t="s">
        <v>480</v>
      </c>
      <c r="AE2" s="29" t="s">
        <v>481</v>
      </c>
    </row>
    <row r="3" spans="1:31" ht="12.75">
      <c r="A3" s="30"/>
      <c r="B3" s="2" t="s">
        <v>444</v>
      </c>
      <c r="C3" s="2" t="s">
        <v>444</v>
      </c>
      <c r="D3" s="2" t="s">
        <v>444</v>
      </c>
      <c r="E3" s="2" t="s">
        <v>482</v>
      </c>
      <c r="F3" s="2" t="s">
        <v>483</v>
      </c>
      <c r="G3" s="2" t="s">
        <v>484</v>
      </c>
      <c r="H3" s="2" t="s">
        <v>485</v>
      </c>
      <c r="I3" s="2" t="s">
        <v>486</v>
      </c>
      <c r="J3" s="2" t="s">
        <v>487</v>
      </c>
      <c r="K3" s="2" t="s">
        <v>488</v>
      </c>
      <c r="L3" s="2" t="s">
        <v>489</v>
      </c>
      <c r="M3" s="2" t="s">
        <v>490</v>
      </c>
      <c r="N3" s="2" t="s">
        <v>491</v>
      </c>
      <c r="O3" s="2" t="s">
        <v>492</v>
      </c>
      <c r="P3" s="2" t="s">
        <v>493</v>
      </c>
      <c r="Q3" s="2" t="s">
        <v>494</v>
      </c>
      <c r="R3" s="2" t="s">
        <v>495</v>
      </c>
      <c r="S3" s="2" t="s">
        <v>496</v>
      </c>
      <c r="T3" s="2" t="s">
        <v>497</v>
      </c>
      <c r="U3" s="2" t="s">
        <v>498</v>
      </c>
      <c r="V3" s="2" t="s">
        <v>499</v>
      </c>
      <c r="W3" s="2" t="s">
        <v>500</v>
      </c>
      <c r="X3" s="2" t="s">
        <v>501</v>
      </c>
      <c r="Y3" s="2" t="s">
        <v>502</v>
      </c>
      <c r="Z3" s="2" t="s">
        <v>503</v>
      </c>
      <c r="AA3" s="2" t="s">
        <v>504</v>
      </c>
      <c r="AB3" s="2" t="s">
        <v>505</v>
      </c>
      <c r="AC3" s="2" t="s">
        <v>506</v>
      </c>
      <c r="AD3" s="2" t="s">
        <v>444</v>
      </c>
      <c r="AE3" s="31" t="s">
        <v>507</v>
      </c>
    </row>
    <row r="4" spans="1:31" ht="12.75">
      <c r="A4" s="30"/>
      <c r="B4" s="2" t="s">
        <v>508</v>
      </c>
      <c r="C4" s="2" t="s">
        <v>509</v>
      </c>
      <c r="D4" s="2" t="s">
        <v>510</v>
      </c>
      <c r="E4" s="2" t="s">
        <v>95</v>
      </c>
      <c r="F4" s="2" t="s">
        <v>93</v>
      </c>
      <c r="G4" s="2" t="s">
        <v>93</v>
      </c>
      <c r="H4" s="2" t="s">
        <v>93</v>
      </c>
      <c r="I4" s="2" t="s">
        <v>93</v>
      </c>
      <c r="J4" s="2" t="s">
        <v>95</v>
      </c>
      <c r="K4" s="2" t="s">
        <v>95</v>
      </c>
      <c r="L4" s="2" t="s">
        <v>93</v>
      </c>
      <c r="M4" s="2" t="s">
        <v>93</v>
      </c>
      <c r="N4" s="2" t="s">
        <v>93</v>
      </c>
      <c r="O4" s="2" t="s">
        <v>93</v>
      </c>
      <c r="P4" s="2" t="s">
        <v>98</v>
      </c>
      <c r="Q4" s="2" t="s">
        <v>93</v>
      </c>
      <c r="R4" s="2" t="s">
        <v>95</v>
      </c>
      <c r="S4" s="2" t="s">
        <v>93</v>
      </c>
      <c r="T4" s="2" t="s">
        <v>95</v>
      </c>
      <c r="U4" s="2" t="s">
        <v>95</v>
      </c>
      <c r="V4" s="2" t="s">
        <v>93</v>
      </c>
      <c r="W4" s="2" t="s">
        <v>511</v>
      </c>
      <c r="X4" s="2" t="s">
        <v>93</v>
      </c>
      <c r="Y4" s="2" t="s">
        <v>93</v>
      </c>
      <c r="Z4" s="2" t="s">
        <v>512</v>
      </c>
      <c r="AA4" s="2" t="s">
        <v>513</v>
      </c>
      <c r="AB4" s="2" t="s">
        <v>93</v>
      </c>
      <c r="AC4" s="2" t="s">
        <v>93</v>
      </c>
      <c r="AD4" s="2" t="s">
        <v>514</v>
      </c>
      <c r="AE4" s="31" t="s">
        <v>98</v>
      </c>
    </row>
    <row r="5" spans="1:31" ht="16.5">
      <c r="A5" s="32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3"/>
    </row>
    <row r="6" spans="1:31" ht="12.75">
      <c r="A6" s="34" t="s">
        <v>110</v>
      </c>
      <c r="B6" s="4">
        <v>182985931</v>
      </c>
      <c r="C6" s="4">
        <v>198865587</v>
      </c>
      <c r="D6" s="4">
        <v>697686309</v>
      </c>
      <c r="E6" s="4">
        <v>316622787</v>
      </c>
      <c r="F6" s="4">
        <v>106938155</v>
      </c>
      <c r="G6" s="4">
        <v>648304649</v>
      </c>
      <c r="H6" s="4">
        <v>156650000</v>
      </c>
      <c r="I6" s="4">
        <v>66056948</v>
      </c>
      <c r="J6" s="4">
        <v>615602046</v>
      </c>
      <c r="K6" s="4">
        <v>582885484</v>
      </c>
      <c r="L6" s="4">
        <v>730649552</v>
      </c>
      <c r="M6" s="4">
        <v>130576110</v>
      </c>
      <c r="N6" s="4">
        <v>75867377</v>
      </c>
      <c r="O6" s="4">
        <v>122097777</v>
      </c>
      <c r="P6" s="4">
        <v>1767633000</v>
      </c>
      <c r="Q6" s="4">
        <v>206532063</v>
      </c>
      <c r="R6" s="4">
        <v>456080101</v>
      </c>
      <c r="S6" s="4">
        <v>233966135</v>
      </c>
      <c r="T6" s="4">
        <v>356743792</v>
      </c>
      <c r="U6" s="4">
        <v>108734176</v>
      </c>
      <c r="V6" s="4">
        <v>194982017</v>
      </c>
      <c r="W6" s="4">
        <v>213271241</v>
      </c>
      <c r="X6" s="4">
        <v>569606081</v>
      </c>
      <c r="Y6" s="4">
        <v>109869950</v>
      </c>
      <c r="Z6" s="4">
        <v>159463324</v>
      </c>
      <c r="AA6" s="4">
        <v>243708993</v>
      </c>
      <c r="AB6" s="4">
        <v>214279309</v>
      </c>
      <c r="AC6" s="4">
        <v>61167322</v>
      </c>
      <c r="AD6" s="4">
        <v>0</v>
      </c>
      <c r="AE6" s="35">
        <v>454560000</v>
      </c>
    </row>
    <row r="7" spans="1:31" ht="12.75">
      <c r="A7" s="36" t="s">
        <v>111</v>
      </c>
      <c r="B7" s="5">
        <v>162332528</v>
      </c>
      <c r="C7" s="5">
        <v>138900189</v>
      </c>
      <c r="D7" s="5">
        <v>741953130</v>
      </c>
      <c r="E7" s="5">
        <v>347400786</v>
      </c>
      <c r="F7" s="5">
        <v>87380987</v>
      </c>
      <c r="G7" s="5">
        <v>801599219</v>
      </c>
      <c r="H7" s="5">
        <v>181671165</v>
      </c>
      <c r="I7" s="5">
        <v>63641949</v>
      </c>
      <c r="J7" s="5">
        <v>525337048</v>
      </c>
      <c r="K7" s="5">
        <v>657285000</v>
      </c>
      <c r="L7" s="5">
        <v>1004078388</v>
      </c>
      <c r="M7" s="5">
        <v>124540105</v>
      </c>
      <c r="N7" s="5">
        <v>81367377</v>
      </c>
      <c r="O7" s="5">
        <v>104155055</v>
      </c>
      <c r="P7" s="5">
        <v>1670108000</v>
      </c>
      <c r="Q7" s="5">
        <v>212356056</v>
      </c>
      <c r="R7" s="5">
        <v>550604993</v>
      </c>
      <c r="S7" s="5">
        <v>189652757</v>
      </c>
      <c r="T7" s="5">
        <v>359532321</v>
      </c>
      <c r="U7" s="5">
        <v>121591163</v>
      </c>
      <c r="V7" s="5">
        <v>240238018</v>
      </c>
      <c r="W7" s="5">
        <v>205381241</v>
      </c>
      <c r="X7" s="5">
        <v>637217564</v>
      </c>
      <c r="Y7" s="5">
        <v>131905369</v>
      </c>
      <c r="Z7" s="5">
        <v>134346325</v>
      </c>
      <c r="AA7" s="5">
        <v>221480000</v>
      </c>
      <c r="AB7" s="5">
        <v>154015138</v>
      </c>
      <c r="AC7" s="5">
        <v>58272557</v>
      </c>
      <c r="AD7" s="5">
        <v>0</v>
      </c>
      <c r="AE7" s="37">
        <v>454559599</v>
      </c>
    </row>
    <row r="8" spans="1:31" ht="12.75">
      <c r="A8" s="36" t="s">
        <v>112</v>
      </c>
      <c r="B8" s="5">
        <f>+B6-B7</f>
        <v>20653403</v>
      </c>
      <c r="C8" s="5">
        <f aca="true" t="shared" si="0" ref="C8:AE8">+C6-C7</f>
        <v>59965398</v>
      </c>
      <c r="D8" s="5">
        <f t="shared" si="0"/>
        <v>-44266821</v>
      </c>
      <c r="E8" s="5">
        <f t="shared" si="0"/>
        <v>-30777999</v>
      </c>
      <c r="F8" s="5">
        <f t="shared" si="0"/>
        <v>19557168</v>
      </c>
      <c r="G8" s="5">
        <f t="shared" si="0"/>
        <v>-153294570</v>
      </c>
      <c r="H8" s="5">
        <f t="shared" si="0"/>
        <v>-25021165</v>
      </c>
      <c r="I8" s="5">
        <f t="shared" si="0"/>
        <v>2414999</v>
      </c>
      <c r="J8" s="5">
        <f t="shared" si="0"/>
        <v>90264998</v>
      </c>
      <c r="K8" s="5">
        <f t="shared" si="0"/>
        <v>-74399516</v>
      </c>
      <c r="L8" s="5">
        <f t="shared" si="0"/>
        <v>-273428836</v>
      </c>
      <c r="M8" s="5">
        <f t="shared" si="0"/>
        <v>6036005</v>
      </c>
      <c r="N8" s="5">
        <f t="shared" si="0"/>
        <v>-5500000</v>
      </c>
      <c r="O8" s="5">
        <f t="shared" si="0"/>
        <v>17942722</v>
      </c>
      <c r="P8" s="5">
        <f t="shared" si="0"/>
        <v>97525000</v>
      </c>
      <c r="Q8" s="5">
        <f t="shared" si="0"/>
        <v>-5823993</v>
      </c>
      <c r="R8" s="5">
        <f t="shared" si="0"/>
        <v>-94524892</v>
      </c>
      <c r="S8" s="5">
        <f t="shared" si="0"/>
        <v>44313378</v>
      </c>
      <c r="T8" s="5">
        <f t="shared" si="0"/>
        <v>-2788529</v>
      </c>
      <c r="U8" s="5">
        <f t="shared" si="0"/>
        <v>-12856987</v>
      </c>
      <c r="V8" s="5">
        <f t="shared" si="0"/>
        <v>-45256001</v>
      </c>
      <c r="W8" s="5">
        <f t="shared" si="0"/>
        <v>7890000</v>
      </c>
      <c r="X8" s="5">
        <f t="shared" si="0"/>
        <v>-67611483</v>
      </c>
      <c r="Y8" s="5">
        <f t="shared" si="0"/>
        <v>-22035419</v>
      </c>
      <c r="Z8" s="5">
        <f t="shared" si="0"/>
        <v>25116999</v>
      </c>
      <c r="AA8" s="5">
        <f t="shared" si="0"/>
        <v>22228993</v>
      </c>
      <c r="AB8" s="5">
        <f t="shared" si="0"/>
        <v>60264171</v>
      </c>
      <c r="AC8" s="5">
        <f t="shared" si="0"/>
        <v>2894765</v>
      </c>
      <c r="AD8" s="5">
        <f t="shared" si="0"/>
        <v>0</v>
      </c>
      <c r="AE8" s="37">
        <f t="shared" si="0"/>
        <v>401</v>
      </c>
    </row>
    <row r="9" spans="1:31" ht="12.75">
      <c r="A9" s="36" t="s">
        <v>113</v>
      </c>
      <c r="B9" s="5">
        <v>21520830</v>
      </c>
      <c r="C9" s="5">
        <v>1240008</v>
      </c>
      <c r="D9" s="5">
        <v>23999975</v>
      </c>
      <c r="E9" s="5">
        <v>10660854</v>
      </c>
      <c r="F9" s="5">
        <v>18155330</v>
      </c>
      <c r="G9" s="5">
        <v>322287606</v>
      </c>
      <c r="H9" s="5">
        <v>-34152000</v>
      </c>
      <c r="I9" s="5">
        <v>-22959019</v>
      </c>
      <c r="J9" s="5">
        <v>49943996</v>
      </c>
      <c r="K9" s="5">
        <v>31831000</v>
      </c>
      <c r="L9" s="5">
        <v>-1529727995</v>
      </c>
      <c r="M9" s="5">
        <v>16691000</v>
      </c>
      <c r="N9" s="5">
        <v>14690352</v>
      </c>
      <c r="O9" s="5">
        <v>52956000</v>
      </c>
      <c r="P9" s="5">
        <v>176015002</v>
      </c>
      <c r="Q9" s="5">
        <v>33011948</v>
      </c>
      <c r="R9" s="5">
        <v>29350363</v>
      </c>
      <c r="S9" s="5">
        <v>4991895</v>
      </c>
      <c r="T9" s="5">
        <v>-7570989</v>
      </c>
      <c r="U9" s="5">
        <v>3727808</v>
      </c>
      <c r="V9" s="5">
        <v>23454727</v>
      </c>
      <c r="W9" s="5">
        <v>13737457</v>
      </c>
      <c r="X9" s="5">
        <v>-134494980</v>
      </c>
      <c r="Y9" s="5">
        <v>52800884</v>
      </c>
      <c r="Z9" s="5">
        <v>-24833773</v>
      </c>
      <c r="AA9" s="5">
        <v>-12994017</v>
      </c>
      <c r="AB9" s="5">
        <v>60022718</v>
      </c>
      <c r="AC9" s="5">
        <v>10111568</v>
      </c>
      <c r="AD9" s="5">
        <v>4174949</v>
      </c>
      <c r="AE9" s="37">
        <v>38821000</v>
      </c>
    </row>
    <row r="10" spans="1:31" ht="25.5">
      <c r="A10" s="36" t="s">
        <v>114</v>
      </c>
      <c r="B10" s="5">
        <v>1520829</v>
      </c>
      <c r="C10" s="5">
        <v>-11322992</v>
      </c>
      <c r="D10" s="5">
        <v>1801701</v>
      </c>
      <c r="E10" s="5">
        <v>7260853</v>
      </c>
      <c r="F10" s="5">
        <v>6555332</v>
      </c>
      <c r="G10" s="5">
        <v>321298157</v>
      </c>
      <c r="H10" s="5">
        <v>-38031000</v>
      </c>
      <c r="I10" s="5">
        <v>-22959018</v>
      </c>
      <c r="J10" s="5">
        <v>49943996</v>
      </c>
      <c r="K10" s="5">
        <v>31831000</v>
      </c>
      <c r="L10" s="5">
        <v>-1606298995</v>
      </c>
      <c r="M10" s="5">
        <v>0</v>
      </c>
      <c r="N10" s="5">
        <v>-77</v>
      </c>
      <c r="O10" s="5">
        <v>52956000</v>
      </c>
      <c r="P10" s="5">
        <v>166015002</v>
      </c>
      <c r="Q10" s="5">
        <v>33011949</v>
      </c>
      <c r="R10" s="5">
        <v>-15412637</v>
      </c>
      <c r="S10" s="5">
        <v>977988</v>
      </c>
      <c r="T10" s="5">
        <v>-7570989</v>
      </c>
      <c r="U10" s="5">
        <v>121808</v>
      </c>
      <c r="V10" s="5">
        <v>-4044981</v>
      </c>
      <c r="W10" s="5">
        <v>13737457</v>
      </c>
      <c r="X10" s="5">
        <v>-135807874</v>
      </c>
      <c r="Y10" s="5">
        <v>-25696587</v>
      </c>
      <c r="Z10" s="5">
        <v>-24833773</v>
      </c>
      <c r="AA10" s="5">
        <v>-12994017</v>
      </c>
      <c r="AB10" s="5">
        <v>-7246258</v>
      </c>
      <c r="AC10" s="5">
        <v>4222567</v>
      </c>
      <c r="AD10" s="5">
        <v>4174949</v>
      </c>
      <c r="AE10" s="37">
        <v>38821000</v>
      </c>
    </row>
    <row r="11" spans="1:31" ht="25.5">
      <c r="A11" s="36" t="s">
        <v>115</v>
      </c>
      <c r="B11" s="5">
        <f>IF((B130+B131)=0,0,(B132-(B137-(((B134+B135+B136)*(B129/(B130+B131)))-B133))))</f>
        <v>51879376.1412207</v>
      </c>
      <c r="C11" s="5">
        <f aca="true" t="shared" si="1" ref="C11:AE11">IF((C130+C131)=0,0,(C132-(C137-(((C134+C135+C136)*(C129/(C130+C131)))-C133))))</f>
        <v>35080470.21229793</v>
      </c>
      <c r="D11" s="5">
        <f t="shared" si="1"/>
        <v>45528199.23322412</v>
      </c>
      <c r="E11" s="5">
        <f t="shared" si="1"/>
        <v>241444522.42372125</v>
      </c>
      <c r="F11" s="5">
        <f t="shared" si="1"/>
        <v>11720788.920654837</v>
      </c>
      <c r="G11" s="5">
        <f t="shared" si="1"/>
        <v>262360991.58281854</v>
      </c>
      <c r="H11" s="5">
        <f t="shared" si="1"/>
        <v>-17337709.0692066</v>
      </c>
      <c r="I11" s="5">
        <f t="shared" si="1"/>
        <v>-2118927.7029599193</v>
      </c>
      <c r="J11" s="5">
        <f t="shared" si="1"/>
        <v>-35109257.90630628</v>
      </c>
      <c r="K11" s="5">
        <f t="shared" si="1"/>
        <v>35000000</v>
      </c>
      <c r="L11" s="5">
        <f t="shared" si="1"/>
        <v>530296006.6834377</v>
      </c>
      <c r="M11" s="5">
        <f t="shared" si="1"/>
        <v>14967960.65074984</v>
      </c>
      <c r="N11" s="5">
        <f t="shared" si="1"/>
        <v>13680829.239467056</v>
      </c>
      <c r="O11" s="5">
        <f t="shared" si="1"/>
        <v>45795532.64737666</v>
      </c>
      <c r="P11" s="5">
        <f t="shared" si="1"/>
        <v>209314974.22201753</v>
      </c>
      <c r="Q11" s="5">
        <f t="shared" si="1"/>
        <v>331129366.79991806</v>
      </c>
      <c r="R11" s="5">
        <f t="shared" si="1"/>
        <v>-12387229.061999887</v>
      </c>
      <c r="S11" s="5">
        <f t="shared" si="1"/>
        <v>-1197958.852717787</v>
      </c>
      <c r="T11" s="5">
        <f t="shared" si="1"/>
        <v>39313795.43087675</v>
      </c>
      <c r="U11" s="5">
        <f t="shared" si="1"/>
        <v>18079684.60587276</v>
      </c>
      <c r="V11" s="5">
        <f t="shared" si="1"/>
        <v>23021248.675113767</v>
      </c>
      <c r="W11" s="5">
        <f t="shared" si="1"/>
        <v>0</v>
      </c>
      <c r="X11" s="5">
        <f t="shared" si="1"/>
        <v>-449629527.6390759</v>
      </c>
      <c r="Y11" s="5">
        <f t="shared" si="1"/>
        <v>42795798.33807445</v>
      </c>
      <c r="Z11" s="5">
        <f t="shared" si="1"/>
        <v>124761625.1432458</v>
      </c>
      <c r="AA11" s="5">
        <f t="shared" si="1"/>
        <v>481654.14450696873</v>
      </c>
      <c r="AB11" s="5">
        <f t="shared" si="1"/>
        <v>78636732.9135899</v>
      </c>
      <c r="AC11" s="5">
        <f t="shared" si="1"/>
        <v>2769250.843274405</v>
      </c>
      <c r="AD11" s="5">
        <f t="shared" si="1"/>
        <v>0</v>
      </c>
      <c r="AE11" s="37">
        <f t="shared" si="1"/>
        <v>32251292.693629786</v>
      </c>
    </row>
    <row r="12" spans="1:31" ht="12.75">
      <c r="A12" s="36" t="s">
        <v>116</v>
      </c>
      <c r="B12" s="6">
        <f>IF(((B138+B139+(B140*B141/100))/12)=0,0,B9/((B138+B139+(B140*B141/100))/12))</f>
        <v>2.0480857490025377</v>
      </c>
      <c r="C12" s="6">
        <f aca="true" t="shared" si="2" ref="C12:AE12">IF(((C138+C139+(C140*C141/100))/12)=0,0,C9/((C138+C139+(C140*C141/100))/12))</f>
        <v>0.1378326041381038</v>
      </c>
      <c r="D12" s="6">
        <f t="shared" si="2"/>
        <v>0.5560529638991852</v>
      </c>
      <c r="E12" s="6">
        <f t="shared" si="2"/>
        <v>0.5044322713406026</v>
      </c>
      <c r="F12" s="6">
        <f t="shared" si="2"/>
        <v>3.252639578176534</v>
      </c>
      <c r="G12" s="6">
        <f t="shared" si="2"/>
        <v>8.032907951181805</v>
      </c>
      <c r="H12" s="6">
        <f t="shared" si="2"/>
        <v>-2.3385709480618004</v>
      </c>
      <c r="I12" s="6">
        <f t="shared" si="2"/>
        <v>-5.706611676706088</v>
      </c>
      <c r="J12" s="6">
        <f t="shared" si="2"/>
        <v>1.8841771542857895</v>
      </c>
      <c r="K12" s="6">
        <f t="shared" si="2"/>
        <v>0.8468991242598513</v>
      </c>
      <c r="L12" s="6">
        <f t="shared" si="2"/>
        <v>-31.850367441270926</v>
      </c>
      <c r="M12" s="6">
        <f t="shared" si="2"/>
        <v>2.005422598947989</v>
      </c>
      <c r="N12" s="6">
        <f t="shared" si="2"/>
        <v>2.8560970631341625</v>
      </c>
      <c r="O12" s="6">
        <f t="shared" si="2"/>
        <v>7.771296612649133</v>
      </c>
      <c r="P12" s="6">
        <f t="shared" si="2"/>
        <v>1.6173264025920373</v>
      </c>
      <c r="Q12" s="6">
        <f t="shared" si="2"/>
        <v>3.788028932285051</v>
      </c>
      <c r="R12" s="6">
        <f t="shared" si="2"/>
        <v>0.990530158882318</v>
      </c>
      <c r="S12" s="6">
        <f t="shared" si="2"/>
        <v>0.39991690013468395</v>
      </c>
      <c r="T12" s="6">
        <f t="shared" si="2"/>
        <v>-0.33851514887225737</v>
      </c>
      <c r="U12" s="6">
        <f t="shared" si="2"/>
        <v>0.5048035440640912</v>
      </c>
      <c r="V12" s="6">
        <f t="shared" si="2"/>
        <v>1.6158392114144404</v>
      </c>
      <c r="W12" s="6">
        <f t="shared" si="2"/>
        <v>0.9347694662625198</v>
      </c>
      <c r="X12" s="6">
        <f t="shared" si="2"/>
        <v>-3.3391186447225585</v>
      </c>
      <c r="Y12" s="6">
        <f t="shared" si="2"/>
        <v>5.670757731253307</v>
      </c>
      <c r="Z12" s="6">
        <f t="shared" si="2"/>
        <v>-2.894565524383387</v>
      </c>
      <c r="AA12" s="6">
        <f t="shared" si="2"/>
        <v>-0.8795251761552467</v>
      </c>
      <c r="AB12" s="6">
        <f t="shared" si="2"/>
        <v>6.094672273078017</v>
      </c>
      <c r="AC12" s="6">
        <f t="shared" si="2"/>
        <v>2.7856889273606775</v>
      </c>
      <c r="AD12" s="6">
        <f t="shared" si="2"/>
        <v>0</v>
      </c>
      <c r="AE12" s="38">
        <f t="shared" si="2"/>
        <v>1.2791709031544134</v>
      </c>
    </row>
    <row r="13" spans="1:31" ht="12.75">
      <c r="A13" s="34" t="s">
        <v>117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39"/>
    </row>
    <row r="14" spans="1:31" ht="12.75">
      <c r="A14" s="36" t="s">
        <v>118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40"/>
    </row>
    <row r="15" spans="1:31" ht="12.75">
      <c r="A15" s="41" t="s">
        <v>119</v>
      </c>
      <c r="B15" s="9">
        <f>IF(B142=0,0,(B6-B142)*100/B142)</f>
        <v>13.73403967312263</v>
      </c>
      <c r="C15" s="9">
        <f aca="true" t="shared" si="3" ref="C15:AE15">IF(C142=0,0,(C6-C142)*100/C142)</f>
        <v>7.422876433612299</v>
      </c>
      <c r="D15" s="9">
        <f t="shared" si="3"/>
        <v>10.051717640453642</v>
      </c>
      <c r="E15" s="9">
        <f t="shared" si="3"/>
        <v>3.688703133033577</v>
      </c>
      <c r="F15" s="9">
        <f t="shared" si="3"/>
        <v>24.74612168943319</v>
      </c>
      <c r="G15" s="9">
        <f t="shared" si="3"/>
        <v>-37.952311865159466</v>
      </c>
      <c r="H15" s="9">
        <f t="shared" si="3"/>
        <v>11.255521938608826</v>
      </c>
      <c r="I15" s="9">
        <f t="shared" si="3"/>
        <v>-17.918537628944428</v>
      </c>
      <c r="J15" s="9">
        <f t="shared" si="3"/>
        <v>10.412158357067952</v>
      </c>
      <c r="K15" s="9">
        <f t="shared" si="3"/>
        <v>-16.45985609156026</v>
      </c>
      <c r="L15" s="9">
        <f t="shared" si="3"/>
        <v>41.41246823648828</v>
      </c>
      <c r="M15" s="9">
        <f t="shared" si="3"/>
        <v>6.9671716178754695</v>
      </c>
      <c r="N15" s="9">
        <f t="shared" si="3"/>
        <v>17.083237053077703</v>
      </c>
      <c r="O15" s="9">
        <f t="shared" si="3"/>
        <v>9.030031623303223</v>
      </c>
      <c r="P15" s="9">
        <f t="shared" si="3"/>
        <v>19.792509503244762</v>
      </c>
      <c r="Q15" s="9">
        <f t="shared" si="3"/>
        <v>-6.963627470715368</v>
      </c>
      <c r="R15" s="9">
        <f t="shared" si="3"/>
        <v>5.615604875380862</v>
      </c>
      <c r="S15" s="9">
        <f t="shared" si="3"/>
        <v>16.351142917851707</v>
      </c>
      <c r="T15" s="9">
        <f t="shared" si="3"/>
        <v>36.337924166223765</v>
      </c>
      <c r="U15" s="9">
        <f t="shared" si="3"/>
        <v>10.039897317176916</v>
      </c>
      <c r="V15" s="9">
        <f t="shared" si="3"/>
        <v>4.276990042500803</v>
      </c>
      <c r="W15" s="9">
        <f t="shared" si="3"/>
        <v>9.978980971643043</v>
      </c>
      <c r="X15" s="9">
        <f t="shared" si="3"/>
        <v>10.606630150453626</v>
      </c>
      <c r="Y15" s="9">
        <f t="shared" si="3"/>
        <v>0.8551422082936947</v>
      </c>
      <c r="Z15" s="9">
        <f t="shared" si="3"/>
        <v>16.247149877367498</v>
      </c>
      <c r="AA15" s="9">
        <f t="shared" si="3"/>
        <v>-9.217142522079786</v>
      </c>
      <c r="AB15" s="9">
        <f t="shared" si="3"/>
        <v>20.21622687206787</v>
      </c>
      <c r="AC15" s="9">
        <f t="shared" si="3"/>
        <v>15.81352271159633</v>
      </c>
      <c r="AD15" s="9">
        <f t="shared" si="3"/>
        <v>-100</v>
      </c>
      <c r="AE15" s="42">
        <f t="shared" si="3"/>
        <v>11.515080147783976</v>
      </c>
    </row>
    <row r="16" spans="1:31" ht="12.75">
      <c r="A16" s="43" t="s">
        <v>120</v>
      </c>
      <c r="B16" s="10">
        <f>IF(B144=0,0,(B143-B144)*100/B144)</f>
        <v>106.90164782383802</v>
      </c>
      <c r="C16" s="10">
        <f aca="true" t="shared" si="4" ref="C16:AE16">IF(C144=0,0,(C143-C144)*100/C144)</f>
        <v>6</v>
      </c>
      <c r="D16" s="10">
        <f t="shared" si="4"/>
        <v>39.039472870467705</v>
      </c>
      <c r="E16" s="10">
        <f t="shared" si="4"/>
        <v>51.93370165745856</v>
      </c>
      <c r="F16" s="10">
        <f t="shared" si="4"/>
        <v>16.588617064687252</v>
      </c>
      <c r="G16" s="10">
        <f t="shared" si="4"/>
        <v>0</v>
      </c>
      <c r="H16" s="10">
        <f t="shared" si="4"/>
        <v>6.880740197106312</v>
      </c>
      <c r="I16" s="10">
        <f t="shared" si="4"/>
        <v>-39.739161068347165</v>
      </c>
      <c r="J16" s="10">
        <f t="shared" si="4"/>
        <v>109.6774193548387</v>
      </c>
      <c r="K16" s="10">
        <f t="shared" si="4"/>
        <v>47.86655384987308</v>
      </c>
      <c r="L16" s="10">
        <f t="shared" si="4"/>
        <v>0</v>
      </c>
      <c r="M16" s="10">
        <f t="shared" si="4"/>
        <v>8.06511361196933</v>
      </c>
      <c r="N16" s="10">
        <f t="shared" si="4"/>
        <v>0</v>
      </c>
      <c r="O16" s="10">
        <f t="shared" si="4"/>
        <v>5.8999907522470245</v>
      </c>
      <c r="P16" s="10">
        <f t="shared" si="4"/>
        <v>9.03286549451512</v>
      </c>
      <c r="Q16" s="10">
        <f t="shared" si="4"/>
        <v>-77.81081500876473</v>
      </c>
      <c r="R16" s="10">
        <f t="shared" si="4"/>
        <v>0</v>
      </c>
      <c r="S16" s="10">
        <f t="shared" si="4"/>
        <v>10.669998982208293</v>
      </c>
      <c r="T16" s="10">
        <f t="shared" si="4"/>
        <v>50.955225552078566</v>
      </c>
      <c r="U16" s="10">
        <f t="shared" si="4"/>
        <v>9.355274732378177</v>
      </c>
      <c r="V16" s="10">
        <f t="shared" si="4"/>
        <v>11.656787196206283</v>
      </c>
      <c r="W16" s="10">
        <f t="shared" si="4"/>
        <v>4.925008226574138</v>
      </c>
      <c r="X16" s="10">
        <f t="shared" si="4"/>
        <v>6.428627270180458</v>
      </c>
      <c r="Y16" s="10">
        <f t="shared" si="4"/>
        <v>0</v>
      </c>
      <c r="Z16" s="10">
        <f t="shared" si="4"/>
        <v>9.910052928010101</v>
      </c>
      <c r="AA16" s="10">
        <f t="shared" si="4"/>
        <v>-6.510330987750847</v>
      </c>
      <c r="AB16" s="10">
        <f t="shared" si="4"/>
        <v>13.402082434047522</v>
      </c>
      <c r="AC16" s="10">
        <f t="shared" si="4"/>
        <v>-2.173076881286983</v>
      </c>
      <c r="AD16" s="10">
        <f t="shared" si="4"/>
        <v>-100</v>
      </c>
      <c r="AE16" s="44">
        <f t="shared" si="4"/>
        <v>0</v>
      </c>
    </row>
    <row r="17" spans="1:31" ht="12.75">
      <c r="A17" s="43" t="s">
        <v>121</v>
      </c>
      <c r="B17" s="10">
        <f>IF(B146=0,0,(B145-B146)*100/B146)</f>
        <v>0</v>
      </c>
      <c r="C17" s="10">
        <f aca="true" t="shared" si="5" ref="C17:AE17">IF(C146=0,0,(C145-C146)*100/C146)</f>
        <v>-24.41033355378079</v>
      </c>
      <c r="D17" s="10">
        <f t="shared" si="5"/>
        <v>8.220456718064089</v>
      </c>
      <c r="E17" s="10">
        <f t="shared" si="5"/>
        <v>23.8790294347346</v>
      </c>
      <c r="F17" s="10">
        <f t="shared" si="5"/>
        <v>0</v>
      </c>
      <c r="G17" s="10">
        <f t="shared" si="5"/>
        <v>0</v>
      </c>
      <c r="H17" s="10">
        <f t="shared" si="5"/>
        <v>72.62210817546234</v>
      </c>
      <c r="I17" s="10">
        <f t="shared" si="5"/>
        <v>0</v>
      </c>
      <c r="J17" s="10">
        <f t="shared" si="5"/>
        <v>0</v>
      </c>
      <c r="K17" s="10">
        <f t="shared" si="5"/>
        <v>11.284637909728668</v>
      </c>
      <c r="L17" s="10">
        <f t="shared" si="5"/>
        <v>0</v>
      </c>
      <c r="M17" s="10">
        <f t="shared" si="5"/>
        <v>40.86929199832426</v>
      </c>
      <c r="N17" s="10">
        <f t="shared" si="5"/>
        <v>0</v>
      </c>
      <c r="O17" s="10">
        <f t="shared" si="5"/>
        <v>25.795165634644523</v>
      </c>
      <c r="P17" s="10">
        <f t="shared" si="5"/>
        <v>21.024407545663898</v>
      </c>
      <c r="Q17" s="10">
        <f t="shared" si="5"/>
        <v>0</v>
      </c>
      <c r="R17" s="10">
        <f t="shared" si="5"/>
        <v>0</v>
      </c>
      <c r="S17" s="10">
        <f t="shared" si="5"/>
        <v>7.8516947082092505</v>
      </c>
      <c r="T17" s="10">
        <f t="shared" si="5"/>
        <v>39.215244898638076</v>
      </c>
      <c r="U17" s="10">
        <f t="shared" si="5"/>
        <v>8.021940010871177</v>
      </c>
      <c r="V17" s="10">
        <f t="shared" si="5"/>
        <v>-2.7333473314971037</v>
      </c>
      <c r="W17" s="10">
        <f t="shared" si="5"/>
        <v>12.67200380786817</v>
      </c>
      <c r="X17" s="10">
        <f t="shared" si="5"/>
        <v>8.652106689762158</v>
      </c>
      <c r="Y17" s="10">
        <f t="shared" si="5"/>
        <v>0</v>
      </c>
      <c r="Z17" s="10">
        <f t="shared" si="5"/>
        <v>41.33896957779934</v>
      </c>
      <c r="AA17" s="10">
        <f t="shared" si="5"/>
        <v>45.71915523676981</v>
      </c>
      <c r="AB17" s="10">
        <f t="shared" si="5"/>
        <v>0</v>
      </c>
      <c r="AC17" s="10">
        <f t="shared" si="5"/>
        <v>0</v>
      </c>
      <c r="AD17" s="10">
        <f t="shared" si="5"/>
        <v>0</v>
      </c>
      <c r="AE17" s="44">
        <f t="shared" si="5"/>
        <v>0</v>
      </c>
    </row>
    <row r="18" spans="1:31" ht="12.75">
      <c r="A18" s="43" t="s">
        <v>122</v>
      </c>
      <c r="B18" s="10">
        <f>IF(B148=0,0,(B147-B148)*100/B148)</f>
        <v>-100</v>
      </c>
      <c r="C18" s="10">
        <f aca="true" t="shared" si="6" ref="C18:AE18">IF(C148=0,0,(C147-C148)*100/C148)</f>
        <v>0</v>
      </c>
      <c r="D18" s="10">
        <f t="shared" si="6"/>
        <v>0</v>
      </c>
      <c r="E18" s="10">
        <f t="shared" si="6"/>
        <v>-100</v>
      </c>
      <c r="F18" s="10">
        <f t="shared" si="6"/>
        <v>0</v>
      </c>
      <c r="G18" s="10">
        <f t="shared" si="6"/>
        <v>0</v>
      </c>
      <c r="H18" s="10">
        <f t="shared" si="6"/>
        <v>0</v>
      </c>
      <c r="I18" s="10">
        <f t="shared" si="6"/>
        <v>0</v>
      </c>
      <c r="J18" s="10">
        <f t="shared" si="6"/>
        <v>-26.31578947368421</v>
      </c>
      <c r="K18" s="10">
        <f t="shared" si="6"/>
        <v>77.55394700901392</v>
      </c>
      <c r="L18" s="10">
        <f t="shared" si="6"/>
        <v>-100</v>
      </c>
      <c r="M18" s="10">
        <f t="shared" si="6"/>
        <v>0</v>
      </c>
      <c r="N18" s="10">
        <f t="shared" si="6"/>
        <v>0</v>
      </c>
      <c r="O18" s="10">
        <f t="shared" si="6"/>
        <v>-9.779016079094294</v>
      </c>
      <c r="P18" s="10">
        <f t="shared" si="6"/>
        <v>48.4990315589657</v>
      </c>
      <c r="Q18" s="10">
        <f t="shared" si="6"/>
        <v>0</v>
      </c>
      <c r="R18" s="10">
        <f t="shared" si="6"/>
        <v>-100</v>
      </c>
      <c r="S18" s="10">
        <f t="shared" si="6"/>
        <v>64.14104263452329</v>
      </c>
      <c r="T18" s="10">
        <f t="shared" si="6"/>
        <v>11.690801663174511</v>
      </c>
      <c r="U18" s="10">
        <f t="shared" si="6"/>
        <v>6.024248813916711</v>
      </c>
      <c r="V18" s="10">
        <f t="shared" si="6"/>
        <v>12.648221343873518</v>
      </c>
      <c r="W18" s="10">
        <f t="shared" si="6"/>
        <v>15</v>
      </c>
      <c r="X18" s="10">
        <f t="shared" si="6"/>
        <v>16.622011660257993</v>
      </c>
      <c r="Y18" s="10">
        <f t="shared" si="6"/>
        <v>0</v>
      </c>
      <c r="Z18" s="10">
        <f t="shared" si="6"/>
        <v>9.846582958741296</v>
      </c>
      <c r="AA18" s="10">
        <f t="shared" si="6"/>
        <v>-100</v>
      </c>
      <c r="AB18" s="10">
        <f t="shared" si="6"/>
        <v>0</v>
      </c>
      <c r="AC18" s="10">
        <f t="shared" si="6"/>
        <v>0</v>
      </c>
      <c r="AD18" s="10">
        <f t="shared" si="6"/>
        <v>-100</v>
      </c>
      <c r="AE18" s="44">
        <f t="shared" si="6"/>
        <v>0</v>
      </c>
    </row>
    <row r="19" spans="1:31" ht="12.75">
      <c r="A19" s="43" t="s">
        <v>123</v>
      </c>
      <c r="B19" s="10">
        <f>IF(B150=0,0,(B149-B150)*100/B150)</f>
        <v>11.591595909869287</v>
      </c>
      <c r="C19" s="10">
        <f aca="true" t="shared" si="7" ref="C19:AE19">IF(C150=0,0,(C149-C150)*100/C150)</f>
        <v>-13.674154888022226</v>
      </c>
      <c r="D19" s="10">
        <f t="shared" si="7"/>
        <v>10.249284794735994</v>
      </c>
      <c r="E19" s="10">
        <f t="shared" si="7"/>
        <v>-23.739103823410368</v>
      </c>
      <c r="F19" s="10">
        <f t="shared" si="7"/>
        <v>-4.475209865493524</v>
      </c>
      <c r="G19" s="10">
        <f t="shared" si="7"/>
        <v>0</v>
      </c>
      <c r="H19" s="10">
        <f t="shared" si="7"/>
        <v>61.08939074111558</v>
      </c>
      <c r="I19" s="10">
        <f t="shared" si="7"/>
        <v>-68.82054612378765</v>
      </c>
      <c r="J19" s="10">
        <f t="shared" si="7"/>
        <v>112.4687712923007</v>
      </c>
      <c r="K19" s="10">
        <f t="shared" si="7"/>
        <v>15.811084230106472</v>
      </c>
      <c r="L19" s="10">
        <f t="shared" si="7"/>
        <v>106.65002496255616</v>
      </c>
      <c r="M19" s="10">
        <f t="shared" si="7"/>
        <v>8.24636651139941</v>
      </c>
      <c r="N19" s="10">
        <f t="shared" si="7"/>
        <v>0</v>
      </c>
      <c r="O19" s="10">
        <f t="shared" si="7"/>
        <v>8.596420687306114</v>
      </c>
      <c r="P19" s="10">
        <f t="shared" si="7"/>
        <v>22.502327414183917</v>
      </c>
      <c r="Q19" s="10">
        <f t="shared" si="7"/>
        <v>-56.40740074773011</v>
      </c>
      <c r="R19" s="10">
        <f t="shared" si="7"/>
        <v>-33.67366155501749</v>
      </c>
      <c r="S19" s="10">
        <f t="shared" si="7"/>
        <v>24.08169540552671</v>
      </c>
      <c r="T19" s="10">
        <f t="shared" si="7"/>
        <v>33.19181310151715</v>
      </c>
      <c r="U19" s="10">
        <f t="shared" si="7"/>
        <v>8.886300057598467</v>
      </c>
      <c r="V19" s="10">
        <f t="shared" si="7"/>
        <v>0.8961105407984887</v>
      </c>
      <c r="W19" s="10">
        <f t="shared" si="7"/>
        <v>9.614002034860949</v>
      </c>
      <c r="X19" s="10">
        <f t="shared" si="7"/>
        <v>9.48105663468915</v>
      </c>
      <c r="Y19" s="10">
        <f t="shared" si="7"/>
        <v>-21.80851063829787</v>
      </c>
      <c r="Z19" s="10">
        <f t="shared" si="7"/>
        <v>30.08862920951855</v>
      </c>
      <c r="AA19" s="10">
        <f t="shared" si="7"/>
        <v>26.757615436657833</v>
      </c>
      <c r="AB19" s="10">
        <f t="shared" si="7"/>
        <v>13.402082434047522</v>
      </c>
      <c r="AC19" s="10">
        <f t="shared" si="7"/>
        <v>25.96059189355503</v>
      </c>
      <c r="AD19" s="10">
        <f t="shared" si="7"/>
        <v>-100</v>
      </c>
      <c r="AE19" s="44">
        <f t="shared" si="7"/>
        <v>-2.9238754325259517</v>
      </c>
    </row>
    <row r="20" spans="1:31" ht="12.75">
      <c r="A20" s="43" t="s">
        <v>124</v>
      </c>
      <c r="B20" s="10">
        <f>IF(B152=0,0,(B151-B152)*100/B152)</f>
        <v>14.284592231137493</v>
      </c>
      <c r="C20" s="10">
        <f aca="true" t="shared" si="8" ref="C20:AE20">IF(C152=0,0,(C151-C152)*100/C152)</f>
        <v>-1.7144994999676237</v>
      </c>
      <c r="D20" s="10">
        <f t="shared" si="8"/>
        <v>9.90905479035024</v>
      </c>
      <c r="E20" s="10">
        <f t="shared" si="8"/>
        <v>9.850052583370084</v>
      </c>
      <c r="F20" s="10">
        <f t="shared" si="8"/>
        <v>13.489149193992583</v>
      </c>
      <c r="G20" s="10">
        <f t="shared" si="8"/>
        <v>-49.38924287006581</v>
      </c>
      <c r="H20" s="10">
        <f t="shared" si="8"/>
        <v>-20.21484375</v>
      </c>
      <c r="I20" s="10">
        <f t="shared" si="8"/>
        <v>-11.470312802423734</v>
      </c>
      <c r="J20" s="10">
        <f t="shared" si="8"/>
        <v>-2.6699494807556614</v>
      </c>
      <c r="K20" s="10">
        <f t="shared" si="8"/>
        <v>-13.389668727480718</v>
      </c>
      <c r="L20" s="10">
        <f t="shared" si="8"/>
        <v>144.26487710230433</v>
      </c>
      <c r="M20" s="10">
        <f t="shared" si="8"/>
        <v>15.44508560027717</v>
      </c>
      <c r="N20" s="10">
        <f t="shared" si="8"/>
        <v>10.589121493755435</v>
      </c>
      <c r="O20" s="10">
        <f t="shared" si="8"/>
        <v>13.183420312030384</v>
      </c>
      <c r="P20" s="10">
        <f t="shared" si="8"/>
        <v>8.28247157250858</v>
      </c>
      <c r="Q20" s="10">
        <f t="shared" si="8"/>
        <v>14.48472526608981</v>
      </c>
      <c r="R20" s="10">
        <f t="shared" si="8"/>
        <v>17.6841015670455</v>
      </c>
      <c r="S20" s="10">
        <f t="shared" si="8"/>
        <v>12.836662413668538</v>
      </c>
      <c r="T20" s="10">
        <f t="shared" si="8"/>
        <v>5.7202300819973075</v>
      </c>
      <c r="U20" s="10">
        <f t="shared" si="8"/>
        <v>16.95470100160945</v>
      </c>
      <c r="V20" s="10">
        <f t="shared" si="8"/>
        <v>12.64121940621789</v>
      </c>
      <c r="W20" s="10">
        <f t="shared" si="8"/>
        <v>12.291286831485353</v>
      </c>
      <c r="X20" s="10">
        <f t="shared" si="8"/>
        <v>8.865158928092274</v>
      </c>
      <c r="Y20" s="10">
        <f t="shared" si="8"/>
        <v>2.9506948410432132</v>
      </c>
      <c r="Z20" s="10">
        <f t="shared" si="8"/>
        <v>9.745895621401878</v>
      </c>
      <c r="AA20" s="10">
        <f t="shared" si="8"/>
        <v>-15.783868759349883</v>
      </c>
      <c r="AB20" s="10">
        <f t="shared" si="8"/>
        <v>13.912543063559092</v>
      </c>
      <c r="AC20" s="10">
        <f t="shared" si="8"/>
        <v>15.226570800512915</v>
      </c>
      <c r="AD20" s="10">
        <f t="shared" si="8"/>
        <v>-100</v>
      </c>
      <c r="AE20" s="44">
        <f t="shared" si="8"/>
        <v>3.6697724265389366</v>
      </c>
    </row>
    <row r="21" spans="1:31" ht="12.75">
      <c r="A21" s="43" t="s">
        <v>125</v>
      </c>
      <c r="B21" s="10">
        <f>IF(B154=0,0,(B153-B154)*100/B154)</f>
        <v>7.013254786450663</v>
      </c>
      <c r="C21" s="10">
        <f aca="true" t="shared" si="9" ref="C21:AE21">IF(C154=0,0,(C153-C154)*100/C154)</f>
        <v>21.30496711822287</v>
      </c>
      <c r="D21" s="10">
        <f t="shared" si="9"/>
        <v>20.555731078004875</v>
      </c>
      <c r="E21" s="10">
        <f t="shared" si="9"/>
        <v>-1.1275659353014873</v>
      </c>
      <c r="F21" s="10">
        <f t="shared" si="9"/>
        <v>15.755899373159593</v>
      </c>
      <c r="G21" s="10">
        <f t="shared" si="9"/>
        <v>21.97668190055047</v>
      </c>
      <c r="H21" s="10">
        <f t="shared" si="9"/>
        <v>21.335992023928217</v>
      </c>
      <c r="I21" s="10">
        <f t="shared" si="9"/>
        <v>109.29503996563416</v>
      </c>
      <c r="J21" s="10">
        <f t="shared" si="9"/>
        <v>35.0228866098847</v>
      </c>
      <c r="K21" s="10">
        <f t="shared" si="9"/>
        <v>0</v>
      </c>
      <c r="L21" s="10">
        <f t="shared" si="9"/>
        <v>0</v>
      </c>
      <c r="M21" s="10">
        <f t="shared" si="9"/>
        <v>37.0020018055501</v>
      </c>
      <c r="N21" s="10">
        <f t="shared" si="9"/>
        <v>0</v>
      </c>
      <c r="O21" s="10">
        <f t="shared" si="9"/>
        <v>79.39737269222967</v>
      </c>
      <c r="P21" s="10">
        <f t="shared" si="9"/>
        <v>0</v>
      </c>
      <c r="Q21" s="10">
        <f t="shared" si="9"/>
        <v>22.44151585850306</v>
      </c>
      <c r="R21" s="10">
        <f t="shared" si="9"/>
        <v>2.0457378086169835</v>
      </c>
      <c r="S21" s="10">
        <f t="shared" si="9"/>
        <v>25.66043165467626</v>
      </c>
      <c r="T21" s="10">
        <f t="shared" si="9"/>
        <v>0</v>
      </c>
      <c r="U21" s="10">
        <f t="shared" si="9"/>
        <v>0</v>
      </c>
      <c r="V21" s="10">
        <f t="shared" si="9"/>
        <v>0</v>
      </c>
      <c r="W21" s="10">
        <f t="shared" si="9"/>
        <v>16.66451862353396</v>
      </c>
      <c r="X21" s="10">
        <f t="shared" si="9"/>
        <v>28.727496754005106</v>
      </c>
      <c r="Y21" s="10">
        <f t="shared" si="9"/>
        <v>0</v>
      </c>
      <c r="Z21" s="10">
        <f t="shared" si="9"/>
        <v>0</v>
      </c>
      <c r="AA21" s="10">
        <f t="shared" si="9"/>
        <v>0</v>
      </c>
      <c r="AB21" s="10">
        <f t="shared" si="9"/>
        <v>9.066468230154348</v>
      </c>
      <c r="AC21" s="10">
        <f t="shared" si="9"/>
        <v>0</v>
      </c>
      <c r="AD21" s="10">
        <f t="shared" si="9"/>
        <v>0</v>
      </c>
      <c r="AE21" s="44">
        <f t="shared" si="9"/>
        <v>69.2088382038489</v>
      </c>
    </row>
    <row r="22" spans="1:31" ht="12.75">
      <c r="A22" s="43" t="s">
        <v>126</v>
      </c>
      <c r="B22" s="10">
        <f>IF((B130+B131)=0,0,B129*100/(B130+B131))</f>
        <v>70.64693456209086</v>
      </c>
      <c r="C22" s="10">
        <f aca="true" t="shared" si="10" ref="C22:AE22">IF((C130+C131)=0,0,C129*100/(C130+C131))</f>
        <v>75.28220887916514</v>
      </c>
      <c r="D22" s="10">
        <f t="shared" si="10"/>
        <v>103.53310833165918</v>
      </c>
      <c r="E22" s="10">
        <f t="shared" si="10"/>
        <v>59.85187264632566</v>
      </c>
      <c r="F22" s="10">
        <f t="shared" si="10"/>
        <v>89.05611510544506</v>
      </c>
      <c r="G22" s="10">
        <f t="shared" si="10"/>
        <v>100.02977731147976</v>
      </c>
      <c r="H22" s="10">
        <f t="shared" si="10"/>
        <v>109.79513288348639</v>
      </c>
      <c r="I22" s="10">
        <f t="shared" si="10"/>
        <v>98.78520759362166</v>
      </c>
      <c r="J22" s="10">
        <f t="shared" si="10"/>
        <v>131.6779461613789</v>
      </c>
      <c r="K22" s="10">
        <f t="shared" si="10"/>
        <v>102.28291383498681</v>
      </c>
      <c r="L22" s="10">
        <f t="shared" si="10"/>
        <v>200.0000014228799</v>
      </c>
      <c r="M22" s="10">
        <f t="shared" si="10"/>
        <v>98.8373457285684</v>
      </c>
      <c r="N22" s="10">
        <f t="shared" si="10"/>
        <v>99.84748743639464</v>
      </c>
      <c r="O22" s="10">
        <f t="shared" si="10"/>
        <v>94.6368081612945</v>
      </c>
      <c r="P22" s="10">
        <f t="shared" si="10"/>
        <v>95.36818498487867</v>
      </c>
      <c r="Q22" s="10">
        <f t="shared" si="10"/>
        <v>98.83905989064327</v>
      </c>
      <c r="R22" s="10">
        <f t="shared" si="10"/>
        <v>22.66126625010817</v>
      </c>
      <c r="S22" s="10">
        <f t="shared" si="10"/>
        <v>89.67632656815326</v>
      </c>
      <c r="T22" s="10">
        <f t="shared" si="10"/>
        <v>70.43737690187339</v>
      </c>
      <c r="U22" s="10">
        <f t="shared" si="10"/>
        <v>98.09583055214047</v>
      </c>
      <c r="V22" s="10">
        <f t="shared" si="10"/>
        <v>92.5334695882504</v>
      </c>
      <c r="W22" s="10">
        <f t="shared" si="10"/>
        <v>85.62312814352312</v>
      </c>
      <c r="X22" s="10">
        <f t="shared" si="10"/>
        <v>164.14257146733394</v>
      </c>
      <c r="Y22" s="10">
        <f t="shared" si="10"/>
        <v>-143.3222079589217</v>
      </c>
      <c r="Z22" s="10">
        <f t="shared" si="10"/>
        <v>87.85497979125675</v>
      </c>
      <c r="AA22" s="10">
        <f t="shared" si="10"/>
        <v>98.0253036955975</v>
      </c>
      <c r="AB22" s="10">
        <f t="shared" si="10"/>
        <v>64.0049264361501</v>
      </c>
      <c r="AC22" s="10">
        <f t="shared" si="10"/>
        <v>60.31523167994125</v>
      </c>
      <c r="AD22" s="10">
        <f t="shared" si="10"/>
        <v>0</v>
      </c>
      <c r="AE22" s="44">
        <f t="shared" si="10"/>
        <v>149.40100928837856</v>
      </c>
    </row>
    <row r="23" spans="1:31" ht="12.75">
      <c r="A23" s="36" t="s">
        <v>127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4"/>
    </row>
    <row r="24" spans="1:31" ht="12.75">
      <c r="A24" s="41" t="s">
        <v>128</v>
      </c>
      <c r="B24" s="9">
        <f>IF(B155=0,0,(B7-B155)*100/B155)</f>
        <v>4.996271277163344</v>
      </c>
      <c r="C24" s="9">
        <f aca="true" t="shared" si="11" ref="C24:AE24">IF(C155=0,0,(C7-C155)*100/C155)</f>
        <v>11.02848608189079</v>
      </c>
      <c r="D24" s="9">
        <f t="shared" si="11"/>
        <v>9.797191436243507</v>
      </c>
      <c r="E24" s="9">
        <f t="shared" si="11"/>
        <v>3.2431426975107582</v>
      </c>
      <c r="F24" s="9">
        <f t="shared" si="11"/>
        <v>8.65887010152899</v>
      </c>
      <c r="G24" s="9">
        <f t="shared" si="11"/>
        <v>140.25150946789682</v>
      </c>
      <c r="H24" s="9">
        <f t="shared" si="11"/>
        <v>20.640104573654384</v>
      </c>
      <c r="I24" s="9">
        <f t="shared" si="11"/>
        <v>-18.975311741662093</v>
      </c>
      <c r="J24" s="9">
        <f t="shared" si="11"/>
        <v>-4.133064098543924</v>
      </c>
      <c r="K24" s="9">
        <f t="shared" si="11"/>
        <v>-13.389994822374472</v>
      </c>
      <c r="L24" s="9">
        <f t="shared" si="11"/>
        <v>94.33284091029506</v>
      </c>
      <c r="M24" s="9">
        <f t="shared" si="11"/>
        <v>15.53614235406315</v>
      </c>
      <c r="N24" s="9">
        <f t="shared" si="11"/>
        <v>17.927472570761047</v>
      </c>
      <c r="O24" s="9">
        <f t="shared" si="11"/>
        <v>8.932922706999532</v>
      </c>
      <c r="P24" s="9">
        <f t="shared" si="11"/>
        <v>13.2061710319397</v>
      </c>
      <c r="Q24" s="9">
        <f t="shared" si="11"/>
        <v>52.65038766737357</v>
      </c>
      <c r="R24" s="9">
        <f t="shared" si="11"/>
        <v>9.256649362185566</v>
      </c>
      <c r="S24" s="9">
        <f t="shared" si="11"/>
        <v>6.6285385647609285</v>
      </c>
      <c r="T24" s="9">
        <f t="shared" si="11"/>
        <v>44.862315650163886</v>
      </c>
      <c r="U24" s="9">
        <f t="shared" si="11"/>
        <v>23.051275904239354</v>
      </c>
      <c r="V24" s="9">
        <f t="shared" si="11"/>
        <v>13.039162765503535</v>
      </c>
      <c r="W24" s="9">
        <f t="shared" si="11"/>
        <v>14.780994485744879</v>
      </c>
      <c r="X24" s="9">
        <f t="shared" si="11"/>
        <v>16.721850291178736</v>
      </c>
      <c r="Y24" s="9">
        <f t="shared" si="11"/>
        <v>16.51491195019986</v>
      </c>
      <c r="Z24" s="9">
        <f t="shared" si="11"/>
        <v>25.853393189289413</v>
      </c>
      <c r="AA24" s="9">
        <f t="shared" si="11"/>
        <v>39.1030744549206</v>
      </c>
      <c r="AB24" s="9">
        <f t="shared" si="11"/>
        <v>29.0995432487986</v>
      </c>
      <c r="AC24" s="9">
        <f t="shared" si="11"/>
        <v>13.885324523461058</v>
      </c>
      <c r="AD24" s="9">
        <f t="shared" si="11"/>
        <v>-100</v>
      </c>
      <c r="AE24" s="42">
        <f t="shared" si="11"/>
        <v>13.078284857729887</v>
      </c>
    </row>
    <row r="25" spans="1:31" ht="12.75">
      <c r="A25" s="43" t="s">
        <v>129</v>
      </c>
      <c r="B25" s="10">
        <f>IF(B157=0,0,(B156-B157)*100/B157)</f>
        <v>-3.483787123300556</v>
      </c>
      <c r="C25" s="10">
        <f aca="true" t="shared" si="12" ref="C25:AE25">IF(C157=0,0,(C156-C157)*100/C157)</f>
        <v>18.75803432644509</v>
      </c>
      <c r="D25" s="10">
        <f t="shared" si="12"/>
        <v>-1.5461069884532088</v>
      </c>
      <c r="E25" s="10">
        <f t="shared" si="12"/>
        <v>-9.798065061172974</v>
      </c>
      <c r="F25" s="10">
        <f t="shared" si="12"/>
        <v>16.542798161974563</v>
      </c>
      <c r="G25" s="10">
        <f t="shared" si="12"/>
        <v>107.76593626514432</v>
      </c>
      <c r="H25" s="10">
        <f t="shared" si="12"/>
        <v>14.248197904350308</v>
      </c>
      <c r="I25" s="10">
        <f t="shared" si="12"/>
        <v>-31.888622446332857</v>
      </c>
      <c r="J25" s="10">
        <f t="shared" si="12"/>
        <v>-1.5434830806492001</v>
      </c>
      <c r="K25" s="10">
        <f t="shared" si="12"/>
        <v>-4.5045251249170235</v>
      </c>
      <c r="L25" s="10">
        <f t="shared" si="12"/>
        <v>114.67007665219916</v>
      </c>
      <c r="M25" s="10">
        <f t="shared" si="12"/>
        <v>18.695778004231453</v>
      </c>
      <c r="N25" s="10">
        <f t="shared" si="12"/>
        <v>34.02201609447807</v>
      </c>
      <c r="O25" s="10">
        <f t="shared" si="12"/>
        <v>6.792976887837433</v>
      </c>
      <c r="P25" s="10">
        <f t="shared" si="12"/>
        <v>7.7666398429441985</v>
      </c>
      <c r="Q25" s="10">
        <f t="shared" si="12"/>
        <v>24.712405497654142</v>
      </c>
      <c r="R25" s="10">
        <f t="shared" si="12"/>
        <v>5.822311927063559</v>
      </c>
      <c r="S25" s="10">
        <f t="shared" si="12"/>
        <v>10.569161845459472</v>
      </c>
      <c r="T25" s="10">
        <f t="shared" si="12"/>
        <v>11.279774196661199</v>
      </c>
      <c r="U25" s="10">
        <f t="shared" si="12"/>
        <v>10.1074791085441</v>
      </c>
      <c r="V25" s="10">
        <f t="shared" si="12"/>
        <v>17.152570005219776</v>
      </c>
      <c r="W25" s="10">
        <f t="shared" si="12"/>
        <v>13.40969720394337</v>
      </c>
      <c r="X25" s="10">
        <f t="shared" si="12"/>
        <v>9.821015204685022</v>
      </c>
      <c r="Y25" s="10">
        <f t="shared" si="12"/>
        <v>9.137009392278</v>
      </c>
      <c r="Z25" s="10">
        <f t="shared" si="12"/>
        <v>5.769133719486442</v>
      </c>
      <c r="AA25" s="10">
        <f t="shared" si="12"/>
        <v>16.015305441563605</v>
      </c>
      <c r="AB25" s="10">
        <f t="shared" si="12"/>
        <v>13.326319120947783</v>
      </c>
      <c r="AC25" s="10">
        <f t="shared" si="12"/>
        <v>23.18689108996724</v>
      </c>
      <c r="AD25" s="10">
        <f t="shared" si="12"/>
        <v>-100</v>
      </c>
      <c r="AE25" s="44">
        <f t="shared" si="12"/>
        <v>3.6397995165189903</v>
      </c>
    </row>
    <row r="26" spans="1:31" ht="25.5">
      <c r="A26" s="43" t="s">
        <v>130</v>
      </c>
      <c r="B26" s="10">
        <f>IF(B156=0,0,B158*100/B156)</f>
        <v>0.6250937036376778</v>
      </c>
      <c r="C26" s="10">
        <f aca="true" t="shared" si="13" ref="C26:AE26">IF(C156=0,0,C158*100/C156)</f>
        <v>4.38403358176976</v>
      </c>
      <c r="D26" s="10">
        <f t="shared" si="13"/>
        <v>15.024864847995289</v>
      </c>
      <c r="E26" s="10">
        <f t="shared" si="13"/>
        <v>2.5958873544197965</v>
      </c>
      <c r="F26" s="10">
        <f t="shared" si="13"/>
        <v>0.9616491533906573</v>
      </c>
      <c r="G26" s="10">
        <f t="shared" si="13"/>
        <v>6.227020956197748</v>
      </c>
      <c r="H26" s="10">
        <f t="shared" si="13"/>
        <v>2.8242121526331663</v>
      </c>
      <c r="I26" s="10">
        <f t="shared" si="13"/>
        <v>1.2612774638491686</v>
      </c>
      <c r="J26" s="10">
        <f t="shared" si="13"/>
        <v>0.9607610839689892</v>
      </c>
      <c r="K26" s="10">
        <f t="shared" si="13"/>
        <v>3.234223115556109</v>
      </c>
      <c r="L26" s="10">
        <f t="shared" si="13"/>
        <v>0</v>
      </c>
      <c r="M26" s="10">
        <f t="shared" si="13"/>
        <v>1.4430800298071476</v>
      </c>
      <c r="N26" s="10">
        <f t="shared" si="13"/>
        <v>1.1978859361322487</v>
      </c>
      <c r="O26" s="10">
        <f t="shared" si="13"/>
        <v>0.4040642936418824</v>
      </c>
      <c r="P26" s="10">
        <f t="shared" si="13"/>
        <v>6.107357934140058</v>
      </c>
      <c r="Q26" s="10">
        <f t="shared" si="13"/>
        <v>1.1429606504987286</v>
      </c>
      <c r="R26" s="10">
        <f t="shared" si="13"/>
        <v>1.2550172853602728</v>
      </c>
      <c r="S26" s="10">
        <f t="shared" si="13"/>
        <v>2.077266621492925</v>
      </c>
      <c r="T26" s="10">
        <f t="shared" si="13"/>
        <v>3.0987421226759455</v>
      </c>
      <c r="U26" s="10">
        <f t="shared" si="13"/>
        <v>3.2028522927677225</v>
      </c>
      <c r="V26" s="10">
        <f t="shared" si="13"/>
        <v>3.524745351740597</v>
      </c>
      <c r="W26" s="10">
        <f t="shared" si="13"/>
        <v>3.250224740039875</v>
      </c>
      <c r="X26" s="10">
        <f t="shared" si="13"/>
        <v>9.343671832665713</v>
      </c>
      <c r="Y26" s="10">
        <f t="shared" si="13"/>
        <v>1.025053004379424</v>
      </c>
      <c r="Z26" s="10">
        <f t="shared" si="13"/>
        <v>0</v>
      </c>
      <c r="AA26" s="10">
        <f t="shared" si="13"/>
        <v>0.9706748451413085</v>
      </c>
      <c r="AB26" s="10">
        <f t="shared" si="13"/>
        <v>0.6861243871470826</v>
      </c>
      <c r="AC26" s="10">
        <f t="shared" si="13"/>
        <v>0.5503862644715538</v>
      </c>
      <c r="AD26" s="10">
        <f t="shared" si="13"/>
        <v>0</v>
      </c>
      <c r="AE26" s="44">
        <f t="shared" si="13"/>
        <v>0</v>
      </c>
    </row>
    <row r="27" spans="1:31" ht="12.75">
      <c r="A27" s="43" t="s">
        <v>131</v>
      </c>
      <c r="B27" s="10">
        <f>IF(B160=0,0,(B159-B160)*100/B160)</f>
        <v>0</v>
      </c>
      <c r="C27" s="10">
        <f aca="true" t="shared" si="14" ref="C27:AE27">IF(C160=0,0,(C159-C160)*100/C160)</f>
        <v>13.499997003794768</v>
      </c>
      <c r="D27" s="10">
        <f t="shared" si="14"/>
        <v>12.050107094594548</v>
      </c>
      <c r="E27" s="10">
        <f t="shared" si="14"/>
        <v>9.846352414560133</v>
      </c>
      <c r="F27" s="10">
        <f t="shared" si="14"/>
        <v>0</v>
      </c>
      <c r="G27" s="10">
        <f t="shared" si="14"/>
        <v>0</v>
      </c>
      <c r="H27" s="10">
        <f t="shared" si="14"/>
        <v>-100</v>
      </c>
      <c r="I27" s="10">
        <f t="shared" si="14"/>
        <v>0</v>
      </c>
      <c r="J27" s="10">
        <f t="shared" si="14"/>
        <v>0</v>
      </c>
      <c r="K27" s="10">
        <f t="shared" si="14"/>
        <v>30.120576124537415</v>
      </c>
      <c r="L27" s="10">
        <f t="shared" si="14"/>
        <v>0</v>
      </c>
      <c r="M27" s="10">
        <f t="shared" si="14"/>
        <v>52.94117647058823</v>
      </c>
      <c r="N27" s="10">
        <f t="shared" si="14"/>
        <v>0</v>
      </c>
      <c r="O27" s="10">
        <f t="shared" si="14"/>
        <v>-100</v>
      </c>
      <c r="P27" s="10">
        <f t="shared" si="14"/>
        <v>15.715075376884423</v>
      </c>
      <c r="Q27" s="10">
        <f t="shared" si="14"/>
        <v>0</v>
      </c>
      <c r="R27" s="10">
        <f t="shared" si="14"/>
        <v>0</v>
      </c>
      <c r="S27" s="10">
        <f t="shared" si="14"/>
        <v>-28.38003926314551</v>
      </c>
      <c r="T27" s="10">
        <f t="shared" si="14"/>
        <v>40.15046707747044</v>
      </c>
      <c r="U27" s="10">
        <f t="shared" si="14"/>
        <v>8.012687478791992</v>
      </c>
      <c r="V27" s="10">
        <f t="shared" si="14"/>
        <v>12.994350282485875</v>
      </c>
      <c r="W27" s="10">
        <f t="shared" si="14"/>
        <v>13.500000793685698</v>
      </c>
      <c r="X27" s="10">
        <f t="shared" si="14"/>
        <v>16</v>
      </c>
      <c r="Y27" s="10">
        <f t="shared" si="14"/>
        <v>0</v>
      </c>
      <c r="Z27" s="10">
        <f t="shared" si="14"/>
        <v>15</v>
      </c>
      <c r="AA27" s="10">
        <f t="shared" si="14"/>
        <v>79.98533283160452</v>
      </c>
      <c r="AB27" s="10">
        <f t="shared" si="14"/>
        <v>0</v>
      </c>
      <c r="AC27" s="10">
        <f t="shared" si="14"/>
        <v>0</v>
      </c>
      <c r="AD27" s="10">
        <f t="shared" si="14"/>
        <v>0</v>
      </c>
      <c r="AE27" s="44">
        <f t="shared" si="14"/>
        <v>0</v>
      </c>
    </row>
    <row r="28" spans="1:31" ht="12.75">
      <c r="A28" s="43" t="s">
        <v>132</v>
      </c>
      <c r="B28" s="10">
        <f>IF(B162=0,0,(B161-B162)*100/B162)</f>
        <v>0</v>
      </c>
      <c r="C28" s="10">
        <f aca="true" t="shared" si="15" ref="C28:AE28">IF(C162=0,0,(C161-C162)*100/C162)</f>
        <v>-100</v>
      </c>
      <c r="D28" s="10">
        <f t="shared" si="15"/>
        <v>0</v>
      </c>
      <c r="E28" s="10">
        <f t="shared" si="15"/>
        <v>-100</v>
      </c>
      <c r="F28" s="10">
        <f t="shared" si="15"/>
        <v>-100</v>
      </c>
      <c r="G28" s="10">
        <f t="shared" si="15"/>
        <v>0</v>
      </c>
      <c r="H28" s="10">
        <f t="shared" si="15"/>
        <v>0</v>
      </c>
      <c r="I28" s="10">
        <f t="shared" si="15"/>
        <v>0</v>
      </c>
      <c r="J28" s="10">
        <f t="shared" si="15"/>
        <v>-100</v>
      </c>
      <c r="K28" s="10">
        <f t="shared" si="15"/>
        <v>-100</v>
      </c>
      <c r="L28" s="10">
        <f t="shared" si="15"/>
        <v>0</v>
      </c>
      <c r="M28" s="10">
        <f t="shared" si="15"/>
        <v>0</v>
      </c>
      <c r="N28" s="10">
        <f t="shared" si="15"/>
        <v>0</v>
      </c>
      <c r="O28" s="10">
        <f t="shared" si="15"/>
        <v>0</v>
      </c>
      <c r="P28" s="10">
        <f t="shared" si="15"/>
        <v>9.641323358392777</v>
      </c>
      <c r="Q28" s="10">
        <f t="shared" si="15"/>
        <v>0</v>
      </c>
      <c r="R28" s="10">
        <f t="shared" si="15"/>
        <v>13.851992409867172</v>
      </c>
      <c r="S28" s="10">
        <f t="shared" si="15"/>
        <v>75.38697142857143</v>
      </c>
      <c r="T28" s="10">
        <f t="shared" si="15"/>
        <v>3.675302451171164</v>
      </c>
      <c r="U28" s="10">
        <f t="shared" si="15"/>
        <v>0</v>
      </c>
      <c r="V28" s="10">
        <f t="shared" si="15"/>
        <v>8.333333333333334</v>
      </c>
      <c r="W28" s="10">
        <f t="shared" si="15"/>
        <v>55.77956479266066</v>
      </c>
      <c r="X28" s="10">
        <f t="shared" si="15"/>
        <v>5.4000027485741775</v>
      </c>
      <c r="Y28" s="10">
        <f t="shared" si="15"/>
        <v>0</v>
      </c>
      <c r="Z28" s="10">
        <f t="shared" si="15"/>
        <v>0</v>
      </c>
      <c r="AA28" s="10">
        <f t="shared" si="15"/>
        <v>0</v>
      </c>
      <c r="AB28" s="10">
        <f t="shared" si="15"/>
        <v>0</v>
      </c>
      <c r="AC28" s="10">
        <f t="shared" si="15"/>
        <v>0</v>
      </c>
      <c r="AD28" s="10">
        <f t="shared" si="15"/>
        <v>0</v>
      </c>
      <c r="AE28" s="44">
        <f t="shared" si="15"/>
        <v>-17.181754681919422</v>
      </c>
    </row>
    <row r="29" spans="1:31" ht="25.5">
      <c r="A29" s="43" t="s">
        <v>133</v>
      </c>
      <c r="B29" s="10">
        <f>IF((B7-B139-B164)=0,0,B156*100/(B7-B139-B164))</f>
        <v>56.18356393179665</v>
      </c>
      <c r="C29" s="10">
        <f aca="true" t="shared" si="16" ref="C29:AE29">IF((C7-C139-C164)=0,0,C156*100/(C7-C139-C164))</f>
        <v>42.33923517704407</v>
      </c>
      <c r="D29" s="10">
        <f t="shared" si="16"/>
        <v>14.231294256330948</v>
      </c>
      <c r="E29" s="10">
        <f t="shared" si="16"/>
        <v>26.087205983004868</v>
      </c>
      <c r="F29" s="10">
        <f t="shared" si="16"/>
        <v>50.414587149814786</v>
      </c>
      <c r="G29" s="10">
        <f t="shared" si="16"/>
        <v>38.612635542827796</v>
      </c>
      <c r="H29" s="10">
        <f t="shared" si="16"/>
        <v>32.19906401977577</v>
      </c>
      <c r="I29" s="10">
        <f t="shared" si="16"/>
        <v>50.265582859911554</v>
      </c>
      <c r="J29" s="10">
        <f t="shared" si="16"/>
        <v>33.534387567562746</v>
      </c>
      <c r="K29" s="10">
        <f t="shared" si="16"/>
        <v>31.362750478740846</v>
      </c>
      <c r="L29" s="10">
        <f t="shared" si="16"/>
        <v>36.3617034970146</v>
      </c>
      <c r="M29" s="10">
        <f t="shared" si="16"/>
        <v>47.525904811628315</v>
      </c>
      <c r="N29" s="10">
        <f t="shared" si="16"/>
        <v>52.77261793300169</v>
      </c>
      <c r="O29" s="10">
        <f t="shared" si="16"/>
        <v>52.43754336542514</v>
      </c>
      <c r="P29" s="10">
        <f t="shared" si="16"/>
        <v>29.974150841183857</v>
      </c>
      <c r="Q29" s="10">
        <f t="shared" si="16"/>
        <v>42.26011247206562</v>
      </c>
      <c r="R29" s="10">
        <f t="shared" si="16"/>
        <v>43.535990089145145</v>
      </c>
      <c r="S29" s="10">
        <f t="shared" si="16"/>
        <v>47.55997809272107</v>
      </c>
      <c r="T29" s="10">
        <f t="shared" si="16"/>
        <v>29.78772573509162</v>
      </c>
      <c r="U29" s="10">
        <f t="shared" si="16"/>
        <v>35.621091289491595</v>
      </c>
      <c r="V29" s="10">
        <f t="shared" si="16"/>
        <v>36.356520548896505</v>
      </c>
      <c r="W29" s="10">
        <f t="shared" si="16"/>
        <v>38.67522025367893</v>
      </c>
      <c r="X29" s="10">
        <f t="shared" si="16"/>
        <v>34.29993988763915</v>
      </c>
      <c r="Y29" s="10">
        <f t="shared" si="16"/>
        <v>43.749413777186014</v>
      </c>
      <c r="Z29" s="10">
        <f t="shared" si="16"/>
        <v>33.704596772172685</v>
      </c>
      <c r="AA29" s="10">
        <f t="shared" si="16"/>
        <v>39.58999904205383</v>
      </c>
      <c r="AB29" s="10">
        <f t="shared" si="16"/>
        <v>32.29073145820634</v>
      </c>
      <c r="AC29" s="10">
        <f t="shared" si="16"/>
        <v>47.22449778655002</v>
      </c>
      <c r="AD29" s="10">
        <f t="shared" si="16"/>
        <v>0</v>
      </c>
      <c r="AE29" s="44">
        <f t="shared" si="16"/>
        <v>43.73857299183336</v>
      </c>
    </row>
    <row r="30" spans="1:31" ht="25.5">
      <c r="A30" s="43" t="s">
        <v>134</v>
      </c>
      <c r="B30" s="10">
        <f>IF((B7-B139-B164)=0,0,B165*100/(B7-B139-B164))</f>
        <v>9.293449278991414</v>
      </c>
      <c r="C30" s="10">
        <f aca="true" t="shared" si="17" ref="C30:AE30">IF((C7-C139-C164)=0,0,C165*100/(C7-C139-C164))</f>
        <v>6.000717702278619</v>
      </c>
      <c r="D30" s="10">
        <f t="shared" si="17"/>
        <v>5.896804799280281</v>
      </c>
      <c r="E30" s="10">
        <f t="shared" si="17"/>
        <v>2.8200859520986086</v>
      </c>
      <c r="F30" s="10">
        <f t="shared" si="17"/>
        <v>7.71870861998714</v>
      </c>
      <c r="G30" s="10">
        <f t="shared" si="17"/>
        <v>0.5709705243241305</v>
      </c>
      <c r="H30" s="10">
        <f t="shared" si="17"/>
        <v>0</v>
      </c>
      <c r="I30" s="10">
        <f t="shared" si="17"/>
        <v>4.246004936115637</v>
      </c>
      <c r="J30" s="10">
        <f t="shared" si="17"/>
        <v>0</v>
      </c>
      <c r="K30" s="10">
        <f t="shared" si="17"/>
        <v>0</v>
      </c>
      <c r="L30" s="10">
        <f t="shared" si="17"/>
        <v>0</v>
      </c>
      <c r="M30" s="10">
        <f t="shared" si="17"/>
        <v>1.3688004929295927</v>
      </c>
      <c r="N30" s="10">
        <f t="shared" si="17"/>
        <v>4.227904175466617</v>
      </c>
      <c r="O30" s="10">
        <f t="shared" si="17"/>
        <v>3.629613964144266</v>
      </c>
      <c r="P30" s="10">
        <f t="shared" si="17"/>
        <v>5.464009454187505</v>
      </c>
      <c r="Q30" s="10">
        <f t="shared" si="17"/>
        <v>0</v>
      </c>
      <c r="R30" s="10">
        <f t="shared" si="17"/>
        <v>0</v>
      </c>
      <c r="S30" s="10">
        <f t="shared" si="17"/>
        <v>6.108328090483226</v>
      </c>
      <c r="T30" s="10">
        <f t="shared" si="17"/>
        <v>2.7081737542260584</v>
      </c>
      <c r="U30" s="10">
        <f t="shared" si="17"/>
        <v>5.429487852036152</v>
      </c>
      <c r="V30" s="10">
        <f t="shared" si="17"/>
        <v>3.7741792795544655</v>
      </c>
      <c r="W30" s="10">
        <f t="shared" si="17"/>
        <v>9.928161097908676</v>
      </c>
      <c r="X30" s="10">
        <f t="shared" si="17"/>
        <v>5.285626474360993</v>
      </c>
      <c r="Y30" s="10">
        <f t="shared" si="17"/>
        <v>10.62009140413823</v>
      </c>
      <c r="Z30" s="10">
        <f t="shared" si="17"/>
        <v>6.489695050654421</v>
      </c>
      <c r="AA30" s="10">
        <f t="shared" si="17"/>
        <v>0</v>
      </c>
      <c r="AB30" s="10">
        <f t="shared" si="17"/>
        <v>20.591445824563376</v>
      </c>
      <c r="AC30" s="10">
        <f t="shared" si="17"/>
        <v>0</v>
      </c>
      <c r="AD30" s="10">
        <f t="shared" si="17"/>
        <v>0</v>
      </c>
      <c r="AE30" s="44">
        <f t="shared" si="17"/>
        <v>10.424595609518741</v>
      </c>
    </row>
    <row r="31" spans="1:31" ht="12.75">
      <c r="A31" s="43" t="s">
        <v>135</v>
      </c>
      <c r="B31" s="10">
        <f>IF(B130=0,0,B139*100/B130)</f>
        <v>39.595502185387396</v>
      </c>
      <c r="C31" s="10">
        <f aca="true" t="shared" si="18" ref="C31:AE31">IF(C130=0,0,C139*100/C130)</f>
        <v>0</v>
      </c>
      <c r="D31" s="10">
        <f t="shared" si="18"/>
        <v>2.1901105465838753</v>
      </c>
      <c r="E31" s="10">
        <f t="shared" si="18"/>
        <v>1.486998461279853</v>
      </c>
      <c r="F31" s="10">
        <f t="shared" si="18"/>
        <v>24.10826456795269</v>
      </c>
      <c r="G31" s="10">
        <f t="shared" si="18"/>
        <v>23.259645142001883</v>
      </c>
      <c r="H31" s="10">
        <f t="shared" si="18"/>
        <v>1.0702903388512819</v>
      </c>
      <c r="I31" s="10">
        <f t="shared" si="18"/>
        <v>3.384401976112439</v>
      </c>
      <c r="J31" s="10">
        <f t="shared" si="18"/>
        <v>1.0636781731279872</v>
      </c>
      <c r="K31" s="10">
        <f t="shared" si="18"/>
        <v>2.87410346021293</v>
      </c>
      <c r="L31" s="10">
        <f t="shared" si="18"/>
        <v>0</v>
      </c>
      <c r="M31" s="10">
        <f t="shared" si="18"/>
        <v>0</v>
      </c>
      <c r="N31" s="10">
        <f t="shared" si="18"/>
        <v>0</v>
      </c>
      <c r="O31" s="10">
        <f t="shared" si="18"/>
        <v>14.301547346361474</v>
      </c>
      <c r="P31" s="10">
        <f t="shared" si="18"/>
        <v>3.2379495719952787</v>
      </c>
      <c r="Q31" s="10">
        <f t="shared" si="18"/>
        <v>0</v>
      </c>
      <c r="R31" s="10">
        <f t="shared" si="18"/>
        <v>80</v>
      </c>
      <c r="S31" s="10">
        <f t="shared" si="18"/>
        <v>0</v>
      </c>
      <c r="T31" s="10">
        <f t="shared" si="18"/>
        <v>1.488600431866803</v>
      </c>
      <c r="U31" s="10">
        <f t="shared" si="18"/>
        <v>0.6813797913519686</v>
      </c>
      <c r="V31" s="10">
        <f t="shared" si="18"/>
        <v>3.2487415187541724</v>
      </c>
      <c r="W31" s="10">
        <f t="shared" si="18"/>
        <v>2.227113557491422</v>
      </c>
      <c r="X31" s="10">
        <f t="shared" si="18"/>
        <v>14.989741277680434</v>
      </c>
      <c r="Y31" s="10">
        <f t="shared" si="18"/>
        <v>1.3605442176870748</v>
      </c>
      <c r="Z31" s="10">
        <f t="shared" si="18"/>
        <v>0</v>
      </c>
      <c r="AA31" s="10">
        <f t="shared" si="18"/>
        <v>4.198895352400745</v>
      </c>
      <c r="AB31" s="10">
        <f t="shared" si="18"/>
        <v>33.14141660836007</v>
      </c>
      <c r="AC31" s="10">
        <f t="shared" si="18"/>
        <v>0</v>
      </c>
      <c r="AD31" s="10">
        <f t="shared" si="18"/>
        <v>0</v>
      </c>
      <c r="AE31" s="44">
        <f t="shared" si="18"/>
        <v>0</v>
      </c>
    </row>
    <row r="32" spans="1:31" ht="12.75">
      <c r="A32" s="43" t="s">
        <v>136</v>
      </c>
      <c r="B32" s="10">
        <v>0</v>
      </c>
      <c r="C32" s="10">
        <v>43</v>
      </c>
      <c r="D32" s="10">
        <v>0</v>
      </c>
      <c r="E32" s="10">
        <v>0</v>
      </c>
      <c r="F32" s="10">
        <v>0</v>
      </c>
      <c r="G32" s="10">
        <v>0</v>
      </c>
      <c r="H32" s="10">
        <v>3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12</v>
      </c>
      <c r="Q32" s="10">
        <v>0</v>
      </c>
      <c r="R32" s="10">
        <v>0</v>
      </c>
      <c r="S32" s="10">
        <v>10</v>
      </c>
      <c r="T32" s="10">
        <v>0</v>
      </c>
      <c r="U32" s="10">
        <v>0</v>
      </c>
      <c r="V32" s="10">
        <v>0</v>
      </c>
      <c r="W32" s="10">
        <v>0</v>
      </c>
      <c r="X32" s="10">
        <v>10</v>
      </c>
      <c r="Y32" s="10">
        <v>0</v>
      </c>
      <c r="Z32" s="10">
        <v>0</v>
      </c>
      <c r="AA32" s="10">
        <v>27</v>
      </c>
      <c r="AB32" s="10">
        <v>0</v>
      </c>
      <c r="AC32" s="10">
        <v>0</v>
      </c>
      <c r="AD32" s="10">
        <v>0</v>
      </c>
      <c r="AE32" s="44">
        <v>0</v>
      </c>
    </row>
    <row r="33" spans="1:31" ht="12.75">
      <c r="A33" s="43" t="s">
        <v>137</v>
      </c>
      <c r="B33" s="10">
        <v>0</v>
      </c>
      <c r="C33" s="10">
        <v>38</v>
      </c>
      <c r="D33" s="10">
        <v>0</v>
      </c>
      <c r="E33" s="10">
        <v>0</v>
      </c>
      <c r="F33" s="10">
        <v>0</v>
      </c>
      <c r="G33" s="10">
        <v>0</v>
      </c>
      <c r="H33" s="10">
        <v>3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22</v>
      </c>
      <c r="Q33" s="10">
        <v>0</v>
      </c>
      <c r="R33" s="10">
        <v>0</v>
      </c>
      <c r="S33" s="10">
        <v>25</v>
      </c>
      <c r="T33" s="10">
        <v>0</v>
      </c>
      <c r="U33" s="10">
        <v>0</v>
      </c>
      <c r="V33" s="10">
        <v>0</v>
      </c>
      <c r="W33" s="10">
        <v>0</v>
      </c>
      <c r="X33" s="10">
        <v>23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44">
        <v>0</v>
      </c>
    </row>
    <row r="34" spans="1:31" ht="25.5">
      <c r="A34" s="34" t="s">
        <v>138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39"/>
    </row>
    <row r="35" spans="1:31" ht="12.75">
      <c r="A35" s="36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40"/>
    </row>
    <row r="36" spans="1:31" ht="12.75">
      <c r="A36" s="41" t="s">
        <v>140</v>
      </c>
      <c r="B36" s="11">
        <v>73555000</v>
      </c>
      <c r="C36" s="11">
        <v>99992200</v>
      </c>
      <c r="D36" s="11">
        <v>118654828</v>
      </c>
      <c r="E36" s="11">
        <v>54117400</v>
      </c>
      <c r="F36" s="11">
        <v>47890161</v>
      </c>
      <c r="G36" s="11">
        <v>294860000</v>
      </c>
      <c r="H36" s="11">
        <v>14604000</v>
      </c>
      <c r="I36" s="11">
        <v>18543150</v>
      </c>
      <c r="J36" s="11">
        <v>206783000</v>
      </c>
      <c r="K36" s="11">
        <v>123193337</v>
      </c>
      <c r="L36" s="11">
        <v>567808838</v>
      </c>
      <c r="M36" s="11">
        <v>40950000</v>
      </c>
      <c r="N36" s="11">
        <v>41743700</v>
      </c>
      <c r="O36" s="11">
        <v>53011396</v>
      </c>
      <c r="P36" s="11">
        <v>485070000</v>
      </c>
      <c r="Q36" s="11">
        <v>120104200</v>
      </c>
      <c r="R36" s="11">
        <v>276463716</v>
      </c>
      <c r="S36" s="11">
        <v>166855022</v>
      </c>
      <c r="T36" s="11">
        <v>76873808</v>
      </c>
      <c r="U36" s="11">
        <v>26790784</v>
      </c>
      <c r="V36" s="11">
        <v>65430378</v>
      </c>
      <c r="W36" s="11">
        <v>25892000</v>
      </c>
      <c r="X36" s="11">
        <v>255483921</v>
      </c>
      <c r="Y36" s="11">
        <v>6812000</v>
      </c>
      <c r="Z36" s="11">
        <v>46795000</v>
      </c>
      <c r="AA36" s="11">
        <v>57412000</v>
      </c>
      <c r="AB36" s="11">
        <v>105313546</v>
      </c>
      <c r="AC36" s="11">
        <v>22132741</v>
      </c>
      <c r="AD36" s="11">
        <v>51200000</v>
      </c>
      <c r="AE36" s="45">
        <v>819082000</v>
      </c>
    </row>
    <row r="37" spans="1:31" ht="12.75">
      <c r="A37" s="43" t="s">
        <v>141</v>
      </c>
      <c r="B37" s="12">
        <v>37224000</v>
      </c>
      <c r="C37" s="12">
        <v>59965200</v>
      </c>
      <c r="D37" s="12">
        <v>29128748</v>
      </c>
      <c r="E37" s="12">
        <v>23339400</v>
      </c>
      <c r="F37" s="12">
        <v>12716162</v>
      </c>
      <c r="G37" s="12">
        <v>66960000</v>
      </c>
      <c r="H37" s="12">
        <v>0</v>
      </c>
      <c r="I37" s="12">
        <v>2415000</v>
      </c>
      <c r="J37" s="12">
        <v>98083000</v>
      </c>
      <c r="K37" s="12">
        <v>48633337</v>
      </c>
      <c r="L37" s="12">
        <v>7710764</v>
      </c>
      <c r="M37" s="12">
        <v>7050000</v>
      </c>
      <c r="N37" s="12">
        <v>0</v>
      </c>
      <c r="O37" s="12">
        <v>16307000</v>
      </c>
      <c r="P37" s="12">
        <v>97000000</v>
      </c>
      <c r="Q37" s="12">
        <v>83010000</v>
      </c>
      <c r="R37" s="12">
        <v>0</v>
      </c>
      <c r="S37" s="12">
        <v>79904580</v>
      </c>
      <c r="T37" s="12">
        <v>14145000</v>
      </c>
      <c r="U37" s="12">
        <v>1660000</v>
      </c>
      <c r="V37" s="12">
        <v>0</v>
      </c>
      <c r="W37" s="12">
        <v>7068000</v>
      </c>
      <c r="X37" s="12">
        <v>19988770</v>
      </c>
      <c r="Y37" s="12">
        <v>6812000</v>
      </c>
      <c r="Z37" s="12">
        <v>15075000</v>
      </c>
      <c r="AA37" s="12">
        <v>22001000</v>
      </c>
      <c r="AB37" s="12">
        <v>0</v>
      </c>
      <c r="AC37" s="12">
        <v>4222489</v>
      </c>
      <c r="AD37" s="12">
        <v>51200000</v>
      </c>
      <c r="AE37" s="46">
        <v>4800000</v>
      </c>
    </row>
    <row r="38" spans="1:31" ht="12.75">
      <c r="A38" s="43" t="s">
        <v>142</v>
      </c>
      <c r="B38" s="12">
        <v>36331000</v>
      </c>
      <c r="C38" s="12">
        <v>40027000</v>
      </c>
      <c r="D38" s="12">
        <v>59526080</v>
      </c>
      <c r="E38" s="12">
        <v>30778000</v>
      </c>
      <c r="F38" s="12">
        <v>35173999</v>
      </c>
      <c r="G38" s="12">
        <v>227900000</v>
      </c>
      <c r="H38" s="12">
        <v>14604000</v>
      </c>
      <c r="I38" s="12">
        <v>16128150</v>
      </c>
      <c r="J38" s="12">
        <v>108700000</v>
      </c>
      <c r="K38" s="12">
        <v>74560000</v>
      </c>
      <c r="L38" s="12">
        <v>560098074</v>
      </c>
      <c r="M38" s="12">
        <v>33900000</v>
      </c>
      <c r="N38" s="12">
        <v>41743700</v>
      </c>
      <c r="O38" s="12">
        <v>36704396</v>
      </c>
      <c r="P38" s="12">
        <v>388070000</v>
      </c>
      <c r="Q38" s="12">
        <v>37094200</v>
      </c>
      <c r="R38" s="12">
        <v>276463716</v>
      </c>
      <c r="S38" s="12">
        <v>85510442</v>
      </c>
      <c r="T38" s="12">
        <v>62728808</v>
      </c>
      <c r="U38" s="12">
        <v>25130784</v>
      </c>
      <c r="V38" s="12">
        <v>50430378</v>
      </c>
      <c r="W38" s="12">
        <v>18824000</v>
      </c>
      <c r="X38" s="12">
        <v>235495151</v>
      </c>
      <c r="Y38" s="12">
        <v>0</v>
      </c>
      <c r="Z38" s="12">
        <v>31720000</v>
      </c>
      <c r="AA38" s="12">
        <v>35411000</v>
      </c>
      <c r="AB38" s="12">
        <v>105313546</v>
      </c>
      <c r="AC38" s="12">
        <v>17910252</v>
      </c>
      <c r="AD38" s="12">
        <v>0</v>
      </c>
      <c r="AE38" s="46">
        <v>814282000</v>
      </c>
    </row>
    <row r="39" spans="1:31" ht="25.5">
      <c r="A39" s="43" t="s">
        <v>143</v>
      </c>
      <c r="B39" s="10">
        <f>IF((B37+B44)=0,0,B37*100/(B37+B44))</f>
        <v>100</v>
      </c>
      <c r="C39" s="10">
        <f aca="true" t="shared" si="19" ref="C39:AE39">IF((C37+C44)=0,0,C37*100/(C37+C44))</f>
        <v>100</v>
      </c>
      <c r="D39" s="10">
        <f t="shared" si="19"/>
        <v>49.26325854219</v>
      </c>
      <c r="E39" s="10">
        <f t="shared" si="19"/>
        <v>100</v>
      </c>
      <c r="F39" s="10">
        <f t="shared" si="19"/>
        <v>100</v>
      </c>
      <c r="G39" s="10">
        <f t="shared" si="19"/>
        <v>100</v>
      </c>
      <c r="H39" s="10">
        <f t="shared" si="19"/>
        <v>0</v>
      </c>
      <c r="I39" s="10">
        <f t="shared" si="19"/>
        <v>100</v>
      </c>
      <c r="J39" s="10">
        <f t="shared" si="19"/>
        <v>100</v>
      </c>
      <c r="K39" s="10">
        <f t="shared" si="19"/>
        <v>100</v>
      </c>
      <c r="L39" s="10">
        <f t="shared" si="19"/>
        <v>100</v>
      </c>
      <c r="M39" s="10">
        <f t="shared" si="19"/>
        <v>100</v>
      </c>
      <c r="N39" s="10">
        <f t="shared" si="19"/>
        <v>0</v>
      </c>
      <c r="O39" s="10">
        <f t="shared" si="19"/>
        <v>100</v>
      </c>
      <c r="P39" s="10">
        <f t="shared" si="19"/>
        <v>100</v>
      </c>
      <c r="Q39" s="10">
        <f t="shared" si="19"/>
        <v>100</v>
      </c>
      <c r="R39" s="10">
        <f t="shared" si="19"/>
        <v>0</v>
      </c>
      <c r="S39" s="10">
        <f t="shared" si="19"/>
        <v>98.22975298415703</v>
      </c>
      <c r="T39" s="10">
        <f t="shared" si="19"/>
        <v>100</v>
      </c>
      <c r="U39" s="10">
        <f t="shared" si="19"/>
        <v>100</v>
      </c>
      <c r="V39" s="10">
        <f t="shared" si="19"/>
        <v>0</v>
      </c>
      <c r="W39" s="10">
        <f t="shared" si="19"/>
        <v>100</v>
      </c>
      <c r="X39" s="10">
        <f t="shared" si="19"/>
        <v>100</v>
      </c>
      <c r="Y39" s="10">
        <f t="shared" si="19"/>
        <v>100</v>
      </c>
      <c r="Z39" s="10">
        <f t="shared" si="19"/>
        <v>100</v>
      </c>
      <c r="AA39" s="10">
        <f t="shared" si="19"/>
        <v>100</v>
      </c>
      <c r="AB39" s="10">
        <f t="shared" si="19"/>
        <v>0</v>
      </c>
      <c r="AC39" s="10">
        <f t="shared" si="19"/>
        <v>100</v>
      </c>
      <c r="AD39" s="10">
        <f t="shared" si="19"/>
        <v>100</v>
      </c>
      <c r="AE39" s="44">
        <f t="shared" si="19"/>
        <v>100</v>
      </c>
    </row>
    <row r="40" spans="1:31" ht="12.75">
      <c r="A40" s="43" t="s">
        <v>144</v>
      </c>
      <c r="B40" s="10">
        <f>IF((B37+B44)=0,0,B44*100/(B37+B44))</f>
        <v>0</v>
      </c>
      <c r="C40" s="10">
        <f aca="true" t="shared" si="20" ref="C40:AE40">IF((C37+C44)=0,0,C44*100/(C37+C44))</f>
        <v>0</v>
      </c>
      <c r="D40" s="10">
        <f t="shared" si="20"/>
        <v>50.73674145781</v>
      </c>
      <c r="E40" s="10">
        <f t="shared" si="20"/>
        <v>0</v>
      </c>
      <c r="F40" s="10">
        <f t="shared" si="20"/>
        <v>0</v>
      </c>
      <c r="G40" s="10">
        <f t="shared" si="20"/>
        <v>0</v>
      </c>
      <c r="H40" s="10">
        <f t="shared" si="20"/>
        <v>0</v>
      </c>
      <c r="I40" s="10">
        <f t="shared" si="20"/>
        <v>0</v>
      </c>
      <c r="J40" s="10">
        <f t="shared" si="20"/>
        <v>0</v>
      </c>
      <c r="K40" s="10">
        <f t="shared" si="20"/>
        <v>0</v>
      </c>
      <c r="L40" s="10">
        <f t="shared" si="20"/>
        <v>0</v>
      </c>
      <c r="M40" s="10">
        <f t="shared" si="20"/>
        <v>0</v>
      </c>
      <c r="N40" s="10">
        <f t="shared" si="20"/>
        <v>0</v>
      </c>
      <c r="O40" s="10">
        <f t="shared" si="20"/>
        <v>0</v>
      </c>
      <c r="P40" s="10">
        <f t="shared" si="20"/>
        <v>0</v>
      </c>
      <c r="Q40" s="10">
        <f t="shared" si="20"/>
        <v>0</v>
      </c>
      <c r="R40" s="10">
        <f t="shared" si="20"/>
        <v>0</v>
      </c>
      <c r="S40" s="10">
        <f t="shared" si="20"/>
        <v>1.7702470158429733</v>
      </c>
      <c r="T40" s="10">
        <f t="shared" si="20"/>
        <v>0</v>
      </c>
      <c r="U40" s="10">
        <f t="shared" si="20"/>
        <v>0</v>
      </c>
      <c r="V40" s="10">
        <f t="shared" si="20"/>
        <v>100</v>
      </c>
      <c r="W40" s="10">
        <f t="shared" si="20"/>
        <v>0</v>
      </c>
      <c r="X40" s="10">
        <f t="shared" si="20"/>
        <v>0</v>
      </c>
      <c r="Y40" s="10">
        <f t="shared" si="20"/>
        <v>0</v>
      </c>
      <c r="Z40" s="10">
        <f t="shared" si="20"/>
        <v>0</v>
      </c>
      <c r="AA40" s="10">
        <f t="shared" si="20"/>
        <v>0</v>
      </c>
      <c r="AB40" s="10">
        <f t="shared" si="20"/>
        <v>0</v>
      </c>
      <c r="AC40" s="10">
        <f t="shared" si="20"/>
        <v>0</v>
      </c>
      <c r="AD40" s="10">
        <f t="shared" si="20"/>
        <v>0</v>
      </c>
      <c r="AE40" s="44">
        <f t="shared" si="20"/>
        <v>0</v>
      </c>
    </row>
    <row r="41" spans="1:31" ht="12.75">
      <c r="A41" s="43" t="s">
        <v>145</v>
      </c>
      <c r="B41" s="10">
        <f>IF((B37+B44+B38)=0,0,B38*100/(B37+B44+B38))</f>
        <v>49.39297124600639</v>
      </c>
      <c r="C41" s="10">
        <f aca="true" t="shared" si="21" ref="C41:AE41">IF((C37+C44+C38)=0,0,C38*100/(C37+C44+C38))</f>
        <v>40.03012234954326</v>
      </c>
      <c r="D41" s="10">
        <f t="shared" si="21"/>
        <v>50.16743187222015</v>
      </c>
      <c r="E41" s="10">
        <f t="shared" si="21"/>
        <v>56.87265094036299</v>
      </c>
      <c r="F41" s="10">
        <f t="shared" si="21"/>
        <v>73.44723480883682</v>
      </c>
      <c r="G41" s="10">
        <f t="shared" si="21"/>
        <v>77.29091772366547</v>
      </c>
      <c r="H41" s="10">
        <f t="shared" si="21"/>
        <v>100</v>
      </c>
      <c r="I41" s="10">
        <f t="shared" si="21"/>
        <v>86.97632279305296</v>
      </c>
      <c r="J41" s="10">
        <f t="shared" si="21"/>
        <v>52.56718395612792</v>
      </c>
      <c r="K41" s="10">
        <f t="shared" si="21"/>
        <v>60.52275375899591</v>
      </c>
      <c r="L41" s="10">
        <f t="shared" si="21"/>
        <v>98.64201409277817</v>
      </c>
      <c r="M41" s="10">
        <f t="shared" si="21"/>
        <v>82.78388278388279</v>
      </c>
      <c r="N41" s="10">
        <f t="shared" si="21"/>
        <v>100</v>
      </c>
      <c r="O41" s="10">
        <f t="shared" si="21"/>
        <v>69.23868973380742</v>
      </c>
      <c r="P41" s="10">
        <f t="shared" si="21"/>
        <v>80.00288618137589</v>
      </c>
      <c r="Q41" s="10">
        <f t="shared" si="21"/>
        <v>30.88501484544254</v>
      </c>
      <c r="R41" s="10">
        <f t="shared" si="21"/>
        <v>100</v>
      </c>
      <c r="S41" s="10">
        <f t="shared" si="21"/>
        <v>51.2483478022016</v>
      </c>
      <c r="T41" s="10">
        <f t="shared" si="21"/>
        <v>81.59971469086064</v>
      </c>
      <c r="U41" s="10">
        <f t="shared" si="21"/>
        <v>93.8038394098508</v>
      </c>
      <c r="V41" s="10">
        <f t="shared" si="21"/>
        <v>77.07486880176667</v>
      </c>
      <c r="W41" s="10">
        <f t="shared" si="21"/>
        <v>72.70199289355786</v>
      </c>
      <c r="X41" s="10">
        <f t="shared" si="21"/>
        <v>92.17611428470288</v>
      </c>
      <c r="Y41" s="10">
        <f t="shared" si="21"/>
        <v>0</v>
      </c>
      <c r="Z41" s="10">
        <f t="shared" si="21"/>
        <v>67.78501976706913</v>
      </c>
      <c r="AA41" s="10">
        <f t="shared" si="21"/>
        <v>61.67874311990525</v>
      </c>
      <c r="AB41" s="10">
        <f t="shared" si="21"/>
        <v>100</v>
      </c>
      <c r="AC41" s="10">
        <f t="shared" si="21"/>
        <v>80.92197889091098</v>
      </c>
      <c r="AD41" s="10">
        <f t="shared" si="21"/>
        <v>0</v>
      </c>
      <c r="AE41" s="44">
        <f t="shared" si="21"/>
        <v>99.41397808766399</v>
      </c>
    </row>
    <row r="42" spans="1:31" ht="12.75">
      <c r="A42" s="36" t="s">
        <v>146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40"/>
    </row>
    <row r="43" spans="1:31" ht="12.75">
      <c r="A43" s="41" t="s">
        <v>147</v>
      </c>
      <c r="B43" s="11">
        <v>0</v>
      </c>
      <c r="C43" s="11">
        <v>8994000</v>
      </c>
      <c r="D43" s="11">
        <v>132323842</v>
      </c>
      <c r="E43" s="11">
        <v>0</v>
      </c>
      <c r="F43" s="11">
        <v>90000</v>
      </c>
      <c r="G43" s="11">
        <v>0</v>
      </c>
      <c r="H43" s="11">
        <v>21989000</v>
      </c>
      <c r="I43" s="11">
        <v>977152</v>
      </c>
      <c r="J43" s="11">
        <v>50000000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310169000</v>
      </c>
      <c r="Q43" s="11">
        <v>0</v>
      </c>
      <c r="R43" s="11">
        <v>0</v>
      </c>
      <c r="S43" s="11">
        <v>10777907</v>
      </c>
      <c r="T43" s="11">
        <v>9829000</v>
      </c>
      <c r="U43" s="11">
        <v>0</v>
      </c>
      <c r="V43" s="11">
        <v>16498598</v>
      </c>
      <c r="W43" s="11">
        <v>0</v>
      </c>
      <c r="X43" s="11">
        <v>0</v>
      </c>
      <c r="Y43" s="11">
        <v>0</v>
      </c>
      <c r="Z43" s="11">
        <v>6600000</v>
      </c>
      <c r="AA43" s="11">
        <v>750</v>
      </c>
      <c r="AB43" s="11">
        <v>0</v>
      </c>
      <c r="AC43" s="11">
        <v>568000</v>
      </c>
      <c r="AD43" s="11">
        <v>0</v>
      </c>
      <c r="AE43" s="45">
        <v>0</v>
      </c>
    </row>
    <row r="44" spans="1:31" ht="12.75">
      <c r="A44" s="43" t="s">
        <v>148</v>
      </c>
      <c r="B44" s="12">
        <v>0</v>
      </c>
      <c r="C44" s="12">
        <v>0</v>
      </c>
      <c r="D44" s="12">
        <v>30000000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1440000</v>
      </c>
      <c r="T44" s="12">
        <v>0</v>
      </c>
      <c r="U44" s="12">
        <v>0</v>
      </c>
      <c r="V44" s="12">
        <v>15000000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46">
        <v>0</v>
      </c>
    </row>
    <row r="45" spans="1:31" ht="12.75">
      <c r="A45" s="43" t="s">
        <v>149</v>
      </c>
      <c r="B45" s="12">
        <v>0</v>
      </c>
      <c r="C45" s="12">
        <v>1259273</v>
      </c>
      <c r="D45" s="12">
        <v>28884372</v>
      </c>
      <c r="E45" s="12">
        <v>1140000</v>
      </c>
      <c r="F45" s="12">
        <v>0</v>
      </c>
      <c r="G45" s="12">
        <v>350000</v>
      </c>
      <c r="H45" s="12">
        <v>1970149</v>
      </c>
      <c r="I45" s="12">
        <v>1313894</v>
      </c>
      <c r="J45" s="12">
        <v>8100000</v>
      </c>
      <c r="K45" s="12">
        <v>1216000</v>
      </c>
      <c r="L45" s="12">
        <v>1800000</v>
      </c>
      <c r="M45" s="12">
        <v>0</v>
      </c>
      <c r="N45" s="12">
        <v>0</v>
      </c>
      <c r="O45" s="12">
        <v>0</v>
      </c>
      <c r="P45" s="12">
        <v>57993400</v>
      </c>
      <c r="Q45" s="12">
        <v>0</v>
      </c>
      <c r="R45" s="12">
        <v>300000</v>
      </c>
      <c r="S45" s="12">
        <v>1923494</v>
      </c>
      <c r="T45" s="12">
        <v>16101912</v>
      </c>
      <c r="U45" s="12">
        <v>0</v>
      </c>
      <c r="V45" s="12">
        <v>4298000</v>
      </c>
      <c r="W45" s="12">
        <v>0</v>
      </c>
      <c r="X45" s="12">
        <v>0</v>
      </c>
      <c r="Y45" s="12">
        <v>0</v>
      </c>
      <c r="Z45" s="12">
        <v>3155773</v>
      </c>
      <c r="AA45" s="12">
        <v>0</v>
      </c>
      <c r="AB45" s="12">
        <v>115940</v>
      </c>
      <c r="AC45" s="12">
        <v>140500</v>
      </c>
      <c r="AD45" s="12">
        <v>0</v>
      </c>
      <c r="AE45" s="46">
        <v>240000</v>
      </c>
    </row>
    <row r="46" spans="1:31" ht="25.5">
      <c r="A46" s="43" t="s">
        <v>150</v>
      </c>
      <c r="B46" s="10">
        <f>IF(B43=0,0,B45*100/B43)</f>
        <v>0</v>
      </c>
      <c r="C46" s="10">
        <f aca="true" t="shared" si="22" ref="C46:AE46">IF(C43=0,0,C45*100/C43)</f>
        <v>14.001256393150989</v>
      </c>
      <c r="D46" s="10">
        <f t="shared" si="22"/>
        <v>21.828546967371157</v>
      </c>
      <c r="E46" s="10">
        <f t="shared" si="22"/>
        <v>0</v>
      </c>
      <c r="F46" s="10">
        <f t="shared" si="22"/>
        <v>0</v>
      </c>
      <c r="G46" s="10">
        <f t="shared" si="22"/>
        <v>0</v>
      </c>
      <c r="H46" s="10">
        <f t="shared" si="22"/>
        <v>8.959702578562009</v>
      </c>
      <c r="I46" s="10">
        <f t="shared" si="22"/>
        <v>134.46157813728058</v>
      </c>
      <c r="J46" s="10">
        <f t="shared" si="22"/>
        <v>16.2</v>
      </c>
      <c r="K46" s="10">
        <f t="shared" si="22"/>
        <v>0</v>
      </c>
      <c r="L46" s="10">
        <f t="shared" si="22"/>
        <v>0</v>
      </c>
      <c r="M46" s="10">
        <f t="shared" si="22"/>
        <v>0</v>
      </c>
      <c r="N46" s="10">
        <f t="shared" si="22"/>
        <v>0</v>
      </c>
      <c r="O46" s="10">
        <f t="shared" si="22"/>
        <v>0</v>
      </c>
      <c r="P46" s="10">
        <f t="shared" si="22"/>
        <v>18.697355312748858</v>
      </c>
      <c r="Q46" s="10">
        <f t="shared" si="22"/>
        <v>0</v>
      </c>
      <c r="R46" s="10">
        <f t="shared" si="22"/>
        <v>0</v>
      </c>
      <c r="S46" s="10">
        <f t="shared" si="22"/>
        <v>17.84663757072686</v>
      </c>
      <c r="T46" s="10">
        <f t="shared" si="22"/>
        <v>163.82044968969376</v>
      </c>
      <c r="U46" s="10">
        <f t="shared" si="22"/>
        <v>0</v>
      </c>
      <c r="V46" s="10">
        <f t="shared" si="22"/>
        <v>26.050698368431064</v>
      </c>
      <c r="W46" s="10">
        <f t="shared" si="22"/>
        <v>0</v>
      </c>
      <c r="X46" s="10">
        <f t="shared" si="22"/>
        <v>0</v>
      </c>
      <c r="Y46" s="10">
        <f t="shared" si="22"/>
        <v>0</v>
      </c>
      <c r="Z46" s="10">
        <f t="shared" si="22"/>
        <v>47.814742424242425</v>
      </c>
      <c r="AA46" s="10">
        <f t="shared" si="22"/>
        <v>0</v>
      </c>
      <c r="AB46" s="10">
        <f t="shared" si="22"/>
        <v>0</v>
      </c>
      <c r="AC46" s="10">
        <f t="shared" si="22"/>
        <v>24.735915492957748</v>
      </c>
      <c r="AD46" s="10">
        <f t="shared" si="22"/>
        <v>0</v>
      </c>
      <c r="AE46" s="44">
        <f t="shared" si="22"/>
        <v>0</v>
      </c>
    </row>
    <row r="47" spans="1:31" ht="12.75">
      <c r="A47" s="43" t="s">
        <v>151</v>
      </c>
      <c r="B47" s="10">
        <f>IF(B78=0,0,B45*100/B78)</f>
        <v>0</v>
      </c>
      <c r="C47" s="10">
        <f aca="true" t="shared" si="23" ref="C47:AE47">IF(C78=0,0,C45*100/C78)</f>
        <v>0.37029109626804557</v>
      </c>
      <c r="D47" s="10">
        <f t="shared" si="23"/>
        <v>1.9196777675344812</v>
      </c>
      <c r="E47" s="10">
        <f t="shared" si="23"/>
        <v>0.09797047627040766</v>
      </c>
      <c r="F47" s="10">
        <f t="shared" si="23"/>
        <v>0</v>
      </c>
      <c r="G47" s="10">
        <f t="shared" si="23"/>
        <v>0.008595981366333025</v>
      </c>
      <c r="H47" s="10">
        <f t="shared" si="23"/>
        <v>2.920123614157823</v>
      </c>
      <c r="I47" s="10">
        <f t="shared" si="23"/>
        <v>1.1767054109521584</v>
      </c>
      <c r="J47" s="10">
        <f t="shared" si="23"/>
        <v>0.712386018237082</v>
      </c>
      <c r="K47" s="10">
        <f t="shared" si="23"/>
        <v>0.9870690704829008</v>
      </c>
      <c r="L47" s="10">
        <f t="shared" si="23"/>
        <v>0.07350836218876866</v>
      </c>
      <c r="M47" s="10">
        <f t="shared" si="23"/>
        <v>0</v>
      </c>
      <c r="N47" s="10">
        <f t="shared" si="23"/>
        <v>0</v>
      </c>
      <c r="O47" s="10">
        <f t="shared" si="23"/>
        <v>0</v>
      </c>
      <c r="P47" s="10">
        <f t="shared" si="23"/>
        <v>0.9122979010512913</v>
      </c>
      <c r="Q47" s="10">
        <f t="shared" si="23"/>
        <v>0</v>
      </c>
      <c r="R47" s="10">
        <f t="shared" si="23"/>
        <v>0.020595086554548062</v>
      </c>
      <c r="S47" s="10">
        <f t="shared" si="23"/>
        <v>0.9613386425714086</v>
      </c>
      <c r="T47" s="10">
        <f t="shared" si="23"/>
        <v>1.768680929402861</v>
      </c>
      <c r="U47" s="10">
        <f t="shared" si="23"/>
        <v>0</v>
      </c>
      <c r="V47" s="10">
        <f t="shared" si="23"/>
        <v>0.510321835581716</v>
      </c>
      <c r="W47" s="10">
        <f t="shared" si="23"/>
        <v>0</v>
      </c>
      <c r="X47" s="10">
        <f t="shared" si="23"/>
        <v>0</v>
      </c>
      <c r="Y47" s="10">
        <f t="shared" si="23"/>
        <v>0</v>
      </c>
      <c r="Z47" s="10">
        <f t="shared" si="23"/>
        <v>0.38485036585365856</v>
      </c>
      <c r="AA47" s="10">
        <f t="shared" si="23"/>
        <v>0</v>
      </c>
      <c r="AB47" s="10">
        <f t="shared" si="23"/>
        <v>0.027064340382732633</v>
      </c>
      <c r="AC47" s="10">
        <f t="shared" si="23"/>
        <v>0.17548866285782574</v>
      </c>
      <c r="AD47" s="10">
        <f t="shared" si="23"/>
        <v>0</v>
      </c>
      <c r="AE47" s="44">
        <f t="shared" si="23"/>
        <v>0.005817930765654233</v>
      </c>
    </row>
    <row r="48" spans="1:31" ht="12.75">
      <c r="A48" s="43" t="s">
        <v>152</v>
      </c>
      <c r="B48" s="10">
        <f>IF(B7=0,0,B45*100/B7)</f>
        <v>0</v>
      </c>
      <c r="C48" s="10">
        <f aca="true" t="shared" si="24" ref="C48:AE48">IF(C7=0,0,C45*100/C7)</f>
        <v>0.9066027980710667</v>
      </c>
      <c r="D48" s="10">
        <f t="shared" si="24"/>
        <v>3.893018417484134</v>
      </c>
      <c r="E48" s="10">
        <f t="shared" si="24"/>
        <v>0.3281512437338009</v>
      </c>
      <c r="F48" s="10">
        <f t="shared" si="24"/>
        <v>0</v>
      </c>
      <c r="G48" s="10">
        <f t="shared" si="24"/>
        <v>0.04366271719134497</v>
      </c>
      <c r="H48" s="10">
        <f t="shared" si="24"/>
        <v>1.0844588352807667</v>
      </c>
      <c r="I48" s="10">
        <f t="shared" si="24"/>
        <v>2.0645093694412155</v>
      </c>
      <c r="J48" s="10">
        <f t="shared" si="24"/>
        <v>1.5418672699436191</v>
      </c>
      <c r="K48" s="10">
        <f t="shared" si="24"/>
        <v>0.18500346120784744</v>
      </c>
      <c r="L48" s="10">
        <f t="shared" si="24"/>
        <v>0.17926887198372804</v>
      </c>
      <c r="M48" s="10">
        <f t="shared" si="24"/>
        <v>0</v>
      </c>
      <c r="N48" s="10">
        <f t="shared" si="24"/>
        <v>0</v>
      </c>
      <c r="O48" s="10">
        <f t="shared" si="24"/>
        <v>0</v>
      </c>
      <c r="P48" s="10">
        <f t="shared" si="24"/>
        <v>3.4724341180330853</v>
      </c>
      <c r="Q48" s="10">
        <f t="shared" si="24"/>
        <v>0</v>
      </c>
      <c r="R48" s="10">
        <f t="shared" si="24"/>
        <v>0.05448552116562445</v>
      </c>
      <c r="S48" s="10">
        <f t="shared" si="24"/>
        <v>1.0142188441795232</v>
      </c>
      <c r="T48" s="10">
        <f t="shared" si="24"/>
        <v>4.478571482868157</v>
      </c>
      <c r="U48" s="10">
        <f t="shared" si="24"/>
        <v>0</v>
      </c>
      <c r="V48" s="10">
        <f t="shared" si="24"/>
        <v>1.7890590489303821</v>
      </c>
      <c r="W48" s="10">
        <f t="shared" si="24"/>
        <v>0</v>
      </c>
      <c r="X48" s="10">
        <f t="shared" si="24"/>
        <v>0</v>
      </c>
      <c r="Y48" s="10">
        <f t="shared" si="24"/>
        <v>0</v>
      </c>
      <c r="Z48" s="10">
        <f t="shared" si="24"/>
        <v>2.348983494710406</v>
      </c>
      <c r="AA48" s="10">
        <f t="shared" si="24"/>
        <v>0</v>
      </c>
      <c r="AB48" s="10">
        <f t="shared" si="24"/>
        <v>0.07527831452516051</v>
      </c>
      <c r="AC48" s="10">
        <f t="shared" si="24"/>
        <v>0.2411083488236152</v>
      </c>
      <c r="AD48" s="10">
        <f t="shared" si="24"/>
        <v>0</v>
      </c>
      <c r="AE48" s="44">
        <f t="shared" si="24"/>
        <v>0.05279835703128557</v>
      </c>
    </row>
    <row r="49" spans="1:31" ht="12.75">
      <c r="A49" s="43" t="s">
        <v>153</v>
      </c>
      <c r="B49" s="10">
        <f>IF(B78=0,0,B43*100/B78)</f>
        <v>0</v>
      </c>
      <c r="C49" s="10">
        <f aca="true" t="shared" si="25" ref="C49:AE49">IF(C78=0,0,C43*100/C78)</f>
        <v>2.6446990603584783</v>
      </c>
      <c r="D49" s="10">
        <f t="shared" si="25"/>
        <v>8.794345177459473</v>
      </c>
      <c r="E49" s="10">
        <f t="shared" si="25"/>
        <v>0</v>
      </c>
      <c r="F49" s="10">
        <f t="shared" si="25"/>
        <v>0.0682179943909649</v>
      </c>
      <c r="G49" s="10">
        <f t="shared" si="25"/>
        <v>0</v>
      </c>
      <c r="H49" s="10">
        <f t="shared" si="25"/>
        <v>32.59174719867196</v>
      </c>
      <c r="I49" s="10">
        <f t="shared" si="25"/>
        <v>0.8751239032393203</v>
      </c>
      <c r="J49" s="10">
        <f t="shared" si="25"/>
        <v>4.397444557019025</v>
      </c>
      <c r="K49" s="10">
        <f t="shared" si="25"/>
        <v>0</v>
      </c>
      <c r="L49" s="10">
        <f t="shared" si="25"/>
        <v>0</v>
      </c>
      <c r="M49" s="10">
        <f t="shared" si="25"/>
        <v>0</v>
      </c>
      <c r="N49" s="10">
        <f t="shared" si="25"/>
        <v>0</v>
      </c>
      <c r="O49" s="10">
        <f t="shared" si="25"/>
        <v>0</v>
      </c>
      <c r="P49" s="10">
        <f t="shared" si="25"/>
        <v>4.8792884650870265</v>
      </c>
      <c r="Q49" s="10">
        <f t="shared" si="25"/>
        <v>0</v>
      </c>
      <c r="R49" s="10">
        <f t="shared" si="25"/>
        <v>0</v>
      </c>
      <c r="S49" s="10">
        <f t="shared" si="25"/>
        <v>5.386665352291653</v>
      </c>
      <c r="T49" s="10">
        <f t="shared" si="25"/>
        <v>1.0796459982578914</v>
      </c>
      <c r="U49" s="10">
        <f t="shared" si="25"/>
        <v>0</v>
      </c>
      <c r="V49" s="10">
        <f t="shared" si="25"/>
        <v>1.9589564485539386</v>
      </c>
      <c r="W49" s="10">
        <f t="shared" si="25"/>
        <v>0</v>
      </c>
      <c r="X49" s="10">
        <f t="shared" si="25"/>
        <v>0</v>
      </c>
      <c r="Y49" s="10">
        <f t="shared" si="25"/>
        <v>0</v>
      </c>
      <c r="Z49" s="10">
        <f t="shared" si="25"/>
        <v>0.8048780487804879</v>
      </c>
      <c r="AA49" s="10">
        <f t="shared" si="25"/>
        <v>0.10578234506765133</v>
      </c>
      <c r="AB49" s="10">
        <f t="shared" si="25"/>
        <v>0</v>
      </c>
      <c r="AC49" s="10">
        <f t="shared" si="25"/>
        <v>0.709448829204591</v>
      </c>
      <c r="AD49" s="10">
        <f t="shared" si="25"/>
        <v>0</v>
      </c>
      <c r="AE49" s="44">
        <f t="shared" si="25"/>
        <v>0</v>
      </c>
    </row>
    <row r="50" spans="1:31" ht="12.75">
      <c r="A50" s="36" t="s">
        <v>154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40"/>
    </row>
    <row r="51" spans="1:31" ht="12.75">
      <c r="A51" s="34" t="s">
        <v>155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39"/>
    </row>
    <row r="52" spans="1:31" ht="12.75">
      <c r="A52" s="36" t="s">
        <v>156</v>
      </c>
      <c r="B52" s="5">
        <v>5398000</v>
      </c>
      <c r="C52" s="5">
        <v>7184000</v>
      </c>
      <c r="D52" s="5">
        <v>25500000</v>
      </c>
      <c r="E52" s="5">
        <v>23000000</v>
      </c>
      <c r="F52" s="5">
        <v>13292364</v>
      </c>
      <c r="G52" s="5">
        <v>227900000</v>
      </c>
      <c r="H52" s="5">
        <v>0</v>
      </c>
      <c r="I52" s="5">
        <v>0</v>
      </c>
      <c r="J52" s="5">
        <v>13973000</v>
      </c>
      <c r="K52" s="5">
        <v>32604500</v>
      </c>
      <c r="L52" s="5">
        <v>532634230</v>
      </c>
      <c r="M52" s="5">
        <v>7640000</v>
      </c>
      <c r="N52" s="5">
        <v>0</v>
      </c>
      <c r="O52" s="5">
        <v>6912000</v>
      </c>
      <c r="P52" s="5">
        <v>228067000</v>
      </c>
      <c r="Q52" s="5">
        <v>18370000</v>
      </c>
      <c r="R52" s="5">
        <v>229453716</v>
      </c>
      <c r="S52" s="5">
        <v>119438093</v>
      </c>
      <c r="T52" s="5">
        <v>41849231</v>
      </c>
      <c r="U52" s="5">
        <v>15686784</v>
      </c>
      <c r="V52" s="5">
        <v>47412064</v>
      </c>
      <c r="W52" s="5">
        <v>8658000</v>
      </c>
      <c r="X52" s="5">
        <v>140740601</v>
      </c>
      <c r="Y52" s="5">
        <v>0</v>
      </c>
      <c r="Z52" s="5">
        <v>34970000</v>
      </c>
      <c r="AA52" s="5">
        <v>1500000</v>
      </c>
      <c r="AB52" s="5">
        <v>5800000</v>
      </c>
      <c r="AC52" s="5">
        <v>0</v>
      </c>
      <c r="AD52" s="5">
        <v>0</v>
      </c>
      <c r="AE52" s="37">
        <v>812506000</v>
      </c>
    </row>
    <row r="53" spans="1:31" ht="12.75">
      <c r="A53" s="43" t="s">
        <v>157</v>
      </c>
      <c r="B53" s="12">
        <v>0</v>
      </c>
      <c r="C53" s="12">
        <v>2745000</v>
      </c>
      <c r="D53" s="12">
        <v>25500000</v>
      </c>
      <c r="E53" s="12">
        <v>23000000</v>
      </c>
      <c r="F53" s="12">
        <v>5000000</v>
      </c>
      <c r="G53" s="12">
        <v>0</v>
      </c>
      <c r="H53" s="12">
        <v>0</v>
      </c>
      <c r="I53" s="12">
        <v>0</v>
      </c>
      <c r="J53" s="12">
        <v>0</v>
      </c>
      <c r="K53" s="12">
        <v>26064500</v>
      </c>
      <c r="L53" s="12">
        <v>0</v>
      </c>
      <c r="M53" s="12">
        <v>7540000</v>
      </c>
      <c r="N53" s="12">
        <v>0</v>
      </c>
      <c r="O53" s="12">
        <v>6212000</v>
      </c>
      <c r="P53" s="12">
        <v>40000000</v>
      </c>
      <c r="Q53" s="12">
        <v>18370000</v>
      </c>
      <c r="R53" s="12">
        <v>0</v>
      </c>
      <c r="S53" s="12">
        <v>21020254</v>
      </c>
      <c r="T53" s="12">
        <v>16200000</v>
      </c>
      <c r="U53" s="12">
        <v>0</v>
      </c>
      <c r="V53" s="12">
        <v>28381024</v>
      </c>
      <c r="W53" s="12">
        <v>2400000</v>
      </c>
      <c r="X53" s="12">
        <v>17740650</v>
      </c>
      <c r="Y53" s="12">
        <v>0</v>
      </c>
      <c r="Z53" s="12">
        <v>2400000</v>
      </c>
      <c r="AA53" s="12">
        <v>0</v>
      </c>
      <c r="AB53" s="12">
        <v>5800000</v>
      </c>
      <c r="AC53" s="12">
        <v>0</v>
      </c>
      <c r="AD53" s="12">
        <v>0</v>
      </c>
      <c r="AE53" s="46">
        <v>0</v>
      </c>
    </row>
    <row r="54" spans="1:31" ht="12.75">
      <c r="A54" s="43" t="s">
        <v>158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227900000</v>
      </c>
      <c r="H54" s="12">
        <v>0</v>
      </c>
      <c r="I54" s="12">
        <v>0</v>
      </c>
      <c r="J54" s="12">
        <v>9000000</v>
      </c>
      <c r="K54" s="12">
        <v>0</v>
      </c>
      <c r="L54" s="12">
        <v>532634230</v>
      </c>
      <c r="M54" s="12">
        <v>0</v>
      </c>
      <c r="N54" s="12">
        <v>0</v>
      </c>
      <c r="O54" s="12">
        <v>700000</v>
      </c>
      <c r="P54" s="12">
        <v>156667000</v>
      </c>
      <c r="Q54" s="12">
        <v>0</v>
      </c>
      <c r="R54" s="12">
        <v>218153716</v>
      </c>
      <c r="S54" s="12">
        <v>2811375</v>
      </c>
      <c r="T54" s="12">
        <v>12534231</v>
      </c>
      <c r="U54" s="12">
        <v>11946784</v>
      </c>
      <c r="V54" s="12">
        <v>1000000</v>
      </c>
      <c r="W54" s="12">
        <v>200000</v>
      </c>
      <c r="X54" s="12">
        <v>103389800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46">
        <v>694668000</v>
      </c>
    </row>
    <row r="55" spans="1:31" ht="12.75">
      <c r="A55" s="43" t="s">
        <v>159</v>
      </c>
      <c r="B55" s="12">
        <v>0</v>
      </c>
      <c r="C55" s="12">
        <v>2634000</v>
      </c>
      <c r="D55" s="12">
        <v>0</v>
      </c>
      <c r="E55" s="12">
        <v>0</v>
      </c>
      <c r="F55" s="12">
        <v>7792364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31400000</v>
      </c>
      <c r="Q55" s="12">
        <v>0</v>
      </c>
      <c r="R55" s="12">
        <v>11300000</v>
      </c>
      <c r="S55" s="12">
        <v>94606464</v>
      </c>
      <c r="T55" s="12">
        <v>12815000</v>
      </c>
      <c r="U55" s="12">
        <v>3500000</v>
      </c>
      <c r="V55" s="12">
        <v>18031040</v>
      </c>
      <c r="W55" s="12">
        <v>6058000</v>
      </c>
      <c r="X55" s="12">
        <v>16896151</v>
      </c>
      <c r="Y55" s="12">
        <v>0</v>
      </c>
      <c r="Z55" s="12">
        <v>31720000</v>
      </c>
      <c r="AA55" s="12">
        <v>0</v>
      </c>
      <c r="AB55" s="12">
        <v>0</v>
      </c>
      <c r="AC55" s="12">
        <v>0</v>
      </c>
      <c r="AD55" s="12">
        <v>0</v>
      </c>
      <c r="AE55" s="46">
        <v>117838000</v>
      </c>
    </row>
    <row r="56" spans="1:31" ht="12.75">
      <c r="A56" s="43" t="s">
        <v>160</v>
      </c>
      <c r="B56" s="12">
        <v>5398000</v>
      </c>
      <c r="C56" s="12">
        <v>1805000</v>
      </c>
      <c r="D56" s="12">
        <v>0</v>
      </c>
      <c r="E56" s="12">
        <v>0</v>
      </c>
      <c r="F56" s="12">
        <v>500000</v>
      </c>
      <c r="G56" s="12">
        <v>0</v>
      </c>
      <c r="H56" s="12">
        <v>0</v>
      </c>
      <c r="I56" s="12">
        <v>0</v>
      </c>
      <c r="J56" s="12">
        <v>4973000</v>
      </c>
      <c r="K56" s="12">
        <v>6540000</v>
      </c>
      <c r="L56" s="12">
        <v>0</v>
      </c>
      <c r="M56" s="12">
        <v>100000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1000000</v>
      </c>
      <c r="T56" s="12">
        <v>300000</v>
      </c>
      <c r="U56" s="12">
        <v>240000</v>
      </c>
      <c r="V56" s="12">
        <v>0</v>
      </c>
      <c r="W56" s="12">
        <v>0</v>
      </c>
      <c r="X56" s="12">
        <v>2714000</v>
      </c>
      <c r="Y56" s="12">
        <v>0</v>
      </c>
      <c r="Z56" s="12">
        <v>850000</v>
      </c>
      <c r="AA56" s="12">
        <v>1500000</v>
      </c>
      <c r="AB56" s="12">
        <v>0</v>
      </c>
      <c r="AC56" s="12">
        <v>0</v>
      </c>
      <c r="AD56" s="12">
        <v>0</v>
      </c>
      <c r="AE56" s="46">
        <v>0</v>
      </c>
    </row>
    <row r="57" spans="1:31" ht="12.75">
      <c r="A57" s="36" t="s">
        <v>161</v>
      </c>
      <c r="B57" s="5">
        <v>38550000</v>
      </c>
      <c r="C57" s="5">
        <v>71130000</v>
      </c>
      <c r="D57" s="5">
        <v>90154828</v>
      </c>
      <c r="E57" s="5">
        <v>26778000</v>
      </c>
      <c r="F57" s="5">
        <v>15582611</v>
      </c>
      <c r="G57" s="5">
        <v>1750000</v>
      </c>
      <c r="H57" s="5">
        <v>14604000</v>
      </c>
      <c r="I57" s="5">
        <v>16848150</v>
      </c>
      <c r="J57" s="5">
        <v>158400000</v>
      </c>
      <c r="K57" s="5">
        <v>67258000</v>
      </c>
      <c r="L57" s="5">
        <v>12100000</v>
      </c>
      <c r="M57" s="5">
        <v>32100000</v>
      </c>
      <c r="N57" s="5">
        <v>26010000</v>
      </c>
      <c r="O57" s="5">
        <v>36868396</v>
      </c>
      <c r="P57" s="5">
        <v>250303000</v>
      </c>
      <c r="Q57" s="5">
        <v>67909200</v>
      </c>
      <c r="R57" s="5">
        <v>32680000</v>
      </c>
      <c r="S57" s="5">
        <v>24740157</v>
      </c>
      <c r="T57" s="5">
        <v>28659577</v>
      </c>
      <c r="U57" s="5">
        <v>6884000</v>
      </c>
      <c r="V57" s="5">
        <v>13346234</v>
      </c>
      <c r="W57" s="5">
        <v>13832000</v>
      </c>
      <c r="X57" s="5">
        <v>101635630</v>
      </c>
      <c r="Y57" s="5">
        <v>0</v>
      </c>
      <c r="Z57" s="5">
        <v>615000</v>
      </c>
      <c r="AA57" s="5">
        <v>3000000</v>
      </c>
      <c r="AB57" s="5">
        <v>84964946</v>
      </c>
      <c r="AC57" s="5">
        <v>18337741</v>
      </c>
      <c r="AD57" s="5">
        <v>51200000</v>
      </c>
      <c r="AE57" s="37">
        <v>1776000</v>
      </c>
    </row>
    <row r="58" spans="1:31" ht="12.75">
      <c r="A58" s="43" t="s">
        <v>162</v>
      </c>
      <c r="B58" s="12">
        <v>9100000</v>
      </c>
      <c r="C58" s="12">
        <v>358000</v>
      </c>
      <c r="D58" s="12">
        <v>5500000</v>
      </c>
      <c r="E58" s="12">
        <v>0</v>
      </c>
      <c r="F58" s="12">
        <v>0</v>
      </c>
      <c r="G58" s="12">
        <v>1750000</v>
      </c>
      <c r="H58" s="12">
        <v>14604000</v>
      </c>
      <c r="I58" s="12">
        <v>0</v>
      </c>
      <c r="J58" s="12">
        <v>13000000</v>
      </c>
      <c r="K58" s="12">
        <v>2698000</v>
      </c>
      <c r="L58" s="12">
        <v>12100000</v>
      </c>
      <c r="M58" s="12">
        <v>0</v>
      </c>
      <c r="N58" s="12">
        <v>2010000</v>
      </c>
      <c r="O58" s="12">
        <v>915000</v>
      </c>
      <c r="P58" s="12">
        <v>109453000</v>
      </c>
      <c r="Q58" s="12">
        <v>3007000</v>
      </c>
      <c r="R58" s="12">
        <v>0</v>
      </c>
      <c r="S58" s="12">
        <v>0</v>
      </c>
      <c r="T58" s="12">
        <v>0</v>
      </c>
      <c r="U58" s="12">
        <v>684000</v>
      </c>
      <c r="V58" s="12">
        <v>14000</v>
      </c>
      <c r="W58" s="12">
        <v>3619000</v>
      </c>
      <c r="X58" s="12">
        <v>117300</v>
      </c>
      <c r="Y58" s="12">
        <v>0</v>
      </c>
      <c r="Z58" s="12">
        <v>0</v>
      </c>
      <c r="AA58" s="12">
        <v>3000000</v>
      </c>
      <c r="AB58" s="12">
        <v>1650000</v>
      </c>
      <c r="AC58" s="12">
        <v>18337741</v>
      </c>
      <c r="AD58" s="12">
        <v>0</v>
      </c>
      <c r="AE58" s="46">
        <v>0</v>
      </c>
    </row>
    <row r="59" spans="1:31" ht="12.75">
      <c r="A59" s="43" t="s">
        <v>163</v>
      </c>
      <c r="B59" s="12">
        <v>29450000</v>
      </c>
      <c r="C59" s="12">
        <v>70772000</v>
      </c>
      <c r="D59" s="12">
        <v>84654828</v>
      </c>
      <c r="E59" s="12">
        <v>26778000</v>
      </c>
      <c r="F59" s="12">
        <v>15582611</v>
      </c>
      <c r="G59" s="12">
        <v>0</v>
      </c>
      <c r="H59" s="12">
        <v>0</v>
      </c>
      <c r="I59" s="12">
        <v>16848150</v>
      </c>
      <c r="J59" s="12">
        <v>145400000</v>
      </c>
      <c r="K59" s="12">
        <v>64560000</v>
      </c>
      <c r="L59" s="12">
        <v>0</v>
      </c>
      <c r="M59" s="12">
        <v>32100000</v>
      </c>
      <c r="N59" s="12">
        <v>24000000</v>
      </c>
      <c r="O59" s="12">
        <v>35953396</v>
      </c>
      <c r="P59" s="12">
        <v>140850000</v>
      </c>
      <c r="Q59" s="12">
        <v>64902200</v>
      </c>
      <c r="R59" s="12">
        <v>15000000</v>
      </c>
      <c r="S59" s="12">
        <v>24740157</v>
      </c>
      <c r="T59" s="12">
        <v>28659577</v>
      </c>
      <c r="U59" s="12">
        <v>6200000</v>
      </c>
      <c r="V59" s="12">
        <v>13332234</v>
      </c>
      <c r="W59" s="12">
        <v>10213000</v>
      </c>
      <c r="X59" s="12">
        <v>101413000</v>
      </c>
      <c r="Y59" s="12">
        <v>0</v>
      </c>
      <c r="Z59" s="12">
        <v>615000</v>
      </c>
      <c r="AA59" s="12">
        <v>0</v>
      </c>
      <c r="AB59" s="12">
        <v>83314946</v>
      </c>
      <c r="AC59" s="12">
        <v>0</v>
      </c>
      <c r="AD59" s="12">
        <v>51200000</v>
      </c>
      <c r="AE59" s="46">
        <v>1776000</v>
      </c>
    </row>
    <row r="60" spans="1:31" ht="12.75">
      <c r="A60" s="43" t="s">
        <v>164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17680000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105330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46">
        <v>0</v>
      </c>
    </row>
    <row r="61" spans="1:31" ht="12.75">
      <c r="A61" s="36" t="s">
        <v>165</v>
      </c>
      <c r="B61" s="5">
        <v>25240000</v>
      </c>
      <c r="C61" s="5">
        <v>7628200</v>
      </c>
      <c r="D61" s="5">
        <v>2500000</v>
      </c>
      <c r="E61" s="5">
        <v>2939400</v>
      </c>
      <c r="F61" s="5">
        <v>9901849</v>
      </c>
      <c r="G61" s="5">
        <v>48760000</v>
      </c>
      <c r="H61" s="5">
        <v>0</v>
      </c>
      <c r="I61" s="5">
        <v>1295000</v>
      </c>
      <c r="J61" s="5">
        <v>5430000</v>
      </c>
      <c r="K61" s="5">
        <v>21930837</v>
      </c>
      <c r="L61" s="5">
        <v>15074608</v>
      </c>
      <c r="M61" s="5">
        <v>1210000</v>
      </c>
      <c r="N61" s="5">
        <v>7733700</v>
      </c>
      <c r="O61" s="5">
        <v>3131000</v>
      </c>
      <c r="P61" s="5">
        <v>6500000</v>
      </c>
      <c r="Q61" s="5">
        <v>1650000</v>
      </c>
      <c r="R61" s="5">
        <v>14250000</v>
      </c>
      <c r="S61" s="5">
        <v>20299958</v>
      </c>
      <c r="T61" s="5">
        <v>4500000</v>
      </c>
      <c r="U61" s="5">
        <v>0</v>
      </c>
      <c r="V61" s="5">
        <v>0</v>
      </c>
      <c r="W61" s="5">
        <v>1050000</v>
      </c>
      <c r="X61" s="5">
        <v>2658730</v>
      </c>
      <c r="Y61" s="5">
        <v>2807000</v>
      </c>
      <c r="Z61" s="5">
        <v>1800000</v>
      </c>
      <c r="AA61" s="5">
        <v>52412000</v>
      </c>
      <c r="AB61" s="5">
        <v>6348600</v>
      </c>
      <c r="AC61" s="5">
        <v>1235000</v>
      </c>
      <c r="AD61" s="5">
        <v>0</v>
      </c>
      <c r="AE61" s="37">
        <v>4500000</v>
      </c>
    </row>
    <row r="62" spans="1:31" ht="12.75">
      <c r="A62" s="36" t="s">
        <v>166</v>
      </c>
      <c r="B62" s="5">
        <v>4367000</v>
      </c>
      <c r="C62" s="5">
        <v>14050000</v>
      </c>
      <c r="D62" s="5">
        <v>500000</v>
      </c>
      <c r="E62" s="5">
        <v>1400000</v>
      </c>
      <c r="F62" s="5">
        <v>9113337</v>
      </c>
      <c r="G62" s="5">
        <v>16450000</v>
      </c>
      <c r="H62" s="5">
        <v>0</v>
      </c>
      <c r="I62" s="5">
        <v>400000</v>
      </c>
      <c r="J62" s="5">
        <v>28980000</v>
      </c>
      <c r="K62" s="5">
        <v>1400000</v>
      </c>
      <c r="L62" s="5">
        <v>8000000</v>
      </c>
      <c r="M62" s="5">
        <v>0</v>
      </c>
      <c r="N62" s="5">
        <v>8000000</v>
      </c>
      <c r="O62" s="5">
        <v>6100000</v>
      </c>
      <c r="P62" s="5">
        <v>200000</v>
      </c>
      <c r="Q62" s="5">
        <v>32175000</v>
      </c>
      <c r="R62" s="5">
        <v>80000</v>
      </c>
      <c r="S62" s="5">
        <v>2376814</v>
      </c>
      <c r="T62" s="5">
        <v>1865000</v>
      </c>
      <c r="U62" s="5">
        <v>4220000</v>
      </c>
      <c r="V62" s="5">
        <v>4672080</v>
      </c>
      <c r="W62" s="5">
        <v>2352000</v>
      </c>
      <c r="X62" s="5">
        <v>10404660</v>
      </c>
      <c r="Y62" s="5">
        <v>4005000</v>
      </c>
      <c r="Z62" s="5">
        <v>9410000</v>
      </c>
      <c r="AA62" s="5">
        <v>500000</v>
      </c>
      <c r="AB62" s="5">
        <v>8200000</v>
      </c>
      <c r="AC62" s="5">
        <v>2560000</v>
      </c>
      <c r="AD62" s="5">
        <v>0</v>
      </c>
      <c r="AE62" s="37">
        <v>300000</v>
      </c>
    </row>
    <row r="63" spans="1:31" ht="12.75">
      <c r="A63" s="36" t="s">
        <v>167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44300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37">
        <v>0</v>
      </c>
    </row>
    <row r="64" spans="1:31" ht="25.5">
      <c r="A64" s="36" t="s">
        <v>168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40"/>
    </row>
    <row r="65" spans="1:31" ht="12.75">
      <c r="A65" s="34" t="s">
        <v>156</v>
      </c>
      <c r="B65" s="13">
        <f>IF(B36=0,0,B52*100/B36)</f>
        <v>7.338726123309089</v>
      </c>
      <c r="C65" s="13">
        <f aca="true" t="shared" si="26" ref="C65:AE65">IF(C36=0,0,C52*100/C36)</f>
        <v>7.184560395710865</v>
      </c>
      <c r="D65" s="13">
        <f t="shared" si="26"/>
        <v>21.490908064861888</v>
      </c>
      <c r="E65" s="13">
        <f t="shared" si="26"/>
        <v>42.50019402262489</v>
      </c>
      <c r="F65" s="13">
        <f t="shared" si="26"/>
        <v>27.755939262764223</v>
      </c>
      <c r="G65" s="13">
        <f t="shared" si="26"/>
        <v>77.29091772366547</v>
      </c>
      <c r="H65" s="13">
        <f t="shared" si="26"/>
        <v>0</v>
      </c>
      <c r="I65" s="13">
        <f t="shared" si="26"/>
        <v>0</v>
      </c>
      <c r="J65" s="13">
        <f t="shared" si="26"/>
        <v>6.757325312042092</v>
      </c>
      <c r="K65" s="13">
        <f t="shared" si="26"/>
        <v>26.466122920268003</v>
      </c>
      <c r="L65" s="13">
        <f t="shared" si="26"/>
        <v>93.8052024473772</v>
      </c>
      <c r="M65" s="13">
        <f t="shared" si="26"/>
        <v>18.656898656898658</v>
      </c>
      <c r="N65" s="13">
        <f t="shared" si="26"/>
        <v>0</v>
      </c>
      <c r="O65" s="13">
        <f t="shared" si="26"/>
        <v>13.038705866187716</v>
      </c>
      <c r="P65" s="13">
        <f t="shared" si="26"/>
        <v>47.01733770383656</v>
      </c>
      <c r="Q65" s="13">
        <f t="shared" si="26"/>
        <v>15.295052129734014</v>
      </c>
      <c r="R65" s="13">
        <f t="shared" si="26"/>
        <v>82.99596030894702</v>
      </c>
      <c r="S65" s="13">
        <f t="shared" si="26"/>
        <v>71.58195873780772</v>
      </c>
      <c r="T65" s="13">
        <f t="shared" si="26"/>
        <v>54.438868177312095</v>
      </c>
      <c r="U65" s="13">
        <f t="shared" si="26"/>
        <v>58.552911329507936</v>
      </c>
      <c r="V65" s="13">
        <f t="shared" si="26"/>
        <v>72.46185250526904</v>
      </c>
      <c r="W65" s="13">
        <f t="shared" si="26"/>
        <v>33.43890004634636</v>
      </c>
      <c r="X65" s="13">
        <f t="shared" si="26"/>
        <v>55.08785071448782</v>
      </c>
      <c r="Y65" s="13">
        <f t="shared" si="26"/>
        <v>0</v>
      </c>
      <c r="Z65" s="13">
        <f t="shared" si="26"/>
        <v>74.7302062186131</v>
      </c>
      <c r="AA65" s="13">
        <f t="shared" si="26"/>
        <v>2.61269421026963</v>
      </c>
      <c r="AB65" s="13">
        <f t="shared" si="26"/>
        <v>5.507363696594169</v>
      </c>
      <c r="AC65" s="13">
        <f t="shared" si="26"/>
        <v>0</v>
      </c>
      <c r="AD65" s="13">
        <f t="shared" si="26"/>
        <v>0</v>
      </c>
      <c r="AE65" s="47">
        <f t="shared" si="26"/>
        <v>99.19714998009967</v>
      </c>
    </row>
    <row r="66" spans="1:31" ht="12.75">
      <c r="A66" s="43" t="s">
        <v>169</v>
      </c>
      <c r="B66" s="10">
        <f>IF(B36=0,0,B53*100/B36)</f>
        <v>0</v>
      </c>
      <c r="C66" s="10">
        <f aca="true" t="shared" si="27" ref="C66:AE66">IF(C36=0,0,C53*100/C36)</f>
        <v>2.7452141267018826</v>
      </c>
      <c r="D66" s="10">
        <f t="shared" si="27"/>
        <v>21.490908064861888</v>
      </c>
      <c r="E66" s="10">
        <f t="shared" si="27"/>
        <v>42.50019402262489</v>
      </c>
      <c r="F66" s="10">
        <f t="shared" si="27"/>
        <v>10.44055792587542</v>
      </c>
      <c r="G66" s="10">
        <f t="shared" si="27"/>
        <v>0</v>
      </c>
      <c r="H66" s="10">
        <f t="shared" si="27"/>
        <v>0</v>
      </c>
      <c r="I66" s="10">
        <f t="shared" si="27"/>
        <v>0</v>
      </c>
      <c r="J66" s="10">
        <f t="shared" si="27"/>
        <v>0</v>
      </c>
      <c r="K66" s="10">
        <f t="shared" si="27"/>
        <v>21.157394250956933</v>
      </c>
      <c r="L66" s="10">
        <f t="shared" si="27"/>
        <v>0</v>
      </c>
      <c r="M66" s="10">
        <f t="shared" si="27"/>
        <v>18.41269841269841</v>
      </c>
      <c r="N66" s="10">
        <f t="shared" si="27"/>
        <v>0</v>
      </c>
      <c r="O66" s="10">
        <f t="shared" si="27"/>
        <v>11.718235075341159</v>
      </c>
      <c r="P66" s="10">
        <f t="shared" si="27"/>
        <v>8.246232502525409</v>
      </c>
      <c r="Q66" s="10">
        <f t="shared" si="27"/>
        <v>15.295052129734014</v>
      </c>
      <c r="R66" s="10">
        <f t="shared" si="27"/>
        <v>0</v>
      </c>
      <c r="S66" s="10">
        <f t="shared" si="27"/>
        <v>12.597915093020095</v>
      </c>
      <c r="T66" s="10">
        <f t="shared" si="27"/>
        <v>21.073497490848897</v>
      </c>
      <c r="U66" s="10">
        <f t="shared" si="27"/>
        <v>0</v>
      </c>
      <c r="V66" s="10">
        <f t="shared" si="27"/>
        <v>43.37591324934727</v>
      </c>
      <c r="W66" s="10">
        <f t="shared" si="27"/>
        <v>9.269272362119574</v>
      </c>
      <c r="X66" s="10">
        <f t="shared" si="27"/>
        <v>6.943939928023886</v>
      </c>
      <c r="Y66" s="10">
        <f t="shared" si="27"/>
        <v>0</v>
      </c>
      <c r="Z66" s="10">
        <f t="shared" si="27"/>
        <v>5.128753071909392</v>
      </c>
      <c r="AA66" s="10">
        <f t="shared" si="27"/>
        <v>0</v>
      </c>
      <c r="AB66" s="10">
        <f t="shared" si="27"/>
        <v>5.507363696594169</v>
      </c>
      <c r="AC66" s="10">
        <f t="shared" si="27"/>
        <v>0</v>
      </c>
      <c r="AD66" s="10">
        <f t="shared" si="27"/>
        <v>0</v>
      </c>
      <c r="AE66" s="44">
        <f t="shared" si="27"/>
        <v>0</v>
      </c>
    </row>
    <row r="67" spans="1:31" ht="12.75">
      <c r="A67" s="43" t="s">
        <v>170</v>
      </c>
      <c r="B67" s="10">
        <f>IF(B36=0,0,B54*100/B36)</f>
        <v>0</v>
      </c>
      <c r="C67" s="10">
        <f aca="true" t="shared" si="28" ref="C67:AE67">IF(C36=0,0,C54*100/C36)</f>
        <v>0</v>
      </c>
      <c r="D67" s="10">
        <f t="shared" si="28"/>
        <v>0</v>
      </c>
      <c r="E67" s="10">
        <f t="shared" si="28"/>
        <v>0</v>
      </c>
      <c r="F67" s="10">
        <f t="shared" si="28"/>
        <v>0</v>
      </c>
      <c r="G67" s="10">
        <f t="shared" si="28"/>
        <v>77.29091772366547</v>
      </c>
      <c r="H67" s="10">
        <f t="shared" si="28"/>
        <v>0</v>
      </c>
      <c r="I67" s="10">
        <f t="shared" si="28"/>
        <v>0</v>
      </c>
      <c r="J67" s="10">
        <f t="shared" si="28"/>
        <v>4.352388736017951</v>
      </c>
      <c r="K67" s="10">
        <f t="shared" si="28"/>
        <v>0</v>
      </c>
      <c r="L67" s="10">
        <f t="shared" si="28"/>
        <v>93.8052024473772</v>
      </c>
      <c r="M67" s="10">
        <f t="shared" si="28"/>
        <v>0</v>
      </c>
      <c r="N67" s="10">
        <f t="shared" si="28"/>
        <v>0</v>
      </c>
      <c r="O67" s="10">
        <f t="shared" si="28"/>
        <v>1.320470790846557</v>
      </c>
      <c r="P67" s="10">
        <f t="shared" si="28"/>
        <v>32.297812686828706</v>
      </c>
      <c r="Q67" s="10">
        <f t="shared" si="28"/>
        <v>0</v>
      </c>
      <c r="R67" s="10">
        <f t="shared" si="28"/>
        <v>78.90862466740482</v>
      </c>
      <c r="S67" s="10">
        <f t="shared" si="28"/>
        <v>1.6849208170671663</v>
      </c>
      <c r="T67" s="10">
        <f t="shared" si="28"/>
        <v>16.304943551124722</v>
      </c>
      <c r="U67" s="10">
        <f t="shared" si="28"/>
        <v>44.59288686736454</v>
      </c>
      <c r="V67" s="10">
        <f t="shared" si="28"/>
        <v>1.5283420798822223</v>
      </c>
      <c r="W67" s="10">
        <f t="shared" si="28"/>
        <v>0.7724393635099644</v>
      </c>
      <c r="X67" s="10">
        <f t="shared" si="28"/>
        <v>40.468221872953016</v>
      </c>
      <c r="Y67" s="10">
        <f t="shared" si="28"/>
        <v>0</v>
      </c>
      <c r="Z67" s="10">
        <f t="shared" si="28"/>
        <v>0</v>
      </c>
      <c r="AA67" s="10">
        <f t="shared" si="28"/>
        <v>0</v>
      </c>
      <c r="AB67" s="10">
        <f t="shared" si="28"/>
        <v>0</v>
      </c>
      <c r="AC67" s="10">
        <f t="shared" si="28"/>
        <v>0</v>
      </c>
      <c r="AD67" s="10">
        <f t="shared" si="28"/>
        <v>0</v>
      </c>
      <c r="AE67" s="44">
        <f t="shared" si="28"/>
        <v>84.81055620804754</v>
      </c>
    </row>
    <row r="68" spans="1:31" ht="12.75">
      <c r="A68" s="43" t="s">
        <v>171</v>
      </c>
      <c r="B68" s="10">
        <f>IF(B36=0,0,B55*100/B36)</f>
        <v>0</v>
      </c>
      <c r="C68" s="10">
        <f aca="true" t="shared" si="29" ref="C68:AE68">IF(C36=0,0,C55*100/C36)</f>
        <v>2.634205468026506</v>
      </c>
      <c r="D68" s="10">
        <f t="shared" si="29"/>
        <v>0</v>
      </c>
      <c r="E68" s="10">
        <f t="shared" si="29"/>
        <v>0</v>
      </c>
      <c r="F68" s="10">
        <f t="shared" si="29"/>
        <v>16.27132554430126</v>
      </c>
      <c r="G68" s="10">
        <f t="shared" si="29"/>
        <v>0</v>
      </c>
      <c r="H68" s="10">
        <f t="shared" si="29"/>
        <v>0</v>
      </c>
      <c r="I68" s="10">
        <f t="shared" si="29"/>
        <v>0</v>
      </c>
      <c r="J68" s="10">
        <f t="shared" si="29"/>
        <v>0</v>
      </c>
      <c r="K68" s="10">
        <f t="shared" si="29"/>
        <v>0</v>
      </c>
      <c r="L68" s="10">
        <f t="shared" si="29"/>
        <v>0</v>
      </c>
      <c r="M68" s="10">
        <f t="shared" si="29"/>
        <v>0</v>
      </c>
      <c r="N68" s="10">
        <f t="shared" si="29"/>
        <v>0</v>
      </c>
      <c r="O68" s="10">
        <f t="shared" si="29"/>
        <v>0</v>
      </c>
      <c r="P68" s="10">
        <f t="shared" si="29"/>
        <v>6.473292514482446</v>
      </c>
      <c r="Q68" s="10">
        <f t="shared" si="29"/>
        <v>0</v>
      </c>
      <c r="R68" s="10">
        <f t="shared" si="29"/>
        <v>4.0873356415421975</v>
      </c>
      <c r="S68" s="10">
        <f t="shared" si="29"/>
        <v>56.699800141466525</v>
      </c>
      <c r="T68" s="10">
        <f t="shared" si="29"/>
        <v>16.670177181804238</v>
      </c>
      <c r="U68" s="10">
        <f t="shared" si="29"/>
        <v>13.06419401537484</v>
      </c>
      <c r="V68" s="10">
        <f t="shared" si="29"/>
        <v>27.557597176039547</v>
      </c>
      <c r="W68" s="10">
        <f t="shared" si="29"/>
        <v>23.397188320716825</v>
      </c>
      <c r="X68" s="10">
        <f t="shared" si="29"/>
        <v>6.613391141746255</v>
      </c>
      <c r="Y68" s="10">
        <f t="shared" si="29"/>
        <v>0</v>
      </c>
      <c r="Z68" s="10">
        <f t="shared" si="29"/>
        <v>67.78501976706913</v>
      </c>
      <c r="AA68" s="10">
        <f t="shared" si="29"/>
        <v>0</v>
      </c>
      <c r="AB68" s="10">
        <f t="shared" si="29"/>
        <v>0</v>
      </c>
      <c r="AC68" s="10">
        <f t="shared" si="29"/>
        <v>0</v>
      </c>
      <c r="AD68" s="10">
        <f t="shared" si="29"/>
        <v>0</v>
      </c>
      <c r="AE68" s="44">
        <f t="shared" si="29"/>
        <v>14.386593772052127</v>
      </c>
    </row>
    <row r="69" spans="1:31" ht="12.75">
      <c r="A69" s="43" t="s">
        <v>172</v>
      </c>
      <c r="B69" s="10">
        <f>IF(B36=0,0,B56*100/B36)</f>
        <v>7.338726123309089</v>
      </c>
      <c r="C69" s="10">
        <f aca="true" t="shared" si="30" ref="C69:AE69">IF(C36=0,0,C56*100/C36)</f>
        <v>1.8051408009824765</v>
      </c>
      <c r="D69" s="10">
        <f t="shared" si="30"/>
        <v>0</v>
      </c>
      <c r="E69" s="10">
        <f t="shared" si="30"/>
        <v>0</v>
      </c>
      <c r="F69" s="10">
        <f t="shared" si="30"/>
        <v>1.0440557925875422</v>
      </c>
      <c r="G69" s="10">
        <f t="shared" si="30"/>
        <v>0</v>
      </c>
      <c r="H69" s="10">
        <f t="shared" si="30"/>
        <v>0</v>
      </c>
      <c r="I69" s="10">
        <f t="shared" si="30"/>
        <v>0</v>
      </c>
      <c r="J69" s="10">
        <f t="shared" si="30"/>
        <v>2.4049365760241415</v>
      </c>
      <c r="K69" s="10">
        <f t="shared" si="30"/>
        <v>5.308728669311068</v>
      </c>
      <c r="L69" s="10">
        <f t="shared" si="30"/>
        <v>0</v>
      </c>
      <c r="M69" s="10">
        <f t="shared" si="30"/>
        <v>0.2442002442002442</v>
      </c>
      <c r="N69" s="10">
        <f t="shared" si="30"/>
        <v>0</v>
      </c>
      <c r="O69" s="10">
        <f t="shared" si="30"/>
        <v>0</v>
      </c>
      <c r="P69" s="10">
        <f t="shared" si="30"/>
        <v>0</v>
      </c>
      <c r="Q69" s="10">
        <f t="shared" si="30"/>
        <v>0</v>
      </c>
      <c r="R69" s="10">
        <f t="shared" si="30"/>
        <v>0</v>
      </c>
      <c r="S69" s="10">
        <f t="shared" si="30"/>
        <v>0.5993226862539385</v>
      </c>
      <c r="T69" s="10">
        <f t="shared" si="30"/>
        <v>0.39024995353423886</v>
      </c>
      <c r="U69" s="10">
        <f t="shared" si="30"/>
        <v>0.8958304467685604</v>
      </c>
      <c r="V69" s="10">
        <f t="shared" si="30"/>
        <v>0</v>
      </c>
      <c r="W69" s="10">
        <f t="shared" si="30"/>
        <v>0</v>
      </c>
      <c r="X69" s="10">
        <f t="shared" si="30"/>
        <v>1.0622977717646662</v>
      </c>
      <c r="Y69" s="10">
        <f t="shared" si="30"/>
        <v>0</v>
      </c>
      <c r="Z69" s="10">
        <f t="shared" si="30"/>
        <v>1.8164333796345764</v>
      </c>
      <c r="AA69" s="10">
        <f t="shared" si="30"/>
        <v>2.61269421026963</v>
      </c>
      <c r="AB69" s="10">
        <f t="shared" si="30"/>
        <v>0</v>
      </c>
      <c r="AC69" s="10">
        <f t="shared" si="30"/>
        <v>0</v>
      </c>
      <c r="AD69" s="10">
        <f t="shared" si="30"/>
        <v>0</v>
      </c>
      <c r="AE69" s="44">
        <f t="shared" si="30"/>
        <v>0</v>
      </c>
    </row>
    <row r="70" spans="1:31" ht="12.75">
      <c r="A70" s="36" t="s">
        <v>161</v>
      </c>
      <c r="B70" s="14">
        <f>IF(B36=0,0,B57*100/B36)</f>
        <v>52.409761403031744</v>
      </c>
      <c r="C70" s="14">
        <f aca="true" t="shared" si="31" ref="C70:AE70">IF(C36=0,0,C57*100/C36)</f>
        <v>71.13554857278868</v>
      </c>
      <c r="D70" s="14">
        <f t="shared" si="31"/>
        <v>75.98074980986024</v>
      </c>
      <c r="E70" s="14">
        <f t="shared" si="31"/>
        <v>49.481312849471706</v>
      </c>
      <c r="F70" s="14">
        <f t="shared" si="31"/>
        <v>32.5382305563767</v>
      </c>
      <c r="G70" s="14">
        <f t="shared" si="31"/>
        <v>0.5935020009496031</v>
      </c>
      <c r="H70" s="14">
        <f t="shared" si="31"/>
        <v>100</v>
      </c>
      <c r="I70" s="14">
        <f t="shared" si="31"/>
        <v>90.85915823363345</v>
      </c>
      <c r="J70" s="14">
        <f t="shared" si="31"/>
        <v>76.60204175391594</v>
      </c>
      <c r="K70" s="14">
        <f t="shared" si="31"/>
        <v>54.59548514381098</v>
      </c>
      <c r="L70" s="14">
        <f t="shared" si="31"/>
        <v>2.1309988838180076</v>
      </c>
      <c r="M70" s="14">
        <f t="shared" si="31"/>
        <v>78.3882783882784</v>
      </c>
      <c r="N70" s="14">
        <f t="shared" si="31"/>
        <v>62.30880348411856</v>
      </c>
      <c r="O70" s="14">
        <f t="shared" si="31"/>
        <v>69.54805717623434</v>
      </c>
      <c r="P70" s="14">
        <f t="shared" si="31"/>
        <v>51.60141835199043</v>
      </c>
      <c r="Q70" s="14">
        <f t="shared" si="31"/>
        <v>56.54190278108509</v>
      </c>
      <c r="R70" s="14">
        <f t="shared" si="31"/>
        <v>11.820719359787525</v>
      </c>
      <c r="S70" s="14">
        <f t="shared" si="31"/>
        <v>14.827337351584179</v>
      </c>
      <c r="T70" s="14">
        <f t="shared" si="31"/>
        <v>37.281328641869806</v>
      </c>
      <c r="U70" s="14">
        <f t="shared" si="31"/>
        <v>25.695403314811543</v>
      </c>
      <c r="V70" s="14">
        <f t="shared" si="31"/>
        <v>20.39761103015483</v>
      </c>
      <c r="W70" s="14">
        <f t="shared" si="31"/>
        <v>53.42190638034914</v>
      </c>
      <c r="X70" s="14">
        <f t="shared" si="31"/>
        <v>39.781615062969074</v>
      </c>
      <c r="Y70" s="14">
        <f t="shared" si="31"/>
        <v>0</v>
      </c>
      <c r="Z70" s="14">
        <f t="shared" si="31"/>
        <v>1.3142429746767816</v>
      </c>
      <c r="AA70" s="14">
        <f t="shared" si="31"/>
        <v>5.22538842053926</v>
      </c>
      <c r="AB70" s="14">
        <f t="shared" si="31"/>
        <v>80.67807915232481</v>
      </c>
      <c r="AC70" s="14">
        <f t="shared" si="31"/>
        <v>82.85345678603477</v>
      </c>
      <c r="AD70" s="14">
        <f t="shared" si="31"/>
        <v>100</v>
      </c>
      <c r="AE70" s="48">
        <f t="shared" si="31"/>
        <v>0.216828107564322</v>
      </c>
    </row>
    <row r="71" spans="1:31" ht="12.75">
      <c r="A71" s="43" t="s">
        <v>173</v>
      </c>
      <c r="B71" s="10">
        <f>IF(B36=0,0,B58*100/B36)</f>
        <v>12.37169465026171</v>
      </c>
      <c r="C71" s="10">
        <f aca="true" t="shared" si="32" ref="C71:AE71">IF(C36=0,0,C58*100/C36)</f>
        <v>0.3580279261782419</v>
      </c>
      <c r="D71" s="10">
        <f t="shared" si="32"/>
        <v>4.63529389634276</v>
      </c>
      <c r="E71" s="10">
        <f t="shared" si="32"/>
        <v>0</v>
      </c>
      <c r="F71" s="10">
        <f t="shared" si="32"/>
        <v>0</v>
      </c>
      <c r="G71" s="10">
        <f t="shared" si="32"/>
        <v>0.5935020009496031</v>
      </c>
      <c r="H71" s="10">
        <f t="shared" si="32"/>
        <v>100</v>
      </c>
      <c r="I71" s="10">
        <f t="shared" si="32"/>
        <v>0</v>
      </c>
      <c r="J71" s="10">
        <f t="shared" si="32"/>
        <v>6.286783729803707</v>
      </c>
      <c r="K71" s="10">
        <f t="shared" si="32"/>
        <v>2.1900535091439237</v>
      </c>
      <c r="L71" s="10">
        <f t="shared" si="32"/>
        <v>2.1309988838180076</v>
      </c>
      <c r="M71" s="10">
        <f t="shared" si="32"/>
        <v>0</v>
      </c>
      <c r="N71" s="10">
        <f t="shared" si="32"/>
        <v>4.815097847100281</v>
      </c>
      <c r="O71" s="10">
        <f t="shared" si="32"/>
        <v>1.7260439623208566</v>
      </c>
      <c r="P71" s="10">
        <f t="shared" si="32"/>
        <v>22.56437215247284</v>
      </c>
      <c r="Q71" s="10">
        <f t="shared" si="32"/>
        <v>2.503659322488306</v>
      </c>
      <c r="R71" s="10">
        <f t="shared" si="32"/>
        <v>0</v>
      </c>
      <c r="S71" s="10">
        <f t="shared" si="32"/>
        <v>0</v>
      </c>
      <c r="T71" s="10">
        <f t="shared" si="32"/>
        <v>0</v>
      </c>
      <c r="U71" s="10">
        <f t="shared" si="32"/>
        <v>2.553116773290397</v>
      </c>
      <c r="V71" s="10">
        <f t="shared" si="32"/>
        <v>0.021396789118351113</v>
      </c>
      <c r="W71" s="10">
        <f t="shared" si="32"/>
        <v>13.977290282712808</v>
      </c>
      <c r="X71" s="10">
        <f t="shared" si="32"/>
        <v>0.045912869796608455</v>
      </c>
      <c r="Y71" s="10">
        <f t="shared" si="32"/>
        <v>0</v>
      </c>
      <c r="Z71" s="10">
        <f t="shared" si="32"/>
        <v>0</v>
      </c>
      <c r="AA71" s="10">
        <f t="shared" si="32"/>
        <v>5.22538842053926</v>
      </c>
      <c r="AB71" s="10">
        <f t="shared" si="32"/>
        <v>1.5667500171345479</v>
      </c>
      <c r="AC71" s="10">
        <f t="shared" si="32"/>
        <v>82.85345678603477</v>
      </c>
      <c r="AD71" s="10">
        <f t="shared" si="32"/>
        <v>0</v>
      </c>
      <c r="AE71" s="44">
        <f t="shared" si="32"/>
        <v>0</v>
      </c>
    </row>
    <row r="72" spans="1:31" ht="12.75">
      <c r="A72" s="43" t="s">
        <v>174</v>
      </c>
      <c r="B72" s="10">
        <f>IF(B36=0,0,B59*100/B36)</f>
        <v>40.038066752770035</v>
      </c>
      <c r="C72" s="10">
        <f aca="true" t="shared" si="33" ref="C72:AE72">IF(C36=0,0,C59*100/C36)</f>
        <v>70.77752064661044</v>
      </c>
      <c r="D72" s="10">
        <f t="shared" si="33"/>
        <v>71.34545591351748</v>
      </c>
      <c r="E72" s="10">
        <f t="shared" si="33"/>
        <v>49.481312849471706</v>
      </c>
      <c r="F72" s="10">
        <f t="shared" si="33"/>
        <v>32.5382305563767</v>
      </c>
      <c r="G72" s="10">
        <f t="shared" si="33"/>
        <v>0</v>
      </c>
      <c r="H72" s="10">
        <f t="shared" si="33"/>
        <v>0</v>
      </c>
      <c r="I72" s="10">
        <f t="shared" si="33"/>
        <v>90.85915823363345</v>
      </c>
      <c r="J72" s="10">
        <f t="shared" si="33"/>
        <v>70.31525802411224</v>
      </c>
      <c r="K72" s="10">
        <f t="shared" si="33"/>
        <v>52.40543163466706</v>
      </c>
      <c r="L72" s="10">
        <f t="shared" si="33"/>
        <v>0</v>
      </c>
      <c r="M72" s="10">
        <f t="shared" si="33"/>
        <v>78.3882783882784</v>
      </c>
      <c r="N72" s="10">
        <f t="shared" si="33"/>
        <v>57.49370563701828</v>
      </c>
      <c r="O72" s="10">
        <f t="shared" si="33"/>
        <v>67.82201321391348</v>
      </c>
      <c r="P72" s="10">
        <f t="shared" si="33"/>
        <v>29.037046199517594</v>
      </c>
      <c r="Q72" s="10">
        <f t="shared" si="33"/>
        <v>54.03824345859679</v>
      </c>
      <c r="R72" s="10">
        <f t="shared" si="33"/>
        <v>5.4256667808082275</v>
      </c>
      <c r="S72" s="10">
        <f t="shared" si="33"/>
        <v>14.827337351584179</v>
      </c>
      <c r="T72" s="10">
        <f t="shared" si="33"/>
        <v>37.281328641869806</v>
      </c>
      <c r="U72" s="10">
        <f t="shared" si="33"/>
        <v>23.142286541521145</v>
      </c>
      <c r="V72" s="10">
        <f t="shared" si="33"/>
        <v>20.37621424103648</v>
      </c>
      <c r="W72" s="10">
        <f t="shared" si="33"/>
        <v>39.444616097636334</v>
      </c>
      <c r="X72" s="10">
        <f t="shared" si="33"/>
        <v>39.694474549731055</v>
      </c>
      <c r="Y72" s="10">
        <f t="shared" si="33"/>
        <v>0</v>
      </c>
      <c r="Z72" s="10">
        <f t="shared" si="33"/>
        <v>1.3142429746767816</v>
      </c>
      <c r="AA72" s="10">
        <f t="shared" si="33"/>
        <v>0</v>
      </c>
      <c r="AB72" s="10">
        <f t="shared" si="33"/>
        <v>79.11132913519026</v>
      </c>
      <c r="AC72" s="10">
        <f t="shared" si="33"/>
        <v>0</v>
      </c>
      <c r="AD72" s="10">
        <f t="shared" si="33"/>
        <v>100</v>
      </c>
      <c r="AE72" s="44">
        <f t="shared" si="33"/>
        <v>0.216828107564322</v>
      </c>
    </row>
    <row r="73" spans="1:31" ht="12.75">
      <c r="A73" s="43" t="s">
        <v>175</v>
      </c>
      <c r="B73" s="10">
        <f>IF(B36=0,0,B60*100/B36)</f>
        <v>0</v>
      </c>
      <c r="C73" s="10">
        <f aca="true" t="shared" si="34" ref="C73:AE73">IF(C36=0,0,C60*100/C36)</f>
        <v>0</v>
      </c>
      <c r="D73" s="10">
        <f t="shared" si="34"/>
        <v>0</v>
      </c>
      <c r="E73" s="10">
        <f t="shared" si="34"/>
        <v>0</v>
      </c>
      <c r="F73" s="10">
        <f t="shared" si="34"/>
        <v>0</v>
      </c>
      <c r="G73" s="10">
        <f t="shared" si="34"/>
        <v>0</v>
      </c>
      <c r="H73" s="10">
        <f t="shared" si="34"/>
        <v>0</v>
      </c>
      <c r="I73" s="10">
        <f t="shared" si="34"/>
        <v>0</v>
      </c>
      <c r="J73" s="10">
        <f t="shared" si="34"/>
        <v>0</v>
      </c>
      <c r="K73" s="10">
        <f t="shared" si="34"/>
        <v>0</v>
      </c>
      <c r="L73" s="10">
        <f t="shared" si="34"/>
        <v>0</v>
      </c>
      <c r="M73" s="10">
        <f t="shared" si="34"/>
        <v>0</v>
      </c>
      <c r="N73" s="10">
        <f t="shared" si="34"/>
        <v>0</v>
      </c>
      <c r="O73" s="10">
        <f t="shared" si="34"/>
        <v>0</v>
      </c>
      <c r="P73" s="10">
        <f t="shared" si="34"/>
        <v>0</v>
      </c>
      <c r="Q73" s="10">
        <f t="shared" si="34"/>
        <v>0</v>
      </c>
      <c r="R73" s="10">
        <f t="shared" si="34"/>
        <v>6.395052578979297</v>
      </c>
      <c r="S73" s="10">
        <f t="shared" si="34"/>
        <v>0</v>
      </c>
      <c r="T73" s="10">
        <f t="shared" si="34"/>
        <v>0</v>
      </c>
      <c r="U73" s="10">
        <f t="shared" si="34"/>
        <v>0</v>
      </c>
      <c r="V73" s="10">
        <f t="shared" si="34"/>
        <v>0</v>
      </c>
      <c r="W73" s="10">
        <f t="shared" si="34"/>
        <v>0</v>
      </c>
      <c r="X73" s="10">
        <f t="shared" si="34"/>
        <v>0.04122764344140467</v>
      </c>
      <c r="Y73" s="10">
        <f t="shared" si="34"/>
        <v>0</v>
      </c>
      <c r="Z73" s="10">
        <f t="shared" si="34"/>
        <v>0</v>
      </c>
      <c r="AA73" s="10">
        <f t="shared" si="34"/>
        <v>0</v>
      </c>
      <c r="AB73" s="10">
        <f t="shared" si="34"/>
        <v>0</v>
      </c>
      <c r="AC73" s="10">
        <f t="shared" si="34"/>
        <v>0</v>
      </c>
      <c r="AD73" s="10">
        <f t="shared" si="34"/>
        <v>0</v>
      </c>
      <c r="AE73" s="44">
        <f t="shared" si="34"/>
        <v>0</v>
      </c>
    </row>
    <row r="74" spans="1:31" ht="12.75">
      <c r="A74" s="36" t="s">
        <v>165</v>
      </c>
      <c r="B74" s="14">
        <f>IF(B36=0,0,B61*100/B36)</f>
        <v>34.31445856841819</v>
      </c>
      <c r="C74" s="14">
        <f aca="true" t="shared" si="35" ref="C74:AE74">IF(C36=0,0,C61*100/C36)</f>
        <v>7.628795046013589</v>
      </c>
      <c r="D74" s="14">
        <f t="shared" si="35"/>
        <v>2.106951771064891</v>
      </c>
      <c r="E74" s="14">
        <f t="shared" si="35"/>
        <v>5.431524796091461</v>
      </c>
      <c r="F74" s="14">
        <f t="shared" si="35"/>
        <v>20.676165611554325</v>
      </c>
      <c r="G74" s="14">
        <f t="shared" si="35"/>
        <v>16.536661466458657</v>
      </c>
      <c r="H74" s="14">
        <f t="shared" si="35"/>
        <v>0</v>
      </c>
      <c r="I74" s="14">
        <f t="shared" si="35"/>
        <v>6.983710966044065</v>
      </c>
      <c r="J74" s="14">
        <f t="shared" si="35"/>
        <v>2.625941204064164</v>
      </c>
      <c r="K74" s="14">
        <f t="shared" si="35"/>
        <v>17.801966838514975</v>
      </c>
      <c r="L74" s="14">
        <f t="shared" si="35"/>
        <v>2.654873786941654</v>
      </c>
      <c r="M74" s="14">
        <f t="shared" si="35"/>
        <v>2.954822954822955</v>
      </c>
      <c r="N74" s="14">
        <f t="shared" si="35"/>
        <v>18.52662797020868</v>
      </c>
      <c r="O74" s="14">
        <f t="shared" si="35"/>
        <v>5.906277208772242</v>
      </c>
      <c r="P74" s="14">
        <f t="shared" si="35"/>
        <v>1.3400127816603788</v>
      </c>
      <c r="Q74" s="14">
        <f t="shared" si="35"/>
        <v>1.3738070775210192</v>
      </c>
      <c r="R74" s="14">
        <f t="shared" si="35"/>
        <v>5.154383441767816</v>
      </c>
      <c r="S74" s="14">
        <f t="shared" si="35"/>
        <v>12.166225359402128</v>
      </c>
      <c r="T74" s="14">
        <f t="shared" si="35"/>
        <v>5.853749303013583</v>
      </c>
      <c r="U74" s="14">
        <f t="shared" si="35"/>
        <v>0</v>
      </c>
      <c r="V74" s="14">
        <f t="shared" si="35"/>
        <v>0</v>
      </c>
      <c r="W74" s="14">
        <f t="shared" si="35"/>
        <v>4.055306658427313</v>
      </c>
      <c r="X74" s="14">
        <f t="shared" si="35"/>
        <v>1.0406643164052582</v>
      </c>
      <c r="Y74" s="14">
        <f t="shared" si="35"/>
        <v>41.20669406928949</v>
      </c>
      <c r="Z74" s="14">
        <f t="shared" si="35"/>
        <v>3.846564803932044</v>
      </c>
      <c r="AA74" s="14">
        <f t="shared" si="35"/>
        <v>91.29101929910124</v>
      </c>
      <c r="AB74" s="14">
        <f t="shared" si="35"/>
        <v>6.028284338654783</v>
      </c>
      <c r="AC74" s="14">
        <f t="shared" si="35"/>
        <v>5.579968608497248</v>
      </c>
      <c r="AD74" s="14">
        <f t="shared" si="35"/>
        <v>0</v>
      </c>
      <c r="AE74" s="48">
        <f t="shared" si="35"/>
        <v>0.5493955428150051</v>
      </c>
    </row>
    <row r="75" spans="1:31" ht="12.75">
      <c r="A75" s="36" t="s">
        <v>166</v>
      </c>
      <c r="B75" s="14">
        <f>IF(B36=0,0,B62*100/B36)</f>
        <v>5.937053905240976</v>
      </c>
      <c r="C75" s="14">
        <f aca="true" t="shared" si="36" ref="C75:AE75">IF(C36=0,0,C62*100/C36)</f>
        <v>14.051095985486867</v>
      </c>
      <c r="D75" s="14">
        <f t="shared" si="36"/>
        <v>0.42139035421297816</v>
      </c>
      <c r="E75" s="14">
        <f t="shared" si="36"/>
        <v>2.5869683318119496</v>
      </c>
      <c r="F75" s="14">
        <f t="shared" si="36"/>
        <v>19.029664569304746</v>
      </c>
      <c r="G75" s="14">
        <f t="shared" si="36"/>
        <v>5.57891880892627</v>
      </c>
      <c r="H75" s="14">
        <f t="shared" si="36"/>
        <v>0</v>
      </c>
      <c r="I75" s="14">
        <f t="shared" si="36"/>
        <v>2.157130800322491</v>
      </c>
      <c r="J75" s="14">
        <f t="shared" si="36"/>
        <v>14.014691729977804</v>
      </c>
      <c r="K75" s="14">
        <f t="shared" si="36"/>
        <v>1.136425097406039</v>
      </c>
      <c r="L75" s="14">
        <f t="shared" si="36"/>
        <v>1.4089248818631457</v>
      </c>
      <c r="M75" s="14">
        <f t="shared" si="36"/>
        <v>0</v>
      </c>
      <c r="N75" s="14">
        <f t="shared" si="36"/>
        <v>19.16456854567276</v>
      </c>
      <c r="O75" s="14">
        <f t="shared" si="36"/>
        <v>11.50695974880571</v>
      </c>
      <c r="P75" s="14">
        <f t="shared" si="36"/>
        <v>0.04123116251262705</v>
      </c>
      <c r="Q75" s="14">
        <f t="shared" si="36"/>
        <v>26.789238011659876</v>
      </c>
      <c r="R75" s="14">
        <f t="shared" si="36"/>
        <v>0.028936889497643878</v>
      </c>
      <c r="S75" s="14">
        <f t="shared" si="36"/>
        <v>1.4244785512059686</v>
      </c>
      <c r="T75" s="14">
        <f t="shared" si="36"/>
        <v>2.4260538778045184</v>
      </c>
      <c r="U75" s="14">
        <f t="shared" si="36"/>
        <v>15.75168535568052</v>
      </c>
      <c r="V75" s="14">
        <f t="shared" si="36"/>
        <v>7.140536464576133</v>
      </c>
      <c r="W75" s="14">
        <f t="shared" si="36"/>
        <v>9.083886914877182</v>
      </c>
      <c r="X75" s="14">
        <f t="shared" si="36"/>
        <v>4.072530263068884</v>
      </c>
      <c r="Y75" s="14">
        <f t="shared" si="36"/>
        <v>58.79330593071051</v>
      </c>
      <c r="Z75" s="14">
        <f t="shared" si="36"/>
        <v>20.108986002778074</v>
      </c>
      <c r="AA75" s="14">
        <f t="shared" si="36"/>
        <v>0.8708980700898766</v>
      </c>
      <c r="AB75" s="14">
        <f t="shared" si="36"/>
        <v>7.786272812426238</v>
      </c>
      <c r="AC75" s="14">
        <f t="shared" si="36"/>
        <v>11.56657460546798</v>
      </c>
      <c r="AD75" s="14">
        <f t="shared" si="36"/>
        <v>0</v>
      </c>
      <c r="AE75" s="48">
        <f t="shared" si="36"/>
        <v>0.03662636952100034</v>
      </c>
    </row>
    <row r="76" spans="1:31" ht="12.75">
      <c r="A76" s="36" t="s">
        <v>167</v>
      </c>
      <c r="B76" s="14">
        <f>IF(B36=0,0,B63*100/B36)</f>
        <v>0</v>
      </c>
      <c r="C76" s="14">
        <f aca="true" t="shared" si="37" ref="C76:AE76">IF(C36=0,0,C63*100/C36)</f>
        <v>0</v>
      </c>
      <c r="D76" s="14">
        <f t="shared" si="37"/>
        <v>0</v>
      </c>
      <c r="E76" s="14">
        <f t="shared" si="37"/>
        <v>0</v>
      </c>
      <c r="F76" s="14">
        <f t="shared" si="37"/>
        <v>0</v>
      </c>
      <c r="G76" s="14">
        <f t="shared" si="37"/>
        <v>0</v>
      </c>
      <c r="H76" s="14">
        <f t="shared" si="37"/>
        <v>0</v>
      </c>
      <c r="I76" s="14">
        <f t="shared" si="37"/>
        <v>0</v>
      </c>
      <c r="J76" s="14">
        <f t="shared" si="37"/>
        <v>0</v>
      </c>
      <c r="K76" s="14">
        <f t="shared" si="37"/>
        <v>0</v>
      </c>
      <c r="L76" s="14">
        <f t="shared" si="37"/>
        <v>0</v>
      </c>
      <c r="M76" s="14">
        <f t="shared" si="37"/>
        <v>0</v>
      </c>
      <c r="N76" s="14">
        <f t="shared" si="37"/>
        <v>0</v>
      </c>
      <c r="O76" s="14">
        <f t="shared" si="37"/>
        <v>0</v>
      </c>
      <c r="P76" s="14">
        <f t="shared" si="37"/>
        <v>0</v>
      </c>
      <c r="Q76" s="14">
        <f t="shared" si="37"/>
        <v>0</v>
      </c>
      <c r="R76" s="14">
        <f t="shared" si="37"/>
        <v>0</v>
      </c>
      <c r="S76" s="14">
        <f t="shared" si="37"/>
        <v>0</v>
      </c>
      <c r="T76" s="14">
        <f t="shared" si="37"/>
        <v>0</v>
      </c>
      <c r="U76" s="14">
        <f t="shared" si="37"/>
        <v>0</v>
      </c>
      <c r="V76" s="14">
        <f t="shared" si="37"/>
        <v>0</v>
      </c>
      <c r="W76" s="14">
        <f t="shared" si="37"/>
        <v>0</v>
      </c>
      <c r="X76" s="14">
        <f t="shared" si="37"/>
        <v>0.017339643068966362</v>
      </c>
      <c r="Y76" s="14">
        <f t="shared" si="37"/>
        <v>0</v>
      </c>
      <c r="Z76" s="14">
        <f t="shared" si="37"/>
        <v>0</v>
      </c>
      <c r="AA76" s="14">
        <f t="shared" si="37"/>
        <v>0</v>
      </c>
      <c r="AB76" s="14">
        <f t="shared" si="37"/>
        <v>0</v>
      </c>
      <c r="AC76" s="14">
        <f t="shared" si="37"/>
        <v>0</v>
      </c>
      <c r="AD76" s="14">
        <f t="shared" si="37"/>
        <v>0</v>
      </c>
      <c r="AE76" s="48">
        <f t="shared" si="37"/>
        <v>0</v>
      </c>
    </row>
    <row r="77" spans="1:31" ht="12.75">
      <c r="A77" s="34" t="s">
        <v>176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39"/>
    </row>
    <row r="78" spans="1:31" ht="12.75">
      <c r="A78" s="43" t="s">
        <v>177</v>
      </c>
      <c r="B78" s="12">
        <v>363860000</v>
      </c>
      <c r="C78" s="12">
        <v>340076500</v>
      </c>
      <c r="D78" s="12">
        <v>1504646899</v>
      </c>
      <c r="E78" s="12">
        <v>1163615860</v>
      </c>
      <c r="F78" s="12">
        <v>131930000</v>
      </c>
      <c r="G78" s="12">
        <v>4071670064</v>
      </c>
      <c r="H78" s="12">
        <v>67468000</v>
      </c>
      <c r="I78" s="12">
        <v>111658703</v>
      </c>
      <c r="J78" s="12">
        <v>1137024000</v>
      </c>
      <c r="K78" s="12">
        <v>123193000</v>
      </c>
      <c r="L78" s="12">
        <v>2448701000</v>
      </c>
      <c r="M78" s="12">
        <v>40950000</v>
      </c>
      <c r="N78" s="12">
        <v>0</v>
      </c>
      <c r="O78" s="12">
        <v>44684000</v>
      </c>
      <c r="P78" s="12">
        <v>6356849000</v>
      </c>
      <c r="Q78" s="12">
        <v>125577164</v>
      </c>
      <c r="R78" s="12">
        <v>1456658117</v>
      </c>
      <c r="S78" s="12">
        <v>200084956</v>
      </c>
      <c r="T78" s="12">
        <v>910391000</v>
      </c>
      <c r="U78" s="12">
        <v>129168000</v>
      </c>
      <c r="V78" s="12">
        <v>842213619</v>
      </c>
      <c r="W78" s="12">
        <v>0</v>
      </c>
      <c r="X78" s="12">
        <v>928493768</v>
      </c>
      <c r="Y78" s="12">
        <v>64846924</v>
      </c>
      <c r="Z78" s="12">
        <v>820000000</v>
      </c>
      <c r="AA78" s="12">
        <v>709003</v>
      </c>
      <c r="AB78" s="12">
        <v>428386572</v>
      </c>
      <c r="AC78" s="12">
        <v>80062152</v>
      </c>
      <c r="AD78" s="12">
        <v>0</v>
      </c>
      <c r="AE78" s="46">
        <v>4125178000</v>
      </c>
    </row>
    <row r="79" spans="1:31" ht="12.75">
      <c r="A79" s="43" t="s">
        <v>178</v>
      </c>
      <c r="B79" s="12">
        <v>29850000</v>
      </c>
      <c r="C79" s="12">
        <v>0</v>
      </c>
      <c r="D79" s="12">
        <v>8000000</v>
      </c>
      <c r="E79" s="12">
        <v>0</v>
      </c>
      <c r="F79" s="12">
        <v>5026849</v>
      </c>
      <c r="G79" s="12">
        <v>0</v>
      </c>
      <c r="H79" s="12">
        <v>0</v>
      </c>
      <c r="I79" s="12">
        <v>8462950</v>
      </c>
      <c r="J79" s="12">
        <v>0</v>
      </c>
      <c r="K79" s="12">
        <v>0</v>
      </c>
      <c r="L79" s="12">
        <v>20000000</v>
      </c>
      <c r="M79" s="12">
        <v>0</v>
      </c>
      <c r="N79" s="12">
        <v>0</v>
      </c>
      <c r="O79" s="12">
        <v>0</v>
      </c>
      <c r="P79" s="12">
        <v>113800000</v>
      </c>
      <c r="Q79" s="12">
        <v>0</v>
      </c>
      <c r="R79" s="12">
        <v>34669000</v>
      </c>
      <c r="S79" s="12">
        <v>30961744</v>
      </c>
      <c r="T79" s="12">
        <v>0</v>
      </c>
      <c r="U79" s="12">
        <v>0</v>
      </c>
      <c r="V79" s="12">
        <v>53035354</v>
      </c>
      <c r="W79" s="12">
        <v>0</v>
      </c>
      <c r="X79" s="12">
        <v>19623417</v>
      </c>
      <c r="Y79" s="12">
        <v>0</v>
      </c>
      <c r="Z79" s="12">
        <v>0</v>
      </c>
      <c r="AA79" s="12">
        <v>4000000</v>
      </c>
      <c r="AB79" s="12">
        <v>5000000</v>
      </c>
      <c r="AC79" s="12">
        <v>0</v>
      </c>
      <c r="AD79" s="12">
        <v>0</v>
      </c>
      <c r="AE79" s="46">
        <v>0</v>
      </c>
    </row>
    <row r="80" spans="1:31" ht="12.75">
      <c r="A80" s="43" t="s">
        <v>179</v>
      </c>
      <c r="B80" s="12">
        <v>6945000</v>
      </c>
      <c r="C80" s="12">
        <v>0</v>
      </c>
      <c r="D80" s="12">
        <v>108845018</v>
      </c>
      <c r="E80" s="12">
        <v>12650000</v>
      </c>
      <c r="F80" s="12">
        <v>1795000</v>
      </c>
      <c r="G80" s="12">
        <v>44380007</v>
      </c>
      <c r="H80" s="12">
        <v>0</v>
      </c>
      <c r="I80" s="12">
        <v>7013260</v>
      </c>
      <c r="J80" s="12">
        <v>0</v>
      </c>
      <c r="K80" s="12">
        <v>0</v>
      </c>
      <c r="L80" s="12">
        <v>57737000</v>
      </c>
      <c r="M80" s="12">
        <v>5480900</v>
      </c>
      <c r="N80" s="12">
        <v>2937000</v>
      </c>
      <c r="O80" s="12">
        <v>0</v>
      </c>
      <c r="P80" s="12">
        <v>84348000</v>
      </c>
      <c r="Q80" s="12">
        <v>4026527</v>
      </c>
      <c r="R80" s="12">
        <v>0</v>
      </c>
      <c r="S80" s="12">
        <v>20300517</v>
      </c>
      <c r="T80" s="12">
        <v>0</v>
      </c>
      <c r="U80" s="12">
        <v>9508550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17576692</v>
      </c>
      <c r="AC80" s="12">
        <v>588980</v>
      </c>
      <c r="AD80" s="12">
        <v>0</v>
      </c>
      <c r="AE80" s="46">
        <v>0</v>
      </c>
    </row>
    <row r="81" spans="1:31" ht="12.75">
      <c r="A81" s="43" t="s">
        <v>180</v>
      </c>
      <c r="B81" s="10">
        <f>IF(B164=0,0,B79*100/B164)</f>
        <v>165.83333333333334</v>
      </c>
      <c r="C81" s="10">
        <f aca="true" t="shared" si="38" ref="C81:AE81">IF(C164=0,0,C79*100/C164)</f>
        <v>0</v>
      </c>
      <c r="D81" s="10">
        <f t="shared" si="38"/>
        <v>7.53861355605363</v>
      </c>
      <c r="E81" s="10">
        <f t="shared" si="38"/>
        <v>0</v>
      </c>
      <c r="F81" s="10">
        <f t="shared" si="38"/>
        <v>91.39725454545454</v>
      </c>
      <c r="G81" s="10">
        <f t="shared" si="38"/>
        <v>0</v>
      </c>
      <c r="H81" s="10">
        <f t="shared" si="38"/>
        <v>0</v>
      </c>
      <c r="I81" s="10">
        <f t="shared" si="38"/>
        <v>261.22320347410704</v>
      </c>
      <c r="J81" s="10">
        <f t="shared" si="38"/>
        <v>0</v>
      </c>
      <c r="K81" s="10">
        <f t="shared" si="38"/>
        <v>0</v>
      </c>
      <c r="L81" s="10">
        <f t="shared" si="38"/>
        <v>21.05263157894737</v>
      </c>
      <c r="M81" s="10">
        <f t="shared" si="38"/>
        <v>0</v>
      </c>
      <c r="N81" s="10">
        <f t="shared" si="38"/>
        <v>0</v>
      </c>
      <c r="O81" s="10">
        <f t="shared" si="38"/>
        <v>0</v>
      </c>
      <c r="P81" s="10">
        <f t="shared" si="38"/>
        <v>60.85652293956685</v>
      </c>
      <c r="Q81" s="10">
        <f t="shared" si="38"/>
        <v>0</v>
      </c>
      <c r="R81" s="10">
        <f t="shared" si="38"/>
        <v>36.67711185194596</v>
      </c>
      <c r="S81" s="10">
        <f t="shared" si="38"/>
        <v>148.96423486468376</v>
      </c>
      <c r="T81" s="10">
        <f t="shared" si="38"/>
        <v>0</v>
      </c>
      <c r="U81" s="10">
        <f t="shared" si="38"/>
        <v>0</v>
      </c>
      <c r="V81" s="10">
        <f t="shared" si="38"/>
        <v>141.3547922166389</v>
      </c>
      <c r="W81" s="10">
        <f t="shared" si="38"/>
        <v>0</v>
      </c>
      <c r="X81" s="10">
        <f t="shared" si="38"/>
        <v>38.29584925959321</v>
      </c>
      <c r="Y81" s="10">
        <f t="shared" si="38"/>
        <v>0</v>
      </c>
      <c r="Z81" s="10">
        <f t="shared" si="38"/>
        <v>0</v>
      </c>
      <c r="AA81" s="10">
        <f t="shared" si="38"/>
        <v>44.943820224719104</v>
      </c>
      <c r="AB81" s="10">
        <f t="shared" si="38"/>
        <v>90.9090909090909</v>
      </c>
      <c r="AC81" s="10">
        <f t="shared" si="38"/>
        <v>0</v>
      </c>
      <c r="AD81" s="10">
        <f t="shared" si="38"/>
        <v>0</v>
      </c>
      <c r="AE81" s="44">
        <f t="shared" si="38"/>
        <v>0</v>
      </c>
    </row>
    <row r="82" spans="1:31" ht="12.75">
      <c r="A82" s="43" t="s">
        <v>181</v>
      </c>
      <c r="B82" s="10">
        <f>IF(B78=0,0,B80*100/B78)</f>
        <v>1.908701148793492</v>
      </c>
      <c r="C82" s="10">
        <f aca="true" t="shared" si="39" ref="C82:AE82">IF(C78=0,0,C80*100/C78)</f>
        <v>0</v>
      </c>
      <c r="D82" s="10">
        <f t="shared" si="39"/>
        <v>7.2339243228653345</v>
      </c>
      <c r="E82" s="10">
        <f t="shared" si="39"/>
        <v>1.0871285305444358</v>
      </c>
      <c r="F82" s="10">
        <f t="shared" si="39"/>
        <v>1.3605699992420224</v>
      </c>
      <c r="G82" s="10">
        <f t="shared" si="39"/>
        <v>1.0899706091706551</v>
      </c>
      <c r="H82" s="10">
        <f t="shared" si="39"/>
        <v>0</v>
      </c>
      <c r="I82" s="10">
        <f t="shared" si="39"/>
        <v>6.280979280226817</v>
      </c>
      <c r="J82" s="10">
        <f t="shared" si="39"/>
        <v>0</v>
      </c>
      <c r="K82" s="10">
        <f t="shared" si="39"/>
        <v>0</v>
      </c>
      <c r="L82" s="10">
        <f t="shared" si="39"/>
        <v>2.3578623931627423</v>
      </c>
      <c r="M82" s="10">
        <f t="shared" si="39"/>
        <v>13.384371184371185</v>
      </c>
      <c r="N82" s="10">
        <f t="shared" si="39"/>
        <v>0</v>
      </c>
      <c r="O82" s="10">
        <f t="shared" si="39"/>
        <v>0</v>
      </c>
      <c r="P82" s="10">
        <f t="shared" si="39"/>
        <v>1.3268838067413589</v>
      </c>
      <c r="Q82" s="10">
        <f t="shared" si="39"/>
        <v>3.206416574274603</v>
      </c>
      <c r="R82" s="10">
        <f t="shared" si="39"/>
        <v>0</v>
      </c>
      <c r="S82" s="10">
        <f t="shared" si="39"/>
        <v>10.145948703909554</v>
      </c>
      <c r="T82" s="10">
        <f t="shared" si="39"/>
        <v>0</v>
      </c>
      <c r="U82" s="10">
        <f t="shared" si="39"/>
        <v>7.361382076055989</v>
      </c>
      <c r="V82" s="10">
        <f t="shared" si="39"/>
        <v>0</v>
      </c>
      <c r="W82" s="10">
        <f t="shared" si="39"/>
        <v>0</v>
      </c>
      <c r="X82" s="10">
        <f t="shared" si="39"/>
        <v>0</v>
      </c>
      <c r="Y82" s="10">
        <f t="shared" si="39"/>
        <v>0</v>
      </c>
      <c r="Z82" s="10">
        <f t="shared" si="39"/>
        <v>0</v>
      </c>
      <c r="AA82" s="10">
        <f t="shared" si="39"/>
        <v>0</v>
      </c>
      <c r="AB82" s="10">
        <f t="shared" si="39"/>
        <v>4.102997887618195</v>
      </c>
      <c r="AC82" s="10">
        <f t="shared" si="39"/>
        <v>0.7356534708185211</v>
      </c>
      <c r="AD82" s="10">
        <f t="shared" si="39"/>
        <v>0</v>
      </c>
      <c r="AE82" s="44">
        <f t="shared" si="39"/>
        <v>0</v>
      </c>
    </row>
    <row r="83" spans="1:31" ht="12.75">
      <c r="A83" s="43" t="s">
        <v>182</v>
      </c>
      <c r="B83" s="10">
        <f>IF(B78=0,0,(B80+B79)*100/B78)</f>
        <v>10.11240587038971</v>
      </c>
      <c r="C83" s="10">
        <f aca="true" t="shared" si="40" ref="C83:AE83">IF(C78=0,0,(C80+C79)*100/C78)</f>
        <v>0</v>
      </c>
      <c r="D83" s="10">
        <f t="shared" si="40"/>
        <v>7.765610528134947</v>
      </c>
      <c r="E83" s="10">
        <f t="shared" si="40"/>
        <v>1.0871285305444358</v>
      </c>
      <c r="F83" s="10">
        <f t="shared" si="40"/>
        <v>5.170809520200106</v>
      </c>
      <c r="G83" s="10">
        <f t="shared" si="40"/>
        <v>1.0899706091706551</v>
      </c>
      <c r="H83" s="10">
        <f t="shared" si="40"/>
        <v>0</v>
      </c>
      <c r="I83" s="10">
        <f t="shared" si="40"/>
        <v>13.860281002905792</v>
      </c>
      <c r="J83" s="10">
        <f t="shared" si="40"/>
        <v>0</v>
      </c>
      <c r="K83" s="10">
        <f t="shared" si="40"/>
        <v>0</v>
      </c>
      <c r="L83" s="10">
        <f t="shared" si="40"/>
        <v>3.1746219730379495</v>
      </c>
      <c r="M83" s="10">
        <f t="shared" si="40"/>
        <v>13.384371184371185</v>
      </c>
      <c r="N83" s="10">
        <f t="shared" si="40"/>
        <v>0</v>
      </c>
      <c r="O83" s="10">
        <f t="shared" si="40"/>
        <v>0</v>
      </c>
      <c r="P83" s="10">
        <f t="shared" si="40"/>
        <v>3.117078917558054</v>
      </c>
      <c r="Q83" s="10">
        <f t="shared" si="40"/>
        <v>3.206416574274603</v>
      </c>
      <c r="R83" s="10">
        <f t="shared" si="40"/>
        <v>2.3800368525320894</v>
      </c>
      <c r="S83" s="10">
        <f t="shared" si="40"/>
        <v>25.620247531253675</v>
      </c>
      <c r="T83" s="10">
        <f t="shared" si="40"/>
        <v>0</v>
      </c>
      <c r="U83" s="10">
        <f t="shared" si="40"/>
        <v>7.361382076055989</v>
      </c>
      <c r="V83" s="10">
        <f t="shared" si="40"/>
        <v>6.297138018614729</v>
      </c>
      <c r="W83" s="10">
        <f t="shared" si="40"/>
        <v>0</v>
      </c>
      <c r="X83" s="10">
        <f t="shared" si="40"/>
        <v>2.1134678202815897</v>
      </c>
      <c r="Y83" s="10">
        <f t="shared" si="40"/>
        <v>0</v>
      </c>
      <c r="Z83" s="10">
        <f t="shared" si="40"/>
        <v>0</v>
      </c>
      <c r="AA83" s="10">
        <f t="shared" si="40"/>
        <v>564.1725070274738</v>
      </c>
      <c r="AB83" s="10">
        <f t="shared" si="40"/>
        <v>5.270167992100369</v>
      </c>
      <c r="AC83" s="10">
        <f t="shared" si="40"/>
        <v>0.7356534708185211</v>
      </c>
      <c r="AD83" s="10">
        <f t="shared" si="40"/>
        <v>0</v>
      </c>
      <c r="AE83" s="44">
        <f t="shared" si="40"/>
        <v>0</v>
      </c>
    </row>
    <row r="84" spans="1:31" ht="12.75">
      <c r="A84" s="43" t="s">
        <v>183</v>
      </c>
      <c r="B84" s="10">
        <f>IF(B78=0,0,B164*100/B78)</f>
        <v>4.946957621063047</v>
      </c>
      <c r="C84" s="10">
        <f aca="true" t="shared" si="41" ref="C84:AE84">IF(C78=0,0,C164*100/C78)</f>
        <v>2.538160678553208</v>
      </c>
      <c r="D84" s="10">
        <f t="shared" si="41"/>
        <v>7.052838049281089</v>
      </c>
      <c r="E84" s="10">
        <f t="shared" si="41"/>
        <v>0.4636262004885358</v>
      </c>
      <c r="F84" s="10">
        <f t="shared" si="41"/>
        <v>4.168877435003411</v>
      </c>
      <c r="G84" s="10">
        <f t="shared" si="41"/>
        <v>3.164658775750942</v>
      </c>
      <c r="H84" s="10">
        <f t="shared" si="41"/>
        <v>9.524041026857176</v>
      </c>
      <c r="I84" s="10">
        <f t="shared" si="41"/>
        <v>2.901465728112568</v>
      </c>
      <c r="J84" s="10">
        <f t="shared" si="41"/>
        <v>2.200035619300912</v>
      </c>
      <c r="K84" s="10">
        <f t="shared" si="41"/>
        <v>48.70406597777471</v>
      </c>
      <c r="L84" s="10">
        <f t="shared" si="41"/>
        <v>3.8796080044072347</v>
      </c>
      <c r="M84" s="10">
        <f t="shared" si="41"/>
        <v>1.5531135531135531</v>
      </c>
      <c r="N84" s="10">
        <f t="shared" si="41"/>
        <v>0</v>
      </c>
      <c r="O84" s="10">
        <f t="shared" si="41"/>
        <v>10.294512577208843</v>
      </c>
      <c r="P84" s="10">
        <f t="shared" si="41"/>
        <v>2.941665123711449</v>
      </c>
      <c r="Q84" s="10">
        <f t="shared" si="41"/>
        <v>51.761003298338544</v>
      </c>
      <c r="R84" s="10">
        <f t="shared" si="41"/>
        <v>6.489161039014071</v>
      </c>
      <c r="S84" s="10">
        <f t="shared" si="41"/>
        <v>10.38792891555525</v>
      </c>
      <c r="T84" s="10">
        <f t="shared" si="41"/>
        <v>0.9456657633917734</v>
      </c>
      <c r="U84" s="10">
        <f t="shared" si="41"/>
        <v>13.168527034559643</v>
      </c>
      <c r="V84" s="10">
        <f t="shared" si="41"/>
        <v>4.454845796075877</v>
      </c>
      <c r="W84" s="10">
        <f t="shared" si="41"/>
        <v>0</v>
      </c>
      <c r="X84" s="10">
        <f t="shared" si="41"/>
        <v>5.5187908380231585</v>
      </c>
      <c r="Y84" s="10">
        <f t="shared" si="41"/>
        <v>11.380647754394642</v>
      </c>
      <c r="Z84" s="10">
        <f t="shared" si="41"/>
        <v>0.29951951219512196</v>
      </c>
      <c r="AA84" s="10">
        <f t="shared" si="41"/>
        <v>1255.2838281361292</v>
      </c>
      <c r="AB84" s="10">
        <f t="shared" si="41"/>
        <v>1.2838871149303905</v>
      </c>
      <c r="AC84" s="10">
        <f t="shared" si="41"/>
        <v>2.277980237153755</v>
      </c>
      <c r="AD84" s="10">
        <f t="shared" si="41"/>
        <v>0</v>
      </c>
      <c r="AE84" s="44">
        <f t="shared" si="41"/>
        <v>0</v>
      </c>
    </row>
    <row r="85" spans="1:31" ht="12.75">
      <c r="A85" s="34" t="s">
        <v>184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39"/>
    </row>
    <row r="86" spans="1:31" ht="12.75">
      <c r="A86" s="36" t="s">
        <v>185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40"/>
    </row>
    <row r="87" spans="1:31" ht="12.75">
      <c r="A87" s="41" t="s">
        <v>186</v>
      </c>
      <c r="B87" s="15">
        <v>-43.6</v>
      </c>
      <c r="C87" s="15">
        <v>0</v>
      </c>
      <c r="D87" s="15">
        <v>177.3</v>
      </c>
      <c r="E87" s="15">
        <v>0</v>
      </c>
      <c r="F87" s="15">
        <v>0</v>
      </c>
      <c r="G87" s="15">
        <v>0</v>
      </c>
      <c r="H87" s="15">
        <v>-99.2</v>
      </c>
      <c r="I87" s="15">
        <v>0</v>
      </c>
      <c r="J87" s="15">
        <v>1380.3</v>
      </c>
      <c r="K87" s="15">
        <v>-100</v>
      </c>
      <c r="L87" s="15">
        <v>0</v>
      </c>
      <c r="M87" s="15">
        <v>0</v>
      </c>
      <c r="N87" s="15">
        <v>0</v>
      </c>
      <c r="O87" s="15">
        <v>5.9</v>
      </c>
      <c r="P87" s="15">
        <v>5.9</v>
      </c>
      <c r="Q87" s="15">
        <v>0</v>
      </c>
      <c r="R87" s="15">
        <v>0</v>
      </c>
      <c r="S87" s="15">
        <v>5.7</v>
      </c>
      <c r="T87" s="15">
        <v>6.3</v>
      </c>
      <c r="U87" s="15">
        <v>10</v>
      </c>
      <c r="V87" s="15">
        <v>5.8</v>
      </c>
      <c r="W87" s="15">
        <v>3621200</v>
      </c>
      <c r="X87" s="15">
        <v>6</v>
      </c>
      <c r="Y87" s="15">
        <v>0</v>
      </c>
      <c r="Z87" s="15">
        <v>6</v>
      </c>
      <c r="AA87" s="15">
        <v>8</v>
      </c>
      <c r="AB87" s="15">
        <v>0</v>
      </c>
      <c r="AC87" s="15">
        <v>0</v>
      </c>
      <c r="AD87" s="15">
        <v>6.8</v>
      </c>
      <c r="AE87" s="49">
        <v>0</v>
      </c>
    </row>
    <row r="88" spans="1:31" ht="12.75">
      <c r="A88" s="43" t="s">
        <v>187</v>
      </c>
      <c r="B88" s="16">
        <v>0</v>
      </c>
      <c r="C88" s="16">
        <v>0</v>
      </c>
      <c r="D88" s="16">
        <v>17.5</v>
      </c>
      <c r="E88" s="16">
        <v>0</v>
      </c>
      <c r="F88" s="16">
        <v>0</v>
      </c>
      <c r="G88" s="16">
        <v>0</v>
      </c>
      <c r="H88" s="16">
        <v>-99.8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11</v>
      </c>
      <c r="P88" s="16">
        <v>0</v>
      </c>
      <c r="Q88" s="16">
        <v>0</v>
      </c>
      <c r="R88" s="16">
        <v>0</v>
      </c>
      <c r="S88" s="16">
        <v>11</v>
      </c>
      <c r="T88" s="16">
        <v>15</v>
      </c>
      <c r="U88" s="16">
        <v>10</v>
      </c>
      <c r="V88" s="16">
        <v>0</v>
      </c>
      <c r="W88" s="16">
        <v>-71.2</v>
      </c>
      <c r="X88" s="16">
        <v>11</v>
      </c>
      <c r="Y88" s="16">
        <v>0</v>
      </c>
      <c r="Z88" s="16">
        <v>5.9</v>
      </c>
      <c r="AA88" s="16">
        <v>8</v>
      </c>
      <c r="AB88" s="16">
        <v>0</v>
      </c>
      <c r="AC88" s="16">
        <v>0</v>
      </c>
      <c r="AD88" s="16">
        <v>0</v>
      </c>
      <c r="AE88" s="50">
        <v>0</v>
      </c>
    </row>
    <row r="89" spans="1:31" ht="12.75">
      <c r="A89" s="43" t="s">
        <v>188</v>
      </c>
      <c r="B89" s="16">
        <v>0</v>
      </c>
      <c r="C89" s="16">
        <v>15</v>
      </c>
      <c r="D89" s="16">
        <v>18</v>
      </c>
      <c r="E89" s="16">
        <v>-100</v>
      </c>
      <c r="F89" s="16">
        <v>0</v>
      </c>
      <c r="G89" s="16">
        <v>0</v>
      </c>
      <c r="H89" s="16">
        <v>-99.9</v>
      </c>
      <c r="I89" s="16">
        <v>0</v>
      </c>
      <c r="J89" s="16">
        <v>0</v>
      </c>
      <c r="K89" s="16">
        <v>-100</v>
      </c>
      <c r="L89" s="16">
        <v>0</v>
      </c>
      <c r="M89" s="16">
        <v>0</v>
      </c>
      <c r="N89" s="16">
        <v>0</v>
      </c>
      <c r="O89" s="16">
        <v>11</v>
      </c>
      <c r="P89" s="16">
        <v>11</v>
      </c>
      <c r="Q89" s="16">
        <v>0</v>
      </c>
      <c r="R89" s="16">
        <v>0</v>
      </c>
      <c r="S89" s="16">
        <v>13.3</v>
      </c>
      <c r="T89" s="16">
        <v>11</v>
      </c>
      <c r="U89" s="16">
        <v>16</v>
      </c>
      <c r="V89" s="16">
        <v>-2.4</v>
      </c>
      <c r="W89" s="16">
        <v>28.5</v>
      </c>
      <c r="X89" s="16">
        <v>11</v>
      </c>
      <c r="Y89" s="16">
        <v>0</v>
      </c>
      <c r="Z89" s="16">
        <v>11</v>
      </c>
      <c r="AA89" s="16">
        <v>9</v>
      </c>
      <c r="AB89" s="16">
        <v>0</v>
      </c>
      <c r="AC89" s="16">
        <v>0</v>
      </c>
      <c r="AD89" s="16">
        <v>0</v>
      </c>
      <c r="AE89" s="50">
        <v>0</v>
      </c>
    </row>
    <row r="90" spans="1:31" ht="12.75">
      <c r="A90" s="43" t="s">
        <v>189</v>
      </c>
      <c r="B90" s="16">
        <v>0</v>
      </c>
      <c r="C90" s="16">
        <v>-5.9</v>
      </c>
      <c r="D90" s="16">
        <v>0</v>
      </c>
      <c r="E90" s="16">
        <v>0</v>
      </c>
      <c r="F90" s="16">
        <v>0</v>
      </c>
      <c r="G90" s="16">
        <v>0</v>
      </c>
      <c r="H90" s="16">
        <v>-99.9</v>
      </c>
      <c r="I90" s="16">
        <v>0</v>
      </c>
      <c r="J90" s="16">
        <v>-100</v>
      </c>
      <c r="K90" s="16">
        <v>0</v>
      </c>
      <c r="L90" s="16">
        <v>0</v>
      </c>
      <c r="M90" s="16">
        <v>0</v>
      </c>
      <c r="N90" s="16">
        <v>0</v>
      </c>
      <c r="O90" s="16">
        <v>5.9</v>
      </c>
      <c r="P90" s="16">
        <v>0</v>
      </c>
      <c r="Q90" s="16">
        <v>0</v>
      </c>
      <c r="R90" s="16">
        <v>5</v>
      </c>
      <c r="S90" s="16">
        <v>10</v>
      </c>
      <c r="T90" s="16">
        <v>7.9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50">
        <v>0</v>
      </c>
    </row>
    <row r="91" spans="1:31" ht="12.75">
      <c r="A91" s="43" t="s">
        <v>190</v>
      </c>
      <c r="B91" s="16">
        <v>0</v>
      </c>
      <c r="C91" s="16">
        <v>-13.5</v>
      </c>
      <c r="D91" s="16">
        <v>0</v>
      </c>
      <c r="E91" s="16">
        <v>-100</v>
      </c>
      <c r="F91" s="16">
        <v>-100</v>
      </c>
      <c r="G91" s="16">
        <v>0</v>
      </c>
      <c r="H91" s="16">
        <v>-99.9</v>
      </c>
      <c r="I91" s="16">
        <v>0</v>
      </c>
      <c r="J91" s="16">
        <v>-100</v>
      </c>
      <c r="K91" s="16">
        <v>-100</v>
      </c>
      <c r="L91" s="16">
        <v>0</v>
      </c>
      <c r="M91" s="16">
        <v>0</v>
      </c>
      <c r="N91" s="16">
        <v>0</v>
      </c>
      <c r="O91" s="16">
        <v>5.9</v>
      </c>
      <c r="P91" s="16">
        <v>18</v>
      </c>
      <c r="Q91" s="16">
        <v>0</v>
      </c>
      <c r="R91" s="16">
        <v>-29.9</v>
      </c>
      <c r="S91" s="16">
        <v>13.6</v>
      </c>
      <c r="T91" s="16">
        <v>8</v>
      </c>
      <c r="U91" s="16">
        <v>10</v>
      </c>
      <c r="V91" s="16">
        <v>8</v>
      </c>
      <c r="W91" s="16">
        <v>32.3</v>
      </c>
      <c r="X91" s="16">
        <v>9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5.5</v>
      </c>
      <c r="AE91" s="50">
        <v>0</v>
      </c>
    </row>
    <row r="92" spans="1:31" ht="12.75">
      <c r="A92" s="43" t="s">
        <v>191</v>
      </c>
      <c r="B92" s="16">
        <v>0</v>
      </c>
      <c r="C92" s="16">
        <v>5.4</v>
      </c>
      <c r="D92" s="16">
        <v>0</v>
      </c>
      <c r="E92" s="16">
        <v>-100</v>
      </c>
      <c r="F92" s="16">
        <v>-100</v>
      </c>
      <c r="G92" s="16">
        <v>0</v>
      </c>
      <c r="H92" s="16">
        <v>-99.8</v>
      </c>
      <c r="I92" s="16">
        <v>0</v>
      </c>
      <c r="J92" s="16">
        <v>0</v>
      </c>
      <c r="K92" s="16">
        <v>-100</v>
      </c>
      <c r="L92" s="16">
        <v>0</v>
      </c>
      <c r="M92" s="16">
        <v>0</v>
      </c>
      <c r="N92" s="16">
        <v>0</v>
      </c>
      <c r="O92" s="16">
        <v>5.9</v>
      </c>
      <c r="P92" s="16">
        <v>6.5</v>
      </c>
      <c r="Q92" s="16">
        <v>0</v>
      </c>
      <c r="R92" s="16">
        <v>0</v>
      </c>
      <c r="S92" s="16">
        <v>5.3</v>
      </c>
      <c r="T92" s="16">
        <v>46.6</v>
      </c>
      <c r="U92" s="16">
        <v>10</v>
      </c>
      <c r="V92" s="16">
        <v>5.9</v>
      </c>
      <c r="W92" s="16">
        <v>24.1</v>
      </c>
      <c r="X92" s="16">
        <v>6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-10.5</v>
      </c>
      <c r="AE92" s="50">
        <v>0</v>
      </c>
    </row>
    <row r="93" spans="1:31" ht="12.75">
      <c r="A93" s="43" t="s">
        <v>192</v>
      </c>
      <c r="B93" s="16">
        <v>17</v>
      </c>
      <c r="C93" s="16">
        <v>-17.3</v>
      </c>
      <c r="D93" s="16">
        <v>5.5</v>
      </c>
      <c r="E93" s="16">
        <v>-100</v>
      </c>
      <c r="F93" s="16">
        <v>240.2</v>
      </c>
      <c r="G93" s="16">
        <v>0</v>
      </c>
      <c r="H93" s="16">
        <v>-99.9</v>
      </c>
      <c r="I93" s="16">
        <v>5.4</v>
      </c>
      <c r="J93" s="16">
        <v>-100</v>
      </c>
      <c r="K93" s="16">
        <v>-100</v>
      </c>
      <c r="L93" s="16">
        <v>0</v>
      </c>
      <c r="M93" s="16">
        <v>0</v>
      </c>
      <c r="N93" s="16">
        <v>0</v>
      </c>
      <c r="O93" s="16">
        <v>5.9</v>
      </c>
      <c r="P93" s="16">
        <v>9.9</v>
      </c>
      <c r="Q93" s="16">
        <v>0</v>
      </c>
      <c r="R93" s="16">
        <v>0</v>
      </c>
      <c r="S93" s="16">
        <v>5.3</v>
      </c>
      <c r="T93" s="16">
        <v>6.2</v>
      </c>
      <c r="U93" s="16">
        <v>10</v>
      </c>
      <c r="V93" s="16">
        <v>7.9</v>
      </c>
      <c r="W93" s="16">
        <v>13.4</v>
      </c>
      <c r="X93" s="16">
        <v>6</v>
      </c>
      <c r="Y93" s="16">
        <v>0</v>
      </c>
      <c r="Z93" s="16">
        <v>5.9</v>
      </c>
      <c r="AA93" s="16">
        <v>9</v>
      </c>
      <c r="AB93" s="16">
        <v>0</v>
      </c>
      <c r="AC93" s="16">
        <v>0</v>
      </c>
      <c r="AD93" s="16">
        <v>6.5</v>
      </c>
      <c r="AE93" s="50">
        <v>0</v>
      </c>
    </row>
    <row r="94" spans="1:31" ht="12.75">
      <c r="A94" s="43" t="s">
        <v>167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-99.6</v>
      </c>
      <c r="I94" s="16">
        <v>0</v>
      </c>
      <c r="J94" s="16">
        <v>-100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6</v>
      </c>
      <c r="AA94" s="16">
        <v>9</v>
      </c>
      <c r="AB94" s="16">
        <v>0</v>
      </c>
      <c r="AC94" s="16">
        <v>0</v>
      </c>
      <c r="AD94" s="16">
        <v>0</v>
      </c>
      <c r="AE94" s="50">
        <v>0</v>
      </c>
    </row>
    <row r="95" spans="1:31" ht="12.75">
      <c r="A95" s="36" t="s">
        <v>193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40"/>
    </row>
    <row r="96" spans="1:31" ht="12.75">
      <c r="A96" s="41" t="s">
        <v>186</v>
      </c>
      <c r="B96" s="17">
        <v>6779341</v>
      </c>
      <c r="C96" s="17">
        <v>324.21</v>
      </c>
      <c r="D96" s="17">
        <v>322.72</v>
      </c>
      <c r="E96" s="17">
        <v>0</v>
      </c>
      <c r="F96" s="17">
        <v>0</v>
      </c>
      <c r="G96" s="17">
        <v>0</v>
      </c>
      <c r="H96" s="17">
        <v>0.05</v>
      </c>
      <c r="I96" s="17">
        <v>80</v>
      </c>
      <c r="J96" s="17">
        <v>32500000</v>
      </c>
      <c r="K96" s="17">
        <v>0</v>
      </c>
      <c r="L96" s="17">
        <v>0</v>
      </c>
      <c r="M96" s="17">
        <v>0</v>
      </c>
      <c r="N96" s="17">
        <v>0</v>
      </c>
      <c r="O96" s="17">
        <v>93.07</v>
      </c>
      <c r="P96" s="17">
        <v>84.16</v>
      </c>
      <c r="Q96" s="17">
        <v>585</v>
      </c>
      <c r="R96" s="17">
        <v>0</v>
      </c>
      <c r="S96" s="17">
        <v>263.08</v>
      </c>
      <c r="T96" s="17">
        <v>60.64</v>
      </c>
      <c r="U96" s="17">
        <v>359.13</v>
      </c>
      <c r="V96" s="17">
        <v>174.6</v>
      </c>
      <c r="W96" s="17">
        <v>362.13</v>
      </c>
      <c r="X96" s="17">
        <v>63.91</v>
      </c>
      <c r="Y96" s="17">
        <v>0</v>
      </c>
      <c r="Z96" s="17">
        <v>38.16</v>
      </c>
      <c r="AA96" s="17">
        <v>41.6</v>
      </c>
      <c r="AB96" s="17">
        <v>0</v>
      </c>
      <c r="AC96" s="17">
        <v>0</v>
      </c>
      <c r="AD96" s="17">
        <v>26</v>
      </c>
      <c r="AE96" s="51">
        <v>0</v>
      </c>
    </row>
    <row r="97" spans="1:31" ht="12.75">
      <c r="A97" s="43" t="s">
        <v>187</v>
      </c>
      <c r="B97" s="18">
        <v>0</v>
      </c>
      <c r="C97" s="18">
        <v>0</v>
      </c>
      <c r="D97" s="18">
        <v>242.1</v>
      </c>
      <c r="E97" s="18">
        <v>0</v>
      </c>
      <c r="F97" s="18">
        <v>0</v>
      </c>
      <c r="G97" s="18">
        <v>0</v>
      </c>
      <c r="H97" s="18">
        <v>0.05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92.5</v>
      </c>
      <c r="P97" s="18">
        <v>0</v>
      </c>
      <c r="Q97" s="18">
        <v>0</v>
      </c>
      <c r="R97" s="18">
        <v>0</v>
      </c>
      <c r="S97" s="18">
        <v>26.97</v>
      </c>
      <c r="T97" s="18">
        <v>65</v>
      </c>
      <c r="U97" s="18">
        <v>125.32</v>
      </c>
      <c r="V97" s="18">
        <v>65.25</v>
      </c>
      <c r="W97" s="18">
        <v>276.43</v>
      </c>
      <c r="X97" s="18">
        <v>94.47</v>
      </c>
      <c r="Y97" s="18">
        <v>0</v>
      </c>
      <c r="Z97" s="18">
        <v>65.08</v>
      </c>
      <c r="AA97" s="18">
        <v>71.62</v>
      </c>
      <c r="AB97" s="18">
        <v>0</v>
      </c>
      <c r="AC97" s="18">
        <v>0</v>
      </c>
      <c r="AD97" s="18">
        <v>0</v>
      </c>
      <c r="AE97" s="52">
        <v>0</v>
      </c>
    </row>
    <row r="98" spans="1:31" ht="12.75">
      <c r="A98" s="43" t="s">
        <v>188</v>
      </c>
      <c r="B98" s="18">
        <v>0</v>
      </c>
      <c r="C98" s="18">
        <v>464.65</v>
      </c>
      <c r="D98" s="18">
        <v>464.83</v>
      </c>
      <c r="E98" s="18">
        <v>0</v>
      </c>
      <c r="F98" s="18">
        <v>0</v>
      </c>
      <c r="G98" s="18">
        <v>0</v>
      </c>
      <c r="H98" s="18">
        <v>0.11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199.52</v>
      </c>
      <c r="P98" s="18">
        <v>478.23</v>
      </c>
      <c r="Q98" s="18">
        <v>0</v>
      </c>
      <c r="R98" s="18">
        <v>0</v>
      </c>
      <c r="S98" s="18">
        <v>540</v>
      </c>
      <c r="T98" s="18">
        <v>398.11</v>
      </c>
      <c r="U98" s="18">
        <v>446.72</v>
      </c>
      <c r="V98" s="18">
        <v>442.5</v>
      </c>
      <c r="W98" s="18">
        <v>415.97</v>
      </c>
      <c r="X98" s="18">
        <v>488.66</v>
      </c>
      <c r="Y98" s="18">
        <v>0</v>
      </c>
      <c r="Z98" s="18">
        <v>354.86</v>
      </c>
      <c r="AA98" s="18">
        <v>452.89</v>
      </c>
      <c r="AB98" s="18">
        <v>0</v>
      </c>
      <c r="AC98" s="18">
        <v>0</v>
      </c>
      <c r="AD98" s="18">
        <v>0</v>
      </c>
      <c r="AE98" s="52">
        <v>0</v>
      </c>
    </row>
    <row r="99" spans="1:31" ht="12.75">
      <c r="A99" s="43" t="s">
        <v>189</v>
      </c>
      <c r="B99" s="18">
        <v>0</v>
      </c>
      <c r="C99" s="18">
        <v>35.75</v>
      </c>
      <c r="D99" s="18">
        <v>0</v>
      </c>
      <c r="E99" s="18">
        <v>0</v>
      </c>
      <c r="F99" s="18">
        <v>0</v>
      </c>
      <c r="G99" s="18">
        <v>0</v>
      </c>
      <c r="H99" s="18">
        <v>0.05</v>
      </c>
      <c r="I99" s="18">
        <v>11.81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7.88</v>
      </c>
      <c r="P99" s="18">
        <v>0</v>
      </c>
      <c r="Q99" s="18">
        <v>15.72</v>
      </c>
      <c r="R99" s="18">
        <v>300.6</v>
      </c>
      <c r="S99" s="18">
        <v>21.4</v>
      </c>
      <c r="T99" s="18">
        <v>31.36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52">
        <v>34.25</v>
      </c>
    </row>
    <row r="100" spans="1:31" ht="12.75">
      <c r="A100" s="43" t="s">
        <v>190</v>
      </c>
      <c r="B100" s="18">
        <v>0</v>
      </c>
      <c r="C100" s="18">
        <v>111.65</v>
      </c>
      <c r="D100" s="18">
        <v>0</v>
      </c>
      <c r="E100" s="18">
        <v>0</v>
      </c>
      <c r="F100" s="18">
        <v>0</v>
      </c>
      <c r="G100" s="18">
        <v>0</v>
      </c>
      <c r="H100" s="18">
        <v>0.05</v>
      </c>
      <c r="I100" s="18">
        <v>3.89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43.19</v>
      </c>
      <c r="P100" s="18">
        <v>176.86</v>
      </c>
      <c r="Q100" s="18">
        <v>79</v>
      </c>
      <c r="R100" s="18">
        <v>50</v>
      </c>
      <c r="S100" s="18">
        <v>147.85</v>
      </c>
      <c r="T100" s="18">
        <v>105.65</v>
      </c>
      <c r="U100" s="18">
        <v>133.27</v>
      </c>
      <c r="V100" s="18">
        <v>245.21</v>
      </c>
      <c r="W100" s="18">
        <v>202.75</v>
      </c>
      <c r="X100" s="18">
        <v>158.16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141.72</v>
      </c>
      <c r="AE100" s="52">
        <v>4.42</v>
      </c>
    </row>
    <row r="101" spans="1:31" ht="12.75">
      <c r="A101" s="43" t="s">
        <v>191</v>
      </c>
      <c r="B101" s="18">
        <v>0</v>
      </c>
      <c r="C101" s="18">
        <v>130</v>
      </c>
      <c r="D101" s="18">
        <v>0</v>
      </c>
      <c r="E101" s="18">
        <v>0</v>
      </c>
      <c r="F101" s="18">
        <v>0</v>
      </c>
      <c r="G101" s="18">
        <v>0</v>
      </c>
      <c r="H101" s="18">
        <v>0.05</v>
      </c>
      <c r="I101" s="18">
        <v>20.84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40.49</v>
      </c>
      <c r="P101" s="18">
        <v>11.25</v>
      </c>
      <c r="Q101" s="18">
        <v>32</v>
      </c>
      <c r="R101" s="18">
        <v>0</v>
      </c>
      <c r="S101" s="18">
        <v>109.86</v>
      </c>
      <c r="T101" s="18">
        <v>134.24</v>
      </c>
      <c r="U101" s="18">
        <v>70.73</v>
      </c>
      <c r="V101" s="18">
        <v>71.8</v>
      </c>
      <c r="W101" s="18">
        <v>37.03</v>
      </c>
      <c r="X101" s="18">
        <v>18.75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100</v>
      </c>
      <c r="AE101" s="52">
        <v>0</v>
      </c>
    </row>
    <row r="102" spans="1:31" ht="12.75">
      <c r="A102" s="43" t="s">
        <v>192</v>
      </c>
      <c r="B102" s="18">
        <v>4555304</v>
      </c>
      <c r="C102" s="18">
        <v>102</v>
      </c>
      <c r="D102" s="18">
        <v>88</v>
      </c>
      <c r="E102" s="18">
        <v>0</v>
      </c>
      <c r="F102" s="18">
        <v>173511.32</v>
      </c>
      <c r="G102" s="18">
        <v>0</v>
      </c>
      <c r="H102" s="18">
        <v>0.05</v>
      </c>
      <c r="I102" s="18">
        <v>17.96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20.24</v>
      </c>
      <c r="P102" s="18">
        <v>26.1</v>
      </c>
      <c r="Q102" s="18">
        <v>32</v>
      </c>
      <c r="R102" s="18">
        <v>0</v>
      </c>
      <c r="S102" s="18">
        <v>265.08</v>
      </c>
      <c r="T102" s="18">
        <v>85</v>
      </c>
      <c r="U102" s="18">
        <v>79.11</v>
      </c>
      <c r="V102" s="18">
        <v>68.08</v>
      </c>
      <c r="W102" s="18">
        <v>39.7</v>
      </c>
      <c r="X102" s="18">
        <v>36.64</v>
      </c>
      <c r="Y102" s="18">
        <v>0</v>
      </c>
      <c r="Z102" s="18">
        <v>56.94</v>
      </c>
      <c r="AA102" s="18">
        <v>63.82</v>
      </c>
      <c r="AB102" s="18">
        <v>0</v>
      </c>
      <c r="AC102" s="18">
        <v>0</v>
      </c>
      <c r="AD102" s="18">
        <v>92.58</v>
      </c>
      <c r="AE102" s="52">
        <v>0</v>
      </c>
    </row>
    <row r="103" spans="1:31" ht="12.75">
      <c r="A103" s="43" t="s">
        <v>167</v>
      </c>
      <c r="B103" s="18">
        <v>442628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0.05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37.81</v>
      </c>
      <c r="AA103" s="18">
        <v>42.38</v>
      </c>
      <c r="AB103" s="18">
        <v>0</v>
      </c>
      <c r="AC103" s="18">
        <v>0</v>
      </c>
      <c r="AD103" s="18">
        <v>0</v>
      </c>
      <c r="AE103" s="52">
        <v>0</v>
      </c>
    </row>
    <row r="104" spans="1:31" ht="12.75">
      <c r="A104" s="43" t="s">
        <v>194</v>
      </c>
      <c r="B104" s="18">
        <v>11777273</v>
      </c>
      <c r="C104" s="18">
        <v>1168.26</v>
      </c>
      <c r="D104" s="18">
        <v>1117.65</v>
      </c>
      <c r="E104" s="18">
        <v>0</v>
      </c>
      <c r="F104" s="18">
        <v>173511.32</v>
      </c>
      <c r="G104" s="18">
        <v>0</v>
      </c>
      <c r="H104" s="18">
        <v>0.49</v>
      </c>
      <c r="I104" s="18">
        <v>134.5</v>
      </c>
      <c r="J104" s="18">
        <v>32500000</v>
      </c>
      <c r="K104" s="18">
        <v>0</v>
      </c>
      <c r="L104" s="18">
        <v>0</v>
      </c>
      <c r="M104" s="18">
        <v>0</v>
      </c>
      <c r="N104" s="18">
        <v>0</v>
      </c>
      <c r="O104" s="18">
        <v>496.89</v>
      </c>
      <c r="P104" s="18">
        <v>776.6</v>
      </c>
      <c r="Q104" s="18">
        <v>743.72</v>
      </c>
      <c r="R104" s="18">
        <v>350.6</v>
      </c>
      <c r="S104" s="18">
        <v>1374.24</v>
      </c>
      <c r="T104" s="18">
        <v>880</v>
      </c>
      <c r="U104" s="18">
        <v>1214.27</v>
      </c>
      <c r="V104" s="18">
        <v>1067.44</v>
      </c>
      <c r="W104" s="18">
        <v>1334.01</v>
      </c>
      <c r="X104" s="18">
        <v>860.58</v>
      </c>
      <c r="Y104" s="18">
        <v>0</v>
      </c>
      <c r="Z104" s="18">
        <v>552.85</v>
      </c>
      <c r="AA104" s="18">
        <v>672.31</v>
      </c>
      <c r="AB104" s="18">
        <v>0</v>
      </c>
      <c r="AC104" s="18">
        <v>0</v>
      </c>
      <c r="AD104" s="18">
        <v>360.3</v>
      </c>
      <c r="AE104" s="52">
        <v>38.67</v>
      </c>
    </row>
    <row r="105" spans="1:31" ht="12.75">
      <c r="A105" s="34" t="s">
        <v>195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39"/>
    </row>
    <row r="106" spans="1:31" ht="12.75">
      <c r="A106" s="43" t="s">
        <v>196</v>
      </c>
      <c r="B106" s="19">
        <v>66357</v>
      </c>
      <c r="C106" s="19">
        <v>60</v>
      </c>
      <c r="D106" s="19">
        <v>0</v>
      </c>
      <c r="E106" s="19">
        <v>0</v>
      </c>
      <c r="F106" s="19">
        <v>22130</v>
      </c>
      <c r="G106" s="19">
        <v>265290</v>
      </c>
      <c r="H106" s="19">
        <v>7827</v>
      </c>
      <c r="I106" s="19">
        <v>31912</v>
      </c>
      <c r="J106" s="19">
        <v>0</v>
      </c>
      <c r="K106" s="19">
        <v>153000</v>
      </c>
      <c r="L106" s="19">
        <v>202922</v>
      </c>
      <c r="M106" s="19">
        <v>0</v>
      </c>
      <c r="N106" s="19">
        <v>0</v>
      </c>
      <c r="O106" s="19">
        <v>0</v>
      </c>
      <c r="P106" s="19">
        <v>156566</v>
      </c>
      <c r="Q106" s="19">
        <v>44603</v>
      </c>
      <c r="R106" s="19">
        <v>156000</v>
      </c>
      <c r="S106" s="19">
        <v>23871</v>
      </c>
      <c r="T106" s="19">
        <v>66818</v>
      </c>
      <c r="U106" s="19">
        <v>7884</v>
      </c>
      <c r="V106" s="19">
        <v>20164</v>
      </c>
      <c r="W106" s="19">
        <v>0</v>
      </c>
      <c r="X106" s="19">
        <v>85253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53">
        <v>0</v>
      </c>
    </row>
    <row r="107" spans="1:31" ht="12.75">
      <c r="A107" s="34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39"/>
    </row>
    <row r="108" spans="1:31" ht="12.75">
      <c r="A108" s="41" t="s">
        <v>198</v>
      </c>
      <c r="B108" s="20">
        <v>6</v>
      </c>
      <c r="C108" s="20">
        <v>6</v>
      </c>
      <c r="D108" s="20">
        <v>6</v>
      </c>
      <c r="E108" s="20">
        <v>0</v>
      </c>
      <c r="F108" s="20">
        <v>0</v>
      </c>
      <c r="G108" s="20">
        <v>0</v>
      </c>
      <c r="H108" s="20">
        <v>6</v>
      </c>
      <c r="I108" s="20">
        <v>6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6</v>
      </c>
      <c r="Q108" s="20">
        <v>0</v>
      </c>
      <c r="R108" s="20">
        <v>202164</v>
      </c>
      <c r="S108" s="20">
        <v>6</v>
      </c>
      <c r="T108" s="20">
        <v>6</v>
      </c>
      <c r="U108" s="20">
        <v>0</v>
      </c>
      <c r="V108" s="20">
        <v>6</v>
      </c>
      <c r="W108" s="20">
        <v>0</v>
      </c>
      <c r="X108" s="20">
        <v>6</v>
      </c>
      <c r="Y108" s="20">
        <v>0</v>
      </c>
      <c r="Z108" s="20">
        <v>6</v>
      </c>
      <c r="AA108" s="20">
        <v>6</v>
      </c>
      <c r="AB108" s="20">
        <v>0</v>
      </c>
      <c r="AC108" s="20">
        <v>0</v>
      </c>
      <c r="AD108" s="20">
        <v>6</v>
      </c>
      <c r="AE108" s="54">
        <v>5442</v>
      </c>
    </row>
    <row r="109" spans="1:31" ht="12.75">
      <c r="A109" s="43" t="s">
        <v>199</v>
      </c>
      <c r="B109" s="19">
        <v>0</v>
      </c>
      <c r="C109" s="19">
        <v>60</v>
      </c>
      <c r="D109" s="19">
        <v>50</v>
      </c>
      <c r="E109" s="19">
        <v>0</v>
      </c>
      <c r="F109" s="19">
        <v>0</v>
      </c>
      <c r="G109" s="19">
        <v>0</v>
      </c>
      <c r="H109" s="19">
        <v>50</v>
      </c>
      <c r="I109" s="19">
        <v>50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50</v>
      </c>
      <c r="Q109" s="19">
        <v>0</v>
      </c>
      <c r="R109" s="19">
        <v>0</v>
      </c>
      <c r="S109" s="19">
        <v>50</v>
      </c>
      <c r="T109" s="19">
        <v>50</v>
      </c>
      <c r="U109" s="19">
        <v>0</v>
      </c>
      <c r="V109" s="19">
        <v>75</v>
      </c>
      <c r="W109" s="19">
        <v>0</v>
      </c>
      <c r="X109" s="19">
        <v>50</v>
      </c>
      <c r="Y109" s="19">
        <v>0</v>
      </c>
      <c r="Z109" s="19">
        <v>50</v>
      </c>
      <c r="AA109" s="19">
        <v>50</v>
      </c>
      <c r="AB109" s="19">
        <v>50</v>
      </c>
      <c r="AC109" s="19">
        <v>0</v>
      </c>
      <c r="AD109" s="19">
        <v>0</v>
      </c>
      <c r="AE109" s="53">
        <v>0</v>
      </c>
    </row>
    <row r="110" spans="1:31" ht="25.5">
      <c r="A110" s="36" t="s">
        <v>200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40"/>
    </row>
    <row r="111" spans="1:31" ht="12.75">
      <c r="A111" s="41" t="s">
        <v>201</v>
      </c>
      <c r="B111" s="20">
        <v>27000</v>
      </c>
      <c r="C111" s="20">
        <v>27</v>
      </c>
      <c r="D111" s="20">
        <v>30</v>
      </c>
      <c r="E111" s="20">
        <v>0</v>
      </c>
      <c r="F111" s="20">
        <v>0</v>
      </c>
      <c r="G111" s="20">
        <v>45355</v>
      </c>
      <c r="H111" s="20">
        <v>3500</v>
      </c>
      <c r="I111" s="20">
        <v>0</v>
      </c>
      <c r="J111" s="20">
        <v>0</v>
      </c>
      <c r="K111" s="20">
        <v>10000</v>
      </c>
      <c r="L111" s="20">
        <v>0</v>
      </c>
      <c r="M111" s="20">
        <v>19177</v>
      </c>
      <c r="N111" s="20">
        <v>0</v>
      </c>
      <c r="O111" s="20">
        <v>0</v>
      </c>
      <c r="P111" s="20">
        <v>115082</v>
      </c>
      <c r="Q111" s="20">
        <v>0</v>
      </c>
      <c r="R111" s="20">
        <v>33694</v>
      </c>
      <c r="S111" s="20">
        <v>1543</v>
      </c>
      <c r="T111" s="20">
        <v>25559</v>
      </c>
      <c r="U111" s="20">
        <v>1579</v>
      </c>
      <c r="V111" s="20">
        <v>5000</v>
      </c>
      <c r="W111" s="20">
        <v>0</v>
      </c>
      <c r="X111" s="20">
        <v>2538</v>
      </c>
      <c r="Y111" s="20">
        <v>0</v>
      </c>
      <c r="Z111" s="20">
        <v>5552</v>
      </c>
      <c r="AA111" s="20">
        <v>14</v>
      </c>
      <c r="AB111" s="20">
        <v>0</v>
      </c>
      <c r="AC111" s="20">
        <v>0</v>
      </c>
      <c r="AD111" s="20">
        <v>0</v>
      </c>
      <c r="AE111" s="54">
        <v>0</v>
      </c>
    </row>
    <row r="112" spans="1:31" ht="12.75">
      <c r="A112" s="43" t="s">
        <v>202</v>
      </c>
      <c r="B112" s="19">
        <v>0</v>
      </c>
      <c r="C112" s="19">
        <v>27</v>
      </c>
      <c r="D112" s="19">
        <v>30</v>
      </c>
      <c r="E112" s="19">
        <v>0</v>
      </c>
      <c r="F112" s="19">
        <v>0</v>
      </c>
      <c r="G112" s="19">
        <v>16561</v>
      </c>
      <c r="H112" s="19">
        <v>3500</v>
      </c>
      <c r="I112" s="19">
        <v>0</v>
      </c>
      <c r="J112" s="19">
        <v>0</v>
      </c>
      <c r="K112" s="19">
        <v>3000</v>
      </c>
      <c r="L112" s="19">
        <v>0</v>
      </c>
      <c r="M112" s="19">
        <v>0</v>
      </c>
      <c r="N112" s="19">
        <v>0</v>
      </c>
      <c r="O112" s="19">
        <v>0</v>
      </c>
      <c r="P112" s="19">
        <v>61403</v>
      </c>
      <c r="Q112" s="19">
        <v>0</v>
      </c>
      <c r="R112" s="19">
        <v>0</v>
      </c>
      <c r="S112" s="19">
        <v>1543</v>
      </c>
      <c r="T112" s="19">
        <v>0</v>
      </c>
      <c r="U112" s="19">
        <v>1579</v>
      </c>
      <c r="V112" s="19">
        <v>5000</v>
      </c>
      <c r="W112" s="19">
        <v>0</v>
      </c>
      <c r="X112" s="19">
        <v>2538</v>
      </c>
      <c r="Y112" s="19">
        <v>0</v>
      </c>
      <c r="Z112" s="19">
        <v>5552</v>
      </c>
      <c r="AA112" s="19">
        <v>14</v>
      </c>
      <c r="AB112" s="19">
        <v>0</v>
      </c>
      <c r="AC112" s="19">
        <v>0</v>
      </c>
      <c r="AD112" s="19">
        <v>0</v>
      </c>
      <c r="AE112" s="53">
        <v>0</v>
      </c>
    </row>
    <row r="113" spans="1:31" ht="25.5">
      <c r="A113" s="43" t="s">
        <v>203</v>
      </c>
      <c r="B113" s="19">
        <v>16000</v>
      </c>
      <c r="C113" s="19">
        <v>6</v>
      </c>
      <c r="D113" s="19">
        <v>15</v>
      </c>
      <c r="E113" s="19">
        <v>0</v>
      </c>
      <c r="F113" s="19">
        <v>6002</v>
      </c>
      <c r="G113" s="19">
        <v>34204</v>
      </c>
      <c r="H113" s="19">
        <v>3500</v>
      </c>
      <c r="I113" s="19">
        <v>0</v>
      </c>
      <c r="J113" s="19">
        <v>0</v>
      </c>
      <c r="K113" s="19">
        <v>33000</v>
      </c>
      <c r="L113" s="19">
        <v>0</v>
      </c>
      <c r="M113" s="19">
        <v>936</v>
      </c>
      <c r="N113" s="19">
        <v>0</v>
      </c>
      <c r="O113" s="19">
        <v>0</v>
      </c>
      <c r="P113" s="19">
        <v>27000</v>
      </c>
      <c r="Q113" s="19">
        <v>0</v>
      </c>
      <c r="R113" s="19">
        <v>0</v>
      </c>
      <c r="S113" s="19">
        <v>1543</v>
      </c>
      <c r="T113" s="19">
        <v>3500</v>
      </c>
      <c r="U113" s="19">
        <v>1579</v>
      </c>
      <c r="V113" s="19">
        <v>5000</v>
      </c>
      <c r="W113" s="19">
        <v>0</v>
      </c>
      <c r="X113" s="19">
        <v>2538</v>
      </c>
      <c r="Y113" s="19">
        <v>0</v>
      </c>
      <c r="Z113" s="19">
        <v>5552</v>
      </c>
      <c r="AA113" s="19">
        <v>14</v>
      </c>
      <c r="AB113" s="19">
        <v>9981</v>
      </c>
      <c r="AC113" s="19">
        <v>0</v>
      </c>
      <c r="AD113" s="19">
        <v>0</v>
      </c>
      <c r="AE113" s="53">
        <v>0</v>
      </c>
    </row>
    <row r="114" spans="1:31" ht="12.75">
      <c r="A114" s="43" t="s">
        <v>204</v>
      </c>
      <c r="B114" s="19">
        <v>0</v>
      </c>
      <c r="C114" s="19">
        <v>0</v>
      </c>
      <c r="D114" s="19">
        <v>12</v>
      </c>
      <c r="E114" s="19">
        <v>0</v>
      </c>
      <c r="F114" s="19">
        <v>0</v>
      </c>
      <c r="G114" s="19">
        <v>0</v>
      </c>
      <c r="H114" s="19">
        <v>3500</v>
      </c>
      <c r="I114" s="19">
        <v>1555</v>
      </c>
      <c r="J114" s="19">
        <v>0</v>
      </c>
      <c r="K114" s="19">
        <v>3000</v>
      </c>
      <c r="L114" s="19">
        <v>0</v>
      </c>
      <c r="M114" s="19">
        <v>60</v>
      </c>
      <c r="N114" s="19">
        <v>0</v>
      </c>
      <c r="O114" s="19">
        <v>0</v>
      </c>
      <c r="P114" s="19">
        <v>91338</v>
      </c>
      <c r="Q114" s="19">
        <v>0</v>
      </c>
      <c r="R114" s="19">
        <v>0</v>
      </c>
      <c r="S114" s="19">
        <v>1543</v>
      </c>
      <c r="T114" s="19">
        <v>0</v>
      </c>
      <c r="U114" s="19">
        <v>1579</v>
      </c>
      <c r="V114" s="19">
        <v>5000</v>
      </c>
      <c r="W114" s="19">
        <v>0</v>
      </c>
      <c r="X114" s="19">
        <v>2538</v>
      </c>
      <c r="Y114" s="19">
        <v>0</v>
      </c>
      <c r="Z114" s="19">
        <v>5552</v>
      </c>
      <c r="AA114" s="19">
        <v>14</v>
      </c>
      <c r="AB114" s="19">
        <v>0</v>
      </c>
      <c r="AC114" s="19">
        <v>2000</v>
      </c>
      <c r="AD114" s="19">
        <v>77</v>
      </c>
      <c r="AE114" s="53">
        <v>0</v>
      </c>
    </row>
    <row r="115" spans="1:31" ht="12.75">
      <c r="A115" s="36" t="s">
        <v>205</v>
      </c>
      <c r="B115" s="21">
        <v>1063423</v>
      </c>
      <c r="C115" s="21">
        <v>5090000</v>
      </c>
      <c r="D115" s="21">
        <v>5000</v>
      </c>
      <c r="E115" s="21">
        <v>0</v>
      </c>
      <c r="F115" s="21">
        <v>0</v>
      </c>
      <c r="G115" s="21">
        <v>0</v>
      </c>
      <c r="H115" s="21">
        <v>7918000</v>
      </c>
      <c r="I115" s="21">
        <v>1015267</v>
      </c>
      <c r="J115" s="21">
        <v>0</v>
      </c>
      <c r="K115" s="21">
        <v>10485000</v>
      </c>
      <c r="L115" s="21">
        <v>0</v>
      </c>
      <c r="M115" s="21">
        <v>720079</v>
      </c>
      <c r="N115" s="21">
        <v>0</v>
      </c>
      <c r="O115" s="21">
        <v>0</v>
      </c>
      <c r="P115" s="21">
        <v>24413000</v>
      </c>
      <c r="Q115" s="21">
        <v>0</v>
      </c>
      <c r="R115" s="21">
        <v>8500000</v>
      </c>
      <c r="S115" s="21">
        <v>9961168</v>
      </c>
      <c r="T115" s="21">
        <v>1462250</v>
      </c>
      <c r="U115" s="21">
        <v>0</v>
      </c>
      <c r="V115" s="21">
        <v>0</v>
      </c>
      <c r="W115" s="21">
        <v>0</v>
      </c>
      <c r="X115" s="21">
        <v>18827553</v>
      </c>
      <c r="Y115" s="21">
        <v>0</v>
      </c>
      <c r="Z115" s="21">
        <v>3163243</v>
      </c>
      <c r="AA115" s="21">
        <v>4850000</v>
      </c>
      <c r="AB115" s="21">
        <v>3000000</v>
      </c>
      <c r="AC115" s="21">
        <v>0</v>
      </c>
      <c r="AD115" s="21">
        <v>7000</v>
      </c>
      <c r="AE115" s="55">
        <v>55734000</v>
      </c>
    </row>
    <row r="116" spans="1:31" ht="12.75">
      <c r="A116" s="41" t="s">
        <v>201</v>
      </c>
      <c r="B116" s="11">
        <v>0</v>
      </c>
      <c r="C116" s="11">
        <v>2800000</v>
      </c>
      <c r="D116" s="11">
        <v>500</v>
      </c>
      <c r="E116" s="11">
        <v>0</v>
      </c>
      <c r="F116" s="11">
        <v>0</v>
      </c>
      <c r="G116" s="11">
        <v>0</v>
      </c>
      <c r="H116" s="11">
        <v>2616000</v>
      </c>
      <c r="I116" s="11">
        <v>0</v>
      </c>
      <c r="J116" s="11">
        <v>0</v>
      </c>
      <c r="K116" s="11">
        <v>923000</v>
      </c>
      <c r="L116" s="11">
        <v>0</v>
      </c>
      <c r="M116" s="11">
        <v>0</v>
      </c>
      <c r="N116" s="11">
        <v>0</v>
      </c>
      <c r="O116" s="11">
        <v>0</v>
      </c>
      <c r="P116" s="11">
        <v>6190000</v>
      </c>
      <c r="Q116" s="11">
        <v>0</v>
      </c>
      <c r="R116" s="11">
        <v>8500000</v>
      </c>
      <c r="S116" s="11">
        <v>1230348</v>
      </c>
      <c r="T116" s="11">
        <v>248583</v>
      </c>
      <c r="U116" s="11">
        <v>0</v>
      </c>
      <c r="V116" s="11">
        <v>0</v>
      </c>
      <c r="W116" s="11">
        <v>0</v>
      </c>
      <c r="X116" s="11">
        <v>13827553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45">
        <v>54238000</v>
      </c>
    </row>
    <row r="117" spans="1:31" ht="12.75">
      <c r="A117" s="43" t="s">
        <v>202</v>
      </c>
      <c r="B117" s="12">
        <v>473228</v>
      </c>
      <c r="C117" s="12">
        <v>136000</v>
      </c>
      <c r="D117" s="12">
        <v>100</v>
      </c>
      <c r="E117" s="12">
        <v>0</v>
      </c>
      <c r="F117" s="12">
        <v>0</v>
      </c>
      <c r="G117" s="12">
        <v>0</v>
      </c>
      <c r="H117" s="12">
        <v>2616000</v>
      </c>
      <c r="I117" s="12">
        <v>0</v>
      </c>
      <c r="J117" s="12">
        <v>0</v>
      </c>
      <c r="K117" s="12">
        <v>7726000</v>
      </c>
      <c r="L117" s="12">
        <v>0</v>
      </c>
      <c r="M117" s="12">
        <v>0</v>
      </c>
      <c r="N117" s="12">
        <v>0</v>
      </c>
      <c r="O117" s="12">
        <v>0</v>
      </c>
      <c r="P117" s="12">
        <v>3158000</v>
      </c>
      <c r="Q117" s="12">
        <v>0</v>
      </c>
      <c r="R117" s="12">
        <v>0</v>
      </c>
      <c r="S117" s="12">
        <v>3715355</v>
      </c>
      <c r="T117" s="12">
        <v>146225</v>
      </c>
      <c r="U117" s="12">
        <v>0</v>
      </c>
      <c r="V117" s="12">
        <v>0</v>
      </c>
      <c r="W117" s="12">
        <v>0</v>
      </c>
      <c r="X117" s="12">
        <v>500000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46">
        <v>1496000</v>
      </c>
    </row>
    <row r="118" spans="1:31" ht="25.5">
      <c r="A118" s="43" t="s">
        <v>203</v>
      </c>
      <c r="B118" s="12">
        <v>0</v>
      </c>
      <c r="C118" s="12">
        <v>2000000</v>
      </c>
      <c r="D118" s="12">
        <v>3500</v>
      </c>
      <c r="E118" s="12">
        <v>0</v>
      </c>
      <c r="F118" s="12">
        <v>0</v>
      </c>
      <c r="G118" s="12">
        <v>0</v>
      </c>
      <c r="H118" s="12">
        <v>2616000</v>
      </c>
      <c r="I118" s="12">
        <v>751135</v>
      </c>
      <c r="J118" s="12">
        <v>0</v>
      </c>
      <c r="K118" s="12">
        <v>0</v>
      </c>
      <c r="L118" s="12">
        <v>0</v>
      </c>
      <c r="M118" s="12">
        <v>583000</v>
      </c>
      <c r="N118" s="12">
        <v>0</v>
      </c>
      <c r="O118" s="12">
        <v>0</v>
      </c>
      <c r="P118" s="12">
        <v>12418000</v>
      </c>
      <c r="Q118" s="12">
        <v>0</v>
      </c>
      <c r="R118" s="12">
        <v>0</v>
      </c>
      <c r="S118" s="12">
        <v>1672174</v>
      </c>
      <c r="T118" s="12">
        <v>921218</v>
      </c>
      <c r="U118" s="12">
        <v>0</v>
      </c>
      <c r="V118" s="12">
        <v>0</v>
      </c>
      <c r="W118" s="12">
        <v>0</v>
      </c>
      <c r="X118" s="12">
        <v>3000000</v>
      </c>
      <c r="Y118" s="12">
        <v>0</v>
      </c>
      <c r="Z118" s="12">
        <v>3163243</v>
      </c>
      <c r="AA118" s="12">
        <v>1300000</v>
      </c>
      <c r="AB118" s="12">
        <v>3000000</v>
      </c>
      <c r="AC118" s="12">
        <v>0</v>
      </c>
      <c r="AD118" s="12">
        <v>0</v>
      </c>
      <c r="AE118" s="46">
        <v>0</v>
      </c>
    </row>
    <row r="119" spans="1:31" ht="12.75">
      <c r="A119" s="43" t="s">
        <v>204</v>
      </c>
      <c r="B119" s="12">
        <v>0</v>
      </c>
      <c r="C119" s="12">
        <v>154000</v>
      </c>
      <c r="D119" s="12">
        <v>900</v>
      </c>
      <c r="E119" s="12">
        <v>0</v>
      </c>
      <c r="F119" s="12">
        <v>0</v>
      </c>
      <c r="G119" s="12">
        <v>0</v>
      </c>
      <c r="H119" s="12">
        <v>70000</v>
      </c>
      <c r="I119" s="12">
        <v>264132</v>
      </c>
      <c r="J119" s="12">
        <v>0</v>
      </c>
      <c r="K119" s="12">
        <v>0</v>
      </c>
      <c r="L119" s="12">
        <v>0</v>
      </c>
      <c r="M119" s="12">
        <v>137079</v>
      </c>
      <c r="N119" s="12">
        <v>0</v>
      </c>
      <c r="O119" s="12">
        <v>0</v>
      </c>
      <c r="P119" s="12">
        <v>2647000</v>
      </c>
      <c r="Q119" s="12">
        <v>0</v>
      </c>
      <c r="R119" s="12">
        <v>0</v>
      </c>
      <c r="S119" s="12">
        <v>3343291</v>
      </c>
      <c r="T119" s="12">
        <v>146225</v>
      </c>
      <c r="U119" s="12">
        <v>0</v>
      </c>
      <c r="V119" s="12">
        <v>0</v>
      </c>
      <c r="W119" s="12">
        <v>0</v>
      </c>
      <c r="X119" s="12">
        <v>1500000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7000</v>
      </c>
      <c r="AE119" s="46">
        <v>0</v>
      </c>
    </row>
    <row r="120" spans="1:31" ht="12.75">
      <c r="A120" s="36" t="s">
        <v>206</v>
      </c>
      <c r="B120" s="22">
        <f>SUM(B121:B124)</f>
        <v>0</v>
      </c>
      <c r="C120" s="22">
        <f aca="true" t="shared" si="42" ref="C120:AE120">SUM(C121:C124)</f>
        <v>442074.07407407404</v>
      </c>
      <c r="D120" s="22">
        <f t="shared" si="42"/>
        <v>328.33333333333337</v>
      </c>
      <c r="E120" s="22">
        <f t="shared" si="42"/>
        <v>0</v>
      </c>
      <c r="F120" s="22">
        <f t="shared" si="42"/>
        <v>0</v>
      </c>
      <c r="G120" s="22">
        <f t="shared" si="42"/>
        <v>0</v>
      </c>
      <c r="H120" s="22">
        <f t="shared" si="42"/>
        <v>2262.285714285714</v>
      </c>
      <c r="I120" s="22">
        <f t="shared" si="42"/>
        <v>169.85980707395498</v>
      </c>
      <c r="J120" s="22">
        <f t="shared" si="42"/>
        <v>0</v>
      </c>
      <c r="K120" s="22">
        <f t="shared" si="42"/>
        <v>2667.6333333333337</v>
      </c>
      <c r="L120" s="22">
        <f t="shared" si="42"/>
        <v>0</v>
      </c>
      <c r="M120" s="22">
        <f t="shared" si="42"/>
        <v>2907.5132478632477</v>
      </c>
      <c r="N120" s="22">
        <f t="shared" si="42"/>
        <v>0</v>
      </c>
      <c r="O120" s="22">
        <f t="shared" si="42"/>
        <v>0</v>
      </c>
      <c r="P120" s="22">
        <f t="shared" si="42"/>
        <v>594.1246428250438</v>
      </c>
      <c r="Q120" s="22">
        <f t="shared" si="42"/>
        <v>0</v>
      </c>
      <c r="R120" s="22">
        <f t="shared" si="42"/>
        <v>252.27043390514632</v>
      </c>
      <c r="S120" s="22">
        <f t="shared" si="42"/>
        <v>6455.714841218405</v>
      </c>
      <c r="T120" s="22">
        <f t="shared" si="42"/>
        <v>272.9309928512741</v>
      </c>
      <c r="U120" s="22">
        <f t="shared" si="42"/>
        <v>0</v>
      </c>
      <c r="V120" s="22">
        <f t="shared" si="42"/>
        <v>0</v>
      </c>
      <c r="W120" s="22">
        <f t="shared" si="42"/>
        <v>0</v>
      </c>
      <c r="X120" s="22">
        <f t="shared" si="42"/>
        <v>7418.263593380615</v>
      </c>
      <c r="Y120" s="22">
        <f t="shared" si="42"/>
        <v>0</v>
      </c>
      <c r="Z120" s="22">
        <f t="shared" si="42"/>
        <v>569.748378962536</v>
      </c>
      <c r="AA120" s="22">
        <f t="shared" si="42"/>
        <v>92857.14285714286</v>
      </c>
      <c r="AB120" s="22">
        <f t="shared" si="42"/>
        <v>300.57108506161705</v>
      </c>
      <c r="AC120" s="22">
        <f t="shared" si="42"/>
        <v>0</v>
      </c>
      <c r="AD120" s="22">
        <f t="shared" si="42"/>
        <v>90.9090909090909</v>
      </c>
      <c r="AE120" s="56">
        <f t="shared" si="42"/>
        <v>0</v>
      </c>
    </row>
    <row r="121" spans="1:31" ht="12.75">
      <c r="A121" s="41" t="s">
        <v>201</v>
      </c>
      <c r="B121" s="23">
        <f>IF(B111=0,0,B116/B111)</f>
        <v>0</v>
      </c>
      <c r="C121" s="23">
        <f aca="true" t="shared" si="43" ref="C121:AE121">IF(C111=0,0,C116/C111)</f>
        <v>103703.70370370371</v>
      </c>
      <c r="D121" s="23">
        <f t="shared" si="43"/>
        <v>16.666666666666668</v>
      </c>
      <c r="E121" s="23">
        <f t="shared" si="43"/>
        <v>0</v>
      </c>
      <c r="F121" s="23">
        <f t="shared" si="43"/>
        <v>0</v>
      </c>
      <c r="G121" s="23">
        <f t="shared" si="43"/>
        <v>0</v>
      </c>
      <c r="H121" s="23">
        <f t="shared" si="43"/>
        <v>747.4285714285714</v>
      </c>
      <c r="I121" s="23">
        <f t="shared" si="43"/>
        <v>0</v>
      </c>
      <c r="J121" s="23">
        <f t="shared" si="43"/>
        <v>0</v>
      </c>
      <c r="K121" s="23">
        <f t="shared" si="43"/>
        <v>92.3</v>
      </c>
      <c r="L121" s="23">
        <f t="shared" si="43"/>
        <v>0</v>
      </c>
      <c r="M121" s="23">
        <f t="shared" si="43"/>
        <v>0</v>
      </c>
      <c r="N121" s="23">
        <f t="shared" si="43"/>
        <v>0</v>
      </c>
      <c r="O121" s="23">
        <f t="shared" si="43"/>
        <v>0</v>
      </c>
      <c r="P121" s="23">
        <f t="shared" si="43"/>
        <v>53.78773396360856</v>
      </c>
      <c r="Q121" s="23">
        <f t="shared" si="43"/>
        <v>0</v>
      </c>
      <c r="R121" s="23">
        <f t="shared" si="43"/>
        <v>252.27043390514632</v>
      </c>
      <c r="S121" s="23">
        <f t="shared" si="43"/>
        <v>797.3739468567725</v>
      </c>
      <c r="T121" s="23">
        <f t="shared" si="43"/>
        <v>9.725849994131226</v>
      </c>
      <c r="U121" s="23">
        <f t="shared" si="43"/>
        <v>0</v>
      </c>
      <c r="V121" s="23">
        <f t="shared" si="43"/>
        <v>0</v>
      </c>
      <c r="W121" s="23">
        <f t="shared" si="43"/>
        <v>0</v>
      </c>
      <c r="X121" s="23">
        <f t="shared" si="43"/>
        <v>5448.208431836091</v>
      </c>
      <c r="Y121" s="23">
        <f t="shared" si="43"/>
        <v>0</v>
      </c>
      <c r="Z121" s="23">
        <f t="shared" si="43"/>
        <v>0</v>
      </c>
      <c r="AA121" s="23">
        <f t="shared" si="43"/>
        <v>0</v>
      </c>
      <c r="AB121" s="23">
        <f t="shared" si="43"/>
        <v>0</v>
      </c>
      <c r="AC121" s="23">
        <f t="shared" si="43"/>
        <v>0</v>
      </c>
      <c r="AD121" s="23">
        <f t="shared" si="43"/>
        <v>0</v>
      </c>
      <c r="AE121" s="57">
        <f t="shared" si="43"/>
        <v>0</v>
      </c>
    </row>
    <row r="122" spans="1:31" ht="12.75">
      <c r="A122" s="43" t="s">
        <v>202</v>
      </c>
      <c r="B122" s="24">
        <f>IF(B112=0,0,B117/B112)</f>
        <v>0</v>
      </c>
      <c r="C122" s="24">
        <f aca="true" t="shared" si="44" ref="C122:AE122">IF(C112=0,0,C117/C112)</f>
        <v>5037.037037037037</v>
      </c>
      <c r="D122" s="24">
        <f t="shared" si="44"/>
        <v>3.3333333333333335</v>
      </c>
      <c r="E122" s="24">
        <f t="shared" si="44"/>
        <v>0</v>
      </c>
      <c r="F122" s="24">
        <f t="shared" si="44"/>
        <v>0</v>
      </c>
      <c r="G122" s="24">
        <f t="shared" si="44"/>
        <v>0</v>
      </c>
      <c r="H122" s="24">
        <f t="shared" si="44"/>
        <v>747.4285714285714</v>
      </c>
      <c r="I122" s="24">
        <f t="shared" si="44"/>
        <v>0</v>
      </c>
      <c r="J122" s="24">
        <f t="shared" si="44"/>
        <v>0</v>
      </c>
      <c r="K122" s="24">
        <f t="shared" si="44"/>
        <v>2575.3333333333335</v>
      </c>
      <c r="L122" s="24">
        <f t="shared" si="44"/>
        <v>0</v>
      </c>
      <c r="M122" s="24">
        <f t="shared" si="44"/>
        <v>0</v>
      </c>
      <c r="N122" s="24">
        <f t="shared" si="44"/>
        <v>0</v>
      </c>
      <c r="O122" s="24">
        <f t="shared" si="44"/>
        <v>0</v>
      </c>
      <c r="P122" s="24">
        <f t="shared" si="44"/>
        <v>51.43071185446965</v>
      </c>
      <c r="Q122" s="24">
        <f t="shared" si="44"/>
        <v>0</v>
      </c>
      <c r="R122" s="24">
        <f t="shared" si="44"/>
        <v>0</v>
      </c>
      <c r="S122" s="24">
        <f t="shared" si="44"/>
        <v>2407.8775113415422</v>
      </c>
      <c r="T122" s="24">
        <f t="shared" si="44"/>
        <v>0</v>
      </c>
      <c r="U122" s="24">
        <f t="shared" si="44"/>
        <v>0</v>
      </c>
      <c r="V122" s="24">
        <f t="shared" si="44"/>
        <v>0</v>
      </c>
      <c r="W122" s="24">
        <f t="shared" si="44"/>
        <v>0</v>
      </c>
      <c r="X122" s="24">
        <f t="shared" si="44"/>
        <v>197.00551615445232</v>
      </c>
      <c r="Y122" s="24">
        <f t="shared" si="44"/>
        <v>0</v>
      </c>
      <c r="Z122" s="24">
        <f t="shared" si="44"/>
        <v>0</v>
      </c>
      <c r="AA122" s="24">
        <f t="shared" si="44"/>
        <v>0</v>
      </c>
      <c r="AB122" s="24">
        <f t="shared" si="44"/>
        <v>0</v>
      </c>
      <c r="AC122" s="24">
        <f t="shared" si="44"/>
        <v>0</v>
      </c>
      <c r="AD122" s="24">
        <f t="shared" si="44"/>
        <v>0</v>
      </c>
      <c r="AE122" s="58">
        <f t="shared" si="44"/>
        <v>0</v>
      </c>
    </row>
    <row r="123" spans="1:31" ht="25.5">
      <c r="A123" s="43" t="s">
        <v>203</v>
      </c>
      <c r="B123" s="24">
        <f>IF(B113=0,0,B118/B113)</f>
        <v>0</v>
      </c>
      <c r="C123" s="24">
        <f aca="true" t="shared" si="45" ref="C123:AE123">IF(C113=0,0,C118/C113)</f>
        <v>333333.3333333333</v>
      </c>
      <c r="D123" s="24">
        <f t="shared" si="45"/>
        <v>233.33333333333334</v>
      </c>
      <c r="E123" s="24">
        <f t="shared" si="45"/>
        <v>0</v>
      </c>
      <c r="F123" s="24">
        <f t="shared" si="45"/>
        <v>0</v>
      </c>
      <c r="G123" s="24">
        <f t="shared" si="45"/>
        <v>0</v>
      </c>
      <c r="H123" s="24">
        <f t="shared" si="45"/>
        <v>747.4285714285714</v>
      </c>
      <c r="I123" s="24">
        <f t="shared" si="45"/>
        <v>0</v>
      </c>
      <c r="J123" s="24">
        <f t="shared" si="45"/>
        <v>0</v>
      </c>
      <c r="K123" s="24">
        <f t="shared" si="45"/>
        <v>0</v>
      </c>
      <c r="L123" s="24">
        <f t="shared" si="45"/>
        <v>0</v>
      </c>
      <c r="M123" s="24">
        <f t="shared" si="45"/>
        <v>622.8632478632478</v>
      </c>
      <c r="N123" s="24">
        <f t="shared" si="45"/>
        <v>0</v>
      </c>
      <c r="O123" s="24">
        <f t="shared" si="45"/>
        <v>0</v>
      </c>
      <c r="P123" s="24">
        <f t="shared" si="45"/>
        <v>459.9259259259259</v>
      </c>
      <c r="Q123" s="24">
        <f t="shared" si="45"/>
        <v>0</v>
      </c>
      <c r="R123" s="24">
        <f t="shared" si="45"/>
        <v>0</v>
      </c>
      <c r="S123" s="24">
        <f t="shared" si="45"/>
        <v>1083.7161373946856</v>
      </c>
      <c r="T123" s="24">
        <f t="shared" si="45"/>
        <v>263.20514285714285</v>
      </c>
      <c r="U123" s="24">
        <f t="shared" si="45"/>
        <v>0</v>
      </c>
      <c r="V123" s="24">
        <f t="shared" si="45"/>
        <v>0</v>
      </c>
      <c r="W123" s="24">
        <f t="shared" si="45"/>
        <v>0</v>
      </c>
      <c r="X123" s="24">
        <f t="shared" si="45"/>
        <v>1182.033096926714</v>
      </c>
      <c r="Y123" s="24">
        <f t="shared" si="45"/>
        <v>0</v>
      </c>
      <c r="Z123" s="24">
        <f t="shared" si="45"/>
        <v>569.748378962536</v>
      </c>
      <c r="AA123" s="24">
        <f t="shared" si="45"/>
        <v>92857.14285714286</v>
      </c>
      <c r="AB123" s="24">
        <f t="shared" si="45"/>
        <v>300.57108506161705</v>
      </c>
      <c r="AC123" s="24">
        <f t="shared" si="45"/>
        <v>0</v>
      </c>
      <c r="AD123" s="24">
        <f t="shared" si="45"/>
        <v>0</v>
      </c>
      <c r="AE123" s="58">
        <f t="shared" si="45"/>
        <v>0</v>
      </c>
    </row>
    <row r="124" spans="1:31" ht="12.75">
      <c r="A124" s="43" t="s">
        <v>204</v>
      </c>
      <c r="B124" s="24">
        <f>IF(B114=0,0,B119/B114)</f>
        <v>0</v>
      </c>
      <c r="C124" s="24">
        <f aca="true" t="shared" si="46" ref="C124:AE124">IF(C114=0,0,C119/C114)</f>
        <v>0</v>
      </c>
      <c r="D124" s="24">
        <f t="shared" si="46"/>
        <v>75</v>
      </c>
      <c r="E124" s="24">
        <f t="shared" si="46"/>
        <v>0</v>
      </c>
      <c r="F124" s="24">
        <f t="shared" si="46"/>
        <v>0</v>
      </c>
      <c r="G124" s="24">
        <f t="shared" si="46"/>
        <v>0</v>
      </c>
      <c r="H124" s="24">
        <f t="shared" si="46"/>
        <v>20</v>
      </c>
      <c r="I124" s="24">
        <f t="shared" si="46"/>
        <v>169.85980707395498</v>
      </c>
      <c r="J124" s="24">
        <f t="shared" si="46"/>
        <v>0</v>
      </c>
      <c r="K124" s="24">
        <f t="shared" si="46"/>
        <v>0</v>
      </c>
      <c r="L124" s="24">
        <f t="shared" si="46"/>
        <v>0</v>
      </c>
      <c r="M124" s="24">
        <f t="shared" si="46"/>
        <v>2284.65</v>
      </c>
      <c r="N124" s="24">
        <f t="shared" si="46"/>
        <v>0</v>
      </c>
      <c r="O124" s="24">
        <f t="shared" si="46"/>
        <v>0</v>
      </c>
      <c r="P124" s="24">
        <f t="shared" si="46"/>
        <v>28.980271081039653</v>
      </c>
      <c r="Q124" s="24">
        <f t="shared" si="46"/>
        <v>0</v>
      </c>
      <c r="R124" s="24">
        <f t="shared" si="46"/>
        <v>0</v>
      </c>
      <c r="S124" s="24">
        <f t="shared" si="46"/>
        <v>2166.747245625405</v>
      </c>
      <c r="T124" s="24">
        <f t="shared" si="46"/>
        <v>0</v>
      </c>
      <c r="U124" s="24">
        <f t="shared" si="46"/>
        <v>0</v>
      </c>
      <c r="V124" s="24">
        <f t="shared" si="46"/>
        <v>0</v>
      </c>
      <c r="W124" s="24">
        <f t="shared" si="46"/>
        <v>0</v>
      </c>
      <c r="X124" s="24">
        <f t="shared" si="46"/>
        <v>591.016548463357</v>
      </c>
      <c r="Y124" s="24">
        <f t="shared" si="46"/>
        <v>0</v>
      </c>
      <c r="Z124" s="24">
        <f t="shared" si="46"/>
        <v>0</v>
      </c>
      <c r="AA124" s="24">
        <f t="shared" si="46"/>
        <v>0</v>
      </c>
      <c r="AB124" s="24">
        <f t="shared" si="46"/>
        <v>0</v>
      </c>
      <c r="AC124" s="24">
        <f t="shared" si="46"/>
        <v>0</v>
      </c>
      <c r="AD124" s="24">
        <f t="shared" si="46"/>
        <v>90.9090909090909</v>
      </c>
      <c r="AE124" s="58">
        <f t="shared" si="46"/>
        <v>0</v>
      </c>
    </row>
    <row r="125" spans="1:31" ht="25.5">
      <c r="A125" s="36" t="s">
        <v>207</v>
      </c>
      <c r="B125" s="25">
        <f>+B120*B111</f>
        <v>0</v>
      </c>
      <c r="C125" s="25">
        <f aca="true" t="shared" si="47" ref="C125:AE125">+C120*C111</f>
        <v>11936000</v>
      </c>
      <c r="D125" s="25">
        <f t="shared" si="47"/>
        <v>9850.000000000002</v>
      </c>
      <c r="E125" s="25">
        <f t="shared" si="47"/>
        <v>0</v>
      </c>
      <c r="F125" s="25">
        <f t="shared" si="47"/>
        <v>0</v>
      </c>
      <c r="G125" s="25">
        <f t="shared" si="47"/>
        <v>0</v>
      </c>
      <c r="H125" s="25">
        <f t="shared" si="47"/>
        <v>7918000</v>
      </c>
      <c r="I125" s="25">
        <f t="shared" si="47"/>
        <v>0</v>
      </c>
      <c r="J125" s="25">
        <f t="shared" si="47"/>
        <v>0</v>
      </c>
      <c r="K125" s="25">
        <f t="shared" si="47"/>
        <v>26676333.333333336</v>
      </c>
      <c r="L125" s="25">
        <f t="shared" si="47"/>
        <v>0</v>
      </c>
      <c r="M125" s="25">
        <f t="shared" si="47"/>
        <v>55757381.5542735</v>
      </c>
      <c r="N125" s="25">
        <f t="shared" si="47"/>
        <v>0</v>
      </c>
      <c r="O125" s="25">
        <f t="shared" si="47"/>
        <v>0</v>
      </c>
      <c r="P125" s="25">
        <f t="shared" si="47"/>
        <v>68373052.14559169</v>
      </c>
      <c r="Q125" s="25">
        <f t="shared" si="47"/>
        <v>0</v>
      </c>
      <c r="R125" s="25">
        <f t="shared" si="47"/>
        <v>8500000</v>
      </c>
      <c r="S125" s="25">
        <f t="shared" si="47"/>
        <v>9961168</v>
      </c>
      <c r="T125" s="25">
        <f t="shared" si="47"/>
        <v>6975843.246285714</v>
      </c>
      <c r="U125" s="25">
        <f t="shared" si="47"/>
        <v>0</v>
      </c>
      <c r="V125" s="25">
        <f t="shared" si="47"/>
        <v>0</v>
      </c>
      <c r="W125" s="25">
        <f t="shared" si="47"/>
        <v>0</v>
      </c>
      <c r="X125" s="25">
        <f t="shared" si="47"/>
        <v>18827553</v>
      </c>
      <c r="Y125" s="25">
        <f t="shared" si="47"/>
        <v>0</v>
      </c>
      <c r="Z125" s="25">
        <f t="shared" si="47"/>
        <v>3163242.9999999995</v>
      </c>
      <c r="AA125" s="25">
        <f t="shared" si="47"/>
        <v>1300000</v>
      </c>
      <c r="AB125" s="25">
        <f t="shared" si="47"/>
        <v>0</v>
      </c>
      <c r="AC125" s="25">
        <f t="shared" si="47"/>
        <v>0</v>
      </c>
      <c r="AD125" s="25">
        <f t="shared" si="47"/>
        <v>0</v>
      </c>
      <c r="AE125" s="59">
        <f t="shared" si="47"/>
        <v>0</v>
      </c>
    </row>
    <row r="126" spans="1:31" ht="25.5">
      <c r="A126" s="34" t="s">
        <v>208</v>
      </c>
      <c r="B126" s="26">
        <v>643312</v>
      </c>
      <c r="C126" s="26">
        <v>4800000</v>
      </c>
      <c r="D126" s="26">
        <v>0</v>
      </c>
      <c r="E126" s="26">
        <v>0</v>
      </c>
      <c r="F126" s="26">
        <v>0</v>
      </c>
      <c r="G126" s="26">
        <v>0</v>
      </c>
      <c r="H126" s="26">
        <v>6040</v>
      </c>
      <c r="I126" s="26">
        <v>4504121</v>
      </c>
      <c r="J126" s="26">
        <v>0</v>
      </c>
      <c r="K126" s="26">
        <v>0</v>
      </c>
      <c r="L126" s="26">
        <v>0</v>
      </c>
      <c r="M126" s="26">
        <v>720079</v>
      </c>
      <c r="N126" s="26">
        <v>0</v>
      </c>
      <c r="O126" s="26">
        <v>0</v>
      </c>
      <c r="P126" s="26">
        <v>24413000</v>
      </c>
      <c r="Q126" s="26">
        <v>0</v>
      </c>
      <c r="R126" s="26">
        <v>1285763</v>
      </c>
      <c r="S126" s="26">
        <v>23906803</v>
      </c>
      <c r="T126" s="26">
        <v>1462250</v>
      </c>
      <c r="U126" s="26">
        <v>0</v>
      </c>
      <c r="V126" s="26">
        <v>9000000</v>
      </c>
      <c r="W126" s="26">
        <v>0</v>
      </c>
      <c r="X126" s="26">
        <v>16994939</v>
      </c>
      <c r="Y126" s="26">
        <v>0</v>
      </c>
      <c r="Z126" s="26">
        <v>2219524</v>
      </c>
      <c r="AA126" s="26">
        <v>2404000</v>
      </c>
      <c r="AB126" s="26">
        <v>0</v>
      </c>
      <c r="AC126" s="26">
        <v>720000</v>
      </c>
      <c r="AD126" s="26">
        <v>0</v>
      </c>
      <c r="AE126" s="60">
        <v>55734000</v>
      </c>
    </row>
    <row r="127" spans="1:31" ht="12.75">
      <c r="A127" s="41" t="s">
        <v>209</v>
      </c>
      <c r="B127" s="11">
        <v>132615000</v>
      </c>
      <c r="C127" s="11">
        <v>133166000</v>
      </c>
      <c r="D127" s="11">
        <v>195684000</v>
      </c>
      <c r="E127" s="11">
        <v>61461000</v>
      </c>
      <c r="F127" s="11">
        <v>53513000</v>
      </c>
      <c r="G127" s="11">
        <v>463410000</v>
      </c>
      <c r="H127" s="11">
        <v>31447000</v>
      </c>
      <c r="I127" s="11">
        <v>42892000</v>
      </c>
      <c r="J127" s="11">
        <v>260695000</v>
      </c>
      <c r="K127" s="11">
        <v>235434000</v>
      </c>
      <c r="L127" s="11">
        <v>476439000</v>
      </c>
      <c r="M127" s="11">
        <v>90331000</v>
      </c>
      <c r="N127" s="11">
        <v>75680000</v>
      </c>
      <c r="O127" s="11">
        <v>74498000</v>
      </c>
      <c r="P127" s="11">
        <v>388232000</v>
      </c>
      <c r="Q127" s="11">
        <v>124157000</v>
      </c>
      <c r="R127" s="11">
        <v>402162000</v>
      </c>
      <c r="S127" s="11">
        <v>60104000</v>
      </c>
      <c r="T127" s="11">
        <v>80984000</v>
      </c>
      <c r="U127" s="11">
        <v>25758000</v>
      </c>
      <c r="V127" s="11">
        <v>56393000</v>
      </c>
      <c r="W127" s="11">
        <v>45008000</v>
      </c>
      <c r="X127" s="11">
        <v>249145000</v>
      </c>
      <c r="Y127" s="11">
        <v>90530000</v>
      </c>
      <c r="Z127" s="11">
        <v>68729000</v>
      </c>
      <c r="AA127" s="11">
        <v>129556000</v>
      </c>
      <c r="AB127" s="11">
        <v>143213000</v>
      </c>
      <c r="AC127" s="11">
        <v>46115000</v>
      </c>
      <c r="AD127" s="11">
        <v>129796000</v>
      </c>
      <c r="AE127" s="45">
        <v>365585000</v>
      </c>
    </row>
    <row r="128" spans="1:31" ht="12.75">
      <c r="A128" s="61" t="s">
        <v>210</v>
      </c>
      <c r="B128" s="62" t="str">
        <f>IF(B11&gt;0,"Funded","Unfunded")</f>
        <v>Funded</v>
      </c>
      <c r="C128" s="62" t="str">
        <f aca="true" t="shared" si="48" ref="C128:AE128">IF(C11&gt;0,"Funded","Unfunded")</f>
        <v>Funded</v>
      </c>
      <c r="D128" s="62" t="str">
        <f t="shared" si="48"/>
        <v>Funded</v>
      </c>
      <c r="E128" s="62" t="str">
        <f t="shared" si="48"/>
        <v>Funded</v>
      </c>
      <c r="F128" s="62" t="str">
        <f t="shared" si="48"/>
        <v>Funded</v>
      </c>
      <c r="G128" s="62" t="str">
        <f t="shared" si="48"/>
        <v>Funded</v>
      </c>
      <c r="H128" s="62" t="str">
        <f t="shared" si="48"/>
        <v>Unfunded</v>
      </c>
      <c r="I128" s="62" t="str">
        <f t="shared" si="48"/>
        <v>Unfunded</v>
      </c>
      <c r="J128" s="62" t="str">
        <f t="shared" si="48"/>
        <v>Unfunded</v>
      </c>
      <c r="K128" s="62" t="str">
        <f t="shared" si="48"/>
        <v>Funded</v>
      </c>
      <c r="L128" s="62" t="str">
        <f t="shared" si="48"/>
        <v>Funded</v>
      </c>
      <c r="M128" s="62" t="str">
        <f t="shared" si="48"/>
        <v>Funded</v>
      </c>
      <c r="N128" s="62" t="str">
        <f t="shared" si="48"/>
        <v>Funded</v>
      </c>
      <c r="O128" s="62" t="str">
        <f t="shared" si="48"/>
        <v>Funded</v>
      </c>
      <c r="P128" s="62" t="str">
        <f t="shared" si="48"/>
        <v>Funded</v>
      </c>
      <c r="Q128" s="62" t="str">
        <f t="shared" si="48"/>
        <v>Funded</v>
      </c>
      <c r="R128" s="62" t="str">
        <f t="shared" si="48"/>
        <v>Unfunded</v>
      </c>
      <c r="S128" s="62" t="str">
        <f t="shared" si="48"/>
        <v>Unfunded</v>
      </c>
      <c r="T128" s="62" t="str">
        <f t="shared" si="48"/>
        <v>Funded</v>
      </c>
      <c r="U128" s="62" t="str">
        <f t="shared" si="48"/>
        <v>Funded</v>
      </c>
      <c r="V128" s="62" t="str">
        <f t="shared" si="48"/>
        <v>Funded</v>
      </c>
      <c r="W128" s="62" t="str">
        <f t="shared" si="48"/>
        <v>Unfunded</v>
      </c>
      <c r="X128" s="62" t="str">
        <f t="shared" si="48"/>
        <v>Unfunded</v>
      </c>
      <c r="Y128" s="62" t="str">
        <f t="shared" si="48"/>
        <v>Funded</v>
      </c>
      <c r="Z128" s="62" t="str">
        <f t="shared" si="48"/>
        <v>Funded</v>
      </c>
      <c r="AA128" s="62" t="str">
        <f t="shared" si="48"/>
        <v>Funded</v>
      </c>
      <c r="AB128" s="62" t="str">
        <f t="shared" si="48"/>
        <v>Funded</v>
      </c>
      <c r="AC128" s="62" t="str">
        <f t="shared" si="48"/>
        <v>Funded</v>
      </c>
      <c r="AD128" s="62" t="str">
        <f t="shared" si="48"/>
        <v>Unfunded</v>
      </c>
      <c r="AE128" s="63" t="str">
        <f t="shared" si="48"/>
        <v>Funded</v>
      </c>
    </row>
    <row r="129" spans="1:31" ht="12.75" hidden="1">
      <c r="A129" s="1" t="s">
        <v>211</v>
      </c>
      <c r="B129" s="12">
        <v>31287800</v>
      </c>
      <c r="C129" s="12">
        <v>46263690</v>
      </c>
      <c r="D129" s="12">
        <v>497297876</v>
      </c>
      <c r="E129" s="12">
        <v>150743996</v>
      </c>
      <c r="F129" s="12">
        <v>36335033</v>
      </c>
      <c r="G129" s="12">
        <v>133140972</v>
      </c>
      <c r="H129" s="12">
        <v>135216000</v>
      </c>
      <c r="I129" s="12">
        <v>9822554</v>
      </c>
      <c r="J129" s="12">
        <v>384575976</v>
      </c>
      <c r="K129" s="12">
        <v>334711000</v>
      </c>
      <c r="L129" s="12">
        <v>281120002</v>
      </c>
      <c r="M129" s="12">
        <v>33056259</v>
      </c>
      <c r="N129" s="12">
        <v>6975000</v>
      </c>
      <c r="O129" s="12">
        <v>35252000</v>
      </c>
      <c r="P129" s="12">
        <v>1293050218</v>
      </c>
      <c r="Q129" s="12">
        <v>68006484</v>
      </c>
      <c r="R129" s="12">
        <v>13984000</v>
      </c>
      <c r="S129" s="12">
        <v>150121156</v>
      </c>
      <c r="T129" s="12">
        <v>187391451</v>
      </c>
      <c r="U129" s="12">
        <v>77255544</v>
      </c>
      <c r="V129" s="12">
        <v>121394098</v>
      </c>
      <c r="W129" s="12">
        <v>141760426</v>
      </c>
      <c r="X129" s="12">
        <v>479921966</v>
      </c>
      <c r="Y129" s="12">
        <v>-1172304</v>
      </c>
      <c r="Z129" s="12">
        <v>73036765</v>
      </c>
      <c r="AA129" s="12">
        <v>102194313</v>
      </c>
      <c r="AB129" s="12">
        <v>40044880</v>
      </c>
      <c r="AC129" s="12">
        <v>5998696</v>
      </c>
      <c r="AD129" s="12">
        <v>68510676</v>
      </c>
      <c r="AE129" s="12">
        <v>102138000</v>
      </c>
    </row>
    <row r="130" spans="1:31" ht="12.75" hidden="1">
      <c r="A130" s="1" t="s">
        <v>212</v>
      </c>
      <c r="B130" s="12">
        <v>33060500</v>
      </c>
      <c r="C130" s="12">
        <v>21333748</v>
      </c>
      <c r="D130" s="12">
        <v>411120800</v>
      </c>
      <c r="E130" s="12">
        <v>154674000</v>
      </c>
      <c r="F130" s="12">
        <v>14517843</v>
      </c>
      <c r="G130" s="12">
        <v>106301338</v>
      </c>
      <c r="H130" s="12">
        <v>111453496</v>
      </c>
      <c r="I130" s="12">
        <v>3425716</v>
      </c>
      <c r="J130" s="12">
        <v>94150000</v>
      </c>
      <c r="K130" s="12">
        <v>304860285</v>
      </c>
      <c r="L130" s="12">
        <v>41392000</v>
      </c>
      <c r="M130" s="12">
        <v>24141063</v>
      </c>
      <c r="N130" s="12">
        <v>753600</v>
      </c>
      <c r="O130" s="12">
        <v>16839087</v>
      </c>
      <c r="P130" s="12">
        <v>1235349690</v>
      </c>
      <c r="Q130" s="12">
        <v>24485963</v>
      </c>
      <c r="R130" s="12">
        <v>39445600</v>
      </c>
      <c r="S130" s="12">
        <v>157231849</v>
      </c>
      <c r="T130" s="12">
        <v>167942985</v>
      </c>
      <c r="U130" s="12">
        <v>73380515</v>
      </c>
      <c r="V130" s="12">
        <v>123124600</v>
      </c>
      <c r="W130" s="12">
        <v>134703504</v>
      </c>
      <c r="X130" s="12">
        <v>277270396</v>
      </c>
      <c r="Y130" s="12">
        <v>735000</v>
      </c>
      <c r="Z130" s="12">
        <v>64179929</v>
      </c>
      <c r="AA130" s="12">
        <v>90499993</v>
      </c>
      <c r="AB130" s="12">
        <v>27269640</v>
      </c>
      <c r="AC130" s="12">
        <v>3426574</v>
      </c>
      <c r="AD130" s="12">
        <v>0</v>
      </c>
      <c r="AE130" s="12">
        <v>28055000</v>
      </c>
    </row>
    <row r="131" spans="1:31" ht="12.75" hidden="1">
      <c r="A131" s="1" t="s">
        <v>213</v>
      </c>
      <c r="B131" s="12">
        <v>11227055</v>
      </c>
      <c r="C131" s="12">
        <v>40119935</v>
      </c>
      <c r="D131" s="12">
        <v>69206589</v>
      </c>
      <c r="E131" s="12">
        <v>97187787</v>
      </c>
      <c r="F131" s="12">
        <v>26282312</v>
      </c>
      <c r="G131" s="12">
        <v>26800000</v>
      </c>
      <c r="H131" s="12">
        <v>11699504</v>
      </c>
      <c r="I131" s="12">
        <v>6517629</v>
      </c>
      <c r="J131" s="12">
        <v>197908000</v>
      </c>
      <c r="K131" s="12">
        <v>22380099</v>
      </c>
      <c r="L131" s="12">
        <v>99168000</v>
      </c>
      <c r="M131" s="12">
        <v>9304047</v>
      </c>
      <c r="N131" s="12">
        <v>6232054</v>
      </c>
      <c r="O131" s="12">
        <v>20410690</v>
      </c>
      <c r="P131" s="12">
        <v>120501025</v>
      </c>
      <c r="Q131" s="12">
        <v>44319309</v>
      </c>
      <c r="R131" s="12">
        <v>22263220</v>
      </c>
      <c r="S131" s="12">
        <v>10171480</v>
      </c>
      <c r="T131" s="12">
        <v>98096807</v>
      </c>
      <c r="U131" s="12">
        <v>5374661</v>
      </c>
      <c r="V131" s="12">
        <v>8064794</v>
      </c>
      <c r="W131" s="12">
        <v>30859737</v>
      </c>
      <c r="X131" s="12">
        <v>15110771</v>
      </c>
      <c r="Y131" s="12">
        <v>82950</v>
      </c>
      <c r="Z131" s="12">
        <v>18953395</v>
      </c>
      <c r="AA131" s="12">
        <v>13753000</v>
      </c>
      <c r="AB131" s="12">
        <v>35295669</v>
      </c>
      <c r="AC131" s="12">
        <v>6519000</v>
      </c>
      <c r="AD131" s="12">
        <v>0</v>
      </c>
      <c r="AE131" s="12">
        <v>40310000</v>
      </c>
    </row>
    <row r="132" spans="1:31" ht="12.75" hidden="1">
      <c r="A132" s="1" t="s">
        <v>214</v>
      </c>
      <c r="B132" s="12">
        <v>1476000</v>
      </c>
      <c r="C132" s="12">
        <v>65411500</v>
      </c>
      <c r="D132" s="12">
        <v>47239002</v>
      </c>
      <c r="E132" s="12">
        <v>17000000</v>
      </c>
      <c r="F132" s="12">
        <v>9700000</v>
      </c>
      <c r="G132" s="12">
        <v>134183612</v>
      </c>
      <c r="H132" s="12">
        <v>1192000</v>
      </c>
      <c r="I132" s="12">
        <v>176000</v>
      </c>
      <c r="J132" s="12">
        <v>0</v>
      </c>
      <c r="K132" s="12">
        <v>35000000</v>
      </c>
      <c r="L132" s="12">
        <v>240624000</v>
      </c>
      <c r="M132" s="12">
        <v>19779000</v>
      </c>
      <c r="N132" s="12">
        <v>3500000</v>
      </c>
      <c r="O132" s="12">
        <v>33136000</v>
      </c>
      <c r="P132" s="12">
        <v>304137000</v>
      </c>
      <c r="Q132" s="12">
        <v>292315545</v>
      </c>
      <c r="R132" s="12">
        <v>29980000</v>
      </c>
      <c r="S132" s="12">
        <v>4992393</v>
      </c>
      <c r="T132" s="12">
        <v>20238000</v>
      </c>
      <c r="U132" s="12">
        <v>14648000</v>
      </c>
      <c r="V132" s="12">
        <v>43733506</v>
      </c>
      <c r="W132" s="12">
        <v>0</v>
      </c>
      <c r="X132" s="12">
        <v>303714247</v>
      </c>
      <c r="Y132" s="12">
        <v>58219599</v>
      </c>
      <c r="Z132" s="12">
        <v>18000000</v>
      </c>
      <c r="AA132" s="12">
        <v>65000</v>
      </c>
      <c r="AB132" s="12">
        <v>60022718</v>
      </c>
      <c r="AC132" s="12">
        <v>8577000</v>
      </c>
      <c r="AD132" s="12">
        <v>0</v>
      </c>
      <c r="AE132" s="12">
        <v>0</v>
      </c>
    </row>
    <row r="133" spans="1:31" ht="12.75" hidden="1">
      <c r="A133" s="1" t="s">
        <v>215</v>
      </c>
      <c r="B133" s="12">
        <v>952000</v>
      </c>
      <c r="C133" s="12">
        <v>37659000</v>
      </c>
      <c r="D133" s="12">
        <v>102947784</v>
      </c>
      <c r="E133" s="12">
        <v>0</v>
      </c>
      <c r="F133" s="12">
        <v>5500000</v>
      </c>
      <c r="G133" s="12">
        <v>30354849</v>
      </c>
      <c r="H133" s="12">
        <v>44045000</v>
      </c>
      <c r="I133" s="12">
        <v>8500000</v>
      </c>
      <c r="J133" s="12">
        <v>59338000</v>
      </c>
      <c r="K133" s="12">
        <v>0</v>
      </c>
      <c r="L133" s="12">
        <v>649752000</v>
      </c>
      <c r="M133" s="12">
        <v>10000000</v>
      </c>
      <c r="N133" s="12">
        <v>0</v>
      </c>
      <c r="O133" s="12">
        <v>21193000</v>
      </c>
      <c r="P133" s="12">
        <v>300000000</v>
      </c>
      <c r="Q133" s="12">
        <v>23613991</v>
      </c>
      <c r="R133" s="12">
        <v>66666046</v>
      </c>
      <c r="S133" s="12">
        <v>35549071</v>
      </c>
      <c r="T133" s="12">
        <v>5354000</v>
      </c>
      <c r="U133" s="12">
        <v>9000000</v>
      </c>
      <c r="V133" s="12">
        <v>25000000</v>
      </c>
      <c r="W133" s="12">
        <v>0</v>
      </c>
      <c r="X133" s="12">
        <v>168583913</v>
      </c>
      <c r="Y133" s="12">
        <v>9311441</v>
      </c>
      <c r="Z133" s="12">
        <v>1300000</v>
      </c>
      <c r="AA133" s="12">
        <v>9653</v>
      </c>
      <c r="AB133" s="12">
        <v>29000000</v>
      </c>
      <c r="AC133" s="12">
        <v>4480850</v>
      </c>
      <c r="AD133" s="12">
        <v>0</v>
      </c>
      <c r="AE133" s="12">
        <v>11075000</v>
      </c>
    </row>
    <row r="134" spans="1:31" ht="12.75" hidden="1">
      <c r="A134" s="1" t="s">
        <v>216</v>
      </c>
      <c r="B134" s="12">
        <v>33111000</v>
      </c>
      <c r="C134" s="12">
        <v>9734000</v>
      </c>
      <c r="D134" s="12">
        <v>42493693</v>
      </c>
      <c r="E134" s="12">
        <v>375000000</v>
      </c>
      <c r="F134" s="12">
        <v>4945000</v>
      </c>
      <c r="G134" s="12">
        <v>-24725314</v>
      </c>
      <c r="H134" s="12">
        <v>23239000</v>
      </c>
      <c r="I134" s="12">
        <v>6086178</v>
      </c>
      <c r="J134" s="12">
        <v>18400000</v>
      </c>
      <c r="K134" s="12">
        <v>0</v>
      </c>
      <c r="L134" s="12">
        <v>80238000</v>
      </c>
      <c r="M134" s="12">
        <v>5250000</v>
      </c>
      <c r="N134" s="12">
        <v>9918380</v>
      </c>
      <c r="O134" s="12">
        <v>33899000</v>
      </c>
      <c r="P134" s="12">
        <v>194143000</v>
      </c>
      <c r="Q134" s="12">
        <v>56155882</v>
      </c>
      <c r="R134" s="12">
        <v>101544910</v>
      </c>
      <c r="S134" s="12">
        <v>27914200</v>
      </c>
      <c r="T134" s="12">
        <v>23354000</v>
      </c>
      <c r="U134" s="12">
        <v>10205000</v>
      </c>
      <c r="V134" s="12">
        <v>22990798</v>
      </c>
      <c r="W134" s="12">
        <v>0</v>
      </c>
      <c r="X134" s="12">
        <v>39272455</v>
      </c>
      <c r="Y134" s="12">
        <v>124167</v>
      </c>
      <c r="Z134" s="12">
        <v>6000000</v>
      </c>
      <c r="AA134" s="12">
        <v>25642</v>
      </c>
      <c r="AB134" s="12">
        <v>74391172</v>
      </c>
      <c r="AC134" s="12">
        <v>3812000</v>
      </c>
      <c r="AD134" s="12">
        <v>0</v>
      </c>
      <c r="AE134" s="12">
        <v>29000000</v>
      </c>
    </row>
    <row r="135" spans="1:31" ht="12.75" hidden="1">
      <c r="A135" s="1" t="s">
        <v>217</v>
      </c>
      <c r="B135" s="12">
        <v>39582000</v>
      </c>
      <c r="C135" s="12">
        <v>0</v>
      </c>
      <c r="D135" s="12">
        <v>77734498</v>
      </c>
      <c r="E135" s="12">
        <v>0</v>
      </c>
      <c r="F135" s="12">
        <v>3500000</v>
      </c>
      <c r="G135" s="12">
        <v>183210350</v>
      </c>
      <c r="H135" s="12">
        <v>0</v>
      </c>
      <c r="I135" s="12">
        <v>195200</v>
      </c>
      <c r="J135" s="12">
        <v>0</v>
      </c>
      <c r="K135" s="12">
        <v>0</v>
      </c>
      <c r="L135" s="12">
        <v>385710000</v>
      </c>
      <c r="M135" s="12">
        <v>0</v>
      </c>
      <c r="N135" s="12">
        <v>278000</v>
      </c>
      <c r="O135" s="12">
        <v>1872000</v>
      </c>
      <c r="P135" s="12">
        <v>15000000</v>
      </c>
      <c r="Q135" s="12">
        <v>18083107</v>
      </c>
      <c r="R135" s="12">
        <v>5681300</v>
      </c>
      <c r="S135" s="12">
        <v>4824339</v>
      </c>
      <c r="T135" s="12">
        <v>11329000</v>
      </c>
      <c r="U135" s="12">
        <v>2468000</v>
      </c>
      <c r="V135" s="12">
        <v>2250000</v>
      </c>
      <c r="W135" s="12">
        <v>0</v>
      </c>
      <c r="X135" s="12">
        <v>24483819</v>
      </c>
      <c r="Y135" s="12">
        <v>4138576</v>
      </c>
      <c r="Z135" s="12">
        <v>117000000</v>
      </c>
      <c r="AA135" s="12">
        <v>409253</v>
      </c>
      <c r="AB135" s="12">
        <v>0</v>
      </c>
      <c r="AC135" s="12">
        <v>264000</v>
      </c>
      <c r="AD135" s="12">
        <v>0</v>
      </c>
      <c r="AE135" s="12">
        <v>0</v>
      </c>
    </row>
    <row r="136" spans="1:31" ht="12.75" hidden="1">
      <c r="A136" s="1" t="s">
        <v>218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3764000</v>
      </c>
      <c r="M136" s="12">
        <v>0</v>
      </c>
      <c r="N136" s="12">
        <v>0</v>
      </c>
      <c r="O136" s="12">
        <v>0</v>
      </c>
      <c r="P136" s="12">
        <v>6000000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100267</v>
      </c>
      <c r="W136" s="12">
        <v>0</v>
      </c>
      <c r="X136" s="12">
        <v>2938951</v>
      </c>
      <c r="Y136" s="12">
        <v>2025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</row>
    <row r="137" spans="1:31" ht="12.75" hidden="1">
      <c r="A137" s="1" t="s">
        <v>219</v>
      </c>
      <c r="B137" s="12">
        <v>0</v>
      </c>
      <c r="C137" s="12">
        <v>0</v>
      </c>
      <c r="D137" s="12">
        <v>23239002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10949306</v>
      </c>
      <c r="R137" s="12">
        <v>0</v>
      </c>
      <c r="S137" s="12">
        <v>0</v>
      </c>
      <c r="T137" s="12">
        <v>0</v>
      </c>
      <c r="U137" s="12">
        <v>0</v>
      </c>
      <c r="V137" s="12">
        <v>19161224</v>
      </c>
      <c r="W137" s="12">
        <v>0</v>
      </c>
      <c r="X137" s="12">
        <v>694235119</v>
      </c>
      <c r="Y137" s="12">
        <v>0</v>
      </c>
      <c r="Z137" s="12">
        <v>0</v>
      </c>
      <c r="AA137" s="12">
        <v>0</v>
      </c>
      <c r="AB137" s="12">
        <v>0</v>
      </c>
      <c r="AC137" s="12">
        <v>3785348</v>
      </c>
      <c r="AD137" s="12">
        <v>0</v>
      </c>
      <c r="AE137" s="12">
        <v>0</v>
      </c>
    </row>
    <row r="138" spans="1:31" ht="25.5" hidden="1">
      <c r="A138" s="1" t="s">
        <v>220</v>
      </c>
      <c r="B138" s="12">
        <v>100843400</v>
      </c>
      <c r="C138" s="12">
        <v>93083894</v>
      </c>
      <c r="D138" s="12">
        <v>430333676</v>
      </c>
      <c r="E138" s="12">
        <v>192383259</v>
      </c>
      <c r="F138" s="12">
        <v>53547116</v>
      </c>
      <c r="G138" s="12">
        <v>329196455</v>
      </c>
      <c r="H138" s="12">
        <v>61294861</v>
      </c>
      <c r="I138" s="12">
        <v>40080547</v>
      </c>
      <c r="J138" s="12">
        <v>195591661</v>
      </c>
      <c r="K138" s="12">
        <v>344755000</v>
      </c>
      <c r="L138" s="12">
        <v>354519388</v>
      </c>
      <c r="M138" s="12">
        <v>83855944</v>
      </c>
      <c r="N138" s="12">
        <v>52291866</v>
      </c>
      <c r="O138" s="12">
        <v>67507851</v>
      </c>
      <c r="P138" s="12">
        <v>1147876410</v>
      </c>
      <c r="Q138" s="12">
        <v>76058806</v>
      </c>
      <c r="R138" s="12">
        <v>257009389</v>
      </c>
      <c r="S138" s="12">
        <v>137067898</v>
      </c>
      <c r="T138" s="12">
        <v>210857062</v>
      </c>
      <c r="U138" s="12">
        <v>77472323</v>
      </c>
      <c r="V138" s="12">
        <v>151164360</v>
      </c>
      <c r="W138" s="12">
        <v>156334323</v>
      </c>
      <c r="X138" s="12">
        <v>386517060</v>
      </c>
      <c r="Y138" s="12">
        <v>103411372</v>
      </c>
      <c r="Z138" s="12">
        <v>84102107</v>
      </c>
      <c r="AA138" s="12">
        <v>149958000</v>
      </c>
      <c r="AB138" s="12">
        <v>88920191</v>
      </c>
      <c r="AC138" s="12">
        <v>34964029</v>
      </c>
      <c r="AD138" s="12">
        <v>0</v>
      </c>
      <c r="AE138" s="12">
        <v>303931547</v>
      </c>
    </row>
    <row r="139" spans="1:31" ht="12.75" hidden="1">
      <c r="A139" s="1" t="s">
        <v>221</v>
      </c>
      <c r="B139" s="12">
        <v>13090471</v>
      </c>
      <c r="C139" s="12">
        <v>0</v>
      </c>
      <c r="D139" s="12">
        <v>9004000</v>
      </c>
      <c r="E139" s="12">
        <v>2300000</v>
      </c>
      <c r="F139" s="12">
        <v>3500000</v>
      </c>
      <c r="G139" s="12">
        <v>24725314</v>
      </c>
      <c r="H139" s="12">
        <v>1192876</v>
      </c>
      <c r="I139" s="12">
        <v>115940</v>
      </c>
      <c r="J139" s="12">
        <v>1001453</v>
      </c>
      <c r="K139" s="12">
        <v>8762000</v>
      </c>
      <c r="L139" s="12">
        <v>0</v>
      </c>
      <c r="M139" s="12">
        <v>0</v>
      </c>
      <c r="N139" s="12">
        <v>0</v>
      </c>
      <c r="O139" s="12">
        <v>2408250</v>
      </c>
      <c r="P139" s="12">
        <v>40000000</v>
      </c>
      <c r="Q139" s="12">
        <v>0</v>
      </c>
      <c r="R139" s="12">
        <v>31556480</v>
      </c>
      <c r="S139" s="12">
        <v>0</v>
      </c>
      <c r="T139" s="12">
        <v>2500000</v>
      </c>
      <c r="U139" s="12">
        <v>500000</v>
      </c>
      <c r="V139" s="12">
        <v>4000000</v>
      </c>
      <c r="W139" s="12">
        <v>3000000</v>
      </c>
      <c r="X139" s="12">
        <v>41562115</v>
      </c>
      <c r="Y139" s="12">
        <v>10000</v>
      </c>
      <c r="Z139" s="12">
        <v>0</v>
      </c>
      <c r="AA139" s="12">
        <v>3800000</v>
      </c>
      <c r="AB139" s="12">
        <v>9037545</v>
      </c>
      <c r="AC139" s="12">
        <v>0</v>
      </c>
      <c r="AD139" s="12">
        <v>0</v>
      </c>
      <c r="AE139" s="12">
        <v>0</v>
      </c>
    </row>
    <row r="140" spans="1:31" ht="12.75" hidden="1">
      <c r="A140" s="1" t="s">
        <v>222</v>
      </c>
      <c r="B140" s="12">
        <v>30398657</v>
      </c>
      <c r="C140" s="12">
        <v>37184607</v>
      </c>
      <c r="D140" s="12">
        <v>196495145</v>
      </c>
      <c r="E140" s="12">
        <v>147322699</v>
      </c>
      <c r="F140" s="12">
        <v>24833871</v>
      </c>
      <c r="G140" s="12">
        <v>318822986</v>
      </c>
      <c r="H140" s="12">
        <v>112757748</v>
      </c>
      <c r="I140" s="12">
        <v>20205723</v>
      </c>
      <c r="J140" s="12">
        <v>303729001</v>
      </c>
      <c r="K140" s="12">
        <v>243768000</v>
      </c>
      <c r="L140" s="12">
        <v>554559000</v>
      </c>
      <c r="M140" s="12">
        <v>40048161</v>
      </c>
      <c r="N140" s="12">
        <v>23575511</v>
      </c>
      <c r="O140" s="12">
        <v>29638954</v>
      </c>
      <c r="P140" s="12">
        <v>295234380</v>
      </c>
      <c r="Q140" s="12">
        <v>71297250</v>
      </c>
      <c r="R140" s="12">
        <v>167514233</v>
      </c>
      <c r="S140" s="12">
        <v>31800176</v>
      </c>
      <c r="T140" s="12">
        <v>137566003</v>
      </c>
      <c r="U140" s="12">
        <v>26609317</v>
      </c>
      <c r="V140" s="12">
        <v>47554340</v>
      </c>
      <c r="W140" s="12">
        <v>42546918</v>
      </c>
      <c r="X140" s="12">
        <v>157896760</v>
      </c>
      <c r="Y140" s="12">
        <v>20778997</v>
      </c>
      <c r="Z140" s="12">
        <v>47128158</v>
      </c>
      <c r="AA140" s="12">
        <v>58822000</v>
      </c>
      <c r="AB140" s="12">
        <v>50557402</v>
      </c>
      <c r="AC140" s="12">
        <v>21484728</v>
      </c>
      <c r="AD140" s="12">
        <v>0</v>
      </c>
      <c r="AE140" s="12">
        <v>150628052</v>
      </c>
    </row>
    <row r="141" spans="1:31" ht="12.75" hidden="1">
      <c r="A141" s="1" t="s">
        <v>223</v>
      </c>
      <c r="B141" s="12">
        <v>40</v>
      </c>
      <c r="C141" s="12">
        <v>40</v>
      </c>
      <c r="D141" s="12">
        <v>40</v>
      </c>
      <c r="E141" s="12">
        <v>40</v>
      </c>
      <c r="F141" s="12">
        <v>40</v>
      </c>
      <c r="G141" s="12">
        <v>40</v>
      </c>
      <c r="H141" s="12">
        <v>100</v>
      </c>
      <c r="I141" s="12">
        <v>40</v>
      </c>
      <c r="J141" s="12">
        <v>40</v>
      </c>
      <c r="K141" s="12">
        <v>40</v>
      </c>
      <c r="L141" s="12">
        <v>40</v>
      </c>
      <c r="M141" s="12">
        <v>40</v>
      </c>
      <c r="N141" s="12">
        <v>40</v>
      </c>
      <c r="O141" s="12">
        <v>40</v>
      </c>
      <c r="P141" s="12">
        <v>40</v>
      </c>
      <c r="Q141" s="12">
        <v>40</v>
      </c>
      <c r="R141" s="12">
        <v>40</v>
      </c>
      <c r="S141" s="12">
        <v>40</v>
      </c>
      <c r="T141" s="12">
        <v>40</v>
      </c>
      <c r="U141" s="12">
        <v>40</v>
      </c>
      <c r="V141" s="12">
        <v>40</v>
      </c>
      <c r="W141" s="12">
        <v>40</v>
      </c>
      <c r="X141" s="12">
        <v>35</v>
      </c>
      <c r="Y141" s="12">
        <v>40</v>
      </c>
      <c r="Z141" s="12">
        <v>40</v>
      </c>
      <c r="AA141" s="12">
        <v>40</v>
      </c>
      <c r="AB141" s="12">
        <v>40</v>
      </c>
      <c r="AC141" s="12">
        <v>40</v>
      </c>
      <c r="AD141" s="12">
        <v>40</v>
      </c>
      <c r="AE141" s="12">
        <v>40</v>
      </c>
    </row>
    <row r="142" spans="1:31" ht="12.75" hidden="1">
      <c r="A142" s="1" t="s">
        <v>224</v>
      </c>
      <c r="B142" s="12">
        <v>160889327</v>
      </c>
      <c r="C142" s="12">
        <v>185124057</v>
      </c>
      <c r="D142" s="12">
        <v>633962217</v>
      </c>
      <c r="E142" s="12">
        <v>305359000</v>
      </c>
      <c r="F142" s="12">
        <v>85724633</v>
      </c>
      <c r="G142" s="12">
        <v>1044849000</v>
      </c>
      <c r="H142" s="12">
        <v>140802000</v>
      </c>
      <c r="I142" s="12">
        <v>80477304</v>
      </c>
      <c r="J142" s="12">
        <v>557549146</v>
      </c>
      <c r="K142" s="12">
        <v>697731003</v>
      </c>
      <c r="L142" s="12">
        <v>516679725</v>
      </c>
      <c r="M142" s="12">
        <v>122071200</v>
      </c>
      <c r="N142" s="12">
        <v>64797813</v>
      </c>
      <c r="O142" s="12">
        <v>111985455</v>
      </c>
      <c r="P142" s="12">
        <v>1475578905</v>
      </c>
      <c r="Q142" s="12">
        <v>221990666</v>
      </c>
      <c r="R142" s="12">
        <v>431830222</v>
      </c>
      <c r="S142" s="12">
        <v>201086237</v>
      </c>
      <c r="T142" s="12">
        <v>261661452</v>
      </c>
      <c r="U142" s="12">
        <v>98813411</v>
      </c>
      <c r="V142" s="12">
        <v>186984700</v>
      </c>
      <c r="W142" s="12">
        <v>193920001</v>
      </c>
      <c r="X142" s="12">
        <v>514983668</v>
      </c>
      <c r="Y142" s="12">
        <v>108938372</v>
      </c>
      <c r="Z142" s="12">
        <v>137176115</v>
      </c>
      <c r="AA142" s="12">
        <v>268452657</v>
      </c>
      <c r="AB142" s="12">
        <v>178244913</v>
      </c>
      <c r="AC142" s="12">
        <v>52815354</v>
      </c>
      <c r="AD142" s="12">
        <v>168995326</v>
      </c>
      <c r="AE142" s="12">
        <v>407622000</v>
      </c>
    </row>
    <row r="143" spans="1:31" ht="12.75" hidden="1">
      <c r="A143" s="1" t="s">
        <v>225</v>
      </c>
      <c r="B143" s="12">
        <v>28000000</v>
      </c>
      <c r="C143" s="12">
        <v>7507980</v>
      </c>
      <c r="D143" s="12">
        <v>44020000</v>
      </c>
      <c r="E143" s="12">
        <v>55000000</v>
      </c>
      <c r="F143" s="12">
        <v>12000000</v>
      </c>
      <c r="G143" s="12">
        <v>0</v>
      </c>
      <c r="H143" s="12">
        <v>10194285</v>
      </c>
      <c r="I143" s="12">
        <v>2454662</v>
      </c>
      <c r="J143" s="12">
        <v>32500000</v>
      </c>
      <c r="K143" s="12">
        <v>36699000</v>
      </c>
      <c r="L143" s="12">
        <v>0</v>
      </c>
      <c r="M143" s="12">
        <v>11100000</v>
      </c>
      <c r="N143" s="12">
        <v>300000</v>
      </c>
      <c r="O143" s="12">
        <v>5599749</v>
      </c>
      <c r="P143" s="12">
        <v>248982000</v>
      </c>
      <c r="Q143" s="12">
        <v>10000000</v>
      </c>
      <c r="R143" s="12">
        <v>0</v>
      </c>
      <c r="S143" s="12">
        <v>33120806</v>
      </c>
      <c r="T143" s="12">
        <v>34156894</v>
      </c>
      <c r="U143" s="12">
        <v>15462335</v>
      </c>
      <c r="V143" s="12">
        <v>18836500</v>
      </c>
      <c r="W143" s="12">
        <v>39806479</v>
      </c>
      <c r="X143" s="12">
        <v>40691005</v>
      </c>
      <c r="Y143" s="12">
        <v>0</v>
      </c>
      <c r="Z143" s="12">
        <v>12953801</v>
      </c>
      <c r="AA143" s="12">
        <v>17935993</v>
      </c>
      <c r="AB143" s="12">
        <v>27269640</v>
      </c>
      <c r="AC143" s="12">
        <v>900354</v>
      </c>
      <c r="AD143" s="12">
        <v>0</v>
      </c>
      <c r="AE143" s="12">
        <v>0</v>
      </c>
    </row>
    <row r="144" spans="1:31" ht="12.75" hidden="1">
      <c r="A144" s="1" t="s">
        <v>226</v>
      </c>
      <c r="B144" s="12">
        <v>13533000</v>
      </c>
      <c r="C144" s="12">
        <v>7083000</v>
      </c>
      <c r="D144" s="12">
        <v>31660074</v>
      </c>
      <c r="E144" s="12">
        <v>36200000</v>
      </c>
      <c r="F144" s="12">
        <v>10292600</v>
      </c>
      <c r="G144" s="12">
        <v>0</v>
      </c>
      <c r="H144" s="12">
        <v>9538000</v>
      </c>
      <c r="I144" s="12">
        <v>4073395</v>
      </c>
      <c r="J144" s="12">
        <v>15500000</v>
      </c>
      <c r="K144" s="12">
        <v>24819000</v>
      </c>
      <c r="L144" s="12">
        <v>0</v>
      </c>
      <c r="M144" s="12">
        <v>10271585</v>
      </c>
      <c r="N144" s="12">
        <v>0</v>
      </c>
      <c r="O144" s="12">
        <v>5287771</v>
      </c>
      <c r="P144" s="12">
        <v>228355000</v>
      </c>
      <c r="Q144" s="12">
        <v>45067000</v>
      </c>
      <c r="R144" s="12">
        <v>0</v>
      </c>
      <c r="S144" s="12">
        <v>29927538</v>
      </c>
      <c r="T144" s="12">
        <v>22627169</v>
      </c>
      <c r="U144" s="12">
        <v>14139542</v>
      </c>
      <c r="V144" s="12">
        <v>16870000</v>
      </c>
      <c r="W144" s="12">
        <v>37938028</v>
      </c>
      <c r="X144" s="12">
        <v>38233139</v>
      </c>
      <c r="Y144" s="12">
        <v>0</v>
      </c>
      <c r="Z144" s="12">
        <v>11785820</v>
      </c>
      <c r="AA144" s="12">
        <v>19185000</v>
      </c>
      <c r="AB144" s="12">
        <v>24046860</v>
      </c>
      <c r="AC144" s="12">
        <v>920354</v>
      </c>
      <c r="AD144" s="12">
        <v>37000000</v>
      </c>
      <c r="AE144" s="12">
        <v>0</v>
      </c>
    </row>
    <row r="145" spans="1:31" ht="12.75" hidden="1">
      <c r="A145" s="1" t="s">
        <v>227</v>
      </c>
      <c r="B145" s="12">
        <v>0</v>
      </c>
      <c r="C145" s="12">
        <v>10738234</v>
      </c>
      <c r="D145" s="12">
        <v>342749136</v>
      </c>
      <c r="E145" s="12">
        <v>92000000</v>
      </c>
      <c r="F145" s="12">
        <v>0</v>
      </c>
      <c r="G145" s="12">
        <v>0</v>
      </c>
      <c r="H145" s="12">
        <v>93565203</v>
      </c>
      <c r="I145" s="12">
        <v>0</v>
      </c>
      <c r="J145" s="12">
        <v>0</v>
      </c>
      <c r="K145" s="12">
        <v>231442000</v>
      </c>
      <c r="L145" s="12">
        <v>0</v>
      </c>
      <c r="M145" s="12">
        <v>11768925</v>
      </c>
      <c r="N145" s="12">
        <v>0</v>
      </c>
      <c r="O145" s="12">
        <v>6661800</v>
      </c>
      <c r="P145" s="12">
        <v>609206200</v>
      </c>
      <c r="Q145" s="12">
        <v>0</v>
      </c>
      <c r="R145" s="12">
        <v>0</v>
      </c>
      <c r="S145" s="12">
        <v>49243603</v>
      </c>
      <c r="T145" s="12">
        <v>93114569</v>
      </c>
      <c r="U145" s="12">
        <v>43720800</v>
      </c>
      <c r="V145" s="12">
        <v>63000000</v>
      </c>
      <c r="W145" s="12">
        <v>68618679</v>
      </c>
      <c r="X145" s="12">
        <v>170226630</v>
      </c>
      <c r="Y145" s="12">
        <v>0</v>
      </c>
      <c r="Z145" s="12">
        <v>46250645</v>
      </c>
      <c r="AA145" s="12">
        <v>68667000</v>
      </c>
      <c r="AB145" s="12">
        <v>0</v>
      </c>
      <c r="AC145" s="12">
        <v>0</v>
      </c>
      <c r="AD145" s="12">
        <v>0</v>
      </c>
      <c r="AE145" s="12">
        <v>0</v>
      </c>
    </row>
    <row r="146" spans="1:31" ht="12.75" hidden="1">
      <c r="A146" s="1" t="s">
        <v>228</v>
      </c>
      <c r="B146" s="12">
        <v>0</v>
      </c>
      <c r="C146" s="12">
        <v>14205955</v>
      </c>
      <c r="D146" s="12">
        <v>316713814</v>
      </c>
      <c r="E146" s="12">
        <v>74266000</v>
      </c>
      <c r="F146" s="12">
        <v>0</v>
      </c>
      <c r="G146" s="12">
        <v>0</v>
      </c>
      <c r="H146" s="12">
        <v>54202329</v>
      </c>
      <c r="I146" s="12">
        <v>0</v>
      </c>
      <c r="J146" s="12">
        <v>0</v>
      </c>
      <c r="K146" s="12">
        <v>207973000</v>
      </c>
      <c r="L146" s="12">
        <v>0</v>
      </c>
      <c r="M146" s="12">
        <v>8354500</v>
      </c>
      <c r="N146" s="12">
        <v>0</v>
      </c>
      <c r="O146" s="12">
        <v>5295752</v>
      </c>
      <c r="P146" s="12">
        <v>503374660</v>
      </c>
      <c r="Q146" s="12">
        <v>0</v>
      </c>
      <c r="R146" s="12">
        <v>0</v>
      </c>
      <c r="S146" s="12">
        <v>45658627</v>
      </c>
      <c r="T146" s="12">
        <v>66885325</v>
      </c>
      <c r="U146" s="12">
        <v>40474000</v>
      </c>
      <c r="V146" s="12">
        <v>64770400</v>
      </c>
      <c r="W146" s="12">
        <v>60901268</v>
      </c>
      <c r="X146" s="12">
        <v>156671265</v>
      </c>
      <c r="Y146" s="12">
        <v>0</v>
      </c>
      <c r="Z146" s="12">
        <v>32723208</v>
      </c>
      <c r="AA146" s="12">
        <v>47122837</v>
      </c>
      <c r="AB146" s="12">
        <v>0</v>
      </c>
      <c r="AC146" s="12">
        <v>0</v>
      </c>
      <c r="AD146" s="12">
        <v>0</v>
      </c>
      <c r="AE146" s="12">
        <v>0</v>
      </c>
    </row>
    <row r="147" spans="1:31" ht="12.75" hidden="1">
      <c r="A147" s="1" t="s">
        <v>229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86159002</v>
      </c>
      <c r="H147" s="12">
        <v>0</v>
      </c>
      <c r="I147" s="12">
        <v>0</v>
      </c>
      <c r="J147" s="12">
        <v>21000000</v>
      </c>
      <c r="K147" s="12">
        <v>26001000</v>
      </c>
      <c r="L147" s="12">
        <v>0</v>
      </c>
      <c r="M147" s="12">
        <v>0</v>
      </c>
      <c r="N147" s="12">
        <v>0</v>
      </c>
      <c r="O147" s="12">
        <v>3504340</v>
      </c>
      <c r="P147" s="12">
        <v>230494190</v>
      </c>
      <c r="Q147" s="12">
        <v>0</v>
      </c>
      <c r="R147" s="12">
        <v>0</v>
      </c>
      <c r="S147" s="12">
        <v>50986162</v>
      </c>
      <c r="T147" s="12">
        <v>20422968</v>
      </c>
      <c r="U147" s="12">
        <v>6033840</v>
      </c>
      <c r="V147" s="12">
        <v>28500000</v>
      </c>
      <c r="W147" s="12">
        <v>12590200</v>
      </c>
      <c r="X147" s="12">
        <v>42347456</v>
      </c>
      <c r="Y147" s="12">
        <v>0</v>
      </c>
      <c r="Z147" s="12">
        <v>1182259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</row>
    <row r="148" spans="1:31" ht="12.75" hidden="1">
      <c r="A148" s="1" t="s">
        <v>230</v>
      </c>
      <c r="B148" s="12">
        <v>9740637</v>
      </c>
      <c r="C148" s="12">
        <v>0</v>
      </c>
      <c r="D148" s="12">
        <v>0</v>
      </c>
      <c r="E148" s="12">
        <v>78320000</v>
      </c>
      <c r="F148" s="12">
        <v>0</v>
      </c>
      <c r="G148" s="12">
        <v>0</v>
      </c>
      <c r="H148" s="12">
        <v>0</v>
      </c>
      <c r="I148" s="12">
        <v>0</v>
      </c>
      <c r="J148" s="12">
        <v>28500000</v>
      </c>
      <c r="K148" s="12">
        <v>14644000</v>
      </c>
      <c r="L148" s="12">
        <v>20000000</v>
      </c>
      <c r="M148" s="12">
        <v>0</v>
      </c>
      <c r="N148" s="12">
        <v>0</v>
      </c>
      <c r="O148" s="12">
        <v>3884174</v>
      </c>
      <c r="P148" s="12">
        <v>155215955</v>
      </c>
      <c r="Q148" s="12">
        <v>0</v>
      </c>
      <c r="R148" s="12">
        <v>59472000</v>
      </c>
      <c r="S148" s="12">
        <v>31062409</v>
      </c>
      <c r="T148" s="12">
        <v>18285273</v>
      </c>
      <c r="U148" s="12">
        <v>5691000</v>
      </c>
      <c r="V148" s="12">
        <v>25300000</v>
      </c>
      <c r="W148" s="12">
        <v>10948000</v>
      </c>
      <c r="X148" s="12">
        <v>36311718</v>
      </c>
      <c r="Y148" s="12">
        <v>0</v>
      </c>
      <c r="Z148" s="12">
        <v>1076282</v>
      </c>
      <c r="AA148" s="12">
        <v>49153</v>
      </c>
      <c r="AB148" s="12">
        <v>0</v>
      </c>
      <c r="AC148" s="12">
        <v>0</v>
      </c>
      <c r="AD148" s="12">
        <v>9616084</v>
      </c>
      <c r="AE148" s="12">
        <v>0</v>
      </c>
    </row>
    <row r="149" spans="1:31" ht="12.75" hidden="1">
      <c r="A149" s="1" t="s">
        <v>231</v>
      </c>
      <c r="B149" s="12">
        <v>32500000</v>
      </c>
      <c r="C149" s="12">
        <v>21135104</v>
      </c>
      <c r="D149" s="12">
        <v>410861700</v>
      </c>
      <c r="E149" s="12">
        <v>154500000</v>
      </c>
      <c r="F149" s="12">
        <v>14207723</v>
      </c>
      <c r="G149" s="12">
        <v>106301338</v>
      </c>
      <c r="H149" s="12">
        <v>111419088</v>
      </c>
      <c r="I149" s="12">
        <v>3167811</v>
      </c>
      <c r="J149" s="12">
        <v>93550000</v>
      </c>
      <c r="K149" s="12">
        <v>304452285</v>
      </c>
      <c r="L149" s="12">
        <v>41392000</v>
      </c>
      <c r="M149" s="12">
        <v>23973063</v>
      </c>
      <c r="N149" s="12">
        <v>300000</v>
      </c>
      <c r="O149" s="12">
        <v>16712861</v>
      </c>
      <c r="P149" s="12">
        <v>1218278590</v>
      </c>
      <c r="Q149" s="12">
        <v>24485963</v>
      </c>
      <c r="R149" s="12">
        <v>39445600</v>
      </c>
      <c r="S149" s="12">
        <v>156757075</v>
      </c>
      <c r="T149" s="12">
        <v>166604314</v>
      </c>
      <c r="U149" s="12">
        <v>73262015</v>
      </c>
      <c r="V149" s="12">
        <v>123053300</v>
      </c>
      <c r="W149" s="12">
        <v>133965544</v>
      </c>
      <c r="X149" s="12">
        <v>276354437</v>
      </c>
      <c r="Y149" s="12">
        <v>735000</v>
      </c>
      <c r="Z149" s="12">
        <v>64179929</v>
      </c>
      <c r="AA149" s="12">
        <v>89931993</v>
      </c>
      <c r="AB149" s="12">
        <v>27269640</v>
      </c>
      <c r="AC149" s="12">
        <v>3426574</v>
      </c>
      <c r="AD149" s="12">
        <v>0</v>
      </c>
      <c r="AE149" s="12">
        <v>28055000</v>
      </c>
    </row>
    <row r="150" spans="1:31" ht="12.75" hidden="1">
      <c r="A150" s="1" t="s">
        <v>232</v>
      </c>
      <c r="B150" s="12">
        <v>29124057</v>
      </c>
      <c r="C150" s="12">
        <v>24482939</v>
      </c>
      <c r="D150" s="12">
        <v>372666091</v>
      </c>
      <c r="E150" s="12">
        <v>202594000</v>
      </c>
      <c r="F150" s="12">
        <v>14873336</v>
      </c>
      <c r="G150" s="12">
        <v>0</v>
      </c>
      <c r="H150" s="12">
        <v>69166000</v>
      </c>
      <c r="I150" s="12">
        <v>10159931</v>
      </c>
      <c r="J150" s="12">
        <v>44030000</v>
      </c>
      <c r="K150" s="12">
        <v>262887000</v>
      </c>
      <c r="L150" s="12">
        <v>20030000</v>
      </c>
      <c r="M150" s="12">
        <v>22146760</v>
      </c>
      <c r="N150" s="12">
        <v>0</v>
      </c>
      <c r="O150" s="12">
        <v>15389882</v>
      </c>
      <c r="P150" s="12">
        <v>994494240</v>
      </c>
      <c r="Q150" s="12">
        <v>56170000</v>
      </c>
      <c r="R150" s="12">
        <v>59472000</v>
      </c>
      <c r="S150" s="12">
        <v>126333763</v>
      </c>
      <c r="T150" s="12">
        <v>125086002</v>
      </c>
      <c r="U150" s="12">
        <v>67283042</v>
      </c>
      <c r="V150" s="12">
        <v>121960400</v>
      </c>
      <c r="W150" s="12">
        <v>122215722</v>
      </c>
      <c r="X150" s="12">
        <v>252422150</v>
      </c>
      <c r="Y150" s="12">
        <v>940000</v>
      </c>
      <c r="Z150" s="12">
        <v>49335541</v>
      </c>
      <c r="AA150" s="12">
        <v>70948000</v>
      </c>
      <c r="AB150" s="12">
        <v>24046860</v>
      </c>
      <c r="AC150" s="12">
        <v>2720354</v>
      </c>
      <c r="AD150" s="12">
        <v>53496084</v>
      </c>
      <c r="AE150" s="12">
        <v>28900000</v>
      </c>
    </row>
    <row r="151" spans="1:31" ht="12.75" hidden="1">
      <c r="A151" s="1" t="s">
        <v>233</v>
      </c>
      <c r="B151" s="12">
        <v>136308376</v>
      </c>
      <c r="C151" s="12">
        <v>136608000</v>
      </c>
      <c r="D151" s="12">
        <v>214057920</v>
      </c>
      <c r="E151" s="12">
        <v>64761000</v>
      </c>
      <c r="F151" s="12">
        <v>61813000</v>
      </c>
      <c r="G151" s="12">
        <v>513601000</v>
      </c>
      <c r="H151" s="12">
        <v>33497000</v>
      </c>
      <c r="I151" s="12">
        <v>56031103</v>
      </c>
      <c r="J151" s="12">
        <v>313544046</v>
      </c>
      <c r="K151" s="12">
        <v>237734100</v>
      </c>
      <c r="L151" s="12">
        <v>586326000</v>
      </c>
      <c r="M151" s="12">
        <v>96631000</v>
      </c>
      <c r="N151" s="12">
        <v>67523299</v>
      </c>
      <c r="O151" s="12">
        <v>82848000</v>
      </c>
      <c r="P151" s="12">
        <v>402905000</v>
      </c>
      <c r="Q151" s="12">
        <v>131118211</v>
      </c>
      <c r="R151" s="12">
        <v>389213281</v>
      </c>
      <c r="S151" s="12">
        <v>66320642</v>
      </c>
      <c r="T151" s="12">
        <v>86384000</v>
      </c>
      <c r="U151" s="12">
        <v>29939000</v>
      </c>
      <c r="V151" s="12">
        <v>62292623</v>
      </c>
      <c r="W151" s="12">
        <v>47508000</v>
      </c>
      <c r="X151" s="12">
        <v>253306914</v>
      </c>
      <c r="Y151" s="12">
        <v>102752000</v>
      </c>
      <c r="Z151" s="12">
        <v>76330000</v>
      </c>
      <c r="AA151" s="12">
        <v>132856000</v>
      </c>
      <c r="AB151" s="12">
        <v>146479000</v>
      </c>
      <c r="AC151" s="12">
        <v>50321748</v>
      </c>
      <c r="AD151" s="12">
        <v>0</v>
      </c>
      <c r="AE151" s="12">
        <v>379195000</v>
      </c>
    </row>
    <row r="152" spans="1:31" ht="12.75" hidden="1">
      <c r="A152" s="1" t="s">
        <v>234</v>
      </c>
      <c r="B152" s="12">
        <v>119271000</v>
      </c>
      <c r="C152" s="12">
        <v>138991000</v>
      </c>
      <c r="D152" s="12">
        <v>194759131</v>
      </c>
      <c r="E152" s="12">
        <v>58954000</v>
      </c>
      <c r="F152" s="12">
        <v>54466000</v>
      </c>
      <c r="G152" s="12">
        <v>1014806000</v>
      </c>
      <c r="H152" s="12">
        <v>41984000</v>
      </c>
      <c r="I152" s="12">
        <v>63290750</v>
      </c>
      <c r="J152" s="12">
        <v>322145159</v>
      </c>
      <c r="K152" s="12">
        <v>274487000</v>
      </c>
      <c r="L152" s="12">
        <v>240036966</v>
      </c>
      <c r="M152" s="12">
        <v>83703000</v>
      </c>
      <c r="N152" s="12">
        <v>61057813</v>
      </c>
      <c r="O152" s="12">
        <v>73198000</v>
      </c>
      <c r="P152" s="12">
        <v>372087000</v>
      </c>
      <c r="Q152" s="12">
        <v>114529000</v>
      </c>
      <c r="R152" s="12">
        <v>330727155</v>
      </c>
      <c r="S152" s="12">
        <v>58775792</v>
      </c>
      <c r="T152" s="12">
        <v>81710000</v>
      </c>
      <c r="U152" s="12">
        <v>25598800</v>
      </c>
      <c r="V152" s="12">
        <v>55301801</v>
      </c>
      <c r="W152" s="12">
        <v>42307824</v>
      </c>
      <c r="X152" s="12">
        <v>232679506</v>
      </c>
      <c r="Y152" s="12">
        <v>99807000</v>
      </c>
      <c r="Z152" s="12">
        <v>69551576</v>
      </c>
      <c r="AA152" s="12">
        <v>157756000</v>
      </c>
      <c r="AB152" s="12">
        <v>128589000</v>
      </c>
      <c r="AC152" s="12">
        <v>43672000</v>
      </c>
      <c r="AD152" s="12">
        <v>98726000</v>
      </c>
      <c r="AE152" s="12">
        <v>365772000</v>
      </c>
    </row>
    <row r="153" spans="1:31" ht="12.75" hidden="1">
      <c r="A153" s="1" t="s">
        <v>235</v>
      </c>
      <c r="B153" s="12">
        <v>36331000</v>
      </c>
      <c r="C153" s="12">
        <v>40027000</v>
      </c>
      <c r="D153" s="12">
        <v>59526080</v>
      </c>
      <c r="E153" s="12">
        <v>30778000</v>
      </c>
      <c r="F153" s="12">
        <v>30174000</v>
      </c>
      <c r="G153" s="12">
        <v>321078000</v>
      </c>
      <c r="H153" s="12">
        <v>14604000</v>
      </c>
      <c r="I153" s="12">
        <v>34105150</v>
      </c>
      <c r="J153" s="12">
        <v>116518000</v>
      </c>
      <c r="K153" s="12">
        <v>74400000</v>
      </c>
      <c r="L153" s="12">
        <v>0</v>
      </c>
      <c r="M153" s="12">
        <v>34904000</v>
      </c>
      <c r="N153" s="12">
        <v>0</v>
      </c>
      <c r="O153" s="12">
        <v>35369986</v>
      </c>
      <c r="P153" s="12">
        <v>388070000</v>
      </c>
      <c r="Q153" s="12">
        <v>38836000</v>
      </c>
      <c r="R153" s="12">
        <v>276463716</v>
      </c>
      <c r="S153" s="12">
        <v>43667000</v>
      </c>
      <c r="T153" s="12">
        <v>0</v>
      </c>
      <c r="U153" s="12">
        <v>25130784</v>
      </c>
      <c r="V153" s="12">
        <v>0</v>
      </c>
      <c r="W153" s="12">
        <v>18104000</v>
      </c>
      <c r="X153" s="12">
        <v>235495151</v>
      </c>
      <c r="Y153" s="12">
        <v>0</v>
      </c>
      <c r="Z153" s="12">
        <v>21678000</v>
      </c>
      <c r="AA153" s="12">
        <v>35223000</v>
      </c>
      <c r="AB153" s="12">
        <v>45436000</v>
      </c>
      <c r="AC153" s="12">
        <v>0</v>
      </c>
      <c r="AD153" s="12">
        <v>0</v>
      </c>
      <c r="AE153" s="12">
        <v>814282000</v>
      </c>
    </row>
    <row r="154" spans="1:31" ht="12.75" hidden="1">
      <c r="A154" s="1" t="s">
        <v>236</v>
      </c>
      <c r="B154" s="12">
        <v>33950000</v>
      </c>
      <c r="C154" s="12">
        <v>32997000</v>
      </c>
      <c r="D154" s="12">
        <v>49376400</v>
      </c>
      <c r="E154" s="12">
        <v>31129000</v>
      </c>
      <c r="F154" s="12">
        <v>26066922</v>
      </c>
      <c r="G154" s="12">
        <v>263229000</v>
      </c>
      <c r="H154" s="12">
        <v>12036000</v>
      </c>
      <c r="I154" s="12">
        <v>16295250</v>
      </c>
      <c r="J154" s="12">
        <v>86295000</v>
      </c>
      <c r="K154" s="12">
        <v>0</v>
      </c>
      <c r="L154" s="12">
        <v>0</v>
      </c>
      <c r="M154" s="12">
        <v>25477000</v>
      </c>
      <c r="N154" s="12">
        <v>0</v>
      </c>
      <c r="O154" s="12">
        <v>19716000</v>
      </c>
      <c r="P154" s="12">
        <v>0</v>
      </c>
      <c r="Q154" s="12">
        <v>31718000</v>
      </c>
      <c r="R154" s="12">
        <v>270921375</v>
      </c>
      <c r="S154" s="12">
        <v>34750000</v>
      </c>
      <c r="T154" s="12">
        <v>0</v>
      </c>
      <c r="U154" s="12">
        <v>0</v>
      </c>
      <c r="V154" s="12">
        <v>0</v>
      </c>
      <c r="W154" s="12">
        <v>15518000</v>
      </c>
      <c r="X154" s="12">
        <v>182940830</v>
      </c>
      <c r="Y154" s="12">
        <v>0</v>
      </c>
      <c r="Z154" s="12">
        <v>0</v>
      </c>
      <c r="AA154" s="12">
        <v>0</v>
      </c>
      <c r="AB154" s="12">
        <v>41659000</v>
      </c>
      <c r="AC154" s="12">
        <v>0</v>
      </c>
      <c r="AD154" s="12">
        <v>0</v>
      </c>
      <c r="AE154" s="12">
        <v>481229000</v>
      </c>
    </row>
    <row r="155" spans="1:31" ht="12.75" hidden="1">
      <c r="A155" s="1" t="s">
        <v>237</v>
      </c>
      <c r="B155" s="12">
        <v>154607898</v>
      </c>
      <c r="C155" s="12">
        <v>125103200</v>
      </c>
      <c r="D155" s="12">
        <v>675748733</v>
      </c>
      <c r="E155" s="12">
        <v>336488000</v>
      </c>
      <c r="F155" s="12">
        <v>80417721</v>
      </c>
      <c r="G155" s="12">
        <v>333650024</v>
      </c>
      <c r="H155" s="12">
        <v>150589363</v>
      </c>
      <c r="I155" s="12">
        <v>78546367</v>
      </c>
      <c r="J155" s="12">
        <v>547985646</v>
      </c>
      <c r="K155" s="12">
        <v>758901929</v>
      </c>
      <c r="L155" s="12">
        <v>516679725</v>
      </c>
      <c r="M155" s="12">
        <v>107793200</v>
      </c>
      <c r="N155" s="12">
        <v>68997813</v>
      </c>
      <c r="O155" s="12">
        <v>95613936</v>
      </c>
      <c r="P155" s="12">
        <v>1475280000</v>
      </c>
      <c r="Q155" s="12">
        <v>139112687</v>
      </c>
      <c r="R155" s="12">
        <v>503955591</v>
      </c>
      <c r="S155" s="12">
        <v>177863037</v>
      </c>
      <c r="T155" s="12">
        <v>248188992</v>
      </c>
      <c r="U155" s="12">
        <v>98813411</v>
      </c>
      <c r="V155" s="12">
        <v>212526360</v>
      </c>
      <c r="W155" s="12">
        <v>178933143</v>
      </c>
      <c r="X155" s="12">
        <v>545928258</v>
      </c>
      <c r="Y155" s="12">
        <v>113209002</v>
      </c>
      <c r="Z155" s="12">
        <v>106748274</v>
      </c>
      <c r="AA155" s="12">
        <v>159220061</v>
      </c>
      <c r="AB155" s="12">
        <v>119299522</v>
      </c>
      <c r="AC155" s="12">
        <v>51167749</v>
      </c>
      <c r="AD155" s="12">
        <v>112735404</v>
      </c>
      <c r="AE155" s="12">
        <v>401986641</v>
      </c>
    </row>
    <row r="156" spans="1:31" ht="12.75" hidden="1">
      <c r="A156" s="1" t="s">
        <v>238</v>
      </c>
      <c r="B156" s="12">
        <v>73736465</v>
      </c>
      <c r="C156" s="12">
        <v>55154687</v>
      </c>
      <c r="D156" s="12">
        <v>89205854</v>
      </c>
      <c r="E156" s="12">
        <v>88619793</v>
      </c>
      <c r="F156" s="12">
        <v>39515451</v>
      </c>
      <c r="G156" s="12">
        <v>250217385</v>
      </c>
      <c r="H156" s="12">
        <v>56043311</v>
      </c>
      <c r="I156" s="12">
        <v>30303245</v>
      </c>
      <c r="J156" s="12">
        <v>167444126</v>
      </c>
      <c r="K156" s="12">
        <v>184577000</v>
      </c>
      <c r="L156" s="12">
        <v>330556388</v>
      </c>
      <c r="M156" s="12">
        <v>58886547</v>
      </c>
      <c r="N156" s="12">
        <v>40037201</v>
      </c>
      <c r="O156" s="12">
        <v>50941398</v>
      </c>
      <c r="P156" s="12">
        <v>432560205</v>
      </c>
      <c r="Q156" s="12">
        <v>62272835</v>
      </c>
      <c r="R156" s="12">
        <v>184820562</v>
      </c>
      <c r="S156" s="12">
        <v>80313619</v>
      </c>
      <c r="T156" s="12">
        <v>103787307</v>
      </c>
      <c r="U156" s="12">
        <v>37075016</v>
      </c>
      <c r="V156" s="12">
        <v>72247205</v>
      </c>
      <c r="W156" s="12">
        <v>76917758</v>
      </c>
      <c r="X156" s="12">
        <v>186733613</v>
      </c>
      <c r="Y156" s="12">
        <v>54474744</v>
      </c>
      <c r="Z156" s="12">
        <v>44453082</v>
      </c>
      <c r="AA156" s="12">
        <v>82656000</v>
      </c>
      <c r="AB156" s="12">
        <v>45038335</v>
      </c>
      <c r="AC156" s="12">
        <v>26657642</v>
      </c>
      <c r="AD156" s="12">
        <v>0</v>
      </c>
      <c r="AE156" s="12">
        <v>198817882</v>
      </c>
    </row>
    <row r="157" spans="1:31" ht="12.75" hidden="1">
      <c r="A157" s="1" t="s">
        <v>239</v>
      </c>
      <c r="B157" s="12">
        <v>76398009</v>
      </c>
      <c r="C157" s="12">
        <v>46442910</v>
      </c>
      <c r="D157" s="12">
        <v>90606731</v>
      </c>
      <c r="E157" s="12">
        <v>98246000</v>
      </c>
      <c r="F157" s="12">
        <v>33906386</v>
      </c>
      <c r="G157" s="12">
        <v>120432343</v>
      </c>
      <c r="H157" s="12">
        <v>49054000</v>
      </c>
      <c r="I157" s="12">
        <v>44490724</v>
      </c>
      <c r="J157" s="12">
        <v>170069114</v>
      </c>
      <c r="K157" s="12">
        <v>193283504</v>
      </c>
      <c r="L157" s="12">
        <v>153983449</v>
      </c>
      <c r="M157" s="12">
        <v>49611324</v>
      </c>
      <c r="N157" s="12">
        <v>29873600</v>
      </c>
      <c r="O157" s="12">
        <v>47701075</v>
      </c>
      <c r="P157" s="12">
        <v>401386000</v>
      </c>
      <c r="Q157" s="12">
        <v>49933152</v>
      </c>
      <c r="R157" s="12">
        <v>174651790</v>
      </c>
      <c r="S157" s="12">
        <v>72636545</v>
      </c>
      <c r="T157" s="12">
        <v>93267000</v>
      </c>
      <c r="U157" s="12">
        <v>33671660</v>
      </c>
      <c r="V157" s="12">
        <v>61669330</v>
      </c>
      <c r="W157" s="12">
        <v>67822911</v>
      </c>
      <c r="X157" s="12">
        <v>170034499</v>
      </c>
      <c r="Y157" s="12">
        <v>49914089</v>
      </c>
      <c r="Z157" s="12">
        <v>42028407</v>
      </c>
      <c r="AA157" s="12">
        <v>71245772</v>
      </c>
      <c r="AB157" s="12">
        <v>39742167</v>
      </c>
      <c r="AC157" s="12">
        <v>21639999</v>
      </c>
      <c r="AD157" s="12">
        <v>59073904</v>
      </c>
      <c r="AE157" s="12">
        <v>191835456</v>
      </c>
    </row>
    <row r="158" spans="1:31" ht="12.75" hidden="1">
      <c r="A158" s="1" t="s">
        <v>240</v>
      </c>
      <c r="B158" s="12">
        <v>460922</v>
      </c>
      <c r="C158" s="12">
        <v>2418000</v>
      </c>
      <c r="D158" s="12">
        <v>13403059</v>
      </c>
      <c r="E158" s="12">
        <v>2300470</v>
      </c>
      <c r="F158" s="12">
        <v>380000</v>
      </c>
      <c r="G158" s="12">
        <v>15581089</v>
      </c>
      <c r="H158" s="12">
        <v>1582782</v>
      </c>
      <c r="I158" s="12">
        <v>382208</v>
      </c>
      <c r="J158" s="12">
        <v>1608738</v>
      </c>
      <c r="K158" s="12">
        <v>5969632</v>
      </c>
      <c r="L158" s="12">
        <v>0</v>
      </c>
      <c r="M158" s="12">
        <v>849780</v>
      </c>
      <c r="N158" s="12">
        <v>479600</v>
      </c>
      <c r="O158" s="12">
        <v>205836</v>
      </c>
      <c r="P158" s="12">
        <v>26418000</v>
      </c>
      <c r="Q158" s="12">
        <v>711754</v>
      </c>
      <c r="R158" s="12">
        <v>2319530</v>
      </c>
      <c r="S158" s="12">
        <v>1668328</v>
      </c>
      <c r="T158" s="12">
        <v>3216101</v>
      </c>
      <c r="U158" s="12">
        <v>1187458</v>
      </c>
      <c r="V158" s="12">
        <v>2546530</v>
      </c>
      <c r="W158" s="12">
        <v>2500000</v>
      </c>
      <c r="X158" s="12">
        <v>17447776</v>
      </c>
      <c r="Y158" s="12">
        <v>558395</v>
      </c>
      <c r="Z158" s="12">
        <v>0</v>
      </c>
      <c r="AA158" s="12">
        <v>802321</v>
      </c>
      <c r="AB158" s="12">
        <v>309019</v>
      </c>
      <c r="AC158" s="12">
        <v>146720</v>
      </c>
      <c r="AD158" s="12">
        <v>1412108</v>
      </c>
      <c r="AE158" s="12">
        <v>0</v>
      </c>
    </row>
    <row r="159" spans="1:31" ht="12.75" hidden="1">
      <c r="A159" s="1" t="s">
        <v>241</v>
      </c>
      <c r="B159" s="12">
        <v>0</v>
      </c>
      <c r="C159" s="12">
        <v>11553781</v>
      </c>
      <c r="D159" s="12">
        <v>231845047</v>
      </c>
      <c r="E159" s="12">
        <v>80000000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149787000</v>
      </c>
      <c r="L159" s="12">
        <v>0</v>
      </c>
      <c r="M159" s="12">
        <v>13000000</v>
      </c>
      <c r="N159" s="12">
        <v>0</v>
      </c>
      <c r="O159" s="12">
        <v>0</v>
      </c>
      <c r="P159" s="12">
        <v>460546000</v>
      </c>
      <c r="Q159" s="12">
        <v>0</v>
      </c>
      <c r="R159" s="12">
        <v>0</v>
      </c>
      <c r="S159" s="12">
        <v>20903473</v>
      </c>
      <c r="T159" s="12">
        <v>74121449</v>
      </c>
      <c r="U159" s="12">
        <v>31831339</v>
      </c>
      <c r="V159" s="12">
        <v>56000000</v>
      </c>
      <c r="W159" s="12">
        <v>48621262</v>
      </c>
      <c r="X159" s="12">
        <v>132240000</v>
      </c>
      <c r="Y159" s="12">
        <v>0</v>
      </c>
      <c r="Z159" s="12">
        <v>22103000</v>
      </c>
      <c r="AA159" s="12">
        <v>49500000</v>
      </c>
      <c r="AB159" s="12">
        <v>0</v>
      </c>
      <c r="AC159" s="12">
        <v>0</v>
      </c>
      <c r="AD159" s="12">
        <v>0</v>
      </c>
      <c r="AE159" s="12">
        <v>0</v>
      </c>
    </row>
    <row r="160" spans="1:31" ht="12.75" hidden="1">
      <c r="A160" s="1" t="s">
        <v>242</v>
      </c>
      <c r="B160" s="12">
        <v>0</v>
      </c>
      <c r="C160" s="12">
        <v>10179543</v>
      </c>
      <c r="D160" s="12">
        <v>206911937</v>
      </c>
      <c r="E160" s="12">
        <v>72829000</v>
      </c>
      <c r="F160" s="12">
        <v>0</v>
      </c>
      <c r="G160" s="12">
        <v>0</v>
      </c>
      <c r="H160" s="12">
        <v>34787977</v>
      </c>
      <c r="I160" s="12">
        <v>0</v>
      </c>
      <c r="J160" s="12">
        <v>0</v>
      </c>
      <c r="K160" s="12">
        <v>115114000</v>
      </c>
      <c r="L160" s="12">
        <v>0</v>
      </c>
      <c r="M160" s="12">
        <v>8500000</v>
      </c>
      <c r="N160" s="12">
        <v>0</v>
      </c>
      <c r="O160" s="12">
        <v>3894391</v>
      </c>
      <c r="P160" s="12">
        <v>398000000</v>
      </c>
      <c r="Q160" s="12">
        <v>0</v>
      </c>
      <c r="R160" s="12">
        <v>0</v>
      </c>
      <c r="S160" s="12">
        <v>29186658</v>
      </c>
      <c r="T160" s="12">
        <v>52887051</v>
      </c>
      <c r="U160" s="12">
        <v>29470000</v>
      </c>
      <c r="V160" s="12">
        <v>49560000</v>
      </c>
      <c r="W160" s="12">
        <v>42838116</v>
      </c>
      <c r="X160" s="12">
        <v>114000000</v>
      </c>
      <c r="Y160" s="12">
        <v>0</v>
      </c>
      <c r="Z160" s="12">
        <v>19220000</v>
      </c>
      <c r="AA160" s="12">
        <v>27502241</v>
      </c>
      <c r="AB160" s="12">
        <v>0</v>
      </c>
      <c r="AC160" s="12">
        <v>0</v>
      </c>
      <c r="AD160" s="12">
        <v>0</v>
      </c>
      <c r="AE160" s="12">
        <v>0</v>
      </c>
    </row>
    <row r="161" spans="1:31" ht="12.75" hidden="1">
      <c r="A161" s="1" t="s">
        <v>243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66772731</v>
      </c>
      <c r="H161" s="12">
        <v>0</v>
      </c>
      <c r="I161" s="12">
        <v>0</v>
      </c>
      <c r="J161" s="12">
        <v>0</v>
      </c>
      <c r="K161" s="12">
        <v>0</v>
      </c>
      <c r="L161" s="12">
        <v>13635000</v>
      </c>
      <c r="M161" s="12">
        <v>0</v>
      </c>
      <c r="N161" s="12">
        <v>0</v>
      </c>
      <c r="O161" s="12">
        <v>0</v>
      </c>
      <c r="P161" s="12">
        <v>119736000</v>
      </c>
      <c r="Q161" s="12">
        <v>0</v>
      </c>
      <c r="R161" s="12">
        <v>60000000</v>
      </c>
      <c r="S161" s="12">
        <v>24554176</v>
      </c>
      <c r="T161" s="12">
        <v>8625978</v>
      </c>
      <c r="U161" s="12">
        <v>20000</v>
      </c>
      <c r="V161" s="12">
        <v>6500000</v>
      </c>
      <c r="W161" s="12">
        <v>5501589</v>
      </c>
      <c r="X161" s="12">
        <v>19173578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47130000</v>
      </c>
    </row>
    <row r="162" spans="1:31" ht="12.75" hidden="1">
      <c r="A162" s="1" t="s">
        <v>244</v>
      </c>
      <c r="B162" s="12">
        <v>0</v>
      </c>
      <c r="C162" s="12">
        <v>6206273</v>
      </c>
      <c r="D162" s="12">
        <v>0</v>
      </c>
      <c r="E162" s="12">
        <v>22000000</v>
      </c>
      <c r="F162" s="12">
        <v>1145000</v>
      </c>
      <c r="G162" s="12">
        <v>0</v>
      </c>
      <c r="H162" s="12">
        <v>0</v>
      </c>
      <c r="I162" s="12">
        <v>0</v>
      </c>
      <c r="J162" s="12">
        <v>5000000</v>
      </c>
      <c r="K162" s="12">
        <v>286460</v>
      </c>
      <c r="L162" s="12">
        <v>0</v>
      </c>
      <c r="M162" s="12">
        <v>0</v>
      </c>
      <c r="N162" s="12">
        <v>0</v>
      </c>
      <c r="O162" s="12">
        <v>0</v>
      </c>
      <c r="P162" s="12">
        <v>109207000</v>
      </c>
      <c r="Q162" s="12">
        <v>0</v>
      </c>
      <c r="R162" s="12">
        <v>52700000</v>
      </c>
      <c r="S162" s="12">
        <v>14000000</v>
      </c>
      <c r="T162" s="12">
        <v>8320186</v>
      </c>
      <c r="U162" s="12">
        <v>20000</v>
      </c>
      <c r="V162" s="12">
        <v>6000000</v>
      </c>
      <c r="W162" s="12">
        <v>3531650</v>
      </c>
      <c r="X162" s="12">
        <v>18191250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56907750</v>
      </c>
    </row>
    <row r="163" spans="1:31" ht="12.75" hidden="1">
      <c r="A163" s="1" t="s">
        <v>245</v>
      </c>
      <c r="B163" s="12">
        <v>14910021</v>
      </c>
      <c r="C163" s="12">
        <v>16679108</v>
      </c>
      <c r="D163" s="12">
        <v>18036148</v>
      </c>
      <c r="E163" s="12">
        <v>13043466</v>
      </c>
      <c r="F163" s="12">
        <v>7381665</v>
      </c>
      <c r="G163" s="12">
        <v>8156339</v>
      </c>
      <c r="H163" s="12">
        <v>3281401</v>
      </c>
      <c r="I163" s="12">
        <v>6880798</v>
      </c>
      <c r="J163" s="12">
        <v>24097535</v>
      </c>
      <c r="K163" s="12">
        <v>9175000</v>
      </c>
      <c r="L163" s="12">
        <v>8528000</v>
      </c>
      <c r="M163" s="12">
        <v>10273397</v>
      </c>
      <c r="N163" s="12">
        <v>9047065</v>
      </c>
      <c r="O163" s="12">
        <v>7040399</v>
      </c>
      <c r="P163" s="12">
        <v>21456095</v>
      </c>
      <c r="Q163" s="12">
        <v>13785971</v>
      </c>
      <c r="R163" s="12">
        <v>10088827</v>
      </c>
      <c r="S163" s="12">
        <v>0</v>
      </c>
      <c r="T163" s="12">
        <v>6279470</v>
      </c>
      <c r="U163" s="12">
        <v>2610868</v>
      </c>
      <c r="V163" s="12">
        <v>5491155</v>
      </c>
      <c r="W163" s="12">
        <v>4698464</v>
      </c>
      <c r="X163" s="12">
        <v>17864645</v>
      </c>
      <c r="Y163" s="12">
        <v>5474982</v>
      </c>
      <c r="Z163" s="12">
        <v>8986749</v>
      </c>
      <c r="AA163" s="12">
        <v>12912000</v>
      </c>
      <c r="AB163" s="12">
        <v>15045463</v>
      </c>
      <c r="AC163" s="12">
        <v>7006387</v>
      </c>
      <c r="AD163" s="12">
        <v>0</v>
      </c>
      <c r="AE163" s="12">
        <v>7957665</v>
      </c>
    </row>
    <row r="164" spans="1:31" ht="12.75" hidden="1">
      <c r="A164" s="1" t="s">
        <v>246</v>
      </c>
      <c r="B164" s="12">
        <v>18000000</v>
      </c>
      <c r="C164" s="12">
        <v>8631688</v>
      </c>
      <c r="D164" s="12">
        <v>106120309</v>
      </c>
      <c r="E164" s="12">
        <v>5394828</v>
      </c>
      <c r="F164" s="12">
        <v>5500000</v>
      </c>
      <c r="G164" s="12">
        <v>128854464</v>
      </c>
      <c r="H164" s="12">
        <v>6425680</v>
      </c>
      <c r="I164" s="12">
        <v>3239739</v>
      </c>
      <c r="J164" s="12">
        <v>25014933</v>
      </c>
      <c r="K164" s="12">
        <v>60000000</v>
      </c>
      <c r="L164" s="12">
        <v>95000000</v>
      </c>
      <c r="M164" s="12">
        <v>636000</v>
      </c>
      <c r="N164" s="12">
        <v>5500000</v>
      </c>
      <c r="O164" s="12">
        <v>4600000</v>
      </c>
      <c r="P164" s="12">
        <v>186997210</v>
      </c>
      <c r="Q164" s="12">
        <v>65000000</v>
      </c>
      <c r="R164" s="12">
        <v>94524891</v>
      </c>
      <c r="S164" s="12">
        <v>20784683</v>
      </c>
      <c r="T164" s="12">
        <v>8609256</v>
      </c>
      <c r="U164" s="12">
        <v>17009523</v>
      </c>
      <c r="V164" s="12">
        <v>37519318</v>
      </c>
      <c r="W164" s="12">
        <v>3500000</v>
      </c>
      <c r="X164" s="12">
        <v>51241629</v>
      </c>
      <c r="Y164" s="12">
        <v>7380000</v>
      </c>
      <c r="Z164" s="12">
        <v>2456060</v>
      </c>
      <c r="AA164" s="12">
        <v>8900000</v>
      </c>
      <c r="AB164" s="12">
        <v>5500000</v>
      </c>
      <c r="AC164" s="12">
        <v>1823800</v>
      </c>
      <c r="AD164" s="12">
        <v>0</v>
      </c>
      <c r="AE164" s="12">
        <v>0</v>
      </c>
    </row>
    <row r="165" spans="1:31" ht="12.75" hidden="1">
      <c r="A165" s="1" t="s">
        <v>247</v>
      </c>
      <c r="B165" s="12">
        <v>12196914</v>
      </c>
      <c r="C165" s="12">
        <v>7817045</v>
      </c>
      <c r="D165" s="12">
        <v>36962872</v>
      </c>
      <c r="E165" s="12">
        <v>9580000</v>
      </c>
      <c r="F165" s="12">
        <v>6050000</v>
      </c>
      <c r="G165" s="12">
        <v>3700000</v>
      </c>
      <c r="H165" s="12">
        <v>0</v>
      </c>
      <c r="I165" s="12">
        <v>2559758</v>
      </c>
      <c r="J165" s="12">
        <v>0</v>
      </c>
      <c r="K165" s="12">
        <v>0</v>
      </c>
      <c r="L165" s="12">
        <v>0</v>
      </c>
      <c r="M165" s="12">
        <v>1696000</v>
      </c>
      <c r="N165" s="12">
        <v>3207600</v>
      </c>
      <c r="O165" s="12">
        <v>3526054</v>
      </c>
      <c r="P165" s="12">
        <v>78851710</v>
      </c>
      <c r="Q165" s="12">
        <v>0</v>
      </c>
      <c r="R165" s="12">
        <v>0</v>
      </c>
      <c r="S165" s="12">
        <v>10315016</v>
      </c>
      <c r="T165" s="12">
        <v>9435902</v>
      </c>
      <c r="U165" s="12">
        <v>5651100</v>
      </c>
      <c r="V165" s="12">
        <v>7500000</v>
      </c>
      <c r="W165" s="12">
        <v>19745250</v>
      </c>
      <c r="X165" s="12">
        <v>28775681</v>
      </c>
      <c r="Y165" s="12">
        <v>13223646</v>
      </c>
      <c r="Z165" s="12">
        <v>8559276</v>
      </c>
      <c r="AA165" s="12">
        <v>0</v>
      </c>
      <c r="AB165" s="12">
        <v>28720453</v>
      </c>
      <c r="AC165" s="12">
        <v>0</v>
      </c>
      <c r="AD165" s="12">
        <v>0</v>
      </c>
      <c r="AE165" s="12">
        <v>47386000</v>
      </c>
    </row>
    <row r="166" ht="12.75">
      <c r="A166" s="27" t="s">
        <v>756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4" width="10.00390625" style="0" bestFit="1" customWidth="1"/>
    <col min="5" max="5" width="11.8515625" style="0" bestFit="1" customWidth="1"/>
    <col min="6" max="7" width="10.00390625" style="0" bestFit="1" customWidth="1"/>
    <col min="8" max="8" width="11.28125" style="0" bestFit="1" customWidth="1"/>
    <col min="9" max="9" width="10.140625" style="0" bestFit="1" customWidth="1"/>
    <col min="10" max="10" width="10.00390625" style="0" bestFit="1" customWidth="1"/>
    <col min="11" max="12" width="11.28125" style="0" bestFit="1" customWidth="1"/>
    <col min="13" max="14" width="10.00390625" style="0" bestFit="1" customWidth="1"/>
    <col min="15" max="16" width="10.7109375" style="0" bestFit="1" customWidth="1"/>
    <col min="17" max="17" width="10.00390625" style="0" bestFit="1" customWidth="1"/>
    <col min="18" max="18" width="11.28125" style="0" bestFit="1" customWidth="1"/>
    <col min="19" max="19" width="10.00390625" style="0" bestFit="1" customWidth="1"/>
    <col min="20" max="20" width="11.28125" style="0" bestFit="1" customWidth="1"/>
    <col min="21" max="21" width="12.57421875" style="0" bestFit="1" customWidth="1"/>
    <col min="22" max="22" width="10.00390625" style="0" bestFit="1" customWidth="1"/>
  </cols>
  <sheetData>
    <row r="1" spans="1:62" ht="15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22" ht="12.75">
      <c r="A2" s="67" t="s">
        <v>762</v>
      </c>
      <c r="B2" s="28" t="s">
        <v>515</v>
      </c>
      <c r="C2" s="28" t="s">
        <v>516</v>
      </c>
      <c r="D2" s="28" t="s">
        <v>517</v>
      </c>
      <c r="E2" s="28" t="s">
        <v>518</v>
      </c>
      <c r="F2" s="28" t="s">
        <v>519</v>
      </c>
      <c r="G2" s="28" t="s">
        <v>520</v>
      </c>
      <c r="H2" s="28" t="s">
        <v>521</v>
      </c>
      <c r="I2" s="28" t="s">
        <v>522</v>
      </c>
      <c r="J2" s="28" t="s">
        <v>523</v>
      </c>
      <c r="K2" s="28" t="s">
        <v>524</v>
      </c>
      <c r="L2" s="28" t="s">
        <v>525</v>
      </c>
      <c r="M2" s="28" t="s">
        <v>526</v>
      </c>
      <c r="N2" s="28" t="s">
        <v>527</v>
      </c>
      <c r="O2" s="28" t="s">
        <v>528</v>
      </c>
      <c r="P2" s="28" t="s">
        <v>529</v>
      </c>
      <c r="Q2" s="28" t="s">
        <v>530</v>
      </c>
      <c r="R2" s="28" t="s">
        <v>531</v>
      </c>
      <c r="S2" s="28" t="s">
        <v>532</v>
      </c>
      <c r="T2" s="28" t="s">
        <v>533</v>
      </c>
      <c r="U2" s="28" t="s">
        <v>534</v>
      </c>
      <c r="V2" s="29" t="s">
        <v>535</v>
      </c>
    </row>
    <row r="3" spans="1:22" ht="12.75">
      <c r="A3" s="30"/>
      <c r="B3" s="2" t="s">
        <v>536</v>
      </c>
      <c r="C3" s="2" t="s">
        <v>537</v>
      </c>
      <c r="D3" s="2" t="s">
        <v>538</v>
      </c>
      <c r="E3" s="2" t="s">
        <v>539</v>
      </c>
      <c r="F3" s="2" t="s">
        <v>540</v>
      </c>
      <c r="G3" s="2" t="s">
        <v>541</v>
      </c>
      <c r="H3" s="2" t="s">
        <v>542</v>
      </c>
      <c r="I3" s="2" t="s">
        <v>543</v>
      </c>
      <c r="J3" s="2" t="s">
        <v>544</v>
      </c>
      <c r="K3" s="2" t="s">
        <v>71</v>
      </c>
      <c r="L3" s="2" t="s">
        <v>545</v>
      </c>
      <c r="M3" s="2" t="s">
        <v>546</v>
      </c>
      <c r="N3" s="2" t="s">
        <v>547</v>
      </c>
      <c r="O3" s="2" t="s">
        <v>548</v>
      </c>
      <c r="P3" s="2" t="s">
        <v>549</v>
      </c>
      <c r="Q3" s="2" t="s">
        <v>550</v>
      </c>
      <c r="R3" s="2" t="s">
        <v>551</v>
      </c>
      <c r="S3" s="2" t="s">
        <v>552</v>
      </c>
      <c r="T3" s="2" t="s">
        <v>553</v>
      </c>
      <c r="U3" s="2" t="s">
        <v>554</v>
      </c>
      <c r="V3" s="31" t="s">
        <v>555</v>
      </c>
    </row>
    <row r="4" spans="1:22" ht="12.75">
      <c r="A4" s="30"/>
      <c r="B4" s="2" t="s">
        <v>556</v>
      </c>
      <c r="C4" s="2" t="s">
        <v>93</v>
      </c>
      <c r="D4" s="2" t="s">
        <v>93</v>
      </c>
      <c r="E4" s="2" t="s">
        <v>557</v>
      </c>
      <c r="F4" s="2" t="s">
        <v>93</v>
      </c>
      <c r="G4" s="2" t="s">
        <v>93</v>
      </c>
      <c r="H4" s="2" t="s">
        <v>558</v>
      </c>
      <c r="I4" s="2" t="s">
        <v>559</v>
      </c>
      <c r="J4" s="2" t="s">
        <v>560</v>
      </c>
      <c r="K4" s="2" t="s">
        <v>561</v>
      </c>
      <c r="L4" s="2" t="s">
        <v>562</v>
      </c>
      <c r="M4" s="2" t="s">
        <v>93</v>
      </c>
      <c r="N4" s="2" t="s">
        <v>563</v>
      </c>
      <c r="O4" s="2" t="s">
        <v>564</v>
      </c>
      <c r="P4" s="2" t="s">
        <v>98</v>
      </c>
      <c r="Q4" s="2" t="s">
        <v>565</v>
      </c>
      <c r="R4" s="2" t="s">
        <v>98</v>
      </c>
      <c r="S4" s="2" t="s">
        <v>95</v>
      </c>
      <c r="T4" s="2" t="s">
        <v>95</v>
      </c>
      <c r="U4" s="2" t="s">
        <v>93</v>
      </c>
      <c r="V4" s="31" t="s">
        <v>98</v>
      </c>
    </row>
    <row r="5" spans="1:22" ht="16.5">
      <c r="A5" s="32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3"/>
    </row>
    <row r="6" spans="1:22" ht="12.75">
      <c r="A6" s="34" t="s">
        <v>110</v>
      </c>
      <c r="B6" s="4">
        <v>246744318</v>
      </c>
      <c r="C6" s="4">
        <v>436078661</v>
      </c>
      <c r="D6" s="4">
        <v>270204274</v>
      </c>
      <c r="E6" s="4">
        <v>196480705</v>
      </c>
      <c r="F6" s="4">
        <v>417685934</v>
      </c>
      <c r="G6" s="4">
        <v>156720128</v>
      </c>
      <c r="H6" s="4">
        <v>1202985171</v>
      </c>
      <c r="I6" s="4">
        <v>359502960</v>
      </c>
      <c r="J6" s="4">
        <v>260114110</v>
      </c>
      <c r="K6" s="4">
        <v>1401968134</v>
      </c>
      <c r="L6" s="4">
        <v>967102108</v>
      </c>
      <c r="M6" s="4">
        <v>152331659</v>
      </c>
      <c r="N6" s="4">
        <v>325552000</v>
      </c>
      <c r="O6" s="4">
        <v>286900150</v>
      </c>
      <c r="P6" s="4">
        <v>328203720</v>
      </c>
      <c r="Q6" s="4">
        <v>253607930</v>
      </c>
      <c r="R6" s="4">
        <v>1510766710</v>
      </c>
      <c r="S6" s="4">
        <v>193689601</v>
      </c>
      <c r="T6" s="4">
        <v>461647069</v>
      </c>
      <c r="U6" s="4">
        <v>605179000</v>
      </c>
      <c r="V6" s="35">
        <v>184684000</v>
      </c>
    </row>
    <row r="7" spans="1:22" ht="12.75">
      <c r="A7" s="36" t="s">
        <v>111</v>
      </c>
      <c r="B7" s="5">
        <v>246744318</v>
      </c>
      <c r="C7" s="5">
        <v>427630760</v>
      </c>
      <c r="D7" s="5">
        <v>264957829</v>
      </c>
      <c r="E7" s="5">
        <v>239022470</v>
      </c>
      <c r="F7" s="5">
        <v>403365434</v>
      </c>
      <c r="G7" s="5">
        <v>154952607</v>
      </c>
      <c r="H7" s="5">
        <v>1384339619</v>
      </c>
      <c r="I7" s="5">
        <v>371834750</v>
      </c>
      <c r="J7" s="5">
        <v>260073577</v>
      </c>
      <c r="K7" s="5">
        <v>1574716086</v>
      </c>
      <c r="L7" s="5">
        <v>1038540366</v>
      </c>
      <c r="M7" s="5">
        <v>168380784</v>
      </c>
      <c r="N7" s="5">
        <v>325552500</v>
      </c>
      <c r="O7" s="5">
        <v>258174294</v>
      </c>
      <c r="P7" s="5">
        <v>613046184</v>
      </c>
      <c r="Q7" s="5">
        <v>296788045</v>
      </c>
      <c r="R7" s="5">
        <v>1703254563</v>
      </c>
      <c r="S7" s="5">
        <v>229771754</v>
      </c>
      <c r="T7" s="5">
        <v>486205876</v>
      </c>
      <c r="U7" s="5">
        <v>386458000</v>
      </c>
      <c r="V7" s="37">
        <v>177466449</v>
      </c>
    </row>
    <row r="8" spans="1:22" ht="12.75">
      <c r="A8" s="36" t="s">
        <v>112</v>
      </c>
      <c r="B8" s="5">
        <f>+B6-B7</f>
        <v>0</v>
      </c>
      <c r="C8" s="5">
        <f aca="true" t="shared" si="0" ref="C8:V8">+C6-C7</f>
        <v>8447901</v>
      </c>
      <c r="D8" s="5">
        <f t="shared" si="0"/>
        <v>5246445</v>
      </c>
      <c r="E8" s="5">
        <f t="shared" si="0"/>
        <v>-42541765</v>
      </c>
      <c r="F8" s="5">
        <f t="shared" si="0"/>
        <v>14320500</v>
      </c>
      <c r="G8" s="5">
        <f t="shared" si="0"/>
        <v>1767521</v>
      </c>
      <c r="H8" s="5">
        <f t="shared" si="0"/>
        <v>-181354448</v>
      </c>
      <c r="I8" s="5">
        <f t="shared" si="0"/>
        <v>-12331790</v>
      </c>
      <c r="J8" s="5">
        <f t="shared" si="0"/>
        <v>40533</v>
      </c>
      <c r="K8" s="5">
        <f t="shared" si="0"/>
        <v>-172747952</v>
      </c>
      <c r="L8" s="5">
        <f t="shared" si="0"/>
        <v>-71438258</v>
      </c>
      <c r="M8" s="5">
        <f t="shared" si="0"/>
        <v>-16049125</v>
      </c>
      <c r="N8" s="5">
        <f t="shared" si="0"/>
        <v>-500</v>
      </c>
      <c r="O8" s="5">
        <f t="shared" si="0"/>
        <v>28725856</v>
      </c>
      <c r="P8" s="5">
        <f t="shared" si="0"/>
        <v>-284842464</v>
      </c>
      <c r="Q8" s="5">
        <f t="shared" si="0"/>
        <v>-43180115</v>
      </c>
      <c r="R8" s="5">
        <f t="shared" si="0"/>
        <v>-192487853</v>
      </c>
      <c r="S8" s="5">
        <f t="shared" si="0"/>
        <v>-36082153</v>
      </c>
      <c r="T8" s="5">
        <f t="shared" si="0"/>
        <v>-24558807</v>
      </c>
      <c r="U8" s="5">
        <f t="shared" si="0"/>
        <v>218721000</v>
      </c>
      <c r="V8" s="37">
        <f t="shared" si="0"/>
        <v>7217551</v>
      </c>
    </row>
    <row r="9" spans="1:22" ht="12.75">
      <c r="A9" s="36" t="s">
        <v>113</v>
      </c>
      <c r="B9" s="5">
        <v>147014520</v>
      </c>
      <c r="C9" s="5">
        <v>-62047</v>
      </c>
      <c r="D9" s="5">
        <v>107312229</v>
      </c>
      <c r="E9" s="5">
        <v>6597138</v>
      </c>
      <c r="F9" s="5">
        <v>121653656</v>
      </c>
      <c r="G9" s="5">
        <v>19300068</v>
      </c>
      <c r="H9" s="5">
        <v>71105129</v>
      </c>
      <c r="I9" s="5">
        <v>965040</v>
      </c>
      <c r="J9" s="5">
        <v>1178061</v>
      </c>
      <c r="K9" s="5">
        <v>-102045104</v>
      </c>
      <c r="L9" s="5">
        <v>51577556</v>
      </c>
      <c r="M9" s="5">
        <v>-27496775</v>
      </c>
      <c r="N9" s="5">
        <v>450372174</v>
      </c>
      <c r="O9" s="5">
        <v>725694</v>
      </c>
      <c r="P9" s="5">
        <v>528172806</v>
      </c>
      <c r="Q9" s="5">
        <v>69439352</v>
      </c>
      <c r="R9" s="5">
        <v>132301413</v>
      </c>
      <c r="S9" s="5">
        <v>-36082000</v>
      </c>
      <c r="T9" s="5">
        <v>-18690923</v>
      </c>
      <c r="U9" s="5">
        <v>510787992</v>
      </c>
      <c r="V9" s="37">
        <v>48675881</v>
      </c>
    </row>
    <row r="10" spans="1:22" ht="25.5">
      <c r="A10" s="36" t="s">
        <v>114</v>
      </c>
      <c r="B10" s="5">
        <v>147014519</v>
      </c>
      <c r="C10" s="5">
        <v>-62047</v>
      </c>
      <c r="D10" s="5">
        <v>104505084</v>
      </c>
      <c r="E10" s="5">
        <v>-22005208</v>
      </c>
      <c r="F10" s="5">
        <v>117804000</v>
      </c>
      <c r="G10" s="5">
        <v>19300069</v>
      </c>
      <c r="H10" s="5">
        <v>20531172</v>
      </c>
      <c r="I10" s="5">
        <v>-29315960</v>
      </c>
      <c r="J10" s="5">
        <v>40534</v>
      </c>
      <c r="K10" s="5">
        <v>-102045104</v>
      </c>
      <c r="L10" s="5">
        <v>1003599</v>
      </c>
      <c r="M10" s="5">
        <v>-10660256</v>
      </c>
      <c r="N10" s="5">
        <v>450372174</v>
      </c>
      <c r="O10" s="5">
        <v>725694</v>
      </c>
      <c r="P10" s="5">
        <v>27633010</v>
      </c>
      <c r="Q10" s="5">
        <v>76295352</v>
      </c>
      <c r="R10" s="5">
        <v>89883805</v>
      </c>
      <c r="S10" s="5">
        <v>-36082000</v>
      </c>
      <c r="T10" s="5">
        <v>-6803374</v>
      </c>
      <c r="U10" s="5">
        <v>510787992</v>
      </c>
      <c r="V10" s="37">
        <v>46399881</v>
      </c>
    </row>
    <row r="11" spans="1:22" ht="25.5">
      <c r="A11" s="36" t="s">
        <v>115</v>
      </c>
      <c r="B11" s="5">
        <f>IF((B130+B131)=0,0,(B132-(B137-(((B134+B135+B136)*(B129/(B130+B131)))-B133))))</f>
        <v>85678.13181583183</v>
      </c>
      <c r="C11" s="5">
        <f aca="true" t="shared" si="1" ref="C11:V11">IF((C130+C131)=0,0,(C132-(C137-(((C134+C135+C136)*(C129/(C130+C131)))-C133))))</f>
        <v>-95970009.15704614</v>
      </c>
      <c r="D11" s="5">
        <f t="shared" si="1"/>
        <v>-44500400</v>
      </c>
      <c r="E11" s="5">
        <f t="shared" si="1"/>
        <v>54260520.54794644</v>
      </c>
      <c r="F11" s="5">
        <f t="shared" si="1"/>
        <v>-70825.01643446088</v>
      </c>
      <c r="G11" s="5">
        <f t="shared" si="1"/>
        <v>3255638.551968042</v>
      </c>
      <c r="H11" s="5">
        <f t="shared" si="1"/>
        <v>-32302383.45476207</v>
      </c>
      <c r="I11" s="5">
        <f t="shared" si="1"/>
        <v>-49251013.44122951</v>
      </c>
      <c r="J11" s="5">
        <f t="shared" si="1"/>
        <v>69058381.05452487</v>
      </c>
      <c r="K11" s="5">
        <f t="shared" si="1"/>
        <v>2102199.4935702384</v>
      </c>
      <c r="L11" s="5">
        <f t="shared" si="1"/>
        <v>213090054.0017401</v>
      </c>
      <c r="M11" s="5">
        <f t="shared" si="1"/>
        <v>-2020809.3686310463</v>
      </c>
      <c r="N11" s="5">
        <f t="shared" si="1"/>
        <v>40000000</v>
      </c>
      <c r="O11" s="5">
        <f t="shared" si="1"/>
        <v>-143968700.13268387</v>
      </c>
      <c r="P11" s="5">
        <f t="shared" si="1"/>
        <v>453350969.2264836</v>
      </c>
      <c r="Q11" s="5">
        <f t="shared" si="1"/>
        <v>0</v>
      </c>
      <c r="R11" s="5">
        <f t="shared" si="1"/>
        <v>52454464.0591975</v>
      </c>
      <c r="S11" s="5">
        <f t="shared" si="1"/>
        <v>-1400000</v>
      </c>
      <c r="T11" s="5">
        <f t="shared" si="1"/>
        <v>65695268.55525137</v>
      </c>
      <c r="U11" s="5">
        <f t="shared" si="1"/>
        <v>0</v>
      </c>
      <c r="V11" s="37">
        <f t="shared" si="1"/>
        <v>-1563619.7374358978</v>
      </c>
    </row>
    <row r="12" spans="1:22" ht="12.75">
      <c r="A12" s="36" t="s">
        <v>116</v>
      </c>
      <c r="B12" s="6">
        <f>IF(((B138+B139+(B140*B141/100))/12)=0,0,B9/((B138+B139+(B140*B141/100))/12))</f>
        <v>9.945081681390953</v>
      </c>
      <c r="C12" s="6">
        <f aca="true" t="shared" si="2" ref="C12:V12">IF(((C138+C139+(C140*C141/100))/12)=0,0,C9/((C138+C139+(C140*C141/100))/12))</f>
        <v>-0.0019922160819845964</v>
      </c>
      <c r="D12" s="6">
        <f t="shared" si="2"/>
        <v>5.8361110376418175</v>
      </c>
      <c r="E12" s="6">
        <f t="shared" si="2"/>
        <v>0.4333541800338751</v>
      </c>
      <c r="F12" s="6">
        <f t="shared" si="2"/>
        <v>3.8953768923832923</v>
      </c>
      <c r="G12" s="6">
        <f t="shared" si="2"/>
        <v>1.7997138800709522</v>
      </c>
      <c r="H12" s="6">
        <f t="shared" si="2"/>
        <v>0.7009604356541104</v>
      </c>
      <c r="I12" s="6">
        <f t="shared" si="2"/>
        <v>0.03371829263408569</v>
      </c>
      <c r="J12" s="6">
        <f t="shared" si="2"/>
        <v>0.06383226973414559</v>
      </c>
      <c r="K12" s="6">
        <f t="shared" si="2"/>
        <v>-0.9357445747518708</v>
      </c>
      <c r="L12" s="6">
        <f t="shared" si="2"/>
        <v>0.8063217003430918</v>
      </c>
      <c r="M12" s="6">
        <f t="shared" si="2"/>
        <v>-2.2682564897816793</v>
      </c>
      <c r="N12" s="6">
        <f t="shared" si="2"/>
        <v>22.639417176805047</v>
      </c>
      <c r="O12" s="6">
        <f t="shared" si="2"/>
        <v>0.04791104024740233</v>
      </c>
      <c r="P12" s="6">
        <f t="shared" si="2"/>
        <v>11.103992563252422</v>
      </c>
      <c r="Q12" s="6">
        <f t="shared" si="2"/>
        <v>3.0592324474525885</v>
      </c>
      <c r="R12" s="6">
        <f t="shared" si="2"/>
        <v>1.2710484894977845</v>
      </c>
      <c r="S12" s="6">
        <f t="shared" si="2"/>
        <v>-2.6208123498732774</v>
      </c>
      <c r="T12" s="6">
        <f t="shared" si="2"/>
        <v>-0.6392929483212431</v>
      </c>
      <c r="U12" s="6">
        <f t="shared" si="2"/>
        <v>21.97158103322197</v>
      </c>
      <c r="V12" s="38">
        <f t="shared" si="2"/>
        <v>4.679883675244046</v>
      </c>
    </row>
    <row r="13" spans="1:22" ht="12.75">
      <c r="A13" s="34" t="s">
        <v>117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39"/>
    </row>
    <row r="14" spans="1:22" ht="12.75">
      <c r="A14" s="36" t="s">
        <v>118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40"/>
    </row>
    <row r="15" spans="1:22" ht="12.75">
      <c r="A15" s="41" t="s">
        <v>119</v>
      </c>
      <c r="B15" s="9">
        <f>IF(B142=0,0,(B6-B142)*100/B142)</f>
        <v>7.824882223566589</v>
      </c>
      <c r="C15" s="9">
        <f aca="true" t="shared" si="3" ref="C15:V15">IF(C142=0,0,(C6-C142)*100/C142)</f>
        <v>26.518362385713093</v>
      </c>
      <c r="D15" s="9">
        <f t="shared" si="3"/>
        <v>20.895838669981398</v>
      </c>
      <c r="E15" s="9">
        <f t="shared" si="3"/>
        <v>0</v>
      </c>
      <c r="F15" s="9">
        <f t="shared" si="3"/>
        <v>10.370227397753444</v>
      </c>
      <c r="G15" s="9">
        <f t="shared" si="3"/>
        <v>118.99636223472302</v>
      </c>
      <c r="H15" s="9">
        <f t="shared" si="3"/>
        <v>16.671935654333666</v>
      </c>
      <c r="I15" s="9">
        <f t="shared" si="3"/>
        <v>19.744065305657166</v>
      </c>
      <c r="J15" s="9">
        <f t="shared" si="3"/>
        <v>18.86588483783645</v>
      </c>
      <c r="K15" s="9">
        <f t="shared" si="3"/>
        <v>0</v>
      </c>
      <c r="L15" s="9">
        <f t="shared" si="3"/>
        <v>13.53886908362024</v>
      </c>
      <c r="M15" s="9">
        <f t="shared" si="3"/>
        <v>-5.757876165849236</v>
      </c>
      <c r="N15" s="9">
        <f t="shared" si="3"/>
        <v>0</v>
      </c>
      <c r="O15" s="9">
        <f t="shared" si="3"/>
        <v>-4.327199472849481</v>
      </c>
      <c r="P15" s="9">
        <f t="shared" si="3"/>
        <v>0.9214807799340112</v>
      </c>
      <c r="Q15" s="9">
        <f t="shared" si="3"/>
        <v>-8.3349825412156</v>
      </c>
      <c r="R15" s="9">
        <f t="shared" si="3"/>
        <v>14.417232844888671</v>
      </c>
      <c r="S15" s="9">
        <f t="shared" si="3"/>
        <v>0</v>
      </c>
      <c r="T15" s="9">
        <f t="shared" si="3"/>
        <v>22.74141833561314</v>
      </c>
      <c r="U15" s="9">
        <f t="shared" si="3"/>
        <v>65797.07851955094</v>
      </c>
      <c r="V15" s="42">
        <f t="shared" si="3"/>
        <v>4.594159889450196</v>
      </c>
    </row>
    <row r="16" spans="1:22" ht="12.75">
      <c r="A16" s="43" t="s">
        <v>120</v>
      </c>
      <c r="B16" s="10">
        <f>IF(B144=0,0,(B143-B144)*100/B144)</f>
        <v>-1.9643149451628745</v>
      </c>
      <c r="C16" s="10">
        <f aca="true" t="shared" si="4" ref="C16:V16">IF(C144=0,0,(C143-C144)*100/C144)</f>
        <v>24.197184524400047</v>
      </c>
      <c r="D16" s="10">
        <f t="shared" si="4"/>
        <v>4.974474996331638</v>
      </c>
      <c r="E16" s="10">
        <f t="shared" si="4"/>
        <v>0</v>
      </c>
      <c r="F16" s="10">
        <f t="shared" si="4"/>
        <v>-4.90908573338437</v>
      </c>
      <c r="G16" s="10">
        <f t="shared" si="4"/>
        <v>26.331106870229007</v>
      </c>
      <c r="H16" s="10">
        <f t="shared" si="4"/>
        <v>-3.497255207694217</v>
      </c>
      <c r="I16" s="10">
        <f t="shared" si="4"/>
        <v>0</v>
      </c>
      <c r="J16" s="10">
        <f t="shared" si="4"/>
        <v>9.870407346278824</v>
      </c>
      <c r="K16" s="10">
        <f t="shared" si="4"/>
        <v>0</v>
      </c>
      <c r="L16" s="10">
        <f t="shared" si="4"/>
        <v>16.14514677225319</v>
      </c>
      <c r="M16" s="10">
        <f t="shared" si="4"/>
        <v>56.86599741773662</v>
      </c>
      <c r="N16" s="10">
        <f t="shared" si="4"/>
        <v>0</v>
      </c>
      <c r="O16" s="10">
        <f t="shared" si="4"/>
        <v>106.94444444444444</v>
      </c>
      <c r="P16" s="10">
        <f t="shared" si="4"/>
        <v>0</v>
      </c>
      <c r="Q16" s="10">
        <f t="shared" si="4"/>
        <v>-75.01084545793412</v>
      </c>
      <c r="R16" s="10">
        <f t="shared" si="4"/>
        <v>18.272473364449837</v>
      </c>
      <c r="S16" s="10">
        <f t="shared" si="4"/>
        <v>0</v>
      </c>
      <c r="T16" s="10">
        <f t="shared" si="4"/>
        <v>1.6540726027397261</v>
      </c>
      <c r="U16" s="10">
        <f t="shared" si="4"/>
        <v>33231.37890092494</v>
      </c>
      <c r="V16" s="44">
        <f t="shared" si="4"/>
        <v>0</v>
      </c>
    </row>
    <row r="17" spans="1:22" ht="12.75">
      <c r="A17" s="43" t="s">
        <v>121</v>
      </c>
      <c r="B17" s="10">
        <f>IF(B146=0,0,(B145-B146)*100/B146)</f>
        <v>5.988153778704519</v>
      </c>
      <c r="C17" s="10">
        <f aca="true" t="shared" si="5" ref="C17:V17">IF(C146=0,0,(C145-C146)*100/C146)</f>
        <v>16.830252762756118</v>
      </c>
      <c r="D17" s="10">
        <f t="shared" si="5"/>
        <v>12.443602684342176</v>
      </c>
      <c r="E17" s="10">
        <f t="shared" si="5"/>
        <v>0</v>
      </c>
      <c r="F17" s="10">
        <f t="shared" si="5"/>
        <v>21.80179868755851</v>
      </c>
      <c r="G17" s="10">
        <f t="shared" si="5"/>
        <v>55.10365378412401</v>
      </c>
      <c r="H17" s="10">
        <f t="shared" si="5"/>
        <v>6.501106637929635</v>
      </c>
      <c r="I17" s="10">
        <f t="shared" si="5"/>
        <v>0</v>
      </c>
      <c r="J17" s="10">
        <f t="shared" si="5"/>
        <v>20.027867955282257</v>
      </c>
      <c r="K17" s="10">
        <f t="shared" si="5"/>
        <v>0</v>
      </c>
      <c r="L17" s="10">
        <f t="shared" si="5"/>
        <v>10.958619523156672</v>
      </c>
      <c r="M17" s="10">
        <f t="shared" si="5"/>
        <v>-25.91211987189821</v>
      </c>
      <c r="N17" s="10">
        <f t="shared" si="5"/>
        <v>0</v>
      </c>
      <c r="O17" s="10">
        <f t="shared" si="5"/>
        <v>0</v>
      </c>
      <c r="P17" s="10">
        <f t="shared" si="5"/>
        <v>0</v>
      </c>
      <c r="Q17" s="10">
        <f t="shared" si="5"/>
        <v>22.810208974858458</v>
      </c>
      <c r="R17" s="10">
        <f t="shared" si="5"/>
        <v>7.632511018938834</v>
      </c>
      <c r="S17" s="10">
        <f t="shared" si="5"/>
        <v>0</v>
      </c>
      <c r="T17" s="10">
        <f t="shared" si="5"/>
        <v>37.38326240036787</v>
      </c>
      <c r="U17" s="10">
        <f t="shared" si="5"/>
        <v>0</v>
      </c>
      <c r="V17" s="44">
        <f t="shared" si="5"/>
        <v>0</v>
      </c>
    </row>
    <row r="18" spans="1:22" ht="12.75">
      <c r="A18" s="43" t="s">
        <v>122</v>
      </c>
      <c r="B18" s="10">
        <f>IF(B148=0,0,(B147-B148)*100/B148)</f>
        <v>37.363072531169756</v>
      </c>
      <c r="C18" s="10">
        <f aca="true" t="shared" si="6" ref="C18:V18">IF(C148=0,0,(C147-C148)*100/C148)</f>
        <v>8.432375644127925</v>
      </c>
      <c r="D18" s="10">
        <f t="shared" si="6"/>
        <v>32.17516717325228</v>
      </c>
      <c r="E18" s="10">
        <f t="shared" si="6"/>
        <v>0</v>
      </c>
      <c r="F18" s="10">
        <f t="shared" si="6"/>
        <v>-9.601842738293433</v>
      </c>
      <c r="G18" s="10">
        <f t="shared" si="6"/>
        <v>79.90506479968982</v>
      </c>
      <c r="H18" s="10">
        <f t="shared" si="6"/>
        <v>39.70022771023446</v>
      </c>
      <c r="I18" s="10">
        <f t="shared" si="6"/>
        <v>0</v>
      </c>
      <c r="J18" s="10">
        <f t="shared" si="6"/>
        <v>-28.17377808355404</v>
      </c>
      <c r="K18" s="10">
        <f t="shared" si="6"/>
        <v>0</v>
      </c>
      <c r="L18" s="10">
        <f t="shared" si="6"/>
        <v>16.8505741706571</v>
      </c>
      <c r="M18" s="10">
        <f t="shared" si="6"/>
        <v>6.932040976525868</v>
      </c>
      <c r="N18" s="10">
        <f t="shared" si="6"/>
        <v>0</v>
      </c>
      <c r="O18" s="10">
        <f t="shared" si="6"/>
        <v>-53.89306329747571</v>
      </c>
      <c r="P18" s="10">
        <f t="shared" si="6"/>
        <v>0</v>
      </c>
      <c r="Q18" s="10">
        <f t="shared" si="6"/>
        <v>-10.206863105481823</v>
      </c>
      <c r="R18" s="10">
        <f t="shared" si="6"/>
        <v>23.63286957367</v>
      </c>
      <c r="S18" s="10">
        <f t="shared" si="6"/>
        <v>0</v>
      </c>
      <c r="T18" s="10">
        <f t="shared" si="6"/>
        <v>21.879143451908583</v>
      </c>
      <c r="U18" s="10">
        <f t="shared" si="6"/>
        <v>476366.04938271607</v>
      </c>
      <c r="V18" s="44">
        <f t="shared" si="6"/>
        <v>0</v>
      </c>
    </row>
    <row r="19" spans="1:22" ht="12.75">
      <c r="A19" s="43" t="s">
        <v>123</v>
      </c>
      <c r="B19" s="10">
        <f>IF(B150=0,0,(B149-B150)*100/B150)</f>
        <v>11.96961184984401</v>
      </c>
      <c r="C19" s="10">
        <f aca="true" t="shared" si="7" ref="C19:V19">IF(C150=0,0,(C149-C150)*100/C150)</f>
        <v>18.41762315059878</v>
      </c>
      <c r="D19" s="10">
        <f t="shared" si="7"/>
        <v>24.22686642386689</v>
      </c>
      <c r="E19" s="10">
        <f t="shared" si="7"/>
        <v>0</v>
      </c>
      <c r="F19" s="10">
        <f t="shared" si="7"/>
        <v>9.710207662431783</v>
      </c>
      <c r="G19" s="10">
        <f t="shared" si="7"/>
        <v>47.49713490746746</v>
      </c>
      <c r="H19" s="10">
        <f t="shared" si="7"/>
        <v>10.182445253432297</v>
      </c>
      <c r="I19" s="10">
        <f t="shared" si="7"/>
        <v>0</v>
      </c>
      <c r="J19" s="10">
        <f t="shared" si="7"/>
        <v>-6.151634614612675</v>
      </c>
      <c r="K19" s="10">
        <f t="shared" si="7"/>
        <v>0</v>
      </c>
      <c r="L19" s="10">
        <f t="shared" si="7"/>
        <v>13.682277951263524</v>
      </c>
      <c r="M19" s="10">
        <f t="shared" si="7"/>
        <v>-0.9053651617700195</v>
      </c>
      <c r="N19" s="10">
        <f t="shared" si="7"/>
        <v>0</v>
      </c>
      <c r="O19" s="10">
        <f t="shared" si="7"/>
        <v>-51.73544836276708</v>
      </c>
      <c r="P19" s="10">
        <f t="shared" si="7"/>
        <v>0</v>
      </c>
      <c r="Q19" s="10">
        <f t="shared" si="7"/>
        <v>-37.520274549195776</v>
      </c>
      <c r="R19" s="10">
        <f t="shared" si="7"/>
        <v>11.251852108811347</v>
      </c>
      <c r="S19" s="10">
        <f t="shared" si="7"/>
        <v>0</v>
      </c>
      <c r="T19" s="10">
        <f t="shared" si="7"/>
        <v>40.52811844765113</v>
      </c>
      <c r="U19" s="10">
        <f t="shared" si="7"/>
        <v>45160.16574527897</v>
      </c>
      <c r="V19" s="44">
        <f t="shared" si="7"/>
        <v>0</v>
      </c>
    </row>
    <row r="20" spans="1:22" ht="12.75">
      <c r="A20" s="43" t="s">
        <v>124</v>
      </c>
      <c r="B20" s="10">
        <f>IF(B152=0,0,(B151-B152)*100/B152)</f>
        <v>8.100008927891508</v>
      </c>
      <c r="C20" s="10">
        <f aca="true" t="shared" si="8" ref="C20:V20">IF(C152=0,0,(C151-C152)*100/C152)</f>
        <v>13.850954590847676</v>
      </c>
      <c r="D20" s="10">
        <f t="shared" si="8"/>
        <v>32.64496481346705</v>
      </c>
      <c r="E20" s="10">
        <f t="shared" si="8"/>
        <v>0</v>
      </c>
      <c r="F20" s="10">
        <f t="shared" si="8"/>
        <v>15.516642864989564</v>
      </c>
      <c r="G20" s="10">
        <f t="shared" si="8"/>
        <v>0</v>
      </c>
      <c r="H20" s="10">
        <f t="shared" si="8"/>
        <v>11.326218011454781</v>
      </c>
      <c r="I20" s="10">
        <f t="shared" si="8"/>
        <v>22.500957023077042</v>
      </c>
      <c r="J20" s="10">
        <f t="shared" si="8"/>
        <v>0</v>
      </c>
      <c r="K20" s="10">
        <f t="shared" si="8"/>
        <v>0</v>
      </c>
      <c r="L20" s="10">
        <f t="shared" si="8"/>
        <v>11.642025709328918</v>
      </c>
      <c r="M20" s="10">
        <f t="shared" si="8"/>
        <v>14.558587144855228</v>
      </c>
      <c r="N20" s="10">
        <f t="shared" si="8"/>
        <v>0</v>
      </c>
      <c r="O20" s="10">
        <f t="shared" si="8"/>
        <v>5.67648522771714</v>
      </c>
      <c r="P20" s="10">
        <f t="shared" si="8"/>
        <v>0.5238813640809695</v>
      </c>
      <c r="Q20" s="10">
        <f t="shared" si="8"/>
        <v>1513.4597755903462</v>
      </c>
      <c r="R20" s="10">
        <f t="shared" si="8"/>
        <v>26.038470373917527</v>
      </c>
      <c r="S20" s="10">
        <f t="shared" si="8"/>
        <v>0</v>
      </c>
      <c r="T20" s="10">
        <f t="shared" si="8"/>
        <v>11.932635967930421</v>
      </c>
      <c r="U20" s="10">
        <f t="shared" si="8"/>
        <v>83611.93477381804</v>
      </c>
      <c r="V20" s="44">
        <f t="shared" si="8"/>
        <v>4.96339711810221</v>
      </c>
    </row>
    <row r="21" spans="1:22" ht="12.75">
      <c r="A21" s="43" t="s">
        <v>125</v>
      </c>
      <c r="B21" s="10">
        <f>IF(B154=0,0,(B153-B154)*100/B154)</f>
        <v>-100</v>
      </c>
      <c r="C21" s="10">
        <f aca="true" t="shared" si="9" ref="C21:V21">IF(C154=0,0,(C153-C154)*100/C154)</f>
        <v>-100</v>
      </c>
      <c r="D21" s="10">
        <f t="shared" si="9"/>
        <v>-100</v>
      </c>
      <c r="E21" s="10">
        <f t="shared" si="9"/>
        <v>0</v>
      </c>
      <c r="F21" s="10">
        <f t="shared" si="9"/>
        <v>0</v>
      </c>
      <c r="G21" s="10">
        <f t="shared" si="9"/>
        <v>0</v>
      </c>
      <c r="H21" s="10">
        <f t="shared" si="9"/>
        <v>71.07521037670136</v>
      </c>
      <c r="I21" s="10">
        <f t="shared" si="9"/>
        <v>0</v>
      </c>
      <c r="J21" s="10">
        <f t="shared" si="9"/>
        <v>0</v>
      </c>
      <c r="K21" s="10">
        <f t="shared" si="9"/>
        <v>0</v>
      </c>
      <c r="L21" s="10">
        <f t="shared" si="9"/>
        <v>-2.138265951418177</v>
      </c>
      <c r="M21" s="10">
        <f t="shared" si="9"/>
        <v>0</v>
      </c>
      <c r="N21" s="10">
        <f t="shared" si="9"/>
        <v>0</v>
      </c>
      <c r="O21" s="10">
        <f t="shared" si="9"/>
        <v>0</v>
      </c>
      <c r="P21" s="10">
        <f t="shared" si="9"/>
        <v>0</v>
      </c>
      <c r="Q21" s="10">
        <f t="shared" si="9"/>
        <v>0</v>
      </c>
      <c r="R21" s="10">
        <f t="shared" si="9"/>
        <v>0</v>
      </c>
      <c r="S21" s="10">
        <f t="shared" si="9"/>
        <v>0</v>
      </c>
      <c r="T21" s="10">
        <f t="shared" si="9"/>
        <v>8.559337681735958</v>
      </c>
      <c r="U21" s="10">
        <f t="shared" si="9"/>
        <v>-100</v>
      </c>
      <c r="V21" s="44">
        <f t="shared" si="9"/>
        <v>0</v>
      </c>
    </row>
    <row r="22" spans="1:22" ht="12.75">
      <c r="A22" s="43" t="s">
        <v>126</v>
      </c>
      <c r="B22" s="10">
        <f>IF((B130+B131)=0,0,B129*100/(B130+B131))</f>
        <v>80.51183635733189</v>
      </c>
      <c r="C22" s="10">
        <f aca="true" t="shared" si="10" ref="C22:V22">IF((C130+C131)=0,0,C129*100/(C130+C131))</f>
        <v>0.10559686678529431</v>
      </c>
      <c r="D22" s="10">
        <f t="shared" si="10"/>
        <v>106.8206072604397</v>
      </c>
      <c r="E22" s="10">
        <f t="shared" si="10"/>
        <v>68.89462988258882</v>
      </c>
      <c r="F22" s="10">
        <f t="shared" si="10"/>
        <v>109.96909438568247</v>
      </c>
      <c r="G22" s="10">
        <f t="shared" si="10"/>
        <v>63.02139675212785</v>
      </c>
      <c r="H22" s="10">
        <f t="shared" si="10"/>
        <v>98.59866938218646</v>
      </c>
      <c r="I22" s="10">
        <f t="shared" si="10"/>
        <v>105.15493279385244</v>
      </c>
      <c r="J22" s="10">
        <f t="shared" si="10"/>
        <v>97.12164604309636</v>
      </c>
      <c r="K22" s="10">
        <f t="shared" si="10"/>
        <v>98.58809410205501</v>
      </c>
      <c r="L22" s="10">
        <f t="shared" si="10"/>
        <v>99.83901077125712</v>
      </c>
      <c r="M22" s="10">
        <f t="shared" si="10"/>
        <v>105.53148006117218</v>
      </c>
      <c r="N22" s="10">
        <f t="shared" si="10"/>
        <v>457.22078781755806</v>
      </c>
      <c r="O22" s="10">
        <f t="shared" si="10"/>
        <v>80.77627169061856</v>
      </c>
      <c r="P22" s="10">
        <f t="shared" si="10"/>
        <v>93.07304817855376</v>
      </c>
      <c r="Q22" s="10">
        <f t="shared" si="10"/>
        <v>99.82662366681112</v>
      </c>
      <c r="R22" s="10">
        <f t="shared" si="10"/>
        <v>101.03193471979972</v>
      </c>
      <c r="S22" s="10">
        <f t="shared" si="10"/>
        <v>99.99865712976506</v>
      </c>
      <c r="T22" s="10">
        <f t="shared" si="10"/>
        <v>99.18809676974833</v>
      </c>
      <c r="U22" s="10">
        <f t="shared" si="10"/>
        <v>87.71659629304672</v>
      </c>
      <c r="V22" s="44">
        <f t="shared" si="10"/>
        <v>100.00020512820512</v>
      </c>
    </row>
    <row r="23" spans="1:22" ht="12.75">
      <c r="A23" s="36" t="s">
        <v>127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44"/>
    </row>
    <row r="24" spans="1:22" ht="12.75">
      <c r="A24" s="41" t="s">
        <v>128</v>
      </c>
      <c r="B24" s="9">
        <f>IF(B155=0,0,(B7-B155)*100/B155)</f>
        <v>15.536414116542137</v>
      </c>
      <c r="C24" s="9">
        <f aca="true" t="shared" si="11" ref="C24:V24">IF(C155=0,0,(C7-C155)*100/C155)</f>
        <v>7.83235622879438</v>
      </c>
      <c r="D24" s="9">
        <f t="shared" si="11"/>
        <v>-8.953705040025511</v>
      </c>
      <c r="E24" s="9">
        <f t="shared" si="11"/>
        <v>0</v>
      </c>
      <c r="F24" s="9">
        <f t="shared" si="11"/>
        <v>12.049624447836425</v>
      </c>
      <c r="G24" s="9">
        <f t="shared" si="11"/>
        <v>110.59862170923614</v>
      </c>
      <c r="H24" s="9">
        <f t="shared" si="11"/>
        <v>21.797997733768646</v>
      </c>
      <c r="I24" s="9">
        <f t="shared" si="11"/>
        <v>30.303417213662968</v>
      </c>
      <c r="J24" s="9">
        <f t="shared" si="11"/>
        <v>18.868045596253836</v>
      </c>
      <c r="K24" s="9">
        <f t="shared" si="11"/>
        <v>0</v>
      </c>
      <c r="L24" s="9">
        <f t="shared" si="11"/>
        <v>13.177757551731556</v>
      </c>
      <c r="M24" s="9">
        <f t="shared" si="11"/>
        <v>4.171140793650725</v>
      </c>
      <c r="N24" s="9">
        <f t="shared" si="11"/>
        <v>0</v>
      </c>
      <c r="O24" s="9">
        <f t="shared" si="11"/>
        <v>-35.80571067743283</v>
      </c>
      <c r="P24" s="9">
        <f t="shared" si="11"/>
        <v>0.09549468427161856</v>
      </c>
      <c r="Q24" s="9">
        <f t="shared" si="11"/>
        <v>8.104790339888414</v>
      </c>
      <c r="R24" s="9">
        <f t="shared" si="11"/>
        <v>7.273440886901242</v>
      </c>
      <c r="S24" s="9">
        <f t="shared" si="11"/>
        <v>0</v>
      </c>
      <c r="T24" s="9">
        <f t="shared" si="11"/>
        <v>28.878847864167852</v>
      </c>
      <c r="U24" s="9">
        <f t="shared" si="11"/>
        <v>59724.33110212574</v>
      </c>
      <c r="V24" s="42">
        <f t="shared" si="11"/>
        <v>10.866641329318314</v>
      </c>
    </row>
    <row r="25" spans="1:22" ht="12.75">
      <c r="A25" s="43" t="s">
        <v>129</v>
      </c>
      <c r="B25" s="10">
        <f>IF(B157=0,0,(B156-B157)*100/B157)</f>
        <v>21.00116288159426</v>
      </c>
      <c r="C25" s="10">
        <f aca="true" t="shared" si="12" ref="C25:V25">IF(C157=0,0,(C156-C157)*100/C157)</f>
        <v>14.948457289793817</v>
      </c>
      <c r="D25" s="10">
        <f t="shared" si="12"/>
        <v>15.526344449008812</v>
      </c>
      <c r="E25" s="10">
        <f t="shared" si="12"/>
        <v>0</v>
      </c>
      <c r="F25" s="10">
        <f t="shared" si="12"/>
        <v>4.272559071416599</v>
      </c>
      <c r="G25" s="10">
        <f t="shared" si="12"/>
        <v>5.577099325347598</v>
      </c>
      <c r="H25" s="10">
        <f t="shared" si="12"/>
        <v>-1.2242325529443872</v>
      </c>
      <c r="I25" s="10">
        <f t="shared" si="12"/>
        <v>17.985936287080758</v>
      </c>
      <c r="J25" s="10">
        <f t="shared" si="12"/>
        <v>12.942305628506807</v>
      </c>
      <c r="K25" s="10">
        <f t="shared" si="12"/>
        <v>0</v>
      </c>
      <c r="L25" s="10">
        <f t="shared" si="12"/>
        <v>12.075743925685702</v>
      </c>
      <c r="M25" s="10">
        <f t="shared" si="12"/>
        <v>-0.19103850590135313</v>
      </c>
      <c r="N25" s="10">
        <f t="shared" si="12"/>
        <v>0</v>
      </c>
      <c r="O25" s="10">
        <f t="shared" si="12"/>
        <v>-14.41026921734101</v>
      </c>
      <c r="P25" s="10">
        <f t="shared" si="12"/>
        <v>17.686017729512216</v>
      </c>
      <c r="Q25" s="10">
        <f t="shared" si="12"/>
        <v>0.7387289089778231</v>
      </c>
      <c r="R25" s="10">
        <f t="shared" si="12"/>
        <v>8.857852326126682</v>
      </c>
      <c r="S25" s="10">
        <f t="shared" si="12"/>
        <v>0</v>
      </c>
      <c r="T25" s="10">
        <f t="shared" si="12"/>
        <v>8.066363647883184</v>
      </c>
      <c r="U25" s="10">
        <f t="shared" si="12"/>
        <v>78125.49124116122</v>
      </c>
      <c r="V25" s="44">
        <f t="shared" si="12"/>
        <v>8.85088936385521</v>
      </c>
    </row>
    <row r="26" spans="1:22" ht="25.5">
      <c r="A26" s="43" t="s">
        <v>130</v>
      </c>
      <c r="B26" s="10">
        <f>IF(B156=0,0,B158*100/B156)</f>
        <v>5.475771655868354</v>
      </c>
      <c r="C26" s="10">
        <f aca="true" t="shared" si="13" ref="C26:V26">IF(C156=0,0,C158*100/C156)</f>
        <v>5.579062532309375</v>
      </c>
      <c r="D26" s="10">
        <f t="shared" si="13"/>
        <v>2.91283661932794</v>
      </c>
      <c r="E26" s="10">
        <f t="shared" si="13"/>
        <v>6.090569723374981</v>
      </c>
      <c r="F26" s="10">
        <f t="shared" si="13"/>
        <v>4.503184379837519</v>
      </c>
      <c r="G26" s="10">
        <f t="shared" si="13"/>
        <v>4.854697880265735</v>
      </c>
      <c r="H26" s="10">
        <f t="shared" si="13"/>
        <v>4.8586144957384905</v>
      </c>
      <c r="I26" s="10">
        <f t="shared" si="13"/>
        <v>0</v>
      </c>
      <c r="J26" s="10">
        <f t="shared" si="13"/>
        <v>3.765458235677147</v>
      </c>
      <c r="K26" s="10">
        <f t="shared" si="13"/>
        <v>3.4749448913637355</v>
      </c>
      <c r="L26" s="10">
        <f t="shared" si="13"/>
        <v>12.346381984185406</v>
      </c>
      <c r="M26" s="10">
        <f t="shared" si="13"/>
        <v>4.804320178819177</v>
      </c>
      <c r="N26" s="10">
        <f t="shared" si="13"/>
        <v>0</v>
      </c>
      <c r="O26" s="10">
        <f t="shared" si="13"/>
        <v>3.7977170658682633</v>
      </c>
      <c r="P26" s="10">
        <f t="shared" si="13"/>
        <v>0</v>
      </c>
      <c r="Q26" s="10">
        <f t="shared" si="13"/>
        <v>6.363328080429275</v>
      </c>
      <c r="R26" s="10">
        <f t="shared" si="13"/>
        <v>5.129226735253582</v>
      </c>
      <c r="S26" s="10">
        <f t="shared" si="13"/>
        <v>1.8148079896204619</v>
      </c>
      <c r="T26" s="10">
        <f t="shared" si="13"/>
        <v>6.3186417324902235</v>
      </c>
      <c r="U26" s="10">
        <f t="shared" si="13"/>
        <v>0.2271178741766977</v>
      </c>
      <c r="V26" s="44">
        <f t="shared" si="13"/>
        <v>0.736651855157146</v>
      </c>
    </row>
    <row r="27" spans="1:22" ht="12.75">
      <c r="A27" s="43" t="s">
        <v>131</v>
      </c>
      <c r="B27" s="10">
        <f>IF(B160=0,0,(B159-B160)*100/B160)</f>
        <v>-35.93453724681268</v>
      </c>
      <c r="C27" s="10">
        <f aca="true" t="shared" si="14" ref="C27:V27">IF(C160=0,0,(C159-C160)*100/C160)</f>
        <v>22.559709396779766</v>
      </c>
      <c r="D27" s="10">
        <f t="shared" si="14"/>
        <v>17.945643485211832</v>
      </c>
      <c r="E27" s="10">
        <f t="shared" si="14"/>
        <v>0</v>
      </c>
      <c r="F27" s="10">
        <f t="shared" si="14"/>
        <v>8.035681798380146</v>
      </c>
      <c r="G27" s="10">
        <f t="shared" si="14"/>
        <v>57.55275582995627</v>
      </c>
      <c r="H27" s="10">
        <f t="shared" si="14"/>
        <v>0</v>
      </c>
      <c r="I27" s="10">
        <f t="shared" si="14"/>
        <v>0</v>
      </c>
      <c r="J27" s="10">
        <f t="shared" si="14"/>
        <v>29.90368862313275</v>
      </c>
      <c r="K27" s="10">
        <f t="shared" si="14"/>
        <v>0</v>
      </c>
      <c r="L27" s="10">
        <f t="shared" si="14"/>
        <v>21.29522956036106</v>
      </c>
      <c r="M27" s="10">
        <f t="shared" si="14"/>
        <v>35.343995769001005</v>
      </c>
      <c r="N27" s="10">
        <f t="shared" si="14"/>
        <v>0</v>
      </c>
      <c r="O27" s="10">
        <f t="shared" si="14"/>
        <v>0</v>
      </c>
      <c r="P27" s="10">
        <f t="shared" si="14"/>
        <v>0</v>
      </c>
      <c r="Q27" s="10">
        <f t="shared" si="14"/>
        <v>8.322646297757487</v>
      </c>
      <c r="R27" s="10">
        <f t="shared" si="14"/>
        <v>19.0238391545695</v>
      </c>
      <c r="S27" s="10">
        <f t="shared" si="14"/>
        <v>0</v>
      </c>
      <c r="T27" s="10">
        <f t="shared" si="14"/>
        <v>13.50000014735681</v>
      </c>
      <c r="U27" s="10">
        <f t="shared" si="14"/>
        <v>0</v>
      </c>
      <c r="V27" s="44">
        <f t="shared" si="14"/>
        <v>0</v>
      </c>
    </row>
    <row r="28" spans="1:22" ht="12.75">
      <c r="A28" s="43" t="s">
        <v>132</v>
      </c>
      <c r="B28" s="10">
        <f>IF(B162=0,0,(B161-B162)*100/B162)</f>
        <v>70.84949573312646</v>
      </c>
      <c r="C28" s="10">
        <f aca="true" t="shared" si="15" ref="C28:V28">IF(C162=0,0,(C161-C162)*100/C162)</f>
        <v>5.555555555555555</v>
      </c>
      <c r="D28" s="10">
        <f t="shared" si="15"/>
        <v>30</v>
      </c>
      <c r="E28" s="10">
        <f t="shared" si="15"/>
        <v>0</v>
      </c>
      <c r="F28" s="10">
        <f t="shared" si="15"/>
        <v>204.59227467811158</v>
      </c>
      <c r="G28" s="10">
        <f t="shared" si="15"/>
        <v>5.9</v>
      </c>
      <c r="H28" s="10">
        <f t="shared" si="15"/>
        <v>23.317674742114324</v>
      </c>
      <c r="I28" s="10">
        <f t="shared" si="15"/>
        <v>0</v>
      </c>
      <c r="J28" s="10">
        <f t="shared" si="15"/>
        <v>2.857142857142857</v>
      </c>
      <c r="K28" s="10">
        <f t="shared" si="15"/>
        <v>0</v>
      </c>
      <c r="L28" s="10">
        <f t="shared" si="15"/>
        <v>2.2170241656588803</v>
      </c>
      <c r="M28" s="10">
        <f t="shared" si="15"/>
        <v>0</v>
      </c>
      <c r="N28" s="10">
        <f t="shared" si="15"/>
        <v>0</v>
      </c>
      <c r="O28" s="10">
        <f t="shared" si="15"/>
        <v>0</v>
      </c>
      <c r="P28" s="10">
        <f t="shared" si="15"/>
        <v>0</v>
      </c>
      <c r="Q28" s="10">
        <f t="shared" si="15"/>
        <v>0</v>
      </c>
      <c r="R28" s="10">
        <f t="shared" si="15"/>
        <v>-45.78665001253028</v>
      </c>
      <c r="S28" s="10">
        <f t="shared" si="15"/>
        <v>0</v>
      </c>
      <c r="T28" s="10">
        <f t="shared" si="15"/>
        <v>5.399959669157514</v>
      </c>
      <c r="U28" s="10">
        <f t="shared" si="15"/>
        <v>-100</v>
      </c>
      <c r="V28" s="44">
        <f t="shared" si="15"/>
        <v>0</v>
      </c>
    </row>
    <row r="29" spans="1:22" ht="25.5">
      <c r="A29" s="43" t="s">
        <v>133</v>
      </c>
      <c r="B29" s="10">
        <f>IF((B7-B139-B164)=0,0,B156*100/(B7-B139-B164))</f>
        <v>33.825656321698965</v>
      </c>
      <c r="C29" s="10">
        <f aca="true" t="shared" si="16" ref="C29:V29">IF((C7-C139-C164)=0,0,C156*100/(C7-C139-C164))</f>
        <v>36.4246289855676</v>
      </c>
      <c r="D29" s="10">
        <f t="shared" si="16"/>
        <v>30.815769931448223</v>
      </c>
      <c r="E29" s="10">
        <f t="shared" si="16"/>
        <v>31.848953470476008</v>
      </c>
      <c r="F29" s="10">
        <f t="shared" si="16"/>
        <v>32.41064783824049</v>
      </c>
      <c r="G29" s="10">
        <f t="shared" si="16"/>
        <v>30.238193338489488</v>
      </c>
      <c r="H29" s="10">
        <f t="shared" si="16"/>
        <v>26.09198130236917</v>
      </c>
      <c r="I29" s="10">
        <f t="shared" si="16"/>
        <v>21.102140547928343</v>
      </c>
      <c r="J29" s="10">
        <f t="shared" si="16"/>
        <v>32.687914376792115</v>
      </c>
      <c r="K29" s="10">
        <f t="shared" si="16"/>
        <v>28.359952982119818</v>
      </c>
      <c r="L29" s="10">
        <f t="shared" si="16"/>
        <v>34.20584385717978</v>
      </c>
      <c r="M29" s="10">
        <f t="shared" si="16"/>
        <v>38.05255099122733</v>
      </c>
      <c r="N29" s="10">
        <f t="shared" si="16"/>
        <v>29.002756087237763</v>
      </c>
      <c r="O29" s="10">
        <f t="shared" si="16"/>
        <v>41.398389570109565</v>
      </c>
      <c r="P29" s="10">
        <f t="shared" si="16"/>
        <v>13.58710310821701</v>
      </c>
      <c r="Q29" s="10">
        <f t="shared" si="16"/>
        <v>36.913239796696125</v>
      </c>
      <c r="R29" s="10">
        <f t="shared" si="16"/>
        <v>31.380934362390096</v>
      </c>
      <c r="S29" s="10">
        <f t="shared" si="16"/>
        <v>31.316900286113523</v>
      </c>
      <c r="T29" s="10">
        <f t="shared" si="16"/>
        <v>44.200026933077254</v>
      </c>
      <c r="U29" s="10">
        <f t="shared" si="16"/>
        <v>53.81522177542565</v>
      </c>
      <c r="V29" s="44">
        <f t="shared" si="16"/>
        <v>44.21874300307885</v>
      </c>
    </row>
    <row r="30" spans="1:22" ht="25.5">
      <c r="A30" s="43" t="s">
        <v>134</v>
      </c>
      <c r="B30" s="10">
        <f>IF((B7-B139-B164)=0,0,B165*100/(B7-B139-B164))</f>
        <v>6.932919119945043</v>
      </c>
      <c r="C30" s="10">
        <f aca="true" t="shared" si="17" ref="C30:V30">IF((C7-C139-C164)=0,0,C165*100/(C7-C139-C164))</f>
        <v>5.476292687215198</v>
      </c>
      <c r="D30" s="10">
        <f t="shared" si="17"/>
        <v>2.6166175297277214</v>
      </c>
      <c r="E30" s="10">
        <f t="shared" si="17"/>
        <v>0</v>
      </c>
      <c r="F30" s="10">
        <f t="shared" si="17"/>
        <v>6.495704549404336</v>
      </c>
      <c r="G30" s="10">
        <f t="shared" si="17"/>
        <v>6.370860813630028</v>
      </c>
      <c r="H30" s="10">
        <f t="shared" si="17"/>
        <v>4.736661860938697</v>
      </c>
      <c r="I30" s="10">
        <f t="shared" si="17"/>
        <v>0.8239473400121271</v>
      </c>
      <c r="J30" s="10">
        <f t="shared" si="17"/>
        <v>3.1861016502878257</v>
      </c>
      <c r="K30" s="10">
        <f t="shared" si="17"/>
        <v>0.8463150194490421</v>
      </c>
      <c r="L30" s="10">
        <f t="shared" si="17"/>
        <v>2.789789757078541</v>
      </c>
      <c r="M30" s="10">
        <f t="shared" si="17"/>
        <v>5.139607922770623</v>
      </c>
      <c r="N30" s="10">
        <f t="shared" si="17"/>
        <v>2.715199527235847</v>
      </c>
      <c r="O30" s="10">
        <f t="shared" si="17"/>
        <v>3.5867242460630107</v>
      </c>
      <c r="P30" s="10">
        <f t="shared" si="17"/>
        <v>0.9532771750290939</v>
      </c>
      <c r="Q30" s="10">
        <f t="shared" si="17"/>
        <v>11.276073970227028</v>
      </c>
      <c r="R30" s="10">
        <f t="shared" si="17"/>
        <v>14.363627593953701</v>
      </c>
      <c r="S30" s="10">
        <f t="shared" si="17"/>
        <v>5.7936553933445465</v>
      </c>
      <c r="T30" s="10">
        <f t="shared" si="17"/>
        <v>2.5028319366704155</v>
      </c>
      <c r="U30" s="10">
        <f t="shared" si="17"/>
        <v>3.1197672855274576</v>
      </c>
      <c r="V30" s="44">
        <f t="shared" si="17"/>
        <v>0</v>
      </c>
    </row>
    <row r="31" spans="1:22" ht="12.75">
      <c r="A31" s="43" t="s">
        <v>135</v>
      </c>
      <c r="B31" s="10">
        <f>IF(B130=0,0,B139*100/B130)</f>
        <v>0</v>
      </c>
      <c r="C31" s="10">
        <f aca="true" t="shared" si="18" ref="C31:V31">IF(C130=0,0,C139*100/C130)</f>
        <v>15.46145253576448</v>
      </c>
      <c r="D31" s="10">
        <f t="shared" si="18"/>
        <v>0</v>
      </c>
      <c r="E31" s="10">
        <f t="shared" si="18"/>
        <v>35.37096284263696</v>
      </c>
      <c r="F31" s="10">
        <f t="shared" si="18"/>
        <v>13.133806696699397</v>
      </c>
      <c r="G31" s="10">
        <f t="shared" si="18"/>
        <v>12.212062016393777</v>
      </c>
      <c r="H31" s="10">
        <f t="shared" si="18"/>
        <v>10.436389127912088</v>
      </c>
      <c r="I31" s="10">
        <f t="shared" si="18"/>
        <v>0</v>
      </c>
      <c r="J31" s="10">
        <f t="shared" si="18"/>
        <v>22.01040917367503</v>
      </c>
      <c r="K31" s="10">
        <f t="shared" si="18"/>
        <v>11.892278753484787</v>
      </c>
      <c r="L31" s="10">
        <f t="shared" si="18"/>
        <v>0.6645421032354178</v>
      </c>
      <c r="M31" s="10">
        <f t="shared" si="18"/>
        <v>3.0202267958361118</v>
      </c>
      <c r="N31" s="10">
        <f t="shared" si="18"/>
        <v>0</v>
      </c>
      <c r="O31" s="10">
        <f t="shared" si="18"/>
        <v>0</v>
      </c>
      <c r="P31" s="10">
        <f t="shared" si="18"/>
        <v>0</v>
      </c>
      <c r="Q31" s="10">
        <f t="shared" si="18"/>
        <v>14.596494084907553</v>
      </c>
      <c r="R31" s="10">
        <f t="shared" si="18"/>
        <v>7.819941210593159</v>
      </c>
      <c r="S31" s="10">
        <f t="shared" si="18"/>
        <v>0</v>
      </c>
      <c r="T31" s="10">
        <f t="shared" si="18"/>
        <v>8.592730474363528</v>
      </c>
      <c r="U31" s="10">
        <f t="shared" si="18"/>
        <v>19.310843781508076</v>
      </c>
      <c r="V31" s="44">
        <f t="shared" si="18"/>
        <v>0</v>
      </c>
    </row>
    <row r="32" spans="1:22" ht="12.75">
      <c r="A32" s="43" t="s">
        <v>136</v>
      </c>
      <c r="B32" s="10">
        <v>0</v>
      </c>
      <c r="C32" s="10">
        <v>49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15</v>
      </c>
      <c r="K32" s="10">
        <v>0</v>
      </c>
      <c r="L32" s="10">
        <v>10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12</v>
      </c>
      <c r="T32" s="10">
        <v>10</v>
      </c>
      <c r="U32" s="10">
        <v>0</v>
      </c>
      <c r="V32" s="44">
        <v>0</v>
      </c>
    </row>
    <row r="33" spans="1:22" ht="12.75">
      <c r="A33" s="43" t="s">
        <v>137</v>
      </c>
      <c r="B33" s="10">
        <v>0</v>
      </c>
      <c r="C33" s="10">
        <v>13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15</v>
      </c>
      <c r="K33" s="10">
        <v>0</v>
      </c>
      <c r="L33" s="10">
        <v>20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20</v>
      </c>
      <c r="T33" s="10">
        <v>10</v>
      </c>
      <c r="U33" s="10">
        <v>0</v>
      </c>
      <c r="V33" s="44">
        <v>0</v>
      </c>
    </row>
    <row r="34" spans="1:22" ht="25.5">
      <c r="A34" s="34" t="s">
        <v>138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39"/>
    </row>
    <row r="35" spans="1:22" ht="12.75">
      <c r="A35" s="36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40"/>
    </row>
    <row r="36" spans="1:22" ht="12.75">
      <c r="A36" s="41" t="s">
        <v>140</v>
      </c>
      <c r="B36" s="11">
        <v>132916000</v>
      </c>
      <c r="C36" s="11">
        <v>81862150</v>
      </c>
      <c r="D36" s="11">
        <v>96746783</v>
      </c>
      <c r="E36" s="11">
        <v>32237000</v>
      </c>
      <c r="F36" s="11">
        <v>56847438</v>
      </c>
      <c r="G36" s="11">
        <v>43091397</v>
      </c>
      <c r="H36" s="11">
        <v>261809178</v>
      </c>
      <c r="I36" s="11">
        <v>32000000</v>
      </c>
      <c r="J36" s="11">
        <v>0</v>
      </c>
      <c r="K36" s="11">
        <v>149380208</v>
      </c>
      <c r="L36" s="11">
        <v>195689000</v>
      </c>
      <c r="M36" s="11">
        <v>17581921</v>
      </c>
      <c r="N36" s="11">
        <v>124822000</v>
      </c>
      <c r="O36" s="11">
        <v>138621751</v>
      </c>
      <c r="P36" s="11">
        <v>66365016</v>
      </c>
      <c r="Q36" s="11">
        <v>137171000</v>
      </c>
      <c r="R36" s="11">
        <v>541567987</v>
      </c>
      <c r="S36" s="11">
        <v>41963500</v>
      </c>
      <c r="T36" s="11">
        <v>185546720</v>
      </c>
      <c r="U36" s="11">
        <v>510808000</v>
      </c>
      <c r="V36" s="45">
        <v>40319366</v>
      </c>
    </row>
    <row r="37" spans="1:22" ht="12.75">
      <c r="A37" s="43" t="s">
        <v>141</v>
      </c>
      <c r="B37" s="12">
        <v>29819000</v>
      </c>
      <c r="C37" s="12">
        <v>2000000</v>
      </c>
      <c r="D37" s="12">
        <v>15315783</v>
      </c>
      <c r="E37" s="12">
        <v>0</v>
      </c>
      <c r="F37" s="12">
        <v>11500000</v>
      </c>
      <c r="G37" s="12">
        <v>1381617</v>
      </c>
      <c r="H37" s="12">
        <v>151376841</v>
      </c>
      <c r="I37" s="12">
        <v>32000000</v>
      </c>
      <c r="J37" s="12">
        <v>0</v>
      </c>
      <c r="K37" s="12">
        <v>400000</v>
      </c>
      <c r="L37" s="12">
        <v>85523000</v>
      </c>
      <c r="M37" s="12">
        <v>1652921</v>
      </c>
      <c r="N37" s="12">
        <v>0</v>
      </c>
      <c r="O37" s="12">
        <v>28000000</v>
      </c>
      <c r="P37" s="12">
        <v>66365016</v>
      </c>
      <c r="Q37" s="12">
        <v>10000000</v>
      </c>
      <c r="R37" s="12">
        <v>82957000</v>
      </c>
      <c r="S37" s="12">
        <v>2072300</v>
      </c>
      <c r="T37" s="12">
        <v>40914200</v>
      </c>
      <c r="U37" s="12">
        <v>54203000</v>
      </c>
      <c r="V37" s="46">
        <v>26444366</v>
      </c>
    </row>
    <row r="38" spans="1:22" ht="12.75">
      <c r="A38" s="43" t="s">
        <v>142</v>
      </c>
      <c r="B38" s="12">
        <v>103097000</v>
      </c>
      <c r="C38" s="12">
        <v>77862150</v>
      </c>
      <c r="D38" s="12">
        <v>81431000</v>
      </c>
      <c r="E38" s="12">
        <v>32237000</v>
      </c>
      <c r="F38" s="12">
        <v>45347438</v>
      </c>
      <c r="G38" s="12">
        <v>41709780</v>
      </c>
      <c r="H38" s="12">
        <v>110432337</v>
      </c>
      <c r="I38" s="12">
        <v>0</v>
      </c>
      <c r="J38" s="12">
        <v>0</v>
      </c>
      <c r="K38" s="12">
        <v>148980208</v>
      </c>
      <c r="L38" s="12">
        <v>49196000</v>
      </c>
      <c r="M38" s="12">
        <v>0</v>
      </c>
      <c r="N38" s="12">
        <v>124822000</v>
      </c>
      <c r="O38" s="12">
        <v>110621751</v>
      </c>
      <c r="P38" s="12">
        <v>0</v>
      </c>
      <c r="Q38" s="12">
        <v>32477000</v>
      </c>
      <c r="R38" s="12">
        <v>321280987</v>
      </c>
      <c r="S38" s="12">
        <v>39891200</v>
      </c>
      <c r="T38" s="12">
        <v>144632520</v>
      </c>
      <c r="U38" s="12">
        <v>456605000</v>
      </c>
      <c r="V38" s="46">
        <v>13875000</v>
      </c>
    </row>
    <row r="39" spans="1:22" ht="25.5">
      <c r="A39" s="43" t="s">
        <v>143</v>
      </c>
      <c r="B39" s="10">
        <f>IF((B37+B44)=0,0,B37*100/(B37+B44))</f>
        <v>100</v>
      </c>
      <c r="C39" s="10">
        <f aca="true" t="shared" si="19" ref="C39:V39">IF((C37+C44)=0,0,C37*100/(C37+C44))</f>
        <v>50</v>
      </c>
      <c r="D39" s="10">
        <f t="shared" si="19"/>
        <v>100</v>
      </c>
      <c r="E39" s="10">
        <f t="shared" si="19"/>
        <v>0</v>
      </c>
      <c r="F39" s="10">
        <f t="shared" si="19"/>
        <v>100</v>
      </c>
      <c r="G39" s="10">
        <f t="shared" si="19"/>
        <v>100</v>
      </c>
      <c r="H39" s="10">
        <f t="shared" si="19"/>
        <v>100</v>
      </c>
      <c r="I39" s="10">
        <f t="shared" si="19"/>
        <v>100</v>
      </c>
      <c r="J39" s="10">
        <f t="shared" si="19"/>
        <v>0</v>
      </c>
      <c r="K39" s="10">
        <f t="shared" si="19"/>
        <v>100</v>
      </c>
      <c r="L39" s="10">
        <f t="shared" si="19"/>
        <v>58.3802639033947</v>
      </c>
      <c r="M39" s="10">
        <f t="shared" si="19"/>
        <v>9.40125370828364</v>
      </c>
      <c r="N39" s="10">
        <f t="shared" si="19"/>
        <v>0</v>
      </c>
      <c r="O39" s="10">
        <f t="shared" si="19"/>
        <v>100</v>
      </c>
      <c r="P39" s="10">
        <f t="shared" si="19"/>
        <v>100</v>
      </c>
      <c r="Q39" s="10">
        <f t="shared" si="19"/>
        <v>9.551645748562477</v>
      </c>
      <c r="R39" s="10">
        <f t="shared" si="19"/>
        <v>37.658599917380506</v>
      </c>
      <c r="S39" s="10">
        <f t="shared" si="19"/>
        <v>100</v>
      </c>
      <c r="T39" s="10">
        <f t="shared" si="19"/>
        <v>100</v>
      </c>
      <c r="U39" s="10">
        <f t="shared" si="19"/>
        <v>100</v>
      </c>
      <c r="V39" s="44">
        <f t="shared" si="19"/>
        <v>100</v>
      </c>
    </row>
    <row r="40" spans="1:22" ht="12.75">
      <c r="A40" s="43" t="s">
        <v>144</v>
      </c>
      <c r="B40" s="10">
        <f>IF((B37+B44)=0,0,B44*100/(B37+B44))</f>
        <v>0</v>
      </c>
      <c r="C40" s="10">
        <f aca="true" t="shared" si="20" ref="C40:V40">IF((C37+C44)=0,0,C44*100/(C37+C44))</f>
        <v>50</v>
      </c>
      <c r="D40" s="10">
        <f t="shared" si="20"/>
        <v>0</v>
      </c>
      <c r="E40" s="10">
        <f t="shared" si="20"/>
        <v>0</v>
      </c>
      <c r="F40" s="10">
        <f t="shared" si="20"/>
        <v>0</v>
      </c>
      <c r="G40" s="10">
        <f t="shared" si="20"/>
        <v>0</v>
      </c>
      <c r="H40" s="10">
        <f t="shared" si="20"/>
        <v>0</v>
      </c>
      <c r="I40" s="10">
        <f t="shared" si="20"/>
        <v>0</v>
      </c>
      <c r="J40" s="10">
        <f t="shared" si="20"/>
        <v>0</v>
      </c>
      <c r="K40" s="10">
        <f t="shared" si="20"/>
        <v>0</v>
      </c>
      <c r="L40" s="10">
        <f t="shared" si="20"/>
        <v>41.6197360966053</v>
      </c>
      <c r="M40" s="10">
        <f t="shared" si="20"/>
        <v>90.59874629171637</v>
      </c>
      <c r="N40" s="10">
        <f t="shared" si="20"/>
        <v>0</v>
      </c>
      <c r="O40" s="10">
        <f t="shared" si="20"/>
        <v>0</v>
      </c>
      <c r="P40" s="10">
        <f t="shared" si="20"/>
        <v>0</v>
      </c>
      <c r="Q40" s="10">
        <f t="shared" si="20"/>
        <v>90.44835425143752</v>
      </c>
      <c r="R40" s="10">
        <f t="shared" si="20"/>
        <v>62.341400082619494</v>
      </c>
      <c r="S40" s="10">
        <f t="shared" si="20"/>
        <v>0</v>
      </c>
      <c r="T40" s="10">
        <f t="shared" si="20"/>
        <v>0</v>
      </c>
      <c r="U40" s="10">
        <f t="shared" si="20"/>
        <v>0</v>
      </c>
      <c r="V40" s="44">
        <f t="shared" si="20"/>
        <v>0</v>
      </c>
    </row>
    <row r="41" spans="1:22" ht="12.75">
      <c r="A41" s="43" t="s">
        <v>145</v>
      </c>
      <c r="B41" s="10">
        <f>IF((B37+B44+B38)=0,0,B38*100/(B37+B44+B38))</f>
        <v>77.56553010924193</v>
      </c>
      <c r="C41" s="10">
        <f aca="true" t="shared" si="21" ref="C41:V41">IF((C37+C44+C38)=0,0,C38*100/(C37+C44+C38))</f>
        <v>95.11373693459065</v>
      </c>
      <c r="D41" s="10">
        <f t="shared" si="21"/>
        <v>84.16920694923779</v>
      </c>
      <c r="E41" s="10">
        <f t="shared" si="21"/>
        <v>100</v>
      </c>
      <c r="F41" s="10">
        <f t="shared" si="21"/>
        <v>79.77041639062081</v>
      </c>
      <c r="G41" s="10">
        <f t="shared" si="21"/>
        <v>96.79375212643953</v>
      </c>
      <c r="H41" s="10">
        <f t="shared" si="21"/>
        <v>42.180468172891935</v>
      </c>
      <c r="I41" s="10">
        <f t="shared" si="21"/>
        <v>0</v>
      </c>
      <c r="J41" s="10">
        <f t="shared" si="21"/>
        <v>0</v>
      </c>
      <c r="K41" s="10">
        <f t="shared" si="21"/>
        <v>99.73222690920339</v>
      </c>
      <c r="L41" s="10">
        <f t="shared" si="21"/>
        <v>25.13989033619672</v>
      </c>
      <c r="M41" s="10">
        <f t="shared" si="21"/>
        <v>0</v>
      </c>
      <c r="N41" s="10">
        <f t="shared" si="21"/>
        <v>100</v>
      </c>
      <c r="O41" s="10">
        <f t="shared" si="21"/>
        <v>79.80114967671993</v>
      </c>
      <c r="P41" s="10">
        <f t="shared" si="21"/>
        <v>0</v>
      </c>
      <c r="Q41" s="10">
        <f t="shared" si="21"/>
        <v>23.676287261884802</v>
      </c>
      <c r="R41" s="10">
        <f t="shared" si="21"/>
        <v>59.324220543338726</v>
      </c>
      <c r="S41" s="10">
        <f t="shared" si="21"/>
        <v>95.06166072896684</v>
      </c>
      <c r="T41" s="10">
        <f t="shared" si="21"/>
        <v>77.94938115855672</v>
      </c>
      <c r="U41" s="10">
        <f t="shared" si="21"/>
        <v>89.3887722980063</v>
      </c>
      <c r="V41" s="44">
        <f t="shared" si="21"/>
        <v>34.41274349403212</v>
      </c>
    </row>
    <row r="42" spans="1:22" ht="12.75">
      <c r="A42" s="36" t="s">
        <v>146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40"/>
    </row>
    <row r="43" spans="1:22" ht="12.75">
      <c r="A43" s="41" t="s">
        <v>147</v>
      </c>
      <c r="B43" s="11">
        <v>101</v>
      </c>
      <c r="C43" s="11">
        <v>11366000</v>
      </c>
      <c r="D43" s="11">
        <v>0</v>
      </c>
      <c r="E43" s="11">
        <v>0</v>
      </c>
      <c r="F43" s="11">
        <v>2595000</v>
      </c>
      <c r="G43" s="11">
        <v>4500000</v>
      </c>
      <c r="H43" s="11">
        <v>-3877000</v>
      </c>
      <c r="I43" s="11">
        <v>12003000</v>
      </c>
      <c r="J43" s="11">
        <v>30660922</v>
      </c>
      <c r="K43" s="11">
        <v>158799340</v>
      </c>
      <c r="L43" s="11">
        <v>307045410</v>
      </c>
      <c r="M43" s="11">
        <v>0</v>
      </c>
      <c r="N43" s="11">
        <v>0</v>
      </c>
      <c r="O43" s="11">
        <v>0</v>
      </c>
      <c r="P43" s="11">
        <v>40572027</v>
      </c>
      <c r="Q43" s="11">
        <v>0</v>
      </c>
      <c r="R43" s="11">
        <v>323344655</v>
      </c>
      <c r="S43" s="11">
        <v>0</v>
      </c>
      <c r="T43" s="11">
        <v>2991129</v>
      </c>
      <c r="U43" s="11">
        <v>0</v>
      </c>
      <c r="V43" s="45">
        <v>181060629</v>
      </c>
    </row>
    <row r="44" spans="1:22" ht="12.75">
      <c r="A44" s="43" t="s">
        <v>148</v>
      </c>
      <c r="B44" s="12">
        <v>0</v>
      </c>
      <c r="C44" s="12">
        <v>2000000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60970000</v>
      </c>
      <c r="M44" s="12">
        <v>15929000</v>
      </c>
      <c r="N44" s="12">
        <v>0</v>
      </c>
      <c r="O44" s="12">
        <v>0</v>
      </c>
      <c r="P44" s="12">
        <v>0</v>
      </c>
      <c r="Q44" s="12">
        <v>94694000</v>
      </c>
      <c r="R44" s="12">
        <v>137330000</v>
      </c>
      <c r="S44" s="12">
        <v>0</v>
      </c>
      <c r="T44" s="12">
        <v>0</v>
      </c>
      <c r="U44" s="12">
        <v>0</v>
      </c>
      <c r="V44" s="46">
        <v>0</v>
      </c>
    </row>
    <row r="45" spans="1:22" ht="12.75">
      <c r="A45" s="43" t="s">
        <v>149</v>
      </c>
      <c r="B45" s="12">
        <v>0</v>
      </c>
      <c r="C45" s="12">
        <v>2000</v>
      </c>
      <c r="D45" s="12">
        <v>945000</v>
      </c>
      <c r="E45" s="12">
        <v>0</v>
      </c>
      <c r="F45" s="12">
        <v>3300000</v>
      </c>
      <c r="G45" s="12">
        <v>232994</v>
      </c>
      <c r="H45" s="12">
        <v>38739258</v>
      </c>
      <c r="I45" s="12">
        <v>0</v>
      </c>
      <c r="J45" s="12">
        <v>8288356</v>
      </c>
      <c r="K45" s="12">
        <v>45120761</v>
      </c>
      <c r="L45" s="12">
        <v>44265608</v>
      </c>
      <c r="M45" s="12">
        <v>619244</v>
      </c>
      <c r="N45" s="12">
        <v>60000</v>
      </c>
      <c r="O45" s="12">
        <v>0</v>
      </c>
      <c r="P45" s="12">
        <v>10120000</v>
      </c>
      <c r="Q45" s="12">
        <v>5320926</v>
      </c>
      <c r="R45" s="12">
        <v>45366206</v>
      </c>
      <c r="S45" s="12">
        <v>0</v>
      </c>
      <c r="T45" s="12">
        <v>2568135</v>
      </c>
      <c r="U45" s="12">
        <v>310000</v>
      </c>
      <c r="V45" s="46">
        <v>0</v>
      </c>
    </row>
    <row r="46" spans="1:22" ht="25.5">
      <c r="A46" s="43" t="s">
        <v>150</v>
      </c>
      <c r="B46" s="10">
        <f>IF(B43=0,0,B45*100/B43)</f>
        <v>0</v>
      </c>
      <c r="C46" s="10">
        <f aca="true" t="shared" si="22" ref="C46:V46">IF(C43=0,0,C45*100/C43)</f>
        <v>0.01759633996128805</v>
      </c>
      <c r="D46" s="10">
        <f t="shared" si="22"/>
        <v>0</v>
      </c>
      <c r="E46" s="10">
        <f t="shared" si="22"/>
        <v>0</v>
      </c>
      <c r="F46" s="10">
        <f t="shared" si="22"/>
        <v>127.16763005780346</v>
      </c>
      <c r="G46" s="10">
        <f t="shared" si="22"/>
        <v>5.177644444444445</v>
      </c>
      <c r="H46" s="10">
        <f t="shared" si="22"/>
        <v>-999.2070673200928</v>
      </c>
      <c r="I46" s="10">
        <f t="shared" si="22"/>
        <v>0</v>
      </c>
      <c r="J46" s="10">
        <f t="shared" si="22"/>
        <v>27.03231168325597</v>
      </c>
      <c r="K46" s="10">
        <f t="shared" si="22"/>
        <v>28.413695548104922</v>
      </c>
      <c r="L46" s="10">
        <f t="shared" si="22"/>
        <v>14.416632380207215</v>
      </c>
      <c r="M46" s="10">
        <f t="shared" si="22"/>
        <v>0</v>
      </c>
      <c r="N46" s="10">
        <f t="shared" si="22"/>
        <v>0</v>
      </c>
      <c r="O46" s="10">
        <f t="shared" si="22"/>
        <v>0</v>
      </c>
      <c r="P46" s="10">
        <f t="shared" si="22"/>
        <v>24.943294058243627</v>
      </c>
      <c r="Q46" s="10">
        <f t="shared" si="22"/>
        <v>0</v>
      </c>
      <c r="R46" s="10">
        <f t="shared" si="22"/>
        <v>14.030294083568506</v>
      </c>
      <c r="S46" s="10">
        <f t="shared" si="22"/>
        <v>0</v>
      </c>
      <c r="T46" s="10">
        <f t="shared" si="22"/>
        <v>85.85838323923842</v>
      </c>
      <c r="U46" s="10">
        <f t="shared" si="22"/>
        <v>0</v>
      </c>
      <c r="V46" s="44">
        <f t="shared" si="22"/>
        <v>0</v>
      </c>
    </row>
    <row r="47" spans="1:22" ht="12.75">
      <c r="A47" s="43" t="s">
        <v>151</v>
      </c>
      <c r="B47" s="10">
        <f>IF(B78=0,0,B45*100/B78)</f>
        <v>0</v>
      </c>
      <c r="C47" s="10">
        <f aca="true" t="shared" si="23" ref="C47:V47">IF(C78=0,0,C45*100/C78)</f>
        <v>0.0007313095560219686</v>
      </c>
      <c r="D47" s="10">
        <f t="shared" si="23"/>
        <v>0</v>
      </c>
      <c r="E47" s="10">
        <f t="shared" si="23"/>
        <v>0</v>
      </c>
      <c r="F47" s="10">
        <f t="shared" si="23"/>
        <v>4.469364537623924</v>
      </c>
      <c r="G47" s="10">
        <f t="shared" si="23"/>
        <v>0.29786926835709143</v>
      </c>
      <c r="H47" s="10">
        <f t="shared" si="23"/>
        <v>1.4652637336119179</v>
      </c>
      <c r="I47" s="10">
        <f t="shared" si="23"/>
        <v>0</v>
      </c>
      <c r="J47" s="10">
        <f t="shared" si="23"/>
        <v>1.2535641614103918</v>
      </c>
      <c r="K47" s="10">
        <f t="shared" si="23"/>
        <v>1.886826730361785</v>
      </c>
      <c r="L47" s="10">
        <f t="shared" si="23"/>
        <v>0.6955202030668736</v>
      </c>
      <c r="M47" s="10">
        <f t="shared" si="23"/>
        <v>0.9868430278884462</v>
      </c>
      <c r="N47" s="10">
        <f t="shared" si="23"/>
        <v>0</v>
      </c>
      <c r="O47" s="10">
        <f t="shared" si="23"/>
        <v>0</v>
      </c>
      <c r="P47" s="10">
        <f t="shared" si="23"/>
        <v>6.922315673559818</v>
      </c>
      <c r="Q47" s="10">
        <f t="shared" si="23"/>
        <v>0</v>
      </c>
      <c r="R47" s="10">
        <f t="shared" si="23"/>
        <v>0.8042021898280102</v>
      </c>
      <c r="S47" s="10">
        <f t="shared" si="23"/>
        <v>0</v>
      </c>
      <c r="T47" s="10">
        <f t="shared" si="23"/>
        <v>0.20113486764092414</v>
      </c>
      <c r="U47" s="10">
        <f t="shared" si="23"/>
        <v>0</v>
      </c>
      <c r="V47" s="44">
        <f t="shared" si="23"/>
        <v>0</v>
      </c>
    </row>
    <row r="48" spans="1:22" ht="12.75">
      <c r="A48" s="43" t="s">
        <v>152</v>
      </c>
      <c r="B48" s="10">
        <f>IF(B7=0,0,B45*100/B7)</f>
        <v>0</v>
      </c>
      <c r="C48" s="10">
        <f aca="true" t="shared" si="24" ref="C48:V48">IF(C7=0,0,C45*100/C7)</f>
        <v>0.00046769320336076853</v>
      </c>
      <c r="D48" s="10">
        <f t="shared" si="24"/>
        <v>0.3566605310613411</v>
      </c>
      <c r="E48" s="10">
        <f t="shared" si="24"/>
        <v>0</v>
      </c>
      <c r="F48" s="10">
        <f t="shared" si="24"/>
        <v>0.8181167055578689</v>
      </c>
      <c r="G48" s="10">
        <f t="shared" si="24"/>
        <v>0.15036468537763936</v>
      </c>
      <c r="H48" s="10">
        <f t="shared" si="24"/>
        <v>2.7983926392270653</v>
      </c>
      <c r="I48" s="10">
        <f t="shared" si="24"/>
        <v>0</v>
      </c>
      <c r="J48" s="10">
        <f t="shared" si="24"/>
        <v>3.1869273670965814</v>
      </c>
      <c r="K48" s="10">
        <f t="shared" si="24"/>
        <v>2.865326734205978</v>
      </c>
      <c r="L48" s="10">
        <f t="shared" si="24"/>
        <v>4.262290561751742</v>
      </c>
      <c r="M48" s="10">
        <f t="shared" si="24"/>
        <v>0.367764055546861</v>
      </c>
      <c r="N48" s="10">
        <f t="shared" si="24"/>
        <v>0.018430207109452392</v>
      </c>
      <c r="O48" s="10">
        <f t="shared" si="24"/>
        <v>0</v>
      </c>
      <c r="P48" s="10">
        <f t="shared" si="24"/>
        <v>1.6507728559647963</v>
      </c>
      <c r="Q48" s="10">
        <f t="shared" si="24"/>
        <v>1.7928370396455828</v>
      </c>
      <c r="R48" s="10">
        <f t="shared" si="24"/>
        <v>2.663501216171408</v>
      </c>
      <c r="S48" s="10">
        <f t="shared" si="24"/>
        <v>0</v>
      </c>
      <c r="T48" s="10">
        <f t="shared" si="24"/>
        <v>0.5281990874170348</v>
      </c>
      <c r="U48" s="10">
        <f t="shared" si="24"/>
        <v>0.08021570261192679</v>
      </c>
      <c r="V48" s="44">
        <f t="shared" si="24"/>
        <v>0</v>
      </c>
    </row>
    <row r="49" spans="1:22" ht="12.75">
      <c r="A49" s="43" t="s">
        <v>153</v>
      </c>
      <c r="B49" s="10">
        <f>IF(B78=0,0,B43*100/B78)</f>
        <v>0.013599653141519875</v>
      </c>
      <c r="C49" s="10">
        <f aca="true" t="shared" si="25" ref="C49:V49">IF(C78=0,0,C43*100/C78)</f>
        <v>4.1560322068728475</v>
      </c>
      <c r="D49" s="10">
        <f t="shared" si="25"/>
        <v>0</v>
      </c>
      <c r="E49" s="10">
        <f t="shared" si="25"/>
        <v>0</v>
      </c>
      <c r="F49" s="10">
        <f t="shared" si="25"/>
        <v>3.5145457500406305</v>
      </c>
      <c r="G49" s="10">
        <f t="shared" si="25"/>
        <v>5.752988092426893</v>
      </c>
      <c r="H49" s="10">
        <f t="shared" si="25"/>
        <v>-0.14664265111152633</v>
      </c>
      <c r="I49" s="10">
        <f t="shared" si="25"/>
        <v>2.976395642653984</v>
      </c>
      <c r="J49" s="10">
        <f t="shared" si="25"/>
        <v>4.637280659155981</v>
      </c>
      <c r="K49" s="10">
        <f t="shared" si="25"/>
        <v>6.640553768049466</v>
      </c>
      <c r="L49" s="10">
        <f t="shared" si="25"/>
        <v>4.824429067233222</v>
      </c>
      <c r="M49" s="10">
        <f t="shared" si="25"/>
        <v>0</v>
      </c>
      <c r="N49" s="10">
        <f t="shared" si="25"/>
        <v>0</v>
      </c>
      <c r="O49" s="10">
        <f t="shared" si="25"/>
        <v>0</v>
      </c>
      <c r="P49" s="10">
        <f t="shared" si="25"/>
        <v>27.75221130535495</v>
      </c>
      <c r="Q49" s="10">
        <f t="shared" si="25"/>
        <v>0</v>
      </c>
      <c r="R49" s="10">
        <f t="shared" si="25"/>
        <v>5.731898312593795</v>
      </c>
      <c r="S49" s="10">
        <f t="shared" si="25"/>
        <v>0</v>
      </c>
      <c r="T49" s="10">
        <f t="shared" si="25"/>
        <v>0.23426351633069514</v>
      </c>
      <c r="U49" s="10">
        <f t="shared" si="25"/>
        <v>0</v>
      </c>
      <c r="V49" s="44">
        <f t="shared" si="25"/>
        <v>78.32832762290401</v>
      </c>
    </row>
    <row r="50" spans="1:22" ht="12.75">
      <c r="A50" s="36" t="s">
        <v>154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40"/>
    </row>
    <row r="51" spans="1:22" ht="12.75">
      <c r="A51" s="34" t="s">
        <v>155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39"/>
    </row>
    <row r="52" spans="1:22" ht="12.75">
      <c r="A52" s="36" t="s">
        <v>156</v>
      </c>
      <c r="B52" s="5">
        <v>55978480</v>
      </c>
      <c r="C52" s="5">
        <v>34654711</v>
      </c>
      <c r="D52" s="5">
        <v>78805783</v>
      </c>
      <c r="E52" s="5">
        <v>26686335</v>
      </c>
      <c r="F52" s="5">
        <v>28545438</v>
      </c>
      <c r="G52" s="5">
        <v>32209780</v>
      </c>
      <c r="H52" s="5">
        <v>50421680</v>
      </c>
      <c r="I52" s="5">
        <v>0</v>
      </c>
      <c r="J52" s="5">
        <v>0</v>
      </c>
      <c r="K52" s="5">
        <v>101970208</v>
      </c>
      <c r="L52" s="5">
        <v>72160000</v>
      </c>
      <c r="M52" s="5">
        <v>803921</v>
      </c>
      <c r="N52" s="5">
        <v>11000000</v>
      </c>
      <c r="O52" s="5">
        <v>72401751</v>
      </c>
      <c r="P52" s="5">
        <v>0</v>
      </c>
      <c r="Q52" s="5">
        <v>51852975</v>
      </c>
      <c r="R52" s="5">
        <v>55950000</v>
      </c>
      <c r="S52" s="5">
        <v>29813950</v>
      </c>
      <c r="T52" s="5">
        <v>152068961</v>
      </c>
      <c r="U52" s="5">
        <v>401258000</v>
      </c>
      <c r="V52" s="37">
        <v>0</v>
      </c>
    </row>
    <row r="53" spans="1:22" ht="12.75">
      <c r="A53" s="43" t="s">
        <v>157</v>
      </c>
      <c r="B53" s="12">
        <v>23049920</v>
      </c>
      <c r="C53" s="12">
        <v>20390000</v>
      </c>
      <c r="D53" s="12">
        <v>7785783</v>
      </c>
      <c r="E53" s="12">
        <v>2800000</v>
      </c>
      <c r="F53" s="12">
        <v>3900000</v>
      </c>
      <c r="G53" s="12">
        <v>1775900</v>
      </c>
      <c r="H53" s="12">
        <v>5500000</v>
      </c>
      <c r="I53" s="12">
        <v>0</v>
      </c>
      <c r="J53" s="12">
        <v>0</v>
      </c>
      <c r="K53" s="12">
        <v>37786343</v>
      </c>
      <c r="L53" s="12">
        <v>27840000</v>
      </c>
      <c r="M53" s="12">
        <v>260150</v>
      </c>
      <c r="N53" s="12">
        <v>3000000</v>
      </c>
      <c r="O53" s="12">
        <v>0</v>
      </c>
      <c r="P53" s="12">
        <v>0</v>
      </c>
      <c r="Q53" s="12">
        <v>9000000</v>
      </c>
      <c r="R53" s="12">
        <v>0</v>
      </c>
      <c r="S53" s="12">
        <v>13835000</v>
      </c>
      <c r="T53" s="12">
        <v>26830000</v>
      </c>
      <c r="U53" s="12">
        <v>9700000</v>
      </c>
      <c r="V53" s="46">
        <v>0</v>
      </c>
    </row>
    <row r="54" spans="1:22" ht="12.75">
      <c r="A54" s="43" t="s">
        <v>158</v>
      </c>
      <c r="B54" s="12">
        <v>28473031</v>
      </c>
      <c r="C54" s="12">
        <v>14264711</v>
      </c>
      <c r="D54" s="12">
        <v>33770000</v>
      </c>
      <c r="E54" s="12">
        <v>15736335</v>
      </c>
      <c r="F54" s="12">
        <v>10000000</v>
      </c>
      <c r="G54" s="12">
        <v>15053330</v>
      </c>
      <c r="H54" s="12">
        <v>11948384</v>
      </c>
      <c r="I54" s="12">
        <v>0</v>
      </c>
      <c r="J54" s="12">
        <v>0</v>
      </c>
      <c r="K54" s="12">
        <v>8970000</v>
      </c>
      <c r="L54" s="12">
        <v>9155000</v>
      </c>
      <c r="M54" s="12">
        <v>200000</v>
      </c>
      <c r="N54" s="12">
        <v>0</v>
      </c>
      <c r="O54" s="12">
        <v>52173000</v>
      </c>
      <c r="P54" s="12">
        <v>0</v>
      </c>
      <c r="Q54" s="12">
        <v>17823575</v>
      </c>
      <c r="R54" s="12">
        <v>36700000</v>
      </c>
      <c r="S54" s="12">
        <v>14978950</v>
      </c>
      <c r="T54" s="12">
        <v>105042267</v>
      </c>
      <c r="U54" s="12">
        <v>326758000</v>
      </c>
      <c r="V54" s="46">
        <v>0</v>
      </c>
    </row>
    <row r="55" spans="1:22" ht="12.75">
      <c r="A55" s="43" t="s">
        <v>159</v>
      </c>
      <c r="B55" s="12">
        <v>4455529</v>
      </c>
      <c r="C55" s="12">
        <v>0</v>
      </c>
      <c r="D55" s="12">
        <v>35380000</v>
      </c>
      <c r="E55" s="12">
        <v>8150000</v>
      </c>
      <c r="F55" s="12">
        <v>7701438</v>
      </c>
      <c r="G55" s="12">
        <v>11000000</v>
      </c>
      <c r="H55" s="12">
        <v>32973296</v>
      </c>
      <c r="I55" s="12">
        <v>0</v>
      </c>
      <c r="J55" s="12">
        <v>0</v>
      </c>
      <c r="K55" s="12">
        <v>55213865</v>
      </c>
      <c r="L55" s="12">
        <v>29240000</v>
      </c>
      <c r="M55" s="12">
        <v>20000</v>
      </c>
      <c r="N55" s="12">
        <v>8000000</v>
      </c>
      <c r="O55" s="12">
        <v>20228751</v>
      </c>
      <c r="P55" s="12">
        <v>0</v>
      </c>
      <c r="Q55" s="12">
        <v>25029400</v>
      </c>
      <c r="R55" s="12">
        <v>3100000</v>
      </c>
      <c r="S55" s="12">
        <v>1000000</v>
      </c>
      <c r="T55" s="12">
        <v>10000000</v>
      </c>
      <c r="U55" s="12">
        <v>61500000</v>
      </c>
      <c r="V55" s="46">
        <v>0</v>
      </c>
    </row>
    <row r="56" spans="1:22" ht="12.75">
      <c r="A56" s="43" t="s">
        <v>160</v>
      </c>
      <c r="B56" s="12">
        <v>0</v>
      </c>
      <c r="C56" s="12">
        <v>0</v>
      </c>
      <c r="D56" s="12">
        <v>1870000</v>
      </c>
      <c r="E56" s="12">
        <v>0</v>
      </c>
      <c r="F56" s="12">
        <v>6944000</v>
      </c>
      <c r="G56" s="12">
        <v>4380550</v>
      </c>
      <c r="H56" s="12">
        <v>0</v>
      </c>
      <c r="I56" s="12">
        <v>0</v>
      </c>
      <c r="J56" s="12">
        <v>0</v>
      </c>
      <c r="K56" s="12">
        <v>0</v>
      </c>
      <c r="L56" s="12">
        <v>5925000</v>
      </c>
      <c r="M56" s="12">
        <v>323771</v>
      </c>
      <c r="N56" s="12">
        <v>0</v>
      </c>
      <c r="O56" s="12">
        <v>0</v>
      </c>
      <c r="P56" s="12">
        <v>0</v>
      </c>
      <c r="Q56" s="12">
        <v>0</v>
      </c>
      <c r="R56" s="12">
        <v>16150000</v>
      </c>
      <c r="S56" s="12">
        <v>0</v>
      </c>
      <c r="T56" s="12">
        <v>10196694</v>
      </c>
      <c r="U56" s="12">
        <v>3300000</v>
      </c>
      <c r="V56" s="46">
        <v>0</v>
      </c>
    </row>
    <row r="57" spans="1:22" ht="12.75">
      <c r="A57" s="36" t="s">
        <v>161</v>
      </c>
      <c r="B57" s="5">
        <v>32203280</v>
      </c>
      <c r="C57" s="5">
        <v>39614000</v>
      </c>
      <c r="D57" s="5">
        <v>12981000</v>
      </c>
      <c r="E57" s="5">
        <v>5550665</v>
      </c>
      <c r="F57" s="5">
        <v>8757000</v>
      </c>
      <c r="G57" s="5">
        <v>8500000</v>
      </c>
      <c r="H57" s="5">
        <v>91505194</v>
      </c>
      <c r="I57" s="5">
        <v>0</v>
      </c>
      <c r="J57" s="5">
        <v>0</v>
      </c>
      <c r="K57" s="5">
        <v>26000000</v>
      </c>
      <c r="L57" s="5">
        <v>72651000</v>
      </c>
      <c r="M57" s="5">
        <v>0</v>
      </c>
      <c r="N57" s="5">
        <v>107352000</v>
      </c>
      <c r="O57" s="5">
        <v>17790000</v>
      </c>
      <c r="P57" s="5">
        <v>41041406</v>
      </c>
      <c r="Q57" s="5">
        <v>15352000</v>
      </c>
      <c r="R57" s="5">
        <v>38130000</v>
      </c>
      <c r="S57" s="5">
        <v>10185000</v>
      </c>
      <c r="T57" s="5">
        <v>26755559</v>
      </c>
      <c r="U57" s="5">
        <v>89450000</v>
      </c>
      <c r="V57" s="37">
        <v>35739366</v>
      </c>
    </row>
    <row r="58" spans="1:22" ht="12.75">
      <c r="A58" s="43" t="s">
        <v>162</v>
      </c>
      <c r="B58" s="12">
        <v>160000</v>
      </c>
      <c r="C58" s="12">
        <v>0</v>
      </c>
      <c r="D58" s="12">
        <v>1100000</v>
      </c>
      <c r="E58" s="12">
        <v>0</v>
      </c>
      <c r="F58" s="12">
        <v>0</v>
      </c>
      <c r="G58" s="12">
        <v>0</v>
      </c>
      <c r="H58" s="12">
        <v>44759663</v>
      </c>
      <c r="I58" s="12">
        <v>0</v>
      </c>
      <c r="J58" s="12">
        <v>0</v>
      </c>
      <c r="K58" s="12">
        <v>0</v>
      </c>
      <c r="L58" s="12">
        <v>1565000</v>
      </c>
      <c r="M58" s="12">
        <v>0</v>
      </c>
      <c r="N58" s="12">
        <v>107352000</v>
      </c>
      <c r="O58" s="12">
        <v>0</v>
      </c>
      <c r="P58" s="12">
        <v>41041406</v>
      </c>
      <c r="Q58" s="12">
        <v>0</v>
      </c>
      <c r="R58" s="12">
        <v>18000000</v>
      </c>
      <c r="S58" s="12">
        <v>15000</v>
      </c>
      <c r="T58" s="12">
        <v>11541444</v>
      </c>
      <c r="U58" s="12">
        <v>21450000</v>
      </c>
      <c r="V58" s="46">
        <v>35739366</v>
      </c>
    </row>
    <row r="59" spans="1:22" ht="12.75">
      <c r="A59" s="43" t="s">
        <v>163</v>
      </c>
      <c r="B59" s="12">
        <v>29487280</v>
      </c>
      <c r="C59" s="12">
        <v>39614000</v>
      </c>
      <c r="D59" s="12">
        <v>11881000</v>
      </c>
      <c r="E59" s="12">
        <v>5550665</v>
      </c>
      <c r="F59" s="12">
        <v>8757000</v>
      </c>
      <c r="G59" s="12">
        <v>8500000</v>
      </c>
      <c r="H59" s="12">
        <v>37526000</v>
      </c>
      <c r="I59" s="12">
        <v>0</v>
      </c>
      <c r="J59" s="12">
        <v>0</v>
      </c>
      <c r="K59" s="12">
        <v>26000000</v>
      </c>
      <c r="L59" s="12">
        <v>71086000</v>
      </c>
      <c r="M59" s="12">
        <v>0</v>
      </c>
      <c r="N59" s="12">
        <v>0</v>
      </c>
      <c r="O59" s="12">
        <v>17790000</v>
      </c>
      <c r="P59" s="12">
        <v>0</v>
      </c>
      <c r="Q59" s="12">
        <v>15352000</v>
      </c>
      <c r="R59" s="12">
        <v>20130000</v>
      </c>
      <c r="S59" s="12">
        <v>10170000</v>
      </c>
      <c r="T59" s="12">
        <v>14354115</v>
      </c>
      <c r="U59" s="12">
        <v>68000000</v>
      </c>
      <c r="V59" s="46">
        <v>0</v>
      </c>
    </row>
    <row r="60" spans="1:22" ht="12.75">
      <c r="A60" s="43" t="s">
        <v>164</v>
      </c>
      <c r="B60" s="12">
        <v>2556000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9219531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860000</v>
      </c>
      <c r="U60" s="12">
        <v>0</v>
      </c>
      <c r="V60" s="46">
        <v>0</v>
      </c>
    </row>
    <row r="61" spans="1:22" ht="12.75">
      <c r="A61" s="36" t="s">
        <v>165</v>
      </c>
      <c r="B61" s="5">
        <v>7600000</v>
      </c>
      <c r="C61" s="5">
        <v>3500000</v>
      </c>
      <c r="D61" s="5">
        <v>4390000</v>
      </c>
      <c r="E61" s="5">
        <v>0</v>
      </c>
      <c r="F61" s="5">
        <v>6500000</v>
      </c>
      <c r="G61" s="5">
        <v>0</v>
      </c>
      <c r="H61" s="5">
        <v>4950000</v>
      </c>
      <c r="I61" s="5">
        <v>32000000</v>
      </c>
      <c r="J61" s="5">
        <v>0</v>
      </c>
      <c r="K61" s="5">
        <v>0</v>
      </c>
      <c r="L61" s="5">
        <v>26878000</v>
      </c>
      <c r="M61" s="5">
        <v>16619000</v>
      </c>
      <c r="N61" s="5">
        <v>3770000</v>
      </c>
      <c r="O61" s="5">
        <v>19750000</v>
      </c>
      <c r="P61" s="5">
        <v>1971265</v>
      </c>
      <c r="Q61" s="5">
        <v>60694000</v>
      </c>
      <c r="R61" s="5">
        <v>422160987</v>
      </c>
      <c r="S61" s="5">
        <v>108000</v>
      </c>
      <c r="T61" s="5">
        <v>5054500</v>
      </c>
      <c r="U61" s="5">
        <v>18950000</v>
      </c>
      <c r="V61" s="37">
        <v>2300000</v>
      </c>
    </row>
    <row r="62" spans="1:22" ht="12.75">
      <c r="A62" s="36" t="s">
        <v>166</v>
      </c>
      <c r="B62" s="5">
        <v>5307000</v>
      </c>
      <c r="C62" s="5">
        <v>4093439</v>
      </c>
      <c r="D62" s="5">
        <v>570000</v>
      </c>
      <c r="E62" s="5">
        <v>0</v>
      </c>
      <c r="F62" s="5">
        <v>13045000</v>
      </c>
      <c r="G62" s="5">
        <v>2381617</v>
      </c>
      <c r="H62" s="5">
        <v>114932304</v>
      </c>
      <c r="I62" s="5">
        <v>0</v>
      </c>
      <c r="J62" s="5">
        <v>0</v>
      </c>
      <c r="K62" s="5">
        <v>21010000</v>
      </c>
      <c r="L62" s="5">
        <v>24000000</v>
      </c>
      <c r="M62" s="5">
        <v>140000</v>
      </c>
      <c r="N62" s="5">
        <v>2700000</v>
      </c>
      <c r="O62" s="5">
        <v>28680000</v>
      </c>
      <c r="P62" s="5">
        <v>23352345</v>
      </c>
      <c r="Q62" s="5">
        <v>9272025</v>
      </c>
      <c r="R62" s="5">
        <v>23477000</v>
      </c>
      <c r="S62" s="5">
        <v>1856550</v>
      </c>
      <c r="T62" s="5">
        <v>1667700</v>
      </c>
      <c r="U62" s="5">
        <v>1150000</v>
      </c>
      <c r="V62" s="37">
        <v>2280000</v>
      </c>
    </row>
    <row r="63" spans="1:22" ht="12.75">
      <c r="A63" s="36" t="s">
        <v>167</v>
      </c>
      <c r="B63" s="5">
        <v>31827240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400000</v>
      </c>
      <c r="L63" s="5">
        <v>0</v>
      </c>
      <c r="M63" s="5">
        <v>19000</v>
      </c>
      <c r="N63" s="5">
        <v>0</v>
      </c>
      <c r="O63" s="5">
        <v>0</v>
      </c>
      <c r="P63" s="5">
        <v>0</v>
      </c>
      <c r="Q63" s="5">
        <v>0</v>
      </c>
      <c r="R63" s="5">
        <v>1850000</v>
      </c>
      <c r="S63" s="5">
        <v>0</v>
      </c>
      <c r="T63" s="5">
        <v>0</v>
      </c>
      <c r="U63" s="5">
        <v>0</v>
      </c>
      <c r="V63" s="37">
        <v>0</v>
      </c>
    </row>
    <row r="64" spans="1:22" ht="25.5">
      <c r="A64" s="36" t="s">
        <v>168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40"/>
    </row>
    <row r="65" spans="1:22" ht="12.75">
      <c r="A65" s="34" t="s">
        <v>156</v>
      </c>
      <c r="B65" s="13">
        <f>IF(B36=0,0,B52*100/B36)</f>
        <v>42.115682084925815</v>
      </c>
      <c r="C65" s="13">
        <f aca="true" t="shared" si="26" ref="C65:V65">IF(C36=0,0,C52*100/C36)</f>
        <v>42.33300860043378</v>
      </c>
      <c r="D65" s="13">
        <f t="shared" si="26"/>
        <v>81.45571413986964</v>
      </c>
      <c r="E65" s="13">
        <f t="shared" si="26"/>
        <v>82.78169494680026</v>
      </c>
      <c r="F65" s="13">
        <f t="shared" si="26"/>
        <v>50.21411519020435</v>
      </c>
      <c r="G65" s="13">
        <f t="shared" si="26"/>
        <v>74.74758824829931</v>
      </c>
      <c r="H65" s="13">
        <f t="shared" si="26"/>
        <v>19.25894286257604</v>
      </c>
      <c r="I65" s="13">
        <f t="shared" si="26"/>
        <v>0</v>
      </c>
      <c r="J65" s="13">
        <f t="shared" si="26"/>
        <v>0</v>
      </c>
      <c r="K65" s="13">
        <f t="shared" si="26"/>
        <v>68.26219441333218</v>
      </c>
      <c r="L65" s="13">
        <f t="shared" si="26"/>
        <v>36.8748371139921</v>
      </c>
      <c r="M65" s="13">
        <f t="shared" si="26"/>
        <v>4.572429827207164</v>
      </c>
      <c r="N65" s="13">
        <f t="shared" si="26"/>
        <v>8.812549069875503</v>
      </c>
      <c r="O65" s="13">
        <f t="shared" si="26"/>
        <v>52.229718985442624</v>
      </c>
      <c r="P65" s="13">
        <f t="shared" si="26"/>
        <v>0</v>
      </c>
      <c r="Q65" s="13">
        <f t="shared" si="26"/>
        <v>37.80170371288392</v>
      </c>
      <c r="R65" s="13">
        <f t="shared" si="26"/>
        <v>10.331112869121638</v>
      </c>
      <c r="S65" s="13">
        <f t="shared" si="26"/>
        <v>71.04733875868314</v>
      </c>
      <c r="T65" s="13">
        <f t="shared" si="26"/>
        <v>81.95723481395953</v>
      </c>
      <c r="U65" s="13">
        <f t="shared" si="26"/>
        <v>78.55358569168847</v>
      </c>
      <c r="V65" s="47">
        <f t="shared" si="26"/>
        <v>0</v>
      </c>
    </row>
    <row r="66" spans="1:22" ht="12.75">
      <c r="A66" s="43" t="s">
        <v>169</v>
      </c>
      <c r="B66" s="10">
        <f>IF(B36=0,0,B53*100/B36)</f>
        <v>17.341719582292576</v>
      </c>
      <c r="C66" s="10">
        <f aca="true" t="shared" si="27" ref="C66:V66">IF(C36=0,0,C53*100/C36)</f>
        <v>24.907725975924162</v>
      </c>
      <c r="D66" s="10">
        <f t="shared" si="27"/>
        <v>8.047588517749475</v>
      </c>
      <c r="E66" s="10">
        <f t="shared" si="27"/>
        <v>8.685671743648603</v>
      </c>
      <c r="F66" s="10">
        <f t="shared" si="27"/>
        <v>6.8604674849199005</v>
      </c>
      <c r="G66" s="10">
        <f t="shared" si="27"/>
        <v>4.121240255914655</v>
      </c>
      <c r="H66" s="10">
        <f t="shared" si="27"/>
        <v>2.1007666889355576</v>
      </c>
      <c r="I66" s="10">
        <f t="shared" si="27"/>
        <v>0</v>
      </c>
      <c r="J66" s="10">
        <f t="shared" si="27"/>
        <v>0</v>
      </c>
      <c r="K66" s="10">
        <f t="shared" si="27"/>
        <v>25.295414637526815</v>
      </c>
      <c r="L66" s="10">
        <f t="shared" si="27"/>
        <v>14.226655560608926</v>
      </c>
      <c r="M66" s="10">
        <f t="shared" si="27"/>
        <v>1.4796449147962842</v>
      </c>
      <c r="N66" s="10">
        <f t="shared" si="27"/>
        <v>2.4034224736024097</v>
      </c>
      <c r="O66" s="10">
        <f t="shared" si="27"/>
        <v>0</v>
      </c>
      <c r="P66" s="10">
        <f t="shared" si="27"/>
        <v>0</v>
      </c>
      <c r="Q66" s="10">
        <f t="shared" si="27"/>
        <v>6.561153596605696</v>
      </c>
      <c r="R66" s="10">
        <f t="shared" si="27"/>
        <v>0</v>
      </c>
      <c r="S66" s="10">
        <f t="shared" si="27"/>
        <v>32.9691279326081</v>
      </c>
      <c r="T66" s="10">
        <f t="shared" si="27"/>
        <v>14.459969974139128</v>
      </c>
      <c r="U66" s="10">
        <f t="shared" si="27"/>
        <v>1.8989522482028474</v>
      </c>
      <c r="V66" s="44">
        <f t="shared" si="27"/>
        <v>0</v>
      </c>
    </row>
    <row r="67" spans="1:22" ht="12.75">
      <c r="A67" s="43" t="s">
        <v>170</v>
      </c>
      <c r="B67" s="10">
        <f>IF(B36=0,0,B54*100/B36)</f>
        <v>21.421823557735713</v>
      </c>
      <c r="C67" s="10">
        <f aca="true" t="shared" si="28" ref="C67:V67">IF(C36=0,0,C54*100/C36)</f>
        <v>17.425282624509617</v>
      </c>
      <c r="D67" s="10">
        <f t="shared" si="28"/>
        <v>34.90555339705714</v>
      </c>
      <c r="E67" s="10">
        <f t="shared" si="28"/>
        <v>48.81451437788876</v>
      </c>
      <c r="F67" s="10">
        <f t="shared" si="28"/>
        <v>17.590942269025387</v>
      </c>
      <c r="G67" s="10">
        <f t="shared" si="28"/>
        <v>34.93349264123417</v>
      </c>
      <c r="H67" s="10">
        <f t="shared" si="28"/>
        <v>4.56377583523829</v>
      </c>
      <c r="I67" s="10">
        <f t="shared" si="28"/>
        <v>0</v>
      </c>
      <c r="J67" s="10">
        <f t="shared" si="28"/>
        <v>0</v>
      </c>
      <c r="K67" s="10">
        <f t="shared" si="28"/>
        <v>6.004811561113906</v>
      </c>
      <c r="L67" s="10">
        <f t="shared" si="28"/>
        <v>4.678341654359724</v>
      </c>
      <c r="M67" s="10">
        <f t="shared" si="28"/>
        <v>1.1375321274620673</v>
      </c>
      <c r="N67" s="10">
        <f t="shared" si="28"/>
        <v>0</v>
      </c>
      <c r="O67" s="10">
        <f t="shared" si="28"/>
        <v>37.63695063987469</v>
      </c>
      <c r="P67" s="10">
        <f t="shared" si="28"/>
        <v>0</v>
      </c>
      <c r="Q67" s="10">
        <f t="shared" si="28"/>
        <v>12.993690357291264</v>
      </c>
      <c r="R67" s="10">
        <f t="shared" si="28"/>
        <v>6.7766191652683485</v>
      </c>
      <c r="S67" s="10">
        <f t="shared" si="28"/>
        <v>35.69518748436141</v>
      </c>
      <c r="T67" s="10">
        <f t="shared" si="28"/>
        <v>56.6123006647598</v>
      </c>
      <c r="U67" s="10">
        <f t="shared" si="28"/>
        <v>63.96884935239855</v>
      </c>
      <c r="V67" s="44">
        <f t="shared" si="28"/>
        <v>0</v>
      </c>
    </row>
    <row r="68" spans="1:22" ht="12.75">
      <c r="A68" s="43" t="s">
        <v>171</v>
      </c>
      <c r="B68" s="10">
        <f>IF(B36=0,0,B55*100/B36)</f>
        <v>3.352138944897529</v>
      </c>
      <c r="C68" s="10">
        <f aca="true" t="shared" si="29" ref="C68:V68">IF(C36=0,0,C55*100/C36)</f>
        <v>0</v>
      </c>
      <c r="D68" s="10">
        <f t="shared" si="29"/>
        <v>36.56969141805986</v>
      </c>
      <c r="E68" s="10">
        <f t="shared" si="29"/>
        <v>25.281508825262897</v>
      </c>
      <c r="F68" s="10">
        <f t="shared" si="29"/>
        <v>13.547555124647834</v>
      </c>
      <c r="G68" s="10">
        <f t="shared" si="29"/>
        <v>25.527137122057102</v>
      </c>
      <c r="H68" s="10">
        <f t="shared" si="29"/>
        <v>12.594400338402194</v>
      </c>
      <c r="I68" s="10">
        <f t="shared" si="29"/>
        <v>0</v>
      </c>
      <c r="J68" s="10">
        <f t="shared" si="29"/>
        <v>0</v>
      </c>
      <c r="K68" s="10">
        <f t="shared" si="29"/>
        <v>36.96196821469147</v>
      </c>
      <c r="L68" s="10">
        <f t="shared" si="29"/>
        <v>14.94207645805334</v>
      </c>
      <c r="M68" s="10">
        <f t="shared" si="29"/>
        <v>0.11375321274620674</v>
      </c>
      <c r="N68" s="10">
        <f t="shared" si="29"/>
        <v>6.409126596273093</v>
      </c>
      <c r="O68" s="10">
        <f t="shared" si="29"/>
        <v>14.592768345567933</v>
      </c>
      <c r="P68" s="10">
        <f t="shared" si="29"/>
        <v>0</v>
      </c>
      <c r="Q68" s="10">
        <f t="shared" si="29"/>
        <v>18.246859758986957</v>
      </c>
      <c r="R68" s="10">
        <f t="shared" si="29"/>
        <v>0.5724119730880621</v>
      </c>
      <c r="S68" s="10">
        <f t="shared" si="29"/>
        <v>2.383023341713632</v>
      </c>
      <c r="T68" s="10">
        <f t="shared" si="29"/>
        <v>5.389478186410409</v>
      </c>
      <c r="U68" s="10">
        <f t="shared" si="29"/>
        <v>12.039748790152073</v>
      </c>
      <c r="V68" s="44">
        <f t="shared" si="29"/>
        <v>0</v>
      </c>
    </row>
    <row r="69" spans="1:22" ht="12.75">
      <c r="A69" s="43" t="s">
        <v>172</v>
      </c>
      <c r="B69" s="10">
        <f>IF(B36=0,0,B56*100/B36)</f>
        <v>0</v>
      </c>
      <c r="C69" s="10">
        <f aca="true" t="shared" si="30" ref="C69:V69">IF(C36=0,0,C56*100/C36)</f>
        <v>0</v>
      </c>
      <c r="D69" s="10">
        <f t="shared" si="30"/>
        <v>1.9328808070031642</v>
      </c>
      <c r="E69" s="10">
        <f t="shared" si="30"/>
        <v>0</v>
      </c>
      <c r="F69" s="10">
        <f t="shared" si="30"/>
        <v>12.215150311611229</v>
      </c>
      <c r="G69" s="10">
        <f t="shared" si="30"/>
        <v>10.165718229093384</v>
      </c>
      <c r="H69" s="10">
        <f t="shared" si="30"/>
        <v>0</v>
      </c>
      <c r="I69" s="10">
        <f t="shared" si="30"/>
        <v>0</v>
      </c>
      <c r="J69" s="10">
        <f t="shared" si="30"/>
        <v>0</v>
      </c>
      <c r="K69" s="10">
        <f t="shared" si="30"/>
        <v>0</v>
      </c>
      <c r="L69" s="10">
        <f t="shared" si="30"/>
        <v>3.027763440970111</v>
      </c>
      <c r="M69" s="10">
        <f t="shared" si="30"/>
        <v>1.841499572202605</v>
      </c>
      <c r="N69" s="10">
        <f t="shared" si="30"/>
        <v>0</v>
      </c>
      <c r="O69" s="10">
        <f t="shared" si="30"/>
        <v>0</v>
      </c>
      <c r="P69" s="10">
        <f t="shared" si="30"/>
        <v>0</v>
      </c>
      <c r="Q69" s="10">
        <f t="shared" si="30"/>
        <v>0</v>
      </c>
      <c r="R69" s="10">
        <f t="shared" si="30"/>
        <v>2.982081730765227</v>
      </c>
      <c r="S69" s="10">
        <f t="shared" si="30"/>
        <v>0</v>
      </c>
      <c r="T69" s="10">
        <f t="shared" si="30"/>
        <v>5.49548598865019</v>
      </c>
      <c r="U69" s="10">
        <f t="shared" si="30"/>
        <v>0.6460353009349893</v>
      </c>
      <c r="V69" s="44">
        <f t="shared" si="30"/>
        <v>0</v>
      </c>
    </row>
    <row r="70" spans="1:22" ht="12.75">
      <c r="A70" s="36" t="s">
        <v>161</v>
      </c>
      <c r="B70" s="14">
        <f>IF(B36=0,0,B57*100/B36)</f>
        <v>24.228294561978995</v>
      </c>
      <c r="C70" s="14">
        <f aca="true" t="shared" si="31" ref="C70:V70">IF(C36=0,0,C57*100/C36)</f>
        <v>48.3911062682815</v>
      </c>
      <c r="D70" s="14">
        <f t="shared" si="31"/>
        <v>13.417500404121965</v>
      </c>
      <c r="E70" s="14">
        <f t="shared" si="31"/>
        <v>17.21830505319974</v>
      </c>
      <c r="F70" s="14">
        <f t="shared" si="31"/>
        <v>15.404388144985532</v>
      </c>
      <c r="G70" s="14">
        <f t="shared" si="31"/>
        <v>19.725515048862306</v>
      </c>
      <c r="H70" s="14">
        <f t="shared" si="31"/>
        <v>34.95110243996106</v>
      </c>
      <c r="I70" s="14">
        <f t="shared" si="31"/>
        <v>0</v>
      </c>
      <c r="J70" s="14">
        <f t="shared" si="31"/>
        <v>0</v>
      </c>
      <c r="K70" s="14">
        <f t="shared" si="31"/>
        <v>17.40525090177944</v>
      </c>
      <c r="L70" s="14">
        <f t="shared" si="31"/>
        <v>37.12574544302439</v>
      </c>
      <c r="M70" s="14">
        <f t="shared" si="31"/>
        <v>0</v>
      </c>
      <c r="N70" s="14">
        <f t="shared" si="31"/>
        <v>86.00406979538863</v>
      </c>
      <c r="O70" s="14">
        <f t="shared" si="31"/>
        <v>12.833483830398304</v>
      </c>
      <c r="P70" s="14">
        <f t="shared" si="31"/>
        <v>61.84192888614688</v>
      </c>
      <c r="Q70" s="14">
        <f t="shared" si="31"/>
        <v>11.191870001676739</v>
      </c>
      <c r="R70" s="14">
        <f t="shared" si="31"/>
        <v>7.040667268983165</v>
      </c>
      <c r="S70" s="14">
        <f t="shared" si="31"/>
        <v>24.271092735353342</v>
      </c>
      <c r="T70" s="14">
        <f t="shared" si="31"/>
        <v>14.41985015957167</v>
      </c>
      <c r="U70" s="14">
        <f t="shared" si="31"/>
        <v>17.511472020798422</v>
      </c>
      <c r="V70" s="48">
        <f t="shared" si="31"/>
        <v>88.64069439980777</v>
      </c>
    </row>
    <row r="71" spans="1:22" ht="12.75">
      <c r="A71" s="43" t="s">
        <v>173</v>
      </c>
      <c r="B71" s="10">
        <f>IF(B36=0,0,B58*100/B36)</f>
        <v>0.12037677931926931</v>
      </c>
      <c r="C71" s="10">
        <f aca="true" t="shared" si="32" ref="C71:V71">IF(C36=0,0,C58*100/C36)</f>
        <v>0</v>
      </c>
      <c r="D71" s="10">
        <f t="shared" si="32"/>
        <v>1.1369887100018612</v>
      </c>
      <c r="E71" s="10">
        <f t="shared" si="32"/>
        <v>0</v>
      </c>
      <c r="F71" s="10">
        <f t="shared" si="32"/>
        <v>0</v>
      </c>
      <c r="G71" s="10">
        <f t="shared" si="32"/>
        <v>0</v>
      </c>
      <c r="H71" s="10">
        <f t="shared" si="32"/>
        <v>17.096292552432978</v>
      </c>
      <c r="I71" s="10">
        <f t="shared" si="32"/>
        <v>0</v>
      </c>
      <c r="J71" s="10">
        <f t="shared" si="32"/>
        <v>0</v>
      </c>
      <c r="K71" s="10">
        <f t="shared" si="32"/>
        <v>0</v>
      </c>
      <c r="L71" s="10">
        <f t="shared" si="32"/>
        <v>0.799738360357506</v>
      </c>
      <c r="M71" s="10">
        <f t="shared" si="32"/>
        <v>0</v>
      </c>
      <c r="N71" s="10">
        <f t="shared" si="32"/>
        <v>86.00406979538863</v>
      </c>
      <c r="O71" s="10">
        <f t="shared" si="32"/>
        <v>0</v>
      </c>
      <c r="P71" s="10">
        <f t="shared" si="32"/>
        <v>61.84192888614688</v>
      </c>
      <c r="Q71" s="10">
        <f t="shared" si="32"/>
        <v>0</v>
      </c>
      <c r="R71" s="10">
        <f t="shared" si="32"/>
        <v>3.323682424382296</v>
      </c>
      <c r="S71" s="10">
        <f t="shared" si="32"/>
        <v>0.035745350125704484</v>
      </c>
      <c r="T71" s="10">
        <f t="shared" si="32"/>
        <v>6.22023606776773</v>
      </c>
      <c r="U71" s="10">
        <f t="shared" si="32"/>
        <v>4.19922945607743</v>
      </c>
      <c r="V71" s="44">
        <f t="shared" si="32"/>
        <v>88.64069439980777</v>
      </c>
    </row>
    <row r="72" spans="1:22" ht="12.75">
      <c r="A72" s="43" t="s">
        <v>174</v>
      </c>
      <c r="B72" s="10">
        <f>IF(B36=0,0,B59*100/B36)</f>
        <v>22.184898733034398</v>
      </c>
      <c r="C72" s="10">
        <f aca="true" t="shared" si="33" ref="C72:V72">IF(C36=0,0,C59*100/C36)</f>
        <v>48.3911062682815</v>
      </c>
      <c r="D72" s="10">
        <f t="shared" si="33"/>
        <v>12.280511694120102</v>
      </c>
      <c r="E72" s="10">
        <f t="shared" si="33"/>
        <v>17.21830505319974</v>
      </c>
      <c r="F72" s="10">
        <f t="shared" si="33"/>
        <v>15.404388144985532</v>
      </c>
      <c r="G72" s="10">
        <f t="shared" si="33"/>
        <v>19.725515048862306</v>
      </c>
      <c r="H72" s="10">
        <f t="shared" si="33"/>
        <v>14.333340139817405</v>
      </c>
      <c r="I72" s="10">
        <f t="shared" si="33"/>
        <v>0</v>
      </c>
      <c r="J72" s="10">
        <f t="shared" si="33"/>
        <v>0</v>
      </c>
      <c r="K72" s="10">
        <f t="shared" si="33"/>
        <v>17.40525090177944</v>
      </c>
      <c r="L72" s="10">
        <f t="shared" si="33"/>
        <v>36.326007082666884</v>
      </c>
      <c r="M72" s="10">
        <f t="shared" si="33"/>
        <v>0</v>
      </c>
      <c r="N72" s="10">
        <f t="shared" si="33"/>
        <v>0</v>
      </c>
      <c r="O72" s="10">
        <f t="shared" si="33"/>
        <v>12.833483830398304</v>
      </c>
      <c r="P72" s="10">
        <f t="shared" si="33"/>
        <v>0</v>
      </c>
      <c r="Q72" s="10">
        <f t="shared" si="33"/>
        <v>11.191870001676739</v>
      </c>
      <c r="R72" s="10">
        <f t="shared" si="33"/>
        <v>3.716984844600868</v>
      </c>
      <c r="S72" s="10">
        <f t="shared" si="33"/>
        <v>24.235347385227637</v>
      </c>
      <c r="T72" s="10">
        <f t="shared" si="33"/>
        <v>7.736118967772645</v>
      </c>
      <c r="U72" s="10">
        <f t="shared" si="33"/>
        <v>13.312242564720991</v>
      </c>
      <c r="V72" s="44">
        <f t="shared" si="33"/>
        <v>0</v>
      </c>
    </row>
    <row r="73" spans="1:22" ht="12.75">
      <c r="A73" s="43" t="s">
        <v>175</v>
      </c>
      <c r="B73" s="10">
        <f>IF(B36=0,0,B60*100/B36)</f>
        <v>1.9230190496253272</v>
      </c>
      <c r="C73" s="10">
        <f aca="true" t="shared" si="34" ref="C73:V73">IF(C36=0,0,C60*100/C36)</f>
        <v>0</v>
      </c>
      <c r="D73" s="10">
        <f t="shared" si="34"/>
        <v>0</v>
      </c>
      <c r="E73" s="10">
        <f t="shared" si="34"/>
        <v>0</v>
      </c>
      <c r="F73" s="10">
        <f t="shared" si="34"/>
        <v>0</v>
      </c>
      <c r="G73" s="10">
        <f t="shared" si="34"/>
        <v>0</v>
      </c>
      <c r="H73" s="10">
        <f t="shared" si="34"/>
        <v>3.521469747710678</v>
      </c>
      <c r="I73" s="10">
        <f t="shared" si="34"/>
        <v>0</v>
      </c>
      <c r="J73" s="10">
        <f t="shared" si="34"/>
        <v>0</v>
      </c>
      <c r="K73" s="10">
        <f t="shared" si="34"/>
        <v>0</v>
      </c>
      <c r="L73" s="10">
        <f t="shared" si="34"/>
        <v>0</v>
      </c>
      <c r="M73" s="10">
        <f t="shared" si="34"/>
        <v>0</v>
      </c>
      <c r="N73" s="10">
        <f t="shared" si="34"/>
        <v>0</v>
      </c>
      <c r="O73" s="10">
        <f t="shared" si="34"/>
        <v>0</v>
      </c>
      <c r="P73" s="10">
        <f t="shared" si="34"/>
        <v>0</v>
      </c>
      <c r="Q73" s="10">
        <f t="shared" si="34"/>
        <v>0</v>
      </c>
      <c r="R73" s="10">
        <f t="shared" si="34"/>
        <v>0</v>
      </c>
      <c r="S73" s="10">
        <f t="shared" si="34"/>
        <v>0</v>
      </c>
      <c r="T73" s="10">
        <f t="shared" si="34"/>
        <v>0.46349512403129517</v>
      </c>
      <c r="U73" s="10">
        <f t="shared" si="34"/>
        <v>0</v>
      </c>
      <c r="V73" s="44">
        <f t="shared" si="34"/>
        <v>0</v>
      </c>
    </row>
    <row r="74" spans="1:22" ht="12.75">
      <c r="A74" s="36" t="s">
        <v>165</v>
      </c>
      <c r="B74" s="14">
        <f>IF(B36=0,0,B61*100/B36)</f>
        <v>5.717897017665292</v>
      </c>
      <c r="C74" s="14">
        <f aca="true" t="shared" si="35" ref="C74:V74">IF(C36=0,0,C61*100/C36)</f>
        <v>4.275480182233181</v>
      </c>
      <c r="D74" s="14">
        <f t="shared" si="35"/>
        <v>4.537618579007428</v>
      </c>
      <c r="E74" s="14">
        <f t="shared" si="35"/>
        <v>0</v>
      </c>
      <c r="F74" s="14">
        <f t="shared" si="35"/>
        <v>11.4341124748665</v>
      </c>
      <c r="G74" s="14">
        <f t="shared" si="35"/>
        <v>0</v>
      </c>
      <c r="H74" s="14">
        <f t="shared" si="35"/>
        <v>1.8906900200420018</v>
      </c>
      <c r="I74" s="14">
        <f t="shared" si="35"/>
        <v>100</v>
      </c>
      <c r="J74" s="14">
        <f t="shared" si="35"/>
        <v>0</v>
      </c>
      <c r="K74" s="14">
        <f t="shared" si="35"/>
        <v>0</v>
      </c>
      <c r="L74" s="14">
        <f t="shared" si="35"/>
        <v>13.735059201079263</v>
      </c>
      <c r="M74" s="14">
        <f t="shared" si="35"/>
        <v>94.52323213146049</v>
      </c>
      <c r="N74" s="14">
        <f t="shared" si="35"/>
        <v>3.020300908493695</v>
      </c>
      <c r="O74" s="14">
        <f t="shared" si="35"/>
        <v>14.24740335302791</v>
      </c>
      <c r="P74" s="14">
        <f t="shared" si="35"/>
        <v>2.970337564598794</v>
      </c>
      <c r="Q74" s="14">
        <f t="shared" si="35"/>
        <v>44.24696182137624</v>
      </c>
      <c r="R74" s="14">
        <f t="shared" si="35"/>
        <v>77.95161404176572</v>
      </c>
      <c r="S74" s="14">
        <f t="shared" si="35"/>
        <v>0.2573665209050723</v>
      </c>
      <c r="T74" s="14">
        <f t="shared" si="35"/>
        <v>2.7241117493211413</v>
      </c>
      <c r="U74" s="14">
        <f t="shared" si="35"/>
        <v>3.709808773550923</v>
      </c>
      <c r="V74" s="48">
        <f t="shared" si="35"/>
        <v>5.704454777389109</v>
      </c>
    </row>
    <row r="75" spans="1:22" ht="12.75">
      <c r="A75" s="36" t="s">
        <v>166</v>
      </c>
      <c r="B75" s="14">
        <f>IF(B36=0,0,B62*100/B36)</f>
        <v>3.992747299046014</v>
      </c>
      <c r="C75" s="14">
        <f aca="true" t="shared" si="36" ref="C75:V75">IF(C36=0,0,C62*100/C36)</f>
        <v>5.000404949051545</v>
      </c>
      <c r="D75" s="14">
        <f t="shared" si="36"/>
        <v>0.5891668770009645</v>
      </c>
      <c r="E75" s="14">
        <f t="shared" si="36"/>
        <v>0</v>
      </c>
      <c r="F75" s="14">
        <f t="shared" si="36"/>
        <v>22.947384189943616</v>
      </c>
      <c r="G75" s="14">
        <f t="shared" si="36"/>
        <v>5.526896702838388</v>
      </c>
      <c r="H75" s="14">
        <f t="shared" si="36"/>
        <v>43.899264677420895</v>
      </c>
      <c r="I75" s="14">
        <f t="shared" si="36"/>
        <v>0</v>
      </c>
      <c r="J75" s="14">
        <f t="shared" si="36"/>
        <v>0</v>
      </c>
      <c r="K75" s="14">
        <f t="shared" si="36"/>
        <v>14.06478159409177</v>
      </c>
      <c r="L75" s="14">
        <f t="shared" si="36"/>
        <v>12.264358241904246</v>
      </c>
      <c r="M75" s="14">
        <f t="shared" si="36"/>
        <v>0.7962724892234472</v>
      </c>
      <c r="N75" s="14">
        <f t="shared" si="36"/>
        <v>2.163080226242169</v>
      </c>
      <c r="O75" s="14">
        <f t="shared" si="36"/>
        <v>20.689393831131163</v>
      </c>
      <c r="P75" s="14">
        <f t="shared" si="36"/>
        <v>35.187733549254325</v>
      </c>
      <c r="Q75" s="14">
        <f t="shared" si="36"/>
        <v>6.759464464063104</v>
      </c>
      <c r="R75" s="14">
        <f t="shared" si="36"/>
        <v>4.3350051265123986</v>
      </c>
      <c r="S75" s="14">
        <f t="shared" si="36"/>
        <v>4.424201985058444</v>
      </c>
      <c r="T75" s="14">
        <f t="shared" si="36"/>
        <v>0.898803277147664</v>
      </c>
      <c r="U75" s="14">
        <f t="shared" si="36"/>
        <v>0.22513351396219322</v>
      </c>
      <c r="V75" s="48">
        <f t="shared" si="36"/>
        <v>5.654850822803117</v>
      </c>
    </row>
    <row r="76" spans="1:22" ht="12.75">
      <c r="A76" s="36" t="s">
        <v>167</v>
      </c>
      <c r="B76" s="14">
        <f>IF(B36=0,0,B63*100/B36)</f>
        <v>23.94537903638388</v>
      </c>
      <c r="C76" s="14">
        <f aca="true" t="shared" si="37" ref="C76:V76">IF(C36=0,0,C63*100/C36)</f>
        <v>0</v>
      </c>
      <c r="D76" s="14">
        <f t="shared" si="37"/>
        <v>0</v>
      </c>
      <c r="E76" s="14">
        <f t="shared" si="37"/>
        <v>0</v>
      </c>
      <c r="F76" s="14">
        <f t="shared" si="37"/>
        <v>0</v>
      </c>
      <c r="G76" s="14">
        <f t="shared" si="37"/>
        <v>0</v>
      </c>
      <c r="H76" s="14">
        <f t="shared" si="37"/>
        <v>0</v>
      </c>
      <c r="I76" s="14">
        <f t="shared" si="37"/>
        <v>0</v>
      </c>
      <c r="J76" s="14">
        <f t="shared" si="37"/>
        <v>0</v>
      </c>
      <c r="K76" s="14">
        <f t="shared" si="37"/>
        <v>0.2677730907966067</v>
      </c>
      <c r="L76" s="14">
        <f t="shared" si="37"/>
        <v>0</v>
      </c>
      <c r="M76" s="14">
        <f t="shared" si="37"/>
        <v>0.1080655521088964</v>
      </c>
      <c r="N76" s="14">
        <f t="shared" si="37"/>
        <v>0</v>
      </c>
      <c r="O76" s="14">
        <f t="shared" si="37"/>
        <v>0</v>
      </c>
      <c r="P76" s="14">
        <f t="shared" si="37"/>
        <v>0</v>
      </c>
      <c r="Q76" s="14">
        <f t="shared" si="37"/>
        <v>0</v>
      </c>
      <c r="R76" s="14">
        <f t="shared" si="37"/>
        <v>0.34160069361706935</v>
      </c>
      <c r="S76" s="14">
        <f t="shared" si="37"/>
        <v>0</v>
      </c>
      <c r="T76" s="14">
        <f t="shared" si="37"/>
        <v>0</v>
      </c>
      <c r="U76" s="14">
        <f t="shared" si="37"/>
        <v>0</v>
      </c>
      <c r="V76" s="48">
        <f t="shared" si="37"/>
        <v>0</v>
      </c>
    </row>
    <row r="77" spans="1:22" ht="12.75">
      <c r="A77" s="34" t="s">
        <v>176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39"/>
    </row>
    <row r="78" spans="1:22" ht="12.75">
      <c r="A78" s="43" t="s">
        <v>177</v>
      </c>
      <c r="B78" s="12">
        <v>742666</v>
      </c>
      <c r="C78" s="12">
        <v>273482000</v>
      </c>
      <c r="D78" s="12">
        <v>0</v>
      </c>
      <c r="E78" s="12">
        <v>801483034</v>
      </c>
      <c r="F78" s="12">
        <v>73836000</v>
      </c>
      <c r="G78" s="12">
        <v>78220221</v>
      </c>
      <c r="H78" s="12">
        <v>2643842000</v>
      </c>
      <c r="I78" s="12">
        <v>403273000</v>
      </c>
      <c r="J78" s="12">
        <v>661183229</v>
      </c>
      <c r="K78" s="12">
        <v>2391356889</v>
      </c>
      <c r="L78" s="12">
        <v>6364388526</v>
      </c>
      <c r="M78" s="12">
        <v>62750000</v>
      </c>
      <c r="N78" s="12">
        <v>0</v>
      </c>
      <c r="O78" s="12">
        <v>163901751</v>
      </c>
      <c r="P78" s="12">
        <v>146193853</v>
      </c>
      <c r="Q78" s="12">
        <v>0</v>
      </c>
      <c r="R78" s="12">
        <v>5641144301</v>
      </c>
      <c r="S78" s="12">
        <v>0</v>
      </c>
      <c r="T78" s="12">
        <v>1276822378</v>
      </c>
      <c r="U78" s="12">
        <v>0</v>
      </c>
      <c r="V78" s="46">
        <v>231156000</v>
      </c>
    </row>
    <row r="79" spans="1:22" ht="12.75">
      <c r="A79" s="43" t="s">
        <v>178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35683880</v>
      </c>
      <c r="H79" s="12">
        <v>0</v>
      </c>
      <c r="I79" s="12">
        <v>0</v>
      </c>
      <c r="J79" s="12">
        <v>0</v>
      </c>
      <c r="K79" s="12">
        <v>78996000</v>
      </c>
      <c r="L79" s="12">
        <v>60491000</v>
      </c>
      <c r="M79" s="12">
        <v>0</v>
      </c>
      <c r="N79" s="12">
        <v>0</v>
      </c>
      <c r="O79" s="12">
        <v>32990000</v>
      </c>
      <c r="P79" s="12">
        <v>0</v>
      </c>
      <c r="Q79" s="12">
        <v>0</v>
      </c>
      <c r="R79" s="12">
        <v>255313822</v>
      </c>
      <c r="S79" s="12">
        <v>0</v>
      </c>
      <c r="T79" s="12">
        <v>129290897</v>
      </c>
      <c r="U79" s="12">
        <v>0</v>
      </c>
      <c r="V79" s="46">
        <v>0</v>
      </c>
    </row>
    <row r="80" spans="1:22" ht="12.75">
      <c r="A80" s="43" t="s">
        <v>179</v>
      </c>
      <c r="B80" s="12">
        <v>0</v>
      </c>
      <c r="C80" s="12">
        <v>0</v>
      </c>
      <c r="D80" s="12">
        <v>0</v>
      </c>
      <c r="E80" s="12">
        <v>0</v>
      </c>
      <c r="F80" s="12">
        <v>14320500</v>
      </c>
      <c r="G80" s="12">
        <v>13821217</v>
      </c>
      <c r="H80" s="12">
        <v>0</v>
      </c>
      <c r="I80" s="12">
        <v>0</v>
      </c>
      <c r="J80" s="12">
        <v>17915425</v>
      </c>
      <c r="K80" s="12">
        <v>26540430</v>
      </c>
      <c r="L80" s="12">
        <v>48551415</v>
      </c>
      <c r="M80" s="12">
        <v>0</v>
      </c>
      <c r="N80" s="12">
        <v>0</v>
      </c>
      <c r="O80" s="12">
        <v>4865000</v>
      </c>
      <c r="P80" s="12">
        <v>5780755</v>
      </c>
      <c r="Q80" s="12">
        <v>0</v>
      </c>
      <c r="R80" s="12">
        <v>0</v>
      </c>
      <c r="S80" s="12">
        <v>0</v>
      </c>
      <c r="T80" s="12">
        <v>120186373</v>
      </c>
      <c r="U80" s="12">
        <v>0</v>
      </c>
      <c r="V80" s="46">
        <v>0</v>
      </c>
    </row>
    <row r="81" spans="1:22" ht="12.75">
      <c r="A81" s="43" t="s">
        <v>180</v>
      </c>
      <c r="B81" s="10">
        <f>IF(B164=0,0,B79*100/B164)</f>
        <v>0</v>
      </c>
      <c r="C81" s="10">
        <f aca="true" t="shared" si="38" ref="C81:V81">IF(C164=0,0,C79*100/C164)</f>
        <v>0</v>
      </c>
      <c r="D81" s="10">
        <f t="shared" si="38"/>
        <v>0</v>
      </c>
      <c r="E81" s="10">
        <f t="shared" si="38"/>
        <v>0</v>
      </c>
      <c r="F81" s="10">
        <f t="shared" si="38"/>
        <v>0</v>
      </c>
      <c r="G81" s="10">
        <f t="shared" si="38"/>
        <v>713.6776</v>
      </c>
      <c r="H81" s="10">
        <f t="shared" si="38"/>
        <v>0</v>
      </c>
      <c r="I81" s="10">
        <f t="shared" si="38"/>
        <v>0</v>
      </c>
      <c r="J81" s="10">
        <f t="shared" si="38"/>
        <v>0</v>
      </c>
      <c r="K81" s="10">
        <f t="shared" si="38"/>
        <v>51.91331750873959</v>
      </c>
      <c r="L81" s="10">
        <f t="shared" si="38"/>
        <v>34.0514191120729</v>
      </c>
      <c r="M81" s="10">
        <f t="shared" si="38"/>
        <v>0</v>
      </c>
      <c r="N81" s="10">
        <f t="shared" si="38"/>
        <v>0</v>
      </c>
      <c r="O81" s="10">
        <f t="shared" si="38"/>
        <v>0</v>
      </c>
      <c r="P81" s="10">
        <f t="shared" si="38"/>
        <v>0</v>
      </c>
      <c r="Q81" s="10">
        <f t="shared" si="38"/>
        <v>0</v>
      </c>
      <c r="R81" s="10">
        <f t="shared" si="38"/>
        <v>88.54633520195523</v>
      </c>
      <c r="S81" s="10">
        <f t="shared" si="38"/>
        <v>0</v>
      </c>
      <c r="T81" s="10">
        <f t="shared" si="38"/>
        <v>236.27736222360363</v>
      </c>
      <c r="U81" s="10">
        <f t="shared" si="38"/>
        <v>0</v>
      </c>
      <c r="V81" s="44">
        <f t="shared" si="38"/>
        <v>0</v>
      </c>
    </row>
    <row r="82" spans="1:22" ht="12.75">
      <c r="A82" s="43" t="s">
        <v>181</v>
      </c>
      <c r="B82" s="10">
        <f>IF(B78=0,0,B80*100/B78)</f>
        <v>0</v>
      </c>
      <c r="C82" s="10">
        <f aca="true" t="shared" si="39" ref="C82:V82">IF(C78=0,0,C80*100/C78)</f>
        <v>0</v>
      </c>
      <c r="D82" s="10">
        <f t="shared" si="39"/>
        <v>0</v>
      </c>
      <c r="E82" s="10">
        <f t="shared" si="39"/>
        <v>0</v>
      </c>
      <c r="F82" s="10">
        <f t="shared" si="39"/>
        <v>19.395010563952543</v>
      </c>
      <c r="G82" s="10">
        <f t="shared" si="39"/>
        <v>17.6696215164107</v>
      </c>
      <c r="H82" s="10">
        <f t="shared" si="39"/>
        <v>0</v>
      </c>
      <c r="I82" s="10">
        <f t="shared" si="39"/>
        <v>0</v>
      </c>
      <c r="J82" s="10">
        <f t="shared" si="39"/>
        <v>2.709600639310832</v>
      </c>
      <c r="K82" s="10">
        <f t="shared" si="39"/>
        <v>1.1098481419516801</v>
      </c>
      <c r="L82" s="10">
        <f t="shared" si="39"/>
        <v>0.7628606393474602</v>
      </c>
      <c r="M82" s="10">
        <f t="shared" si="39"/>
        <v>0</v>
      </c>
      <c r="N82" s="10">
        <f t="shared" si="39"/>
        <v>0</v>
      </c>
      <c r="O82" s="10">
        <f t="shared" si="39"/>
        <v>2.9682416266559595</v>
      </c>
      <c r="P82" s="10">
        <f t="shared" si="39"/>
        <v>3.954171041651115</v>
      </c>
      <c r="Q82" s="10">
        <f t="shared" si="39"/>
        <v>0</v>
      </c>
      <c r="R82" s="10">
        <f t="shared" si="39"/>
        <v>0</v>
      </c>
      <c r="S82" s="10">
        <f t="shared" si="39"/>
        <v>0</v>
      </c>
      <c r="T82" s="10">
        <f t="shared" si="39"/>
        <v>9.412928146533472</v>
      </c>
      <c r="U82" s="10">
        <f t="shared" si="39"/>
        <v>0</v>
      </c>
      <c r="V82" s="44">
        <f t="shared" si="39"/>
        <v>0</v>
      </c>
    </row>
    <row r="83" spans="1:22" ht="12.75">
      <c r="A83" s="43" t="s">
        <v>182</v>
      </c>
      <c r="B83" s="10">
        <f>IF(B78=0,0,(B80+B79)*100/B78)</f>
        <v>0</v>
      </c>
      <c r="C83" s="10">
        <f aca="true" t="shared" si="40" ref="C83:V83">IF(C78=0,0,(C80+C79)*100/C78)</f>
        <v>0</v>
      </c>
      <c r="D83" s="10">
        <f t="shared" si="40"/>
        <v>0</v>
      </c>
      <c r="E83" s="10">
        <f t="shared" si="40"/>
        <v>0</v>
      </c>
      <c r="F83" s="10">
        <f t="shared" si="40"/>
        <v>19.395010563952543</v>
      </c>
      <c r="G83" s="10">
        <f t="shared" si="40"/>
        <v>63.28938523454185</v>
      </c>
      <c r="H83" s="10">
        <f t="shared" si="40"/>
        <v>0</v>
      </c>
      <c r="I83" s="10">
        <f t="shared" si="40"/>
        <v>0</v>
      </c>
      <c r="J83" s="10">
        <f t="shared" si="40"/>
        <v>2.709600639310832</v>
      </c>
      <c r="K83" s="10">
        <f t="shared" si="40"/>
        <v>4.413244651413468</v>
      </c>
      <c r="L83" s="10">
        <f t="shared" si="40"/>
        <v>1.7133211549630651</v>
      </c>
      <c r="M83" s="10">
        <f t="shared" si="40"/>
        <v>0</v>
      </c>
      <c r="N83" s="10">
        <f t="shared" si="40"/>
        <v>0</v>
      </c>
      <c r="O83" s="10">
        <f t="shared" si="40"/>
        <v>23.096153499909832</v>
      </c>
      <c r="P83" s="10">
        <f t="shared" si="40"/>
        <v>3.954171041651115</v>
      </c>
      <c r="Q83" s="10">
        <f t="shared" si="40"/>
        <v>0</v>
      </c>
      <c r="R83" s="10">
        <f t="shared" si="40"/>
        <v>4.525922550053201</v>
      </c>
      <c r="S83" s="10">
        <f t="shared" si="40"/>
        <v>0</v>
      </c>
      <c r="T83" s="10">
        <f t="shared" si="40"/>
        <v>19.538917417063</v>
      </c>
      <c r="U83" s="10">
        <f t="shared" si="40"/>
        <v>0</v>
      </c>
      <c r="V83" s="44">
        <f t="shared" si="40"/>
        <v>0</v>
      </c>
    </row>
    <row r="84" spans="1:22" ht="12.75">
      <c r="A84" s="43" t="s">
        <v>183</v>
      </c>
      <c r="B84" s="10">
        <f>IF(B78=0,0,B164*100/B78)</f>
        <v>0</v>
      </c>
      <c r="C84" s="10">
        <f aca="true" t="shared" si="41" ref="C84:V84">IF(C78=0,0,C164*100/C78)</f>
        <v>2.4184286351569755</v>
      </c>
      <c r="D84" s="10">
        <f t="shared" si="41"/>
        <v>0</v>
      </c>
      <c r="E84" s="10">
        <f t="shared" si="41"/>
        <v>1.821379789806006</v>
      </c>
      <c r="F84" s="10">
        <f t="shared" si="41"/>
        <v>16.252234682268814</v>
      </c>
      <c r="G84" s="10">
        <f t="shared" si="41"/>
        <v>6.392208991585437</v>
      </c>
      <c r="H84" s="10">
        <f t="shared" si="41"/>
        <v>3.0439738078145364</v>
      </c>
      <c r="I84" s="10">
        <f t="shared" si="41"/>
        <v>3.7234900427253996</v>
      </c>
      <c r="J84" s="10">
        <f t="shared" si="41"/>
        <v>0.8203904397581143</v>
      </c>
      <c r="K84" s="10">
        <f t="shared" si="41"/>
        <v>6.363293019957089</v>
      </c>
      <c r="L84" s="10">
        <f t="shared" si="41"/>
        <v>2.7912508212576084</v>
      </c>
      <c r="M84" s="10">
        <f t="shared" si="41"/>
        <v>4.64560796812749</v>
      </c>
      <c r="N84" s="10">
        <f t="shared" si="41"/>
        <v>0</v>
      </c>
      <c r="O84" s="10">
        <f t="shared" si="41"/>
        <v>0</v>
      </c>
      <c r="P84" s="10">
        <f t="shared" si="41"/>
        <v>4.44816239982402</v>
      </c>
      <c r="Q84" s="10">
        <f t="shared" si="41"/>
        <v>0</v>
      </c>
      <c r="R84" s="10">
        <f t="shared" si="41"/>
        <v>5.111360667531344</v>
      </c>
      <c r="S84" s="10">
        <f t="shared" si="41"/>
        <v>0</v>
      </c>
      <c r="T84" s="10">
        <f t="shared" si="41"/>
        <v>4.285636666684424</v>
      </c>
      <c r="U84" s="10">
        <f t="shared" si="41"/>
        <v>0</v>
      </c>
      <c r="V84" s="44">
        <f t="shared" si="41"/>
        <v>0</v>
      </c>
    </row>
    <row r="85" spans="1:22" ht="12.75">
      <c r="A85" s="34" t="s">
        <v>184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39"/>
    </row>
    <row r="86" spans="1:22" ht="12.75">
      <c r="A86" s="36" t="s">
        <v>185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40"/>
    </row>
    <row r="87" spans="1:22" ht="12.75">
      <c r="A87" s="41" t="s">
        <v>186</v>
      </c>
      <c r="B87" s="15">
        <v>0</v>
      </c>
      <c r="C87" s="15">
        <v>7.9</v>
      </c>
      <c r="D87" s="15">
        <v>0</v>
      </c>
      <c r="E87" s="15">
        <v>0</v>
      </c>
      <c r="F87" s="15">
        <v>-73.7</v>
      </c>
      <c r="G87" s="15">
        <v>5.8</v>
      </c>
      <c r="H87" s="15">
        <v>0</v>
      </c>
      <c r="I87" s="15">
        <v>0</v>
      </c>
      <c r="J87" s="15">
        <v>8.6</v>
      </c>
      <c r="K87" s="15">
        <v>12.5</v>
      </c>
      <c r="L87" s="15">
        <v>13.5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6.5</v>
      </c>
      <c r="S87" s="15">
        <v>6</v>
      </c>
      <c r="T87" s="15">
        <v>0</v>
      </c>
      <c r="U87" s="15">
        <v>0</v>
      </c>
      <c r="V87" s="49">
        <v>0</v>
      </c>
    </row>
    <row r="88" spans="1:22" ht="12.75">
      <c r="A88" s="43" t="s">
        <v>187</v>
      </c>
      <c r="B88" s="16">
        <v>0</v>
      </c>
      <c r="C88" s="16">
        <v>15.5</v>
      </c>
      <c r="D88" s="16">
        <v>0</v>
      </c>
      <c r="E88" s="16">
        <v>0</v>
      </c>
      <c r="F88" s="16">
        <v>11</v>
      </c>
      <c r="G88" s="16">
        <v>5.9</v>
      </c>
      <c r="H88" s="16">
        <v>0</v>
      </c>
      <c r="I88" s="16">
        <v>0</v>
      </c>
      <c r="J88" s="16">
        <v>-100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11</v>
      </c>
      <c r="T88" s="16">
        <v>101.7</v>
      </c>
      <c r="U88" s="16">
        <v>5</v>
      </c>
      <c r="V88" s="50">
        <v>0</v>
      </c>
    </row>
    <row r="89" spans="1:22" ht="12.75">
      <c r="A89" s="43" t="s">
        <v>188</v>
      </c>
      <c r="B89" s="16">
        <v>0</v>
      </c>
      <c r="C89" s="16">
        <v>20.4</v>
      </c>
      <c r="D89" s="16">
        <v>0</v>
      </c>
      <c r="E89" s="16">
        <v>0</v>
      </c>
      <c r="F89" s="16">
        <v>11.1</v>
      </c>
      <c r="G89" s="16">
        <v>11</v>
      </c>
      <c r="H89" s="16">
        <v>0</v>
      </c>
      <c r="I89" s="16">
        <v>0</v>
      </c>
      <c r="J89" s="16">
        <v>1.5</v>
      </c>
      <c r="K89" s="16">
        <v>11</v>
      </c>
      <c r="L89" s="16">
        <v>-8.9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12</v>
      </c>
      <c r="S89" s="16">
        <v>8.4</v>
      </c>
      <c r="T89" s="16">
        <v>15.4</v>
      </c>
      <c r="U89" s="16">
        <v>0</v>
      </c>
      <c r="V89" s="50">
        <v>0</v>
      </c>
    </row>
    <row r="90" spans="1:22" ht="12.75">
      <c r="A90" s="43" t="s">
        <v>189</v>
      </c>
      <c r="B90" s="16">
        <v>0</v>
      </c>
      <c r="C90" s="16">
        <v>0</v>
      </c>
      <c r="D90" s="16">
        <v>0</v>
      </c>
      <c r="E90" s="16">
        <v>0</v>
      </c>
      <c r="F90" s="16">
        <v>4.5</v>
      </c>
      <c r="G90" s="16">
        <v>5.9</v>
      </c>
      <c r="H90" s="16">
        <v>0</v>
      </c>
      <c r="I90" s="16">
        <v>0</v>
      </c>
      <c r="J90" s="16">
        <v>12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10.2</v>
      </c>
      <c r="S90" s="16">
        <v>16.8</v>
      </c>
      <c r="T90" s="16">
        <v>9.9</v>
      </c>
      <c r="U90" s="16">
        <v>0</v>
      </c>
      <c r="V90" s="50">
        <v>0</v>
      </c>
    </row>
    <row r="91" spans="1:22" ht="12.75">
      <c r="A91" s="43" t="s">
        <v>190</v>
      </c>
      <c r="B91" s="16">
        <v>0</v>
      </c>
      <c r="C91" s="16">
        <v>0</v>
      </c>
      <c r="D91" s="16">
        <v>0</v>
      </c>
      <c r="E91" s="16">
        <v>0</v>
      </c>
      <c r="F91" s="16">
        <v>5.7</v>
      </c>
      <c r="G91" s="16">
        <v>5.9</v>
      </c>
      <c r="H91" s="16">
        <v>0</v>
      </c>
      <c r="I91" s="16">
        <v>0</v>
      </c>
      <c r="J91" s="16">
        <v>12</v>
      </c>
      <c r="K91" s="16">
        <v>12.4</v>
      </c>
      <c r="L91" s="16">
        <v>8.9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10.2</v>
      </c>
      <c r="S91" s="16">
        <v>5.9</v>
      </c>
      <c r="T91" s="16">
        <v>9.8</v>
      </c>
      <c r="U91" s="16">
        <v>5</v>
      </c>
      <c r="V91" s="50">
        <v>0</v>
      </c>
    </row>
    <row r="92" spans="1:22" ht="12.75">
      <c r="A92" s="43" t="s">
        <v>191</v>
      </c>
      <c r="B92" s="16">
        <v>0</v>
      </c>
      <c r="C92" s="16">
        <v>9.6</v>
      </c>
      <c r="D92" s="16">
        <v>0</v>
      </c>
      <c r="E92" s="16">
        <v>0</v>
      </c>
      <c r="F92" s="16">
        <v>5.1</v>
      </c>
      <c r="G92" s="16">
        <v>5.8</v>
      </c>
      <c r="H92" s="16">
        <v>0</v>
      </c>
      <c r="I92" s="16">
        <v>0</v>
      </c>
      <c r="J92" s="16">
        <v>-10.8</v>
      </c>
      <c r="K92" s="16">
        <v>12.5</v>
      </c>
      <c r="L92" s="16">
        <v>13.7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10.2</v>
      </c>
      <c r="S92" s="16">
        <v>6</v>
      </c>
      <c r="T92" s="16">
        <v>9.9</v>
      </c>
      <c r="U92" s="16">
        <v>5</v>
      </c>
      <c r="V92" s="50">
        <v>0</v>
      </c>
    </row>
    <row r="93" spans="1:22" ht="12.75">
      <c r="A93" s="43" t="s">
        <v>192</v>
      </c>
      <c r="B93" s="16">
        <v>0</v>
      </c>
      <c r="C93" s="16">
        <v>12</v>
      </c>
      <c r="D93" s="16">
        <v>0</v>
      </c>
      <c r="E93" s="16">
        <v>0</v>
      </c>
      <c r="F93" s="16">
        <v>16.7</v>
      </c>
      <c r="G93" s="16">
        <v>5.9</v>
      </c>
      <c r="H93" s="16">
        <v>0</v>
      </c>
      <c r="I93" s="16">
        <v>0</v>
      </c>
      <c r="J93" s="16">
        <v>13</v>
      </c>
      <c r="K93" s="16">
        <v>12.4</v>
      </c>
      <c r="L93" s="16">
        <v>15.9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10.2</v>
      </c>
      <c r="S93" s="16">
        <v>7.6</v>
      </c>
      <c r="T93" s="16">
        <v>9.9</v>
      </c>
      <c r="U93" s="16">
        <v>5</v>
      </c>
      <c r="V93" s="50">
        <v>0</v>
      </c>
    </row>
    <row r="94" spans="1:22" ht="12.75">
      <c r="A94" s="43" t="s">
        <v>167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50">
        <v>0</v>
      </c>
    </row>
    <row r="95" spans="1:22" ht="12.75">
      <c r="A95" s="36" t="s">
        <v>193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40"/>
    </row>
    <row r="96" spans="1:22" ht="12.75">
      <c r="A96" s="41" t="s">
        <v>186</v>
      </c>
      <c r="B96" s="17">
        <v>0</v>
      </c>
      <c r="C96" s="17">
        <v>10.04</v>
      </c>
      <c r="D96" s="17">
        <v>0</v>
      </c>
      <c r="E96" s="17">
        <v>0</v>
      </c>
      <c r="F96" s="17">
        <v>75.84</v>
      </c>
      <c r="G96" s="17">
        <v>230.37</v>
      </c>
      <c r="H96" s="17">
        <v>0</v>
      </c>
      <c r="I96" s="17">
        <v>0</v>
      </c>
      <c r="J96" s="17">
        <v>367.38</v>
      </c>
      <c r="K96" s="17">
        <v>320.2</v>
      </c>
      <c r="L96" s="17">
        <v>339.5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309.65</v>
      </c>
      <c r="S96" s="17">
        <v>29.93</v>
      </c>
      <c r="T96" s="17">
        <v>249.69</v>
      </c>
      <c r="U96" s="17">
        <v>0</v>
      </c>
      <c r="V96" s="51">
        <v>0</v>
      </c>
    </row>
    <row r="97" spans="1:22" ht="12.75">
      <c r="A97" s="43" t="s">
        <v>187</v>
      </c>
      <c r="B97" s="18">
        <v>0</v>
      </c>
      <c r="C97" s="18">
        <v>104</v>
      </c>
      <c r="D97" s="18">
        <v>0</v>
      </c>
      <c r="E97" s="18">
        <v>0</v>
      </c>
      <c r="F97" s="18">
        <v>71.34</v>
      </c>
      <c r="G97" s="18">
        <v>112.85</v>
      </c>
      <c r="H97" s="18">
        <v>0</v>
      </c>
      <c r="I97" s="18">
        <v>0</v>
      </c>
      <c r="J97" s="18">
        <v>0</v>
      </c>
      <c r="K97" s="18">
        <v>0</v>
      </c>
      <c r="L97" s="18">
        <v>40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166.5</v>
      </c>
      <c r="T97" s="18">
        <v>100</v>
      </c>
      <c r="U97" s="18">
        <v>102900</v>
      </c>
      <c r="V97" s="52">
        <v>0</v>
      </c>
    </row>
    <row r="98" spans="1:22" ht="12.75">
      <c r="A98" s="43" t="s">
        <v>188</v>
      </c>
      <c r="B98" s="18">
        <v>0</v>
      </c>
      <c r="C98" s="18">
        <v>37.93</v>
      </c>
      <c r="D98" s="18">
        <v>0</v>
      </c>
      <c r="E98" s="18">
        <v>0</v>
      </c>
      <c r="F98" s="18">
        <v>495</v>
      </c>
      <c r="G98" s="18">
        <v>521.84</v>
      </c>
      <c r="H98" s="18">
        <v>0</v>
      </c>
      <c r="I98" s="18">
        <v>0</v>
      </c>
      <c r="J98" s="18">
        <v>442.5</v>
      </c>
      <c r="K98" s="18">
        <v>589.85</v>
      </c>
      <c r="L98" s="18">
        <v>461.26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431.2</v>
      </c>
      <c r="S98" s="18">
        <v>320</v>
      </c>
      <c r="T98" s="18">
        <v>485</v>
      </c>
      <c r="U98" s="18">
        <v>0</v>
      </c>
      <c r="V98" s="52">
        <v>0</v>
      </c>
    </row>
    <row r="99" spans="1:22" ht="12.75">
      <c r="A99" s="43" t="s">
        <v>189</v>
      </c>
      <c r="B99" s="18">
        <v>0</v>
      </c>
      <c r="C99" s="18">
        <v>0</v>
      </c>
      <c r="D99" s="18">
        <v>0</v>
      </c>
      <c r="E99" s="18">
        <v>0</v>
      </c>
      <c r="F99" s="18">
        <v>24.61</v>
      </c>
      <c r="G99" s="18">
        <v>36.21</v>
      </c>
      <c r="H99" s="18">
        <v>0</v>
      </c>
      <c r="I99" s="18">
        <v>0</v>
      </c>
      <c r="J99" s="18">
        <v>77.3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56.77</v>
      </c>
      <c r="S99" s="18">
        <v>36.29</v>
      </c>
      <c r="T99" s="18">
        <v>80.71</v>
      </c>
      <c r="U99" s="18">
        <v>0</v>
      </c>
      <c r="V99" s="52">
        <v>0</v>
      </c>
    </row>
    <row r="100" spans="1:22" ht="12.75">
      <c r="A100" s="43" t="s">
        <v>190</v>
      </c>
      <c r="B100" s="18">
        <v>0</v>
      </c>
      <c r="C100" s="18">
        <v>0</v>
      </c>
      <c r="D100" s="18">
        <v>0</v>
      </c>
      <c r="E100" s="18">
        <v>0</v>
      </c>
      <c r="F100" s="18">
        <v>132.05</v>
      </c>
      <c r="G100" s="18">
        <v>202</v>
      </c>
      <c r="H100" s="18">
        <v>0</v>
      </c>
      <c r="I100" s="18">
        <v>0</v>
      </c>
      <c r="J100" s="18">
        <v>171.38</v>
      </c>
      <c r="K100" s="18">
        <v>180.45</v>
      </c>
      <c r="L100" s="18">
        <v>114.2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209.43</v>
      </c>
      <c r="S100" s="18">
        <v>93.06</v>
      </c>
      <c r="T100" s="18">
        <v>102.75</v>
      </c>
      <c r="U100" s="18">
        <v>106121.14</v>
      </c>
      <c r="V100" s="52">
        <v>0</v>
      </c>
    </row>
    <row r="101" spans="1:22" ht="12.75">
      <c r="A101" s="43" t="s">
        <v>191</v>
      </c>
      <c r="B101" s="18">
        <v>0</v>
      </c>
      <c r="C101" s="18">
        <v>59.86</v>
      </c>
      <c r="D101" s="18">
        <v>0</v>
      </c>
      <c r="E101" s="18">
        <v>0</v>
      </c>
      <c r="F101" s="18">
        <v>117.71</v>
      </c>
      <c r="G101" s="18">
        <v>83.08</v>
      </c>
      <c r="H101" s="18">
        <v>0</v>
      </c>
      <c r="I101" s="18">
        <v>0</v>
      </c>
      <c r="J101" s="18">
        <v>123</v>
      </c>
      <c r="K101" s="18">
        <v>113.35</v>
      </c>
      <c r="L101" s="18">
        <v>68.75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191.63</v>
      </c>
      <c r="S101" s="18">
        <v>28.63</v>
      </c>
      <c r="T101" s="18">
        <v>129.53</v>
      </c>
      <c r="U101" s="18">
        <v>973661.59</v>
      </c>
      <c r="V101" s="52">
        <v>0</v>
      </c>
    </row>
    <row r="102" spans="1:22" ht="12.75">
      <c r="A102" s="43" t="s">
        <v>192</v>
      </c>
      <c r="B102" s="18">
        <v>0</v>
      </c>
      <c r="C102" s="18">
        <v>58.3</v>
      </c>
      <c r="D102" s="18">
        <v>0</v>
      </c>
      <c r="E102" s="18">
        <v>0</v>
      </c>
      <c r="F102" s="18">
        <v>57.48</v>
      </c>
      <c r="G102" s="18">
        <v>43.71</v>
      </c>
      <c r="H102" s="18">
        <v>0</v>
      </c>
      <c r="I102" s="18">
        <v>0</v>
      </c>
      <c r="J102" s="18">
        <v>117</v>
      </c>
      <c r="K102" s="18">
        <v>80.4</v>
      </c>
      <c r="L102" s="18">
        <v>75.28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117.94</v>
      </c>
      <c r="S102" s="18">
        <v>70</v>
      </c>
      <c r="T102" s="18">
        <v>80.16</v>
      </c>
      <c r="U102" s="18">
        <v>209039.29</v>
      </c>
      <c r="V102" s="52">
        <v>0</v>
      </c>
    </row>
    <row r="103" spans="1:22" ht="12.75">
      <c r="A103" s="43" t="s">
        <v>167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96957.04</v>
      </c>
      <c r="V103" s="52">
        <v>0</v>
      </c>
    </row>
    <row r="104" spans="1:22" ht="12.75">
      <c r="A104" s="43" t="s">
        <v>194</v>
      </c>
      <c r="B104" s="18">
        <v>0</v>
      </c>
      <c r="C104" s="18">
        <v>270.13</v>
      </c>
      <c r="D104" s="18">
        <v>0</v>
      </c>
      <c r="E104" s="18">
        <v>0</v>
      </c>
      <c r="F104" s="18">
        <v>974.03</v>
      </c>
      <c r="G104" s="18">
        <v>1230.06</v>
      </c>
      <c r="H104" s="18">
        <v>0</v>
      </c>
      <c r="I104" s="18">
        <v>0</v>
      </c>
      <c r="J104" s="18">
        <v>1298.56</v>
      </c>
      <c r="K104" s="18">
        <v>1284.25</v>
      </c>
      <c r="L104" s="18">
        <v>1098.99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1316.61</v>
      </c>
      <c r="S104" s="18">
        <v>744.41</v>
      </c>
      <c r="T104" s="18">
        <v>1227.84</v>
      </c>
      <c r="U104" s="18">
        <v>1488679.06</v>
      </c>
      <c r="V104" s="52">
        <v>0</v>
      </c>
    </row>
    <row r="105" spans="1:22" ht="12.75">
      <c r="A105" s="34" t="s">
        <v>195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39"/>
    </row>
    <row r="106" spans="1:22" ht="12.75">
      <c r="A106" s="43" t="s">
        <v>196</v>
      </c>
      <c r="B106" s="19">
        <v>32595</v>
      </c>
      <c r="C106" s="19">
        <v>42309</v>
      </c>
      <c r="D106" s="19">
        <v>0</v>
      </c>
      <c r="E106" s="19">
        <v>0</v>
      </c>
      <c r="F106" s="19">
        <v>20813</v>
      </c>
      <c r="G106" s="19">
        <v>0</v>
      </c>
      <c r="H106" s="19">
        <v>0</v>
      </c>
      <c r="I106" s="19">
        <v>0</v>
      </c>
      <c r="J106" s="19">
        <v>13801</v>
      </c>
      <c r="K106" s="19">
        <v>71000</v>
      </c>
      <c r="L106" s="19">
        <v>37743</v>
      </c>
      <c r="M106" s="19">
        <v>12033</v>
      </c>
      <c r="N106" s="19">
        <v>3000</v>
      </c>
      <c r="O106" s="19">
        <v>0</v>
      </c>
      <c r="P106" s="19">
        <v>0</v>
      </c>
      <c r="Q106" s="19">
        <v>12710000</v>
      </c>
      <c r="R106" s="19">
        <v>216216</v>
      </c>
      <c r="S106" s="19">
        <v>21980</v>
      </c>
      <c r="T106" s="19">
        <v>109421</v>
      </c>
      <c r="U106" s="19">
        <v>127474</v>
      </c>
      <c r="V106" s="53">
        <v>0</v>
      </c>
    </row>
    <row r="107" spans="1:22" ht="12.75">
      <c r="A107" s="34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39"/>
    </row>
    <row r="108" spans="1:22" ht="12.75">
      <c r="A108" s="41" t="s">
        <v>198</v>
      </c>
      <c r="B108" s="20">
        <v>8</v>
      </c>
      <c r="C108" s="20">
        <v>6000</v>
      </c>
      <c r="D108" s="20">
        <v>6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6</v>
      </c>
      <c r="K108" s="20">
        <v>6</v>
      </c>
      <c r="L108" s="20">
        <v>10</v>
      </c>
      <c r="M108" s="20">
        <v>6</v>
      </c>
      <c r="N108" s="20">
        <v>0</v>
      </c>
      <c r="O108" s="20">
        <v>0</v>
      </c>
      <c r="P108" s="20">
        <v>0</v>
      </c>
      <c r="Q108" s="20">
        <v>0</v>
      </c>
      <c r="R108" s="20">
        <v>6000</v>
      </c>
      <c r="S108" s="20">
        <v>6</v>
      </c>
      <c r="T108" s="20">
        <v>6</v>
      </c>
      <c r="U108" s="20">
        <v>19298</v>
      </c>
      <c r="V108" s="54">
        <v>0</v>
      </c>
    </row>
    <row r="109" spans="1:22" ht="12.75">
      <c r="A109" s="43" t="s">
        <v>199</v>
      </c>
      <c r="B109" s="19">
        <v>50</v>
      </c>
      <c r="C109" s="19">
        <v>20</v>
      </c>
      <c r="D109" s="19">
        <v>50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33</v>
      </c>
      <c r="K109" s="19">
        <v>50</v>
      </c>
      <c r="L109" s="19">
        <v>50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50</v>
      </c>
      <c r="S109" s="19">
        <v>0</v>
      </c>
      <c r="T109" s="19">
        <v>50</v>
      </c>
      <c r="U109" s="19">
        <v>0</v>
      </c>
      <c r="V109" s="53">
        <v>0</v>
      </c>
    </row>
    <row r="110" spans="1:22" ht="25.5">
      <c r="A110" s="36" t="s">
        <v>200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40"/>
    </row>
    <row r="111" spans="1:22" ht="12.75">
      <c r="A111" s="41" t="s">
        <v>201</v>
      </c>
      <c r="B111" s="20">
        <v>0</v>
      </c>
      <c r="C111" s="20">
        <v>41154</v>
      </c>
      <c r="D111" s="20">
        <v>25082</v>
      </c>
      <c r="E111" s="20">
        <v>0</v>
      </c>
      <c r="F111" s="20">
        <v>20542</v>
      </c>
      <c r="G111" s="20">
        <v>7400</v>
      </c>
      <c r="H111" s="20">
        <v>0</v>
      </c>
      <c r="I111" s="20">
        <v>0</v>
      </c>
      <c r="J111" s="20">
        <v>2500</v>
      </c>
      <c r="K111" s="20">
        <v>69000</v>
      </c>
      <c r="L111" s="20">
        <v>32956</v>
      </c>
      <c r="M111" s="20">
        <v>12187</v>
      </c>
      <c r="N111" s="20">
        <v>0</v>
      </c>
      <c r="O111" s="20">
        <v>0</v>
      </c>
      <c r="P111" s="20">
        <v>0</v>
      </c>
      <c r="Q111" s="20">
        <v>0</v>
      </c>
      <c r="R111" s="20">
        <v>10215</v>
      </c>
      <c r="S111" s="20">
        <v>2000</v>
      </c>
      <c r="T111" s="20">
        <v>93434</v>
      </c>
      <c r="U111" s="20">
        <v>77190</v>
      </c>
      <c r="V111" s="54">
        <v>0</v>
      </c>
    </row>
    <row r="112" spans="1:22" ht="12.75">
      <c r="A112" s="43" t="s">
        <v>202</v>
      </c>
      <c r="B112" s="19">
        <v>0</v>
      </c>
      <c r="C112" s="19">
        <v>11000</v>
      </c>
      <c r="D112" s="19">
        <v>0</v>
      </c>
      <c r="E112" s="19">
        <v>0</v>
      </c>
      <c r="F112" s="19">
        <v>6000</v>
      </c>
      <c r="G112" s="19">
        <v>3000</v>
      </c>
      <c r="H112" s="19">
        <v>0</v>
      </c>
      <c r="I112" s="19">
        <v>0</v>
      </c>
      <c r="J112" s="19">
        <v>2500</v>
      </c>
      <c r="K112" s="19">
        <v>12500</v>
      </c>
      <c r="L112" s="19">
        <v>16968</v>
      </c>
      <c r="M112" s="19">
        <v>12187</v>
      </c>
      <c r="N112" s="19">
        <v>0</v>
      </c>
      <c r="O112" s="19">
        <v>0</v>
      </c>
      <c r="P112" s="19">
        <v>0</v>
      </c>
      <c r="Q112" s="19">
        <v>0</v>
      </c>
      <c r="R112" s="19">
        <v>10215</v>
      </c>
      <c r="S112" s="19">
        <v>2000</v>
      </c>
      <c r="T112" s="19">
        <v>0</v>
      </c>
      <c r="U112" s="19">
        <v>6114</v>
      </c>
      <c r="V112" s="53">
        <v>0</v>
      </c>
    </row>
    <row r="113" spans="1:22" ht="25.5">
      <c r="A113" s="43" t="s">
        <v>203</v>
      </c>
      <c r="B113" s="19">
        <v>0</v>
      </c>
      <c r="C113" s="19">
        <v>11000</v>
      </c>
      <c r="D113" s="19">
        <v>2530</v>
      </c>
      <c r="E113" s="19">
        <v>0</v>
      </c>
      <c r="F113" s="19">
        <v>20542</v>
      </c>
      <c r="G113" s="19">
        <v>828</v>
      </c>
      <c r="H113" s="19">
        <v>0</v>
      </c>
      <c r="I113" s="19">
        <v>0</v>
      </c>
      <c r="J113" s="19">
        <v>2500</v>
      </c>
      <c r="K113" s="19">
        <v>12500</v>
      </c>
      <c r="L113" s="19">
        <v>13378</v>
      </c>
      <c r="M113" s="19">
        <v>12187</v>
      </c>
      <c r="N113" s="19">
        <v>0</v>
      </c>
      <c r="O113" s="19">
        <v>0</v>
      </c>
      <c r="P113" s="19">
        <v>0</v>
      </c>
      <c r="Q113" s="19">
        <v>0</v>
      </c>
      <c r="R113" s="19">
        <v>10215</v>
      </c>
      <c r="S113" s="19">
        <v>2000</v>
      </c>
      <c r="T113" s="19">
        <v>1480</v>
      </c>
      <c r="U113" s="19">
        <v>429</v>
      </c>
      <c r="V113" s="53">
        <v>0</v>
      </c>
    </row>
    <row r="114" spans="1:22" ht="12.75">
      <c r="A114" s="43" t="s">
        <v>204</v>
      </c>
      <c r="B114" s="19">
        <v>0</v>
      </c>
      <c r="C114" s="19">
        <v>11000</v>
      </c>
      <c r="D114" s="19">
        <v>71487</v>
      </c>
      <c r="E114" s="19">
        <v>0</v>
      </c>
      <c r="F114" s="19">
        <v>6000</v>
      </c>
      <c r="G114" s="19">
        <v>6045</v>
      </c>
      <c r="H114" s="19">
        <v>0</v>
      </c>
      <c r="I114" s="19">
        <v>0</v>
      </c>
      <c r="J114" s="19">
        <v>2500</v>
      </c>
      <c r="K114" s="19">
        <v>12500</v>
      </c>
      <c r="L114" s="19">
        <v>16784</v>
      </c>
      <c r="M114" s="19">
        <v>12187</v>
      </c>
      <c r="N114" s="19">
        <v>0</v>
      </c>
      <c r="O114" s="19">
        <v>0</v>
      </c>
      <c r="P114" s="19">
        <v>0</v>
      </c>
      <c r="Q114" s="19">
        <v>0</v>
      </c>
      <c r="R114" s="19">
        <v>2207</v>
      </c>
      <c r="S114" s="19">
        <v>2000</v>
      </c>
      <c r="T114" s="19">
        <v>51178</v>
      </c>
      <c r="U114" s="19">
        <v>588</v>
      </c>
      <c r="V114" s="53">
        <v>0</v>
      </c>
    </row>
    <row r="115" spans="1:22" ht="12.75">
      <c r="A115" s="36" t="s">
        <v>205</v>
      </c>
      <c r="B115" s="21">
        <v>0</v>
      </c>
      <c r="C115" s="21">
        <v>182</v>
      </c>
      <c r="D115" s="21">
        <v>1450129</v>
      </c>
      <c r="E115" s="21">
        <v>0</v>
      </c>
      <c r="F115" s="21">
        <v>20377912</v>
      </c>
      <c r="G115" s="21">
        <v>0</v>
      </c>
      <c r="H115" s="21">
        <v>0</v>
      </c>
      <c r="I115" s="21">
        <v>0</v>
      </c>
      <c r="J115" s="21">
        <v>17102260</v>
      </c>
      <c r="K115" s="21">
        <v>58221</v>
      </c>
      <c r="L115" s="21">
        <v>20987875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50764047</v>
      </c>
      <c r="S115" s="21">
        <v>4046400</v>
      </c>
      <c r="T115" s="21">
        <v>2961674</v>
      </c>
      <c r="U115" s="21">
        <v>574751</v>
      </c>
      <c r="V115" s="55">
        <v>0</v>
      </c>
    </row>
    <row r="116" spans="1:22" ht="12.75">
      <c r="A116" s="41" t="s">
        <v>201</v>
      </c>
      <c r="B116" s="11">
        <v>0</v>
      </c>
      <c r="C116" s="11">
        <v>39</v>
      </c>
      <c r="D116" s="11">
        <v>229212</v>
      </c>
      <c r="E116" s="11">
        <v>0</v>
      </c>
      <c r="F116" s="11">
        <v>5556271</v>
      </c>
      <c r="G116" s="11">
        <v>0</v>
      </c>
      <c r="H116" s="11">
        <v>0</v>
      </c>
      <c r="I116" s="11">
        <v>0</v>
      </c>
      <c r="J116" s="11">
        <v>1623600</v>
      </c>
      <c r="K116" s="11">
        <v>31810</v>
      </c>
      <c r="L116" s="11">
        <v>6398333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39322615</v>
      </c>
      <c r="S116" s="11">
        <v>744480</v>
      </c>
      <c r="T116" s="11">
        <v>2073674</v>
      </c>
      <c r="U116" s="11">
        <v>548052</v>
      </c>
      <c r="V116" s="45">
        <v>0</v>
      </c>
    </row>
    <row r="117" spans="1:22" ht="12.75">
      <c r="A117" s="43" t="s">
        <v>202</v>
      </c>
      <c r="B117" s="12">
        <v>0</v>
      </c>
      <c r="C117" s="12">
        <v>56</v>
      </c>
      <c r="D117" s="12">
        <v>6</v>
      </c>
      <c r="E117" s="12">
        <v>0</v>
      </c>
      <c r="F117" s="12">
        <v>1827360</v>
      </c>
      <c r="G117" s="12">
        <v>0</v>
      </c>
      <c r="H117" s="12">
        <v>0</v>
      </c>
      <c r="I117" s="12">
        <v>0</v>
      </c>
      <c r="J117" s="12">
        <v>6773800</v>
      </c>
      <c r="K117" s="12">
        <v>9736</v>
      </c>
      <c r="L117" s="12">
        <v>6326157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687120</v>
      </c>
      <c r="T117" s="12">
        <v>0</v>
      </c>
      <c r="U117" s="12">
        <v>10699</v>
      </c>
      <c r="V117" s="46">
        <v>0</v>
      </c>
    </row>
    <row r="118" spans="1:22" ht="25.5">
      <c r="A118" s="43" t="s">
        <v>203</v>
      </c>
      <c r="B118" s="12">
        <v>0</v>
      </c>
      <c r="C118" s="12">
        <v>32</v>
      </c>
      <c r="D118" s="12">
        <v>1149424</v>
      </c>
      <c r="E118" s="12">
        <v>0</v>
      </c>
      <c r="F118" s="12">
        <v>7597161</v>
      </c>
      <c r="G118" s="12">
        <v>0</v>
      </c>
      <c r="H118" s="12">
        <v>0</v>
      </c>
      <c r="I118" s="12">
        <v>0</v>
      </c>
      <c r="J118" s="12">
        <v>990000</v>
      </c>
      <c r="K118" s="12">
        <v>4800</v>
      </c>
      <c r="L118" s="12">
        <v>2790103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9271462</v>
      </c>
      <c r="S118" s="12">
        <v>934800</v>
      </c>
      <c r="T118" s="12">
        <v>888000</v>
      </c>
      <c r="U118" s="12">
        <v>0</v>
      </c>
      <c r="V118" s="46">
        <v>0</v>
      </c>
    </row>
    <row r="119" spans="1:22" ht="12.75">
      <c r="A119" s="43" t="s">
        <v>204</v>
      </c>
      <c r="B119" s="12">
        <v>0</v>
      </c>
      <c r="C119" s="12">
        <v>54</v>
      </c>
      <c r="D119" s="12">
        <v>71487</v>
      </c>
      <c r="E119" s="12">
        <v>0</v>
      </c>
      <c r="F119" s="12">
        <v>5397120</v>
      </c>
      <c r="G119" s="12">
        <v>0</v>
      </c>
      <c r="H119" s="12">
        <v>0</v>
      </c>
      <c r="I119" s="12">
        <v>0</v>
      </c>
      <c r="J119" s="12">
        <v>7714860</v>
      </c>
      <c r="K119" s="12">
        <v>11875</v>
      </c>
      <c r="L119" s="12">
        <v>5473282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2169970</v>
      </c>
      <c r="S119" s="12">
        <v>1680000</v>
      </c>
      <c r="T119" s="12">
        <v>0</v>
      </c>
      <c r="U119" s="12">
        <v>16000</v>
      </c>
      <c r="V119" s="46">
        <v>0</v>
      </c>
    </row>
    <row r="120" spans="1:22" ht="12.75">
      <c r="A120" s="36" t="s">
        <v>206</v>
      </c>
      <c r="B120" s="22">
        <f>SUM(B121:B124)</f>
        <v>0</v>
      </c>
      <c r="C120" s="22">
        <f aca="true" t="shared" si="42" ref="C120:V120">SUM(C121:C124)</f>
        <v>0.013856750917838539</v>
      </c>
      <c r="D120" s="22">
        <f t="shared" si="42"/>
        <v>464.45629226256455</v>
      </c>
      <c r="E120" s="22">
        <f t="shared" si="42"/>
        <v>0</v>
      </c>
      <c r="F120" s="22">
        <f t="shared" si="42"/>
        <v>1844.398956284685</v>
      </c>
      <c r="G120" s="22">
        <f t="shared" si="42"/>
        <v>0</v>
      </c>
      <c r="H120" s="22">
        <f t="shared" si="42"/>
        <v>0</v>
      </c>
      <c r="I120" s="22">
        <f t="shared" si="42"/>
        <v>0</v>
      </c>
      <c r="J120" s="22">
        <f t="shared" si="42"/>
        <v>6840.904</v>
      </c>
      <c r="K120" s="22">
        <f t="shared" si="42"/>
        <v>2.573894492753623</v>
      </c>
      <c r="L120" s="22">
        <f t="shared" si="42"/>
        <v>1101.6366399091296</v>
      </c>
      <c r="M120" s="22">
        <f t="shared" si="42"/>
        <v>0</v>
      </c>
      <c r="N120" s="22">
        <f t="shared" si="42"/>
        <v>0</v>
      </c>
      <c r="O120" s="22">
        <f t="shared" si="42"/>
        <v>0</v>
      </c>
      <c r="P120" s="22">
        <f t="shared" si="42"/>
        <v>0</v>
      </c>
      <c r="Q120" s="22">
        <f t="shared" si="42"/>
        <v>0</v>
      </c>
      <c r="R120" s="22">
        <f t="shared" si="42"/>
        <v>5740.350985262263</v>
      </c>
      <c r="S120" s="22">
        <f t="shared" si="42"/>
        <v>2023.1999999999998</v>
      </c>
      <c r="T120" s="22">
        <f t="shared" si="42"/>
        <v>622.1939979022626</v>
      </c>
      <c r="U120" s="22">
        <f t="shared" si="42"/>
        <v>36.06084143935706</v>
      </c>
      <c r="V120" s="56">
        <f t="shared" si="42"/>
        <v>0</v>
      </c>
    </row>
    <row r="121" spans="1:22" ht="12.75">
      <c r="A121" s="41" t="s">
        <v>201</v>
      </c>
      <c r="B121" s="23">
        <f>IF(B111=0,0,B116/B111)</f>
        <v>0</v>
      </c>
      <c r="C121" s="23">
        <f aca="true" t="shared" si="43" ref="C121:V121">IF(C111=0,0,C116/C111)</f>
        <v>0.0009476600087476309</v>
      </c>
      <c r="D121" s="23">
        <f t="shared" si="43"/>
        <v>9.138505701299737</v>
      </c>
      <c r="E121" s="23">
        <f t="shared" si="43"/>
        <v>0</v>
      </c>
      <c r="F121" s="23">
        <f t="shared" si="43"/>
        <v>270.48344854444554</v>
      </c>
      <c r="G121" s="23">
        <f t="shared" si="43"/>
        <v>0</v>
      </c>
      <c r="H121" s="23">
        <f t="shared" si="43"/>
        <v>0</v>
      </c>
      <c r="I121" s="23">
        <f t="shared" si="43"/>
        <v>0</v>
      </c>
      <c r="J121" s="23">
        <f t="shared" si="43"/>
        <v>649.44</v>
      </c>
      <c r="K121" s="23">
        <f t="shared" si="43"/>
        <v>0.46101449275362316</v>
      </c>
      <c r="L121" s="23">
        <f t="shared" si="43"/>
        <v>194.14774244447142</v>
      </c>
      <c r="M121" s="23">
        <f t="shared" si="43"/>
        <v>0</v>
      </c>
      <c r="N121" s="23">
        <f t="shared" si="43"/>
        <v>0</v>
      </c>
      <c r="O121" s="23">
        <f t="shared" si="43"/>
        <v>0</v>
      </c>
      <c r="P121" s="23">
        <f t="shared" si="43"/>
        <v>0</v>
      </c>
      <c r="Q121" s="23">
        <f t="shared" si="43"/>
        <v>0</v>
      </c>
      <c r="R121" s="23">
        <f t="shared" si="43"/>
        <v>3849.497307880568</v>
      </c>
      <c r="S121" s="23">
        <f t="shared" si="43"/>
        <v>372.24</v>
      </c>
      <c r="T121" s="23">
        <f t="shared" si="43"/>
        <v>22.19399790226256</v>
      </c>
      <c r="U121" s="23">
        <f t="shared" si="43"/>
        <v>7.1000388651379716</v>
      </c>
      <c r="V121" s="57">
        <f t="shared" si="43"/>
        <v>0</v>
      </c>
    </row>
    <row r="122" spans="1:22" ht="12.75">
      <c r="A122" s="43" t="s">
        <v>202</v>
      </c>
      <c r="B122" s="24">
        <f>IF(B112=0,0,B117/B112)</f>
        <v>0</v>
      </c>
      <c r="C122" s="24">
        <f aca="true" t="shared" si="44" ref="C122:V122">IF(C112=0,0,C117/C112)</f>
        <v>0.005090909090909091</v>
      </c>
      <c r="D122" s="24">
        <f t="shared" si="44"/>
        <v>0</v>
      </c>
      <c r="E122" s="24">
        <f t="shared" si="44"/>
        <v>0</v>
      </c>
      <c r="F122" s="24">
        <f t="shared" si="44"/>
        <v>304.56</v>
      </c>
      <c r="G122" s="24">
        <f t="shared" si="44"/>
        <v>0</v>
      </c>
      <c r="H122" s="24">
        <f t="shared" si="44"/>
        <v>0</v>
      </c>
      <c r="I122" s="24">
        <f t="shared" si="44"/>
        <v>0</v>
      </c>
      <c r="J122" s="24">
        <f t="shared" si="44"/>
        <v>2709.52</v>
      </c>
      <c r="K122" s="24">
        <f t="shared" si="44"/>
        <v>0.77888</v>
      </c>
      <c r="L122" s="24">
        <f t="shared" si="44"/>
        <v>372.8286775106082</v>
      </c>
      <c r="M122" s="24">
        <f t="shared" si="44"/>
        <v>0</v>
      </c>
      <c r="N122" s="24">
        <f t="shared" si="44"/>
        <v>0</v>
      </c>
      <c r="O122" s="24">
        <f t="shared" si="44"/>
        <v>0</v>
      </c>
      <c r="P122" s="24">
        <f t="shared" si="44"/>
        <v>0</v>
      </c>
      <c r="Q122" s="24">
        <f t="shared" si="44"/>
        <v>0</v>
      </c>
      <c r="R122" s="24">
        <f t="shared" si="44"/>
        <v>0</v>
      </c>
      <c r="S122" s="24">
        <f t="shared" si="44"/>
        <v>343.56</v>
      </c>
      <c r="T122" s="24">
        <f t="shared" si="44"/>
        <v>0</v>
      </c>
      <c r="U122" s="24">
        <f t="shared" si="44"/>
        <v>1.7499182204775925</v>
      </c>
      <c r="V122" s="58">
        <f t="shared" si="44"/>
        <v>0</v>
      </c>
    </row>
    <row r="123" spans="1:22" ht="25.5">
      <c r="A123" s="43" t="s">
        <v>203</v>
      </c>
      <c r="B123" s="24">
        <f>IF(B113=0,0,B118/B113)</f>
        <v>0</v>
      </c>
      <c r="C123" s="24">
        <f aca="true" t="shared" si="45" ref="C123:V123">IF(C113=0,0,C118/C113)</f>
        <v>0.002909090909090909</v>
      </c>
      <c r="D123" s="24">
        <f t="shared" si="45"/>
        <v>454.3177865612648</v>
      </c>
      <c r="E123" s="24">
        <f t="shared" si="45"/>
        <v>0</v>
      </c>
      <c r="F123" s="24">
        <f t="shared" si="45"/>
        <v>369.8355077402395</v>
      </c>
      <c r="G123" s="24">
        <f t="shared" si="45"/>
        <v>0</v>
      </c>
      <c r="H123" s="24">
        <f t="shared" si="45"/>
        <v>0</v>
      </c>
      <c r="I123" s="24">
        <f t="shared" si="45"/>
        <v>0</v>
      </c>
      <c r="J123" s="24">
        <f t="shared" si="45"/>
        <v>396</v>
      </c>
      <c r="K123" s="24">
        <f t="shared" si="45"/>
        <v>0.384</v>
      </c>
      <c r="L123" s="24">
        <f t="shared" si="45"/>
        <v>208.55905217521303</v>
      </c>
      <c r="M123" s="24">
        <f t="shared" si="45"/>
        <v>0</v>
      </c>
      <c r="N123" s="24">
        <f t="shared" si="45"/>
        <v>0</v>
      </c>
      <c r="O123" s="24">
        <f t="shared" si="45"/>
        <v>0</v>
      </c>
      <c r="P123" s="24">
        <f t="shared" si="45"/>
        <v>0</v>
      </c>
      <c r="Q123" s="24">
        <f t="shared" si="45"/>
        <v>0</v>
      </c>
      <c r="R123" s="24">
        <f t="shared" si="45"/>
        <v>907.6321096426823</v>
      </c>
      <c r="S123" s="24">
        <f t="shared" si="45"/>
        <v>467.4</v>
      </c>
      <c r="T123" s="24">
        <f t="shared" si="45"/>
        <v>600</v>
      </c>
      <c r="U123" s="24">
        <f t="shared" si="45"/>
        <v>0</v>
      </c>
      <c r="V123" s="58">
        <f t="shared" si="45"/>
        <v>0</v>
      </c>
    </row>
    <row r="124" spans="1:22" ht="12.75">
      <c r="A124" s="43" t="s">
        <v>204</v>
      </c>
      <c r="B124" s="24">
        <f>IF(B114=0,0,B119/B114)</f>
        <v>0</v>
      </c>
      <c r="C124" s="24">
        <f aca="true" t="shared" si="46" ref="C124:V124">IF(C114=0,0,C119/C114)</f>
        <v>0.004909090909090909</v>
      </c>
      <c r="D124" s="24">
        <f t="shared" si="46"/>
        <v>1</v>
      </c>
      <c r="E124" s="24">
        <f t="shared" si="46"/>
        <v>0</v>
      </c>
      <c r="F124" s="24">
        <f t="shared" si="46"/>
        <v>899.52</v>
      </c>
      <c r="G124" s="24">
        <f t="shared" si="46"/>
        <v>0</v>
      </c>
      <c r="H124" s="24">
        <f t="shared" si="46"/>
        <v>0</v>
      </c>
      <c r="I124" s="24">
        <f t="shared" si="46"/>
        <v>0</v>
      </c>
      <c r="J124" s="24">
        <f t="shared" si="46"/>
        <v>3085.944</v>
      </c>
      <c r="K124" s="24">
        <f t="shared" si="46"/>
        <v>0.95</v>
      </c>
      <c r="L124" s="24">
        <f t="shared" si="46"/>
        <v>326.101167778837</v>
      </c>
      <c r="M124" s="24">
        <f t="shared" si="46"/>
        <v>0</v>
      </c>
      <c r="N124" s="24">
        <f t="shared" si="46"/>
        <v>0</v>
      </c>
      <c r="O124" s="24">
        <f t="shared" si="46"/>
        <v>0</v>
      </c>
      <c r="P124" s="24">
        <f t="shared" si="46"/>
        <v>0</v>
      </c>
      <c r="Q124" s="24">
        <f t="shared" si="46"/>
        <v>0</v>
      </c>
      <c r="R124" s="24">
        <f t="shared" si="46"/>
        <v>983.2215677390122</v>
      </c>
      <c r="S124" s="24">
        <f t="shared" si="46"/>
        <v>840</v>
      </c>
      <c r="T124" s="24">
        <f t="shared" si="46"/>
        <v>0</v>
      </c>
      <c r="U124" s="24">
        <f t="shared" si="46"/>
        <v>27.210884353741495</v>
      </c>
      <c r="V124" s="58">
        <f t="shared" si="46"/>
        <v>0</v>
      </c>
    </row>
    <row r="125" spans="1:22" ht="25.5">
      <c r="A125" s="36" t="s">
        <v>207</v>
      </c>
      <c r="B125" s="25">
        <f>+B120*B111</f>
        <v>0</v>
      </c>
      <c r="C125" s="25">
        <f aca="true" t="shared" si="47" ref="C125:V125">+C120*C111</f>
        <v>570.2607272727272</v>
      </c>
      <c r="D125" s="25">
        <f t="shared" si="47"/>
        <v>11649492.722529644</v>
      </c>
      <c r="E125" s="25">
        <f t="shared" si="47"/>
        <v>0</v>
      </c>
      <c r="F125" s="25">
        <f t="shared" si="47"/>
        <v>37887643.36</v>
      </c>
      <c r="G125" s="25">
        <f t="shared" si="47"/>
        <v>0</v>
      </c>
      <c r="H125" s="25">
        <f t="shared" si="47"/>
        <v>0</v>
      </c>
      <c r="I125" s="25">
        <f t="shared" si="47"/>
        <v>0</v>
      </c>
      <c r="J125" s="25">
        <f t="shared" si="47"/>
        <v>17102260</v>
      </c>
      <c r="K125" s="25">
        <f t="shared" si="47"/>
        <v>177598.71999999997</v>
      </c>
      <c r="L125" s="25">
        <f t="shared" si="47"/>
        <v>36305537.10484528</v>
      </c>
      <c r="M125" s="25">
        <f t="shared" si="47"/>
        <v>0</v>
      </c>
      <c r="N125" s="25">
        <f t="shared" si="47"/>
        <v>0</v>
      </c>
      <c r="O125" s="25">
        <f t="shared" si="47"/>
        <v>0</v>
      </c>
      <c r="P125" s="25">
        <f t="shared" si="47"/>
        <v>0</v>
      </c>
      <c r="Q125" s="25">
        <f t="shared" si="47"/>
        <v>0</v>
      </c>
      <c r="R125" s="25">
        <f t="shared" si="47"/>
        <v>58637685.31445401</v>
      </c>
      <c r="S125" s="25">
        <f t="shared" si="47"/>
        <v>4046399.9999999995</v>
      </c>
      <c r="T125" s="25">
        <f t="shared" si="47"/>
        <v>58134074</v>
      </c>
      <c r="U125" s="25">
        <f t="shared" si="47"/>
        <v>2783536.3507039715</v>
      </c>
      <c r="V125" s="59">
        <f t="shared" si="47"/>
        <v>0</v>
      </c>
    </row>
    <row r="126" spans="1:22" ht="25.5">
      <c r="A126" s="34" t="s">
        <v>208</v>
      </c>
      <c r="B126" s="26">
        <v>7213933</v>
      </c>
      <c r="C126" s="26">
        <v>30781147</v>
      </c>
      <c r="D126" s="26">
        <v>229212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17102260</v>
      </c>
      <c r="K126" s="26">
        <v>85685</v>
      </c>
      <c r="L126" s="26">
        <v>37869970</v>
      </c>
      <c r="M126" s="26">
        <v>4315485</v>
      </c>
      <c r="N126" s="26">
        <v>0</v>
      </c>
      <c r="O126" s="26">
        <v>0</v>
      </c>
      <c r="P126" s="26">
        <v>0</v>
      </c>
      <c r="Q126" s="26">
        <v>0</v>
      </c>
      <c r="R126" s="26">
        <v>39322615</v>
      </c>
      <c r="S126" s="26">
        <v>6731367</v>
      </c>
      <c r="T126" s="26">
        <v>5224361</v>
      </c>
      <c r="U126" s="26">
        <v>-354000</v>
      </c>
      <c r="V126" s="60">
        <v>0</v>
      </c>
    </row>
    <row r="127" spans="1:22" ht="12.75">
      <c r="A127" s="41" t="s">
        <v>209</v>
      </c>
      <c r="B127" s="11">
        <v>159110000</v>
      </c>
      <c r="C127" s="11">
        <v>105157000</v>
      </c>
      <c r="D127" s="11">
        <v>100346000</v>
      </c>
      <c r="E127" s="11">
        <v>84113000</v>
      </c>
      <c r="F127" s="11">
        <v>79067000</v>
      </c>
      <c r="G127" s="11">
        <v>44041000</v>
      </c>
      <c r="H127" s="11">
        <v>189937000</v>
      </c>
      <c r="I127" s="11">
        <v>252910000</v>
      </c>
      <c r="J127" s="11">
        <v>50861000</v>
      </c>
      <c r="K127" s="11">
        <v>181640000</v>
      </c>
      <c r="L127" s="11">
        <v>85818000</v>
      </c>
      <c r="M127" s="11">
        <v>35648000</v>
      </c>
      <c r="N127" s="11">
        <v>221044000</v>
      </c>
      <c r="O127" s="11">
        <v>230199000</v>
      </c>
      <c r="P127" s="11">
        <v>299711000</v>
      </c>
      <c r="Q127" s="11">
        <v>75312000</v>
      </c>
      <c r="R127" s="11">
        <v>312298000</v>
      </c>
      <c r="S127" s="11">
        <v>48789000</v>
      </c>
      <c r="T127" s="11">
        <v>259653000</v>
      </c>
      <c r="U127" s="11">
        <v>445036000</v>
      </c>
      <c r="V127" s="45">
        <v>178734000</v>
      </c>
    </row>
    <row r="128" spans="1:22" ht="12.75">
      <c r="A128" s="61" t="s">
        <v>210</v>
      </c>
      <c r="B128" s="62" t="str">
        <f>IF(B11&gt;0,"Funded","Unfunded")</f>
        <v>Funded</v>
      </c>
      <c r="C128" s="62" t="str">
        <f aca="true" t="shared" si="48" ref="C128:V128">IF(C11&gt;0,"Funded","Unfunded")</f>
        <v>Unfunded</v>
      </c>
      <c r="D128" s="62" t="str">
        <f t="shared" si="48"/>
        <v>Unfunded</v>
      </c>
      <c r="E128" s="62" t="str">
        <f t="shared" si="48"/>
        <v>Funded</v>
      </c>
      <c r="F128" s="62" t="str">
        <f t="shared" si="48"/>
        <v>Unfunded</v>
      </c>
      <c r="G128" s="62" t="str">
        <f t="shared" si="48"/>
        <v>Funded</v>
      </c>
      <c r="H128" s="62" t="str">
        <f t="shared" si="48"/>
        <v>Unfunded</v>
      </c>
      <c r="I128" s="62" t="str">
        <f t="shared" si="48"/>
        <v>Unfunded</v>
      </c>
      <c r="J128" s="62" t="str">
        <f t="shared" si="48"/>
        <v>Funded</v>
      </c>
      <c r="K128" s="62" t="str">
        <f t="shared" si="48"/>
        <v>Funded</v>
      </c>
      <c r="L128" s="62" t="str">
        <f t="shared" si="48"/>
        <v>Funded</v>
      </c>
      <c r="M128" s="62" t="str">
        <f t="shared" si="48"/>
        <v>Unfunded</v>
      </c>
      <c r="N128" s="62" t="str">
        <f t="shared" si="48"/>
        <v>Funded</v>
      </c>
      <c r="O128" s="62" t="str">
        <f t="shared" si="48"/>
        <v>Unfunded</v>
      </c>
      <c r="P128" s="62" t="str">
        <f t="shared" si="48"/>
        <v>Funded</v>
      </c>
      <c r="Q128" s="62" t="str">
        <f t="shared" si="48"/>
        <v>Unfunded</v>
      </c>
      <c r="R128" s="62" t="str">
        <f t="shared" si="48"/>
        <v>Funded</v>
      </c>
      <c r="S128" s="62" t="str">
        <f t="shared" si="48"/>
        <v>Unfunded</v>
      </c>
      <c r="T128" s="62" t="str">
        <f t="shared" si="48"/>
        <v>Funded</v>
      </c>
      <c r="U128" s="62" t="str">
        <f t="shared" si="48"/>
        <v>Unfunded</v>
      </c>
      <c r="V128" s="63" t="str">
        <f t="shared" si="48"/>
        <v>Unfunded</v>
      </c>
    </row>
    <row r="129" spans="1:22" ht="12.75" hidden="1">
      <c r="A129" s="1" t="s">
        <v>211</v>
      </c>
      <c r="B129" s="12">
        <v>63198183</v>
      </c>
      <c r="C129" s="12">
        <v>312012</v>
      </c>
      <c r="D129" s="12">
        <v>168411468</v>
      </c>
      <c r="E129" s="12">
        <v>75341892</v>
      </c>
      <c r="F129" s="12">
        <v>365916000</v>
      </c>
      <c r="G129" s="12">
        <v>68202624</v>
      </c>
      <c r="H129" s="12">
        <v>946215480</v>
      </c>
      <c r="I129" s="12">
        <v>40797790</v>
      </c>
      <c r="J129" s="12">
        <v>198968367</v>
      </c>
      <c r="K129" s="12">
        <v>1196600784</v>
      </c>
      <c r="L129" s="12">
        <v>845937963</v>
      </c>
      <c r="M129" s="12">
        <v>102807492</v>
      </c>
      <c r="N129" s="12">
        <v>434460337</v>
      </c>
      <c r="O129" s="12">
        <v>36116000</v>
      </c>
      <c r="P129" s="12">
        <v>1467036</v>
      </c>
      <c r="Q129" s="12">
        <v>172695996</v>
      </c>
      <c r="R129" s="12">
        <v>1132192207</v>
      </c>
      <c r="S129" s="12">
        <v>193687000</v>
      </c>
      <c r="T129" s="12">
        <v>183250593</v>
      </c>
      <c r="U129" s="12">
        <v>127967988</v>
      </c>
      <c r="V129" s="12">
        <v>1950004</v>
      </c>
    </row>
    <row r="130" spans="1:22" ht="12.75" hidden="1">
      <c r="A130" s="1" t="s">
        <v>212</v>
      </c>
      <c r="B130" s="12">
        <v>26579519</v>
      </c>
      <c r="C130" s="12">
        <v>271051474</v>
      </c>
      <c r="D130" s="12">
        <v>146032619</v>
      </c>
      <c r="E130" s="12">
        <v>78480623</v>
      </c>
      <c r="F130" s="12">
        <v>305174158</v>
      </c>
      <c r="G130" s="12">
        <v>99584378</v>
      </c>
      <c r="H130" s="12">
        <v>872361857</v>
      </c>
      <c r="I130" s="12">
        <v>8000000</v>
      </c>
      <c r="J130" s="12">
        <v>172372184</v>
      </c>
      <c r="K130" s="12">
        <v>1142625285</v>
      </c>
      <c r="L130" s="12">
        <v>781751822</v>
      </c>
      <c r="M130" s="12">
        <v>77987587</v>
      </c>
      <c r="N130" s="12">
        <v>2743000</v>
      </c>
      <c r="O130" s="12">
        <v>21278000</v>
      </c>
      <c r="P130" s="12">
        <v>0</v>
      </c>
      <c r="Q130" s="12">
        <v>164579000</v>
      </c>
      <c r="R130" s="12">
        <v>971939046</v>
      </c>
      <c r="S130" s="12">
        <v>129566347</v>
      </c>
      <c r="T130" s="12">
        <v>153327281</v>
      </c>
      <c r="U130" s="12">
        <v>129927000</v>
      </c>
      <c r="V130" s="12">
        <v>212000</v>
      </c>
    </row>
    <row r="131" spans="1:22" ht="12.75" hidden="1">
      <c r="A131" s="1" t="s">
        <v>213</v>
      </c>
      <c r="B131" s="12">
        <v>51915999</v>
      </c>
      <c r="C131" s="12">
        <v>24423202</v>
      </c>
      <c r="D131" s="12">
        <v>11625601</v>
      </c>
      <c r="E131" s="12">
        <v>30877526</v>
      </c>
      <c r="F131" s="12">
        <v>27570239</v>
      </c>
      <c r="G131" s="12">
        <v>8637000</v>
      </c>
      <c r="H131" s="12">
        <v>87301682</v>
      </c>
      <c r="I131" s="12">
        <v>30797790</v>
      </c>
      <c r="J131" s="12">
        <v>32492926</v>
      </c>
      <c r="K131" s="12">
        <v>71112332</v>
      </c>
      <c r="L131" s="12">
        <v>65550206</v>
      </c>
      <c r="M131" s="12">
        <v>19431204</v>
      </c>
      <c r="N131" s="12">
        <v>92279000</v>
      </c>
      <c r="O131" s="12">
        <v>23433150</v>
      </c>
      <c r="P131" s="12">
        <v>1576220</v>
      </c>
      <c r="Q131" s="12">
        <v>8416930</v>
      </c>
      <c r="R131" s="12">
        <v>148689011</v>
      </c>
      <c r="S131" s="12">
        <v>64123254</v>
      </c>
      <c r="T131" s="12">
        <v>31423308</v>
      </c>
      <c r="U131" s="12">
        <v>15961000</v>
      </c>
      <c r="V131" s="12">
        <v>1738000</v>
      </c>
    </row>
    <row r="132" spans="1:22" ht="12.75" hidden="1">
      <c r="A132" s="1" t="s">
        <v>214</v>
      </c>
      <c r="B132" s="12">
        <v>35593</v>
      </c>
      <c r="C132" s="12">
        <v>-5964000</v>
      </c>
      <c r="D132" s="12">
        <v>0</v>
      </c>
      <c r="E132" s="12">
        <v>13646691</v>
      </c>
      <c r="F132" s="12">
        <v>18069000</v>
      </c>
      <c r="G132" s="12">
        <v>7700000</v>
      </c>
      <c r="H132" s="12">
        <v>28534000</v>
      </c>
      <c r="I132" s="12">
        <v>9718000</v>
      </c>
      <c r="J132" s="12">
        <v>25623269</v>
      </c>
      <c r="K132" s="12">
        <v>20305</v>
      </c>
      <c r="L132" s="12">
        <v>323350167</v>
      </c>
      <c r="M132" s="12">
        <v>95587</v>
      </c>
      <c r="N132" s="12">
        <v>40000000</v>
      </c>
      <c r="O132" s="12">
        <v>124660037</v>
      </c>
      <c r="P132" s="12">
        <v>501616260</v>
      </c>
      <c r="Q132" s="12">
        <v>0</v>
      </c>
      <c r="R132" s="12">
        <v>151472715</v>
      </c>
      <c r="S132" s="12">
        <v>0</v>
      </c>
      <c r="T132" s="12">
        <v>56857406</v>
      </c>
      <c r="U132" s="12">
        <v>0</v>
      </c>
      <c r="V132" s="12">
        <v>5658380</v>
      </c>
    </row>
    <row r="133" spans="1:22" ht="12.75" hidden="1">
      <c r="A133" s="1" t="s">
        <v>215</v>
      </c>
      <c r="B133" s="12">
        <v>31008</v>
      </c>
      <c r="C133" s="12">
        <v>77213000</v>
      </c>
      <c r="D133" s="12">
        <v>0</v>
      </c>
      <c r="E133" s="12">
        <v>34860243</v>
      </c>
      <c r="F133" s="12">
        <v>78007000</v>
      </c>
      <c r="G133" s="12">
        <v>29473727</v>
      </c>
      <c r="H133" s="12">
        <v>222482000</v>
      </c>
      <c r="I133" s="12">
        <v>80000000</v>
      </c>
      <c r="J133" s="12">
        <v>16437843</v>
      </c>
      <c r="K133" s="12">
        <v>218595066</v>
      </c>
      <c r="L133" s="12">
        <v>66872029</v>
      </c>
      <c r="M133" s="12">
        <v>33978197</v>
      </c>
      <c r="N133" s="12">
        <v>0</v>
      </c>
      <c r="O133" s="12">
        <v>353275000</v>
      </c>
      <c r="P133" s="12">
        <v>61038769</v>
      </c>
      <c r="Q133" s="12">
        <v>0</v>
      </c>
      <c r="R133" s="12">
        <v>168000000</v>
      </c>
      <c r="S133" s="12">
        <v>0</v>
      </c>
      <c r="T133" s="12">
        <v>30504000</v>
      </c>
      <c r="U133" s="12">
        <v>0</v>
      </c>
      <c r="V133" s="12">
        <v>7350000</v>
      </c>
    </row>
    <row r="134" spans="1:22" ht="12.75" hidden="1">
      <c r="A134" s="1" t="s">
        <v>216</v>
      </c>
      <c r="B134" s="12">
        <v>100722</v>
      </c>
      <c r="C134" s="12">
        <v>132371000</v>
      </c>
      <c r="D134" s="12">
        <v>0</v>
      </c>
      <c r="E134" s="12">
        <v>85101975</v>
      </c>
      <c r="F134" s="12">
        <v>53940000</v>
      </c>
      <c r="G134" s="12">
        <v>39715663</v>
      </c>
      <c r="H134" s="12">
        <v>153487000</v>
      </c>
      <c r="I134" s="12">
        <v>0</v>
      </c>
      <c r="J134" s="12">
        <v>58147385</v>
      </c>
      <c r="K134" s="12">
        <v>137945004</v>
      </c>
      <c r="L134" s="12">
        <v>35134377</v>
      </c>
      <c r="M134" s="12">
        <v>27782000</v>
      </c>
      <c r="N134" s="12">
        <v>0</v>
      </c>
      <c r="O134" s="12">
        <v>30508000</v>
      </c>
      <c r="P134" s="12">
        <v>0</v>
      </c>
      <c r="Q134" s="12">
        <v>0</v>
      </c>
      <c r="R134" s="12">
        <v>53407509</v>
      </c>
      <c r="S134" s="12">
        <v>0</v>
      </c>
      <c r="T134" s="12">
        <v>35211414</v>
      </c>
      <c r="U134" s="12">
        <v>0</v>
      </c>
      <c r="V134" s="12">
        <v>0</v>
      </c>
    </row>
    <row r="135" spans="1:22" ht="12.75" hidden="1">
      <c r="A135" s="1" t="s">
        <v>217</v>
      </c>
      <c r="B135" s="12">
        <v>0</v>
      </c>
      <c r="C135" s="12">
        <v>21498000</v>
      </c>
      <c r="D135" s="12">
        <v>0</v>
      </c>
      <c r="E135" s="12">
        <v>24448033</v>
      </c>
      <c r="F135" s="12">
        <v>500000</v>
      </c>
      <c r="G135" s="12">
        <v>0</v>
      </c>
      <c r="H135" s="12">
        <v>10456000</v>
      </c>
      <c r="I135" s="12">
        <v>20000000</v>
      </c>
      <c r="J135" s="12">
        <v>0</v>
      </c>
      <c r="K135" s="12">
        <v>85892329</v>
      </c>
      <c r="L135" s="12">
        <v>18581638</v>
      </c>
      <c r="M135" s="12">
        <v>2409750</v>
      </c>
      <c r="N135" s="12">
        <v>0</v>
      </c>
      <c r="O135" s="12">
        <v>14414000</v>
      </c>
      <c r="P135" s="12">
        <v>13724143</v>
      </c>
      <c r="Q135" s="12">
        <v>0</v>
      </c>
      <c r="R135" s="12">
        <v>15961032</v>
      </c>
      <c r="S135" s="12">
        <v>0</v>
      </c>
      <c r="T135" s="12">
        <v>4452481</v>
      </c>
      <c r="U135" s="12">
        <v>0</v>
      </c>
      <c r="V135" s="12">
        <v>0</v>
      </c>
    </row>
    <row r="136" spans="1:22" ht="12.75" hidden="1">
      <c r="A136" s="1" t="s">
        <v>218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3500000</v>
      </c>
      <c r="K136" s="12">
        <v>0</v>
      </c>
      <c r="L136" s="12">
        <v>0</v>
      </c>
      <c r="M136" s="12">
        <v>0</v>
      </c>
      <c r="N136" s="12">
        <v>0</v>
      </c>
      <c r="O136" s="12">
        <v>59869000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128000</v>
      </c>
    </row>
    <row r="137" spans="1:22" ht="12.75" hidden="1">
      <c r="A137" s="1" t="s">
        <v>219</v>
      </c>
      <c r="B137" s="12">
        <v>0</v>
      </c>
      <c r="C137" s="12">
        <v>12955490</v>
      </c>
      <c r="D137" s="12">
        <v>44500400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97017622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1102630</v>
      </c>
      <c r="S137" s="12">
        <v>1400000</v>
      </c>
      <c r="T137" s="12">
        <v>0</v>
      </c>
      <c r="U137" s="12">
        <v>0</v>
      </c>
      <c r="V137" s="12">
        <v>0</v>
      </c>
    </row>
    <row r="138" spans="1:22" ht="25.5" hidden="1">
      <c r="A138" s="1" t="s">
        <v>220</v>
      </c>
      <c r="B138" s="12">
        <v>131156503</v>
      </c>
      <c r="C138" s="12">
        <v>300307922</v>
      </c>
      <c r="D138" s="12">
        <v>191113974</v>
      </c>
      <c r="E138" s="12">
        <v>127093013</v>
      </c>
      <c r="F138" s="12">
        <v>323614044</v>
      </c>
      <c r="G138" s="12">
        <v>102349582</v>
      </c>
      <c r="H138" s="12">
        <v>1068507257</v>
      </c>
      <c r="I138" s="12">
        <v>334534045</v>
      </c>
      <c r="J138" s="12">
        <v>161405406</v>
      </c>
      <c r="K138" s="12">
        <v>1096797249</v>
      </c>
      <c r="L138" s="12">
        <v>700204862</v>
      </c>
      <c r="M138" s="12">
        <v>129782706</v>
      </c>
      <c r="N138" s="12">
        <v>189163853</v>
      </c>
      <c r="O138" s="12">
        <v>130817740</v>
      </c>
      <c r="P138" s="12">
        <v>546823750</v>
      </c>
      <c r="Q138" s="12">
        <v>232851050</v>
      </c>
      <c r="R138" s="12">
        <v>1062486198</v>
      </c>
      <c r="S138" s="12">
        <v>142168571</v>
      </c>
      <c r="T138" s="12">
        <v>283905071</v>
      </c>
      <c r="U138" s="12">
        <v>204958000</v>
      </c>
      <c r="V138" s="12">
        <v>89710790</v>
      </c>
    </row>
    <row r="139" spans="1:22" ht="12.75" hidden="1">
      <c r="A139" s="1" t="s">
        <v>221</v>
      </c>
      <c r="B139" s="12">
        <v>0</v>
      </c>
      <c r="C139" s="12">
        <v>41908495</v>
      </c>
      <c r="D139" s="12">
        <v>0</v>
      </c>
      <c r="E139" s="12">
        <v>27759352</v>
      </c>
      <c r="F139" s="12">
        <v>40080984</v>
      </c>
      <c r="G139" s="12">
        <v>12161306</v>
      </c>
      <c r="H139" s="12">
        <v>91043078</v>
      </c>
      <c r="I139" s="12">
        <v>0</v>
      </c>
      <c r="J139" s="12">
        <v>37939823</v>
      </c>
      <c r="K139" s="12">
        <v>135884184</v>
      </c>
      <c r="L139" s="12">
        <v>5195070</v>
      </c>
      <c r="M139" s="12">
        <v>2355402</v>
      </c>
      <c r="N139" s="12">
        <v>0</v>
      </c>
      <c r="O139" s="12">
        <v>0</v>
      </c>
      <c r="P139" s="12">
        <v>134620</v>
      </c>
      <c r="Q139" s="12">
        <v>24022764</v>
      </c>
      <c r="R139" s="12">
        <v>76005062</v>
      </c>
      <c r="S139" s="12">
        <v>0</v>
      </c>
      <c r="T139" s="12">
        <v>13175000</v>
      </c>
      <c r="U139" s="12">
        <v>25090000</v>
      </c>
      <c r="V139" s="12">
        <v>0</v>
      </c>
    </row>
    <row r="140" spans="1:22" ht="12.75" hidden="1">
      <c r="A140" s="1" t="s">
        <v>222</v>
      </c>
      <c r="B140" s="12">
        <v>115587815</v>
      </c>
      <c r="C140" s="12">
        <v>78800376</v>
      </c>
      <c r="D140" s="12">
        <v>73843855</v>
      </c>
      <c r="E140" s="12">
        <v>69572055</v>
      </c>
      <c r="F140" s="12">
        <v>27670406</v>
      </c>
      <c r="G140" s="12">
        <v>35441719</v>
      </c>
      <c r="H140" s="12">
        <v>144311426</v>
      </c>
      <c r="I140" s="12">
        <v>22284875</v>
      </c>
      <c r="J140" s="12">
        <v>55304064</v>
      </c>
      <c r="K140" s="12">
        <v>189865607</v>
      </c>
      <c r="L140" s="12">
        <v>155494387</v>
      </c>
      <c r="M140" s="12">
        <v>33327557</v>
      </c>
      <c r="N140" s="12">
        <v>123888647</v>
      </c>
      <c r="O140" s="12">
        <v>127356554</v>
      </c>
      <c r="P140" s="12">
        <v>59584874</v>
      </c>
      <c r="Q140" s="12">
        <v>38764231</v>
      </c>
      <c r="R140" s="12">
        <v>276424072</v>
      </c>
      <c r="S140" s="12">
        <v>57603183</v>
      </c>
      <c r="T140" s="12">
        <v>134405837</v>
      </c>
      <c r="U140" s="12">
        <v>122310000</v>
      </c>
      <c r="V140" s="12">
        <v>87755659</v>
      </c>
    </row>
    <row r="141" spans="1:22" ht="12.75" hidden="1">
      <c r="A141" s="1" t="s">
        <v>223</v>
      </c>
      <c r="B141" s="12">
        <v>40</v>
      </c>
      <c r="C141" s="12">
        <v>40</v>
      </c>
      <c r="D141" s="12">
        <v>40</v>
      </c>
      <c r="E141" s="12">
        <v>40</v>
      </c>
      <c r="F141" s="12">
        <v>40</v>
      </c>
      <c r="G141" s="12">
        <v>40</v>
      </c>
      <c r="H141" s="12">
        <v>40</v>
      </c>
      <c r="I141" s="12">
        <v>40</v>
      </c>
      <c r="J141" s="12">
        <v>40</v>
      </c>
      <c r="K141" s="12">
        <v>40</v>
      </c>
      <c r="L141" s="12">
        <v>40</v>
      </c>
      <c r="M141" s="12">
        <v>40</v>
      </c>
      <c r="N141" s="12">
        <v>40</v>
      </c>
      <c r="O141" s="12">
        <v>40</v>
      </c>
      <c r="P141" s="12">
        <v>40</v>
      </c>
      <c r="Q141" s="12">
        <v>40</v>
      </c>
      <c r="R141" s="12">
        <v>40</v>
      </c>
      <c r="S141" s="12">
        <v>40</v>
      </c>
      <c r="T141" s="12">
        <v>40</v>
      </c>
      <c r="U141" s="12">
        <v>40</v>
      </c>
      <c r="V141" s="12">
        <v>40</v>
      </c>
    </row>
    <row r="142" spans="1:22" ht="12.75" hidden="1">
      <c r="A142" s="1" t="s">
        <v>224</v>
      </c>
      <c r="B142" s="12">
        <v>228838013</v>
      </c>
      <c r="C142" s="12">
        <v>344676182</v>
      </c>
      <c r="D142" s="12">
        <v>223501716</v>
      </c>
      <c r="E142" s="12">
        <v>0</v>
      </c>
      <c r="F142" s="12">
        <v>378440766</v>
      </c>
      <c r="G142" s="12">
        <v>71562891</v>
      </c>
      <c r="H142" s="12">
        <v>1031083580</v>
      </c>
      <c r="I142" s="12">
        <v>300226119</v>
      </c>
      <c r="J142" s="12">
        <v>218829911</v>
      </c>
      <c r="K142" s="12">
        <v>0</v>
      </c>
      <c r="L142" s="12">
        <v>851780642</v>
      </c>
      <c r="M142" s="12">
        <v>161638610</v>
      </c>
      <c r="N142" s="12">
        <v>0</v>
      </c>
      <c r="O142" s="12">
        <v>299876400</v>
      </c>
      <c r="P142" s="12">
        <v>325207000</v>
      </c>
      <c r="Q142" s="12">
        <v>276668174</v>
      </c>
      <c r="R142" s="12">
        <v>1320401370</v>
      </c>
      <c r="S142" s="12">
        <v>0</v>
      </c>
      <c r="T142" s="12">
        <v>376113520</v>
      </c>
      <c r="U142" s="12">
        <v>918370</v>
      </c>
      <c r="V142" s="12">
        <v>176572000</v>
      </c>
    </row>
    <row r="143" spans="1:22" ht="12.75" hidden="1">
      <c r="A143" s="1" t="s">
        <v>225</v>
      </c>
      <c r="B143" s="12">
        <v>59890</v>
      </c>
      <c r="C143" s="12">
        <v>61342604</v>
      </c>
      <c r="D143" s="12">
        <v>23794348</v>
      </c>
      <c r="E143" s="12">
        <v>14592554</v>
      </c>
      <c r="F143" s="12">
        <v>42190050</v>
      </c>
      <c r="G143" s="12">
        <v>10591600</v>
      </c>
      <c r="H143" s="12">
        <v>174940721</v>
      </c>
      <c r="I143" s="12">
        <v>0</v>
      </c>
      <c r="J143" s="12">
        <v>34964085</v>
      </c>
      <c r="K143" s="12">
        <v>246762141</v>
      </c>
      <c r="L143" s="12">
        <v>227419223</v>
      </c>
      <c r="M143" s="12">
        <v>23520210</v>
      </c>
      <c r="N143" s="12">
        <v>900000</v>
      </c>
      <c r="O143" s="12">
        <v>1490000</v>
      </c>
      <c r="P143" s="12">
        <v>0</v>
      </c>
      <c r="Q143" s="12">
        <v>38197000</v>
      </c>
      <c r="R143" s="12">
        <v>389875257</v>
      </c>
      <c r="S143" s="12">
        <v>20272145</v>
      </c>
      <c r="T143" s="12">
        <v>74207473</v>
      </c>
      <c r="U143" s="12">
        <v>90956000</v>
      </c>
      <c r="V143" s="12">
        <v>0</v>
      </c>
    </row>
    <row r="144" spans="1:22" ht="12.75" hidden="1">
      <c r="A144" s="1" t="s">
        <v>226</v>
      </c>
      <c r="B144" s="12">
        <v>61090</v>
      </c>
      <c r="C144" s="12">
        <v>49391300</v>
      </c>
      <c r="D144" s="12">
        <v>22666794</v>
      </c>
      <c r="E144" s="12">
        <v>0</v>
      </c>
      <c r="F144" s="12">
        <v>44368119</v>
      </c>
      <c r="G144" s="12">
        <v>8384000</v>
      </c>
      <c r="H144" s="12">
        <v>181280565</v>
      </c>
      <c r="I144" s="12">
        <v>0</v>
      </c>
      <c r="J144" s="12">
        <v>31823023</v>
      </c>
      <c r="K144" s="12">
        <v>0</v>
      </c>
      <c r="L144" s="12">
        <v>195806049</v>
      </c>
      <c r="M144" s="12">
        <v>14993823</v>
      </c>
      <c r="N144" s="12">
        <v>0</v>
      </c>
      <c r="O144" s="12">
        <v>720000</v>
      </c>
      <c r="P144" s="12">
        <v>0</v>
      </c>
      <c r="Q144" s="12">
        <v>152854311</v>
      </c>
      <c r="R144" s="12">
        <v>329641586</v>
      </c>
      <c r="S144" s="12">
        <v>0</v>
      </c>
      <c r="T144" s="12">
        <v>73000000</v>
      </c>
      <c r="U144" s="12">
        <v>272884</v>
      </c>
      <c r="V144" s="12">
        <v>0</v>
      </c>
    </row>
    <row r="145" spans="1:22" ht="12.75" hidden="1">
      <c r="A145" s="1" t="s">
        <v>227</v>
      </c>
      <c r="B145" s="12">
        <v>24511025</v>
      </c>
      <c r="C145" s="12">
        <v>148351680</v>
      </c>
      <c r="D145" s="12">
        <v>80539570</v>
      </c>
      <c r="E145" s="12">
        <v>37786404</v>
      </c>
      <c r="F145" s="12">
        <v>205069546</v>
      </c>
      <c r="G145" s="12">
        <v>49432341</v>
      </c>
      <c r="H145" s="12">
        <v>356604317</v>
      </c>
      <c r="I145" s="12">
        <v>0</v>
      </c>
      <c r="J145" s="12">
        <v>84104060</v>
      </c>
      <c r="K145" s="12">
        <v>600645962</v>
      </c>
      <c r="L145" s="12">
        <v>381370007</v>
      </c>
      <c r="M145" s="12">
        <v>32823075</v>
      </c>
      <c r="N145" s="12">
        <v>0</v>
      </c>
      <c r="O145" s="12">
        <v>0</v>
      </c>
      <c r="P145" s="12">
        <v>0</v>
      </c>
      <c r="Q145" s="12">
        <v>89479000</v>
      </c>
      <c r="R145" s="12">
        <v>565107519</v>
      </c>
      <c r="S145" s="12">
        <v>71080000</v>
      </c>
      <c r="T145" s="12">
        <v>50689070</v>
      </c>
      <c r="U145" s="12">
        <v>0</v>
      </c>
      <c r="V145" s="12">
        <v>0</v>
      </c>
    </row>
    <row r="146" spans="1:22" ht="12.75" hidden="1">
      <c r="A146" s="1" t="s">
        <v>228</v>
      </c>
      <c r="B146" s="12">
        <v>23126193</v>
      </c>
      <c r="C146" s="12">
        <v>126980535</v>
      </c>
      <c r="D146" s="12">
        <v>71626636</v>
      </c>
      <c r="E146" s="12">
        <v>0</v>
      </c>
      <c r="F146" s="12">
        <v>168363315</v>
      </c>
      <c r="G146" s="12">
        <v>31870520</v>
      </c>
      <c r="H146" s="12">
        <v>334836255</v>
      </c>
      <c r="I146" s="12">
        <v>0</v>
      </c>
      <c r="J146" s="12">
        <v>70070444</v>
      </c>
      <c r="K146" s="12">
        <v>0</v>
      </c>
      <c r="L146" s="12">
        <v>343704715</v>
      </c>
      <c r="M146" s="12">
        <v>44302894</v>
      </c>
      <c r="N146" s="12">
        <v>0</v>
      </c>
      <c r="O146" s="12">
        <v>0</v>
      </c>
      <c r="P146" s="12">
        <v>0</v>
      </c>
      <c r="Q146" s="12">
        <v>72859578</v>
      </c>
      <c r="R146" s="12">
        <v>525034224</v>
      </c>
      <c r="S146" s="12">
        <v>0</v>
      </c>
      <c r="T146" s="12">
        <v>36896103</v>
      </c>
      <c r="U146" s="12">
        <v>0</v>
      </c>
      <c r="V146" s="12">
        <v>0</v>
      </c>
    </row>
    <row r="147" spans="1:22" ht="12.75" hidden="1">
      <c r="A147" s="1" t="s">
        <v>229</v>
      </c>
      <c r="B147" s="12">
        <v>2657051</v>
      </c>
      <c r="C147" s="12">
        <v>24401277</v>
      </c>
      <c r="D147" s="12">
        <v>13045689</v>
      </c>
      <c r="E147" s="12">
        <v>9366799</v>
      </c>
      <c r="F147" s="12">
        <v>28334600</v>
      </c>
      <c r="G147" s="12">
        <v>22643715</v>
      </c>
      <c r="H147" s="12">
        <v>247727617</v>
      </c>
      <c r="I147" s="12">
        <v>0</v>
      </c>
      <c r="J147" s="12">
        <v>36385173</v>
      </c>
      <c r="K147" s="12">
        <v>178069353</v>
      </c>
      <c r="L147" s="12">
        <v>57789856</v>
      </c>
      <c r="M147" s="12">
        <v>10412901</v>
      </c>
      <c r="N147" s="12">
        <v>500000</v>
      </c>
      <c r="O147" s="12">
        <v>17684500</v>
      </c>
      <c r="P147" s="12">
        <v>0</v>
      </c>
      <c r="Q147" s="12">
        <v>24403000</v>
      </c>
      <c r="R147" s="12">
        <v>28744432</v>
      </c>
      <c r="S147" s="12">
        <v>20967000</v>
      </c>
      <c r="T147" s="12">
        <v>18664661</v>
      </c>
      <c r="U147" s="12">
        <v>30875000</v>
      </c>
      <c r="V147" s="12">
        <v>0</v>
      </c>
    </row>
    <row r="148" spans="1:22" ht="12.75" hidden="1">
      <c r="A148" s="1" t="s">
        <v>230</v>
      </c>
      <c r="B148" s="12">
        <v>1934327</v>
      </c>
      <c r="C148" s="12">
        <v>22503682</v>
      </c>
      <c r="D148" s="12">
        <v>9870000</v>
      </c>
      <c r="E148" s="12">
        <v>0</v>
      </c>
      <c r="F148" s="12">
        <v>31344223</v>
      </c>
      <c r="G148" s="12">
        <v>12586480</v>
      </c>
      <c r="H148" s="12">
        <v>177327998</v>
      </c>
      <c r="I148" s="12">
        <v>0</v>
      </c>
      <c r="J148" s="12">
        <v>50657228</v>
      </c>
      <c r="K148" s="12">
        <v>0</v>
      </c>
      <c r="L148" s="12">
        <v>49456202</v>
      </c>
      <c r="M148" s="12">
        <v>9737868</v>
      </c>
      <c r="N148" s="12">
        <v>0</v>
      </c>
      <c r="O148" s="12">
        <v>38355400</v>
      </c>
      <c r="P148" s="12">
        <v>0</v>
      </c>
      <c r="Q148" s="12">
        <v>27176910</v>
      </c>
      <c r="R148" s="12">
        <v>23249830</v>
      </c>
      <c r="S148" s="12">
        <v>0</v>
      </c>
      <c r="T148" s="12">
        <v>15314073</v>
      </c>
      <c r="U148" s="12">
        <v>6480</v>
      </c>
      <c r="V148" s="12">
        <v>0</v>
      </c>
    </row>
    <row r="149" spans="1:22" ht="12.75" hidden="1">
      <c r="A149" s="1" t="s">
        <v>231</v>
      </c>
      <c r="B149" s="12">
        <v>26384432</v>
      </c>
      <c r="C149" s="12">
        <v>269180531</v>
      </c>
      <c r="D149" s="12">
        <v>144657920</v>
      </c>
      <c r="E149" s="12">
        <v>78211227</v>
      </c>
      <c r="F149" s="12">
        <v>304322546</v>
      </c>
      <c r="G149" s="12">
        <v>99584378</v>
      </c>
      <c r="H149" s="12">
        <v>867734061</v>
      </c>
      <c r="I149" s="12">
        <v>8000000</v>
      </c>
      <c r="J149" s="12">
        <v>168801650</v>
      </c>
      <c r="K149" s="12">
        <v>1132061440</v>
      </c>
      <c r="L149" s="12">
        <v>768304148</v>
      </c>
      <c r="M149" s="12">
        <v>77326670</v>
      </c>
      <c r="N149" s="12">
        <v>2493000</v>
      </c>
      <c r="O149" s="12">
        <v>20836000</v>
      </c>
      <c r="P149" s="12">
        <v>0</v>
      </c>
      <c r="Q149" s="12">
        <v>164011000</v>
      </c>
      <c r="R149" s="12">
        <v>950063231</v>
      </c>
      <c r="S149" s="12">
        <v>128804145</v>
      </c>
      <c r="T149" s="12">
        <v>151234745</v>
      </c>
      <c r="U149" s="12">
        <v>129927000</v>
      </c>
      <c r="V149" s="12">
        <v>0</v>
      </c>
    </row>
    <row r="150" spans="1:22" ht="12.75" hidden="1">
      <c r="A150" s="1" t="s">
        <v>232</v>
      </c>
      <c r="B150" s="12">
        <v>23563922</v>
      </c>
      <c r="C150" s="12">
        <v>227314587</v>
      </c>
      <c r="D150" s="12">
        <v>116446566</v>
      </c>
      <c r="E150" s="12">
        <v>0</v>
      </c>
      <c r="F150" s="12">
        <v>277387631</v>
      </c>
      <c r="G150" s="12">
        <v>67516144</v>
      </c>
      <c r="H150" s="12">
        <v>787542933</v>
      </c>
      <c r="I150" s="12">
        <v>8000000</v>
      </c>
      <c r="J150" s="12">
        <v>179866372</v>
      </c>
      <c r="K150" s="12">
        <v>0</v>
      </c>
      <c r="L150" s="12">
        <v>675834582</v>
      </c>
      <c r="M150" s="12">
        <v>78033155</v>
      </c>
      <c r="N150" s="12">
        <v>0</v>
      </c>
      <c r="O150" s="12">
        <v>43170400</v>
      </c>
      <c r="P150" s="12">
        <v>0</v>
      </c>
      <c r="Q150" s="12">
        <v>262502754</v>
      </c>
      <c r="R150" s="12">
        <v>853975204</v>
      </c>
      <c r="S150" s="12">
        <v>0</v>
      </c>
      <c r="T150" s="12">
        <v>107618850</v>
      </c>
      <c r="U150" s="12">
        <v>287067</v>
      </c>
      <c r="V150" s="12">
        <v>0</v>
      </c>
    </row>
    <row r="151" spans="1:22" ht="12.75" hidden="1">
      <c r="A151" s="1" t="s">
        <v>233</v>
      </c>
      <c r="B151" s="12">
        <v>166498800</v>
      </c>
      <c r="C151" s="12">
        <v>111439876</v>
      </c>
      <c r="D151" s="12">
        <v>108916054</v>
      </c>
      <c r="E151" s="12">
        <v>86403000</v>
      </c>
      <c r="F151" s="12">
        <v>84123840</v>
      </c>
      <c r="G151" s="12">
        <v>48392850</v>
      </c>
      <c r="H151" s="12">
        <v>192237000</v>
      </c>
      <c r="I151" s="12">
        <v>316165170</v>
      </c>
      <c r="J151" s="12">
        <v>54299000</v>
      </c>
      <c r="K151" s="12">
        <v>184643705</v>
      </c>
      <c r="L151" s="12">
        <v>93020080</v>
      </c>
      <c r="M151" s="12">
        <v>54877000</v>
      </c>
      <c r="N151" s="12">
        <v>229530000</v>
      </c>
      <c r="O151" s="12">
        <v>237789000</v>
      </c>
      <c r="P151" s="12">
        <v>303175000</v>
      </c>
      <c r="Q151" s="12">
        <v>80612000</v>
      </c>
      <c r="R151" s="12">
        <v>376378601</v>
      </c>
      <c r="S151" s="12">
        <v>0</v>
      </c>
      <c r="T151" s="12">
        <v>274896480</v>
      </c>
      <c r="U151" s="12">
        <v>457510000</v>
      </c>
      <c r="V151" s="12">
        <v>181234000</v>
      </c>
    </row>
    <row r="152" spans="1:22" ht="12.75" hidden="1">
      <c r="A152" s="1" t="s">
        <v>234</v>
      </c>
      <c r="B152" s="12">
        <v>154022929</v>
      </c>
      <c r="C152" s="12">
        <v>97882250</v>
      </c>
      <c r="D152" s="12">
        <v>82110960</v>
      </c>
      <c r="E152" s="12">
        <v>0</v>
      </c>
      <c r="F152" s="12">
        <v>72824000</v>
      </c>
      <c r="G152" s="12">
        <v>0</v>
      </c>
      <c r="H152" s="12">
        <v>172679000</v>
      </c>
      <c r="I152" s="12">
        <v>258092000</v>
      </c>
      <c r="J152" s="12">
        <v>0</v>
      </c>
      <c r="K152" s="12">
        <v>0</v>
      </c>
      <c r="L152" s="12">
        <v>83319950</v>
      </c>
      <c r="M152" s="12">
        <v>47903000</v>
      </c>
      <c r="N152" s="12">
        <v>0</v>
      </c>
      <c r="O152" s="12">
        <v>225016000</v>
      </c>
      <c r="P152" s="12">
        <v>301595000</v>
      </c>
      <c r="Q152" s="12">
        <v>4996220</v>
      </c>
      <c r="R152" s="12">
        <v>298622000</v>
      </c>
      <c r="S152" s="12">
        <v>0</v>
      </c>
      <c r="T152" s="12">
        <v>245591000</v>
      </c>
      <c r="U152" s="12">
        <v>546529</v>
      </c>
      <c r="V152" s="12">
        <v>172664000</v>
      </c>
    </row>
    <row r="153" spans="1:22" ht="12.75" hidden="1">
      <c r="A153" s="1" t="s">
        <v>235</v>
      </c>
      <c r="B153" s="12">
        <v>0</v>
      </c>
      <c r="C153" s="12">
        <v>0</v>
      </c>
      <c r="D153" s="12">
        <v>0</v>
      </c>
      <c r="E153" s="12">
        <v>32237000</v>
      </c>
      <c r="F153" s="12">
        <v>0</v>
      </c>
      <c r="G153" s="12">
        <v>0</v>
      </c>
      <c r="H153" s="12">
        <v>181746882</v>
      </c>
      <c r="I153" s="12">
        <v>0</v>
      </c>
      <c r="J153" s="12">
        <v>0</v>
      </c>
      <c r="K153" s="12">
        <v>176034295</v>
      </c>
      <c r="L153" s="12">
        <v>72616000</v>
      </c>
      <c r="M153" s="12">
        <v>0</v>
      </c>
      <c r="N153" s="12">
        <v>0</v>
      </c>
      <c r="O153" s="12">
        <v>115486850</v>
      </c>
      <c r="P153" s="12">
        <v>0</v>
      </c>
      <c r="Q153" s="12">
        <v>0</v>
      </c>
      <c r="R153" s="12">
        <v>248522720</v>
      </c>
      <c r="S153" s="12">
        <v>0</v>
      </c>
      <c r="T153" s="12">
        <v>144632520</v>
      </c>
      <c r="U153" s="12">
        <v>0</v>
      </c>
      <c r="V153" s="12">
        <v>14875000</v>
      </c>
    </row>
    <row r="154" spans="1:22" ht="12.75" hidden="1">
      <c r="A154" s="1" t="s">
        <v>236</v>
      </c>
      <c r="B154" s="12">
        <v>20147</v>
      </c>
      <c r="C154" s="12">
        <v>38871300</v>
      </c>
      <c r="D154" s="12">
        <v>80622040</v>
      </c>
      <c r="E154" s="12">
        <v>0</v>
      </c>
      <c r="F154" s="12">
        <v>0</v>
      </c>
      <c r="G154" s="12">
        <v>0</v>
      </c>
      <c r="H154" s="12">
        <v>106238000</v>
      </c>
      <c r="I154" s="12">
        <v>0</v>
      </c>
      <c r="J154" s="12">
        <v>0</v>
      </c>
      <c r="K154" s="12">
        <v>0</v>
      </c>
      <c r="L154" s="12">
        <v>74202650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133229000</v>
      </c>
      <c r="U154" s="12">
        <v>242624</v>
      </c>
      <c r="V154" s="12">
        <v>0</v>
      </c>
    </row>
    <row r="155" spans="1:22" ht="12.75" hidden="1">
      <c r="A155" s="1" t="s">
        <v>237</v>
      </c>
      <c r="B155" s="12">
        <v>213564113</v>
      </c>
      <c r="C155" s="12">
        <v>396569986</v>
      </c>
      <c r="D155" s="12">
        <v>291014400</v>
      </c>
      <c r="E155" s="12">
        <v>0</v>
      </c>
      <c r="F155" s="12">
        <v>359988207</v>
      </c>
      <c r="G155" s="12">
        <v>73577218</v>
      </c>
      <c r="H155" s="12">
        <v>1136586516</v>
      </c>
      <c r="I155" s="12">
        <v>285360705</v>
      </c>
      <c r="J155" s="12">
        <v>218791834</v>
      </c>
      <c r="K155" s="12">
        <v>0</v>
      </c>
      <c r="L155" s="12">
        <v>917618787</v>
      </c>
      <c r="M155" s="12">
        <v>161638610</v>
      </c>
      <c r="N155" s="12">
        <v>0</v>
      </c>
      <c r="O155" s="12">
        <v>402176419</v>
      </c>
      <c r="P155" s="12">
        <v>612461316</v>
      </c>
      <c r="Q155" s="12">
        <v>274537367</v>
      </c>
      <c r="R155" s="12">
        <v>1587769115</v>
      </c>
      <c r="S155" s="12">
        <v>0</v>
      </c>
      <c r="T155" s="12">
        <v>377258087</v>
      </c>
      <c r="U155" s="12">
        <v>645988</v>
      </c>
      <c r="V155" s="12">
        <v>160071999</v>
      </c>
    </row>
    <row r="156" spans="1:22" ht="12.75" hidden="1">
      <c r="A156" s="1" t="s">
        <v>238</v>
      </c>
      <c r="B156" s="12">
        <v>83462885</v>
      </c>
      <c r="C156" s="12">
        <v>138088791</v>
      </c>
      <c r="D156" s="12">
        <v>81648795</v>
      </c>
      <c r="E156" s="12">
        <v>62635766</v>
      </c>
      <c r="F156" s="12">
        <v>113853566</v>
      </c>
      <c r="G156" s="12">
        <v>41665600</v>
      </c>
      <c r="H156" s="12">
        <v>316448424</v>
      </c>
      <c r="I156" s="12">
        <v>75296430</v>
      </c>
      <c r="J156" s="12">
        <v>70837806</v>
      </c>
      <c r="K156" s="12">
        <v>364896981</v>
      </c>
      <c r="L156" s="12">
        <v>292699149</v>
      </c>
      <c r="M156" s="12">
        <v>62067616</v>
      </c>
      <c r="N156" s="12">
        <v>90793853</v>
      </c>
      <c r="O156" s="12">
        <v>106880000</v>
      </c>
      <c r="P156" s="12">
        <v>82393365</v>
      </c>
      <c r="Q156" s="12">
        <v>100262000</v>
      </c>
      <c r="R156" s="12">
        <v>420162553</v>
      </c>
      <c r="S156" s="12">
        <v>62562321</v>
      </c>
      <c r="T156" s="12">
        <v>184893534</v>
      </c>
      <c r="U156" s="12">
        <v>176120000</v>
      </c>
      <c r="V156" s="12">
        <v>78473433</v>
      </c>
    </row>
    <row r="157" spans="1:22" ht="12.75" hidden="1">
      <c r="A157" s="1" t="s">
        <v>239</v>
      </c>
      <c r="B157" s="12">
        <v>68976928</v>
      </c>
      <c r="C157" s="12">
        <v>120131052</v>
      </c>
      <c r="D157" s="12">
        <v>70675477</v>
      </c>
      <c r="E157" s="12">
        <v>0</v>
      </c>
      <c r="F157" s="12">
        <v>109188426</v>
      </c>
      <c r="G157" s="12">
        <v>39464619</v>
      </c>
      <c r="H157" s="12">
        <v>320370504</v>
      </c>
      <c r="I157" s="12">
        <v>63818140</v>
      </c>
      <c r="J157" s="12">
        <v>62720347</v>
      </c>
      <c r="K157" s="12">
        <v>0</v>
      </c>
      <c r="L157" s="12">
        <v>261161906</v>
      </c>
      <c r="M157" s="12">
        <v>62186416</v>
      </c>
      <c r="N157" s="12">
        <v>0</v>
      </c>
      <c r="O157" s="12">
        <v>124874794</v>
      </c>
      <c r="P157" s="12">
        <v>70011176</v>
      </c>
      <c r="Q157" s="12">
        <v>99526767</v>
      </c>
      <c r="R157" s="12">
        <v>385973583</v>
      </c>
      <c r="S157" s="12">
        <v>0</v>
      </c>
      <c r="T157" s="12">
        <v>171092584</v>
      </c>
      <c r="U157" s="12">
        <v>225144</v>
      </c>
      <c r="V157" s="12">
        <v>72092597</v>
      </c>
    </row>
    <row r="158" spans="1:22" ht="12.75" hidden="1">
      <c r="A158" s="1" t="s">
        <v>240</v>
      </c>
      <c r="B158" s="12">
        <v>4570237</v>
      </c>
      <c r="C158" s="12">
        <v>7704060</v>
      </c>
      <c r="D158" s="12">
        <v>2378296</v>
      </c>
      <c r="E158" s="12">
        <v>3814875</v>
      </c>
      <c r="F158" s="12">
        <v>5127036</v>
      </c>
      <c r="G158" s="12">
        <v>2022739</v>
      </c>
      <c r="H158" s="12">
        <v>15375009</v>
      </c>
      <c r="I158" s="12">
        <v>0</v>
      </c>
      <c r="J158" s="12">
        <v>2667368</v>
      </c>
      <c r="K158" s="12">
        <v>12679969</v>
      </c>
      <c r="L158" s="12">
        <v>36137755</v>
      </c>
      <c r="M158" s="12">
        <v>2981927</v>
      </c>
      <c r="N158" s="12">
        <v>0</v>
      </c>
      <c r="O158" s="12">
        <v>4059000</v>
      </c>
      <c r="P158" s="12">
        <v>0</v>
      </c>
      <c r="Q158" s="12">
        <v>6380000</v>
      </c>
      <c r="R158" s="12">
        <v>21551090</v>
      </c>
      <c r="S158" s="12">
        <v>1135386</v>
      </c>
      <c r="T158" s="12">
        <v>11682760</v>
      </c>
      <c r="U158" s="12">
        <v>400000</v>
      </c>
      <c r="V158" s="12">
        <v>578076</v>
      </c>
    </row>
    <row r="159" spans="1:22" ht="12.75" hidden="1">
      <c r="A159" s="1" t="s">
        <v>241</v>
      </c>
      <c r="B159" s="12">
        <v>17057999</v>
      </c>
      <c r="C159" s="12">
        <v>129876426</v>
      </c>
      <c r="D159" s="12">
        <v>73775000</v>
      </c>
      <c r="E159" s="12">
        <v>38741030</v>
      </c>
      <c r="F159" s="12">
        <v>164284197</v>
      </c>
      <c r="G159" s="12">
        <v>47944501</v>
      </c>
      <c r="H159" s="12">
        <v>315288661</v>
      </c>
      <c r="I159" s="12">
        <v>0</v>
      </c>
      <c r="J159" s="12">
        <v>65723367</v>
      </c>
      <c r="K159" s="12">
        <v>601265306</v>
      </c>
      <c r="L159" s="12">
        <v>280173786</v>
      </c>
      <c r="M159" s="12">
        <v>35161937</v>
      </c>
      <c r="N159" s="12">
        <v>0</v>
      </c>
      <c r="O159" s="12">
        <v>0</v>
      </c>
      <c r="P159" s="12">
        <v>0</v>
      </c>
      <c r="Q159" s="12">
        <v>89331846</v>
      </c>
      <c r="R159" s="12">
        <v>377175558</v>
      </c>
      <c r="S159" s="12">
        <v>60650000</v>
      </c>
      <c r="T159" s="12">
        <v>61619141</v>
      </c>
      <c r="U159" s="12">
        <v>0</v>
      </c>
      <c r="V159" s="12">
        <v>0</v>
      </c>
    </row>
    <row r="160" spans="1:22" ht="12.75" hidden="1">
      <c r="A160" s="1" t="s">
        <v>242</v>
      </c>
      <c r="B160" s="12">
        <v>26625889</v>
      </c>
      <c r="C160" s="12">
        <v>105969920</v>
      </c>
      <c r="D160" s="12">
        <v>62550000</v>
      </c>
      <c r="E160" s="12">
        <v>0</v>
      </c>
      <c r="F160" s="12">
        <v>152064757</v>
      </c>
      <c r="G160" s="12">
        <v>30430760</v>
      </c>
      <c r="H160" s="12">
        <v>0</v>
      </c>
      <c r="I160" s="12">
        <v>0</v>
      </c>
      <c r="J160" s="12">
        <v>50593919</v>
      </c>
      <c r="K160" s="12">
        <v>0</v>
      </c>
      <c r="L160" s="12">
        <v>230985000</v>
      </c>
      <c r="M160" s="12">
        <v>25979680</v>
      </c>
      <c r="N160" s="12">
        <v>0</v>
      </c>
      <c r="O160" s="12">
        <v>0</v>
      </c>
      <c r="P160" s="12">
        <v>0</v>
      </c>
      <c r="Q160" s="12">
        <v>82468301</v>
      </c>
      <c r="R160" s="12">
        <v>316890768</v>
      </c>
      <c r="S160" s="12">
        <v>0</v>
      </c>
      <c r="T160" s="12">
        <v>54289992</v>
      </c>
      <c r="U160" s="12">
        <v>0</v>
      </c>
      <c r="V160" s="12">
        <v>0</v>
      </c>
    </row>
    <row r="161" spans="1:22" ht="12.75" hidden="1">
      <c r="A161" s="1" t="s">
        <v>243</v>
      </c>
      <c r="B161" s="12">
        <v>264270</v>
      </c>
      <c r="C161" s="12">
        <v>1900000</v>
      </c>
      <c r="D161" s="12">
        <v>2600000</v>
      </c>
      <c r="E161" s="12">
        <v>3605273</v>
      </c>
      <c r="F161" s="12">
        <v>3548500</v>
      </c>
      <c r="G161" s="12">
        <v>277458</v>
      </c>
      <c r="H161" s="12">
        <v>117683945</v>
      </c>
      <c r="I161" s="12">
        <v>0</v>
      </c>
      <c r="J161" s="12">
        <v>7200000</v>
      </c>
      <c r="K161" s="12">
        <v>33189660</v>
      </c>
      <c r="L161" s="12">
        <v>9635590</v>
      </c>
      <c r="M161" s="12">
        <v>0</v>
      </c>
      <c r="N161" s="12">
        <v>72270000</v>
      </c>
      <c r="O161" s="12">
        <v>0</v>
      </c>
      <c r="P161" s="12">
        <v>0</v>
      </c>
      <c r="Q161" s="12">
        <v>0</v>
      </c>
      <c r="R161" s="12">
        <v>3552127</v>
      </c>
      <c r="S161" s="12">
        <v>0</v>
      </c>
      <c r="T161" s="12">
        <v>1301465</v>
      </c>
      <c r="U161" s="12">
        <v>0</v>
      </c>
      <c r="V161" s="12">
        <v>0</v>
      </c>
    </row>
    <row r="162" spans="1:22" ht="12.75" hidden="1">
      <c r="A162" s="1" t="s">
        <v>244</v>
      </c>
      <c r="B162" s="12">
        <v>154680</v>
      </c>
      <c r="C162" s="12">
        <v>1800000</v>
      </c>
      <c r="D162" s="12">
        <v>2000000</v>
      </c>
      <c r="E162" s="12">
        <v>0</v>
      </c>
      <c r="F162" s="12">
        <v>1165000</v>
      </c>
      <c r="G162" s="12">
        <v>262000</v>
      </c>
      <c r="H162" s="12">
        <v>95431531</v>
      </c>
      <c r="I162" s="12">
        <v>0</v>
      </c>
      <c r="J162" s="12">
        <v>7000000</v>
      </c>
      <c r="K162" s="12">
        <v>0</v>
      </c>
      <c r="L162" s="12">
        <v>9426600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6552126</v>
      </c>
      <c r="S162" s="12">
        <v>0</v>
      </c>
      <c r="T162" s="12">
        <v>1234787</v>
      </c>
      <c r="U162" s="12">
        <v>91000</v>
      </c>
      <c r="V162" s="12">
        <v>0</v>
      </c>
    </row>
    <row r="163" spans="1:22" ht="12.75" hidden="1">
      <c r="A163" s="1" t="s">
        <v>245</v>
      </c>
      <c r="B163" s="12">
        <v>13229765</v>
      </c>
      <c r="C163" s="12">
        <v>9681625</v>
      </c>
      <c r="D163" s="12">
        <v>9796474</v>
      </c>
      <c r="E163" s="12">
        <v>6686281</v>
      </c>
      <c r="F163" s="12">
        <v>8274924</v>
      </c>
      <c r="G163" s="12">
        <v>3450537</v>
      </c>
      <c r="H163" s="12">
        <v>16333020</v>
      </c>
      <c r="I163" s="12">
        <v>10090140</v>
      </c>
      <c r="J163" s="12">
        <v>5931449</v>
      </c>
      <c r="K163" s="12">
        <v>17776924</v>
      </c>
      <c r="L163" s="12">
        <v>15819272</v>
      </c>
      <c r="M163" s="12">
        <v>4321681</v>
      </c>
      <c r="N163" s="12">
        <v>17540000</v>
      </c>
      <c r="O163" s="12">
        <v>12627740</v>
      </c>
      <c r="P163" s="12">
        <v>14503630</v>
      </c>
      <c r="Q163" s="12">
        <v>7314533</v>
      </c>
      <c r="R163" s="12">
        <v>20110882</v>
      </c>
      <c r="S163" s="12">
        <v>6022163</v>
      </c>
      <c r="T163" s="12">
        <v>17403532</v>
      </c>
      <c r="U163" s="12">
        <v>18318000</v>
      </c>
      <c r="V163" s="12">
        <v>11237357</v>
      </c>
    </row>
    <row r="164" spans="1:22" ht="12.75" hidden="1">
      <c r="A164" s="1" t="s">
        <v>246</v>
      </c>
      <c r="B164" s="12">
        <v>0</v>
      </c>
      <c r="C164" s="12">
        <v>6613967</v>
      </c>
      <c r="D164" s="12">
        <v>0</v>
      </c>
      <c r="E164" s="12">
        <v>14598050</v>
      </c>
      <c r="F164" s="12">
        <v>12000000</v>
      </c>
      <c r="G164" s="12">
        <v>5000000</v>
      </c>
      <c r="H164" s="12">
        <v>80477858</v>
      </c>
      <c r="I164" s="12">
        <v>15015830</v>
      </c>
      <c r="J164" s="12">
        <v>5424284</v>
      </c>
      <c r="K164" s="12">
        <v>152169046</v>
      </c>
      <c r="L164" s="12">
        <v>177646047</v>
      </c>
      <c r="M164" s="12">
        <v>2915119</v>
      </c>
      <c r="N164" s="12">
        <v>12500000</v>
      </c>
      <c r="O164" s="12">
        <v>0</v>
      </c>
      <c r="P164" s="12">
        <v>6502940</v>
      </c>
      <c r="Q164" s="12">
        <v>1150000</v>
      </c>
      <c r="R164" s="12">
        <v>288339231</v>
      </c>
      <c r="S164" s="12">
        <v>30000000</v>
      </c>
      <c r="T164" s="12">
        <v>54719968</v>
      </c>
      <c r="U164" s="12">
        <v>34100000</v>
      </c>
      <c r="V164" s="12">
        <v>0</v>
      </c>
    </row>
    <row r="165" spans="1:22" ht="12.75" hidden="1">
      <c r="A165" s="1" t="s">
        <v>247</v>
      </c>
      <c r="B165" s="12">
        <v>17106584</v>
      </c>
      <c r="C165" s="12">
        <v>20761080</v>
      </c>
      <c r="D165" s="12">
        <v>6932933</v>
      </c>
      <c r="E165" s="12">
        <v>0</v>
      </c>
      <c r="F165" s="12">
        <v>22818400</v>
      </c>
      <c r="G165" s="12">
        <v>8778492</v>
      </c>
      <c r="H165" s="12">
        <v>57447120</v>
      </c>
      <c r="I165" s="12">
        <v>2940000</v>
      </c>
      <c r="J165" s="12">
        <v>6904584</v>
      </c>
      <c r="K165" s="12">
        <v>10889221</v>
      </c>
      <c r="L165" s="12">
        <v>23872210</v>
      </c>
      <c r="M165" s="12">
        <v>8383228</v>
      </c>
      <c r="N165" s="12">
        <v>8500000</v>
      </c>
      <c r="O165" s="12">
        <v>9260000</v>
      </c>
      <c r="P165" s="12">
        <v>5780755</v>
      </c>
      <c r="Q165" s="12">
        <v>30627540</v>
      </c>
      <c r="R165" s="12">
        <v>192316085</v>
      </c>
      <c r="S165" s="12">
        <v>11574087</v>
      </c>
      <c r="T165" s="12">
        <v>10469619</v>
      </c>
      <c r="U165" s="12">
        <v>10210000</v>
      </c>
      <c r="V165" s="12">
        <v>0</v>
      </c>
    </row>
    <row r="166" ht="12.75">
      <c r="A166" s="27" t="s">
        <v>756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2" width="10.8515625" style="0" bestFit="1" customWidth="1"/>
    <col min="3" max="3" width="12.140625" style="0" bestFit="1" customWidth="1"/>
    <col min="4" max="4" width="10.00390625" style="0" bestFit="1" customWidth="1"/>
    <col min="5" max="5" width="11.00390625" style="0" bestFit="1" customWidth="1"/>
    <col min="6" max="6" width="10.421875" style="0" bestFit="1" customWidth="1"/>
    <col min="7" max="8" width="10.00390625" style="0" bestFit="1" customWidth="1"/>
    <col min="10" max="10" width="11.28125" style="0" bestFit="1" customWidth="1"/>
    <col min="13" max="13" width="10.00390625" style="0" bestFit="1" customWidth="1"/>
    <col min="14" max="14" width="10.421875" style="0" bestFit="1" customWidth="1"/>
    <col min="15" max="15" width="10.00390625" style="0" bestFit="1" customWidth="1"/>
    <col min="16" max="16" width="9.8515625" style="0" bestFit="1" customWidth="1"/>
    <col min="17" max="17" width="11.28125" style="0" bestFit="1" customWidth="1"/>
    <col min="18" max="18" width="10.7109375" style="0" bestFit="1" customWidth="1"/>
    <col min="19" max="19" width="10.00390625" style="0" bestFit="1" customWidth="1"/>
    <col min="20" max="20" width="9.28125" style="0" bestFit="1" customWidth="1"/>
    <col min="21" max="21" width="11.57421875" style="0" bestFit="1" customWidth="1"/>
    <col min="23" max="23" width="10.00390625" style="0" bestFit="1" customWidth="1"/>
    <col min="24" max="24" width="11.28125" style="0" bestFit="1" customWidth="1"/>
    <col min="26" max="26" width="10.7109375" style="0" bestFit="1" customWidth="1"/>
    <col min="27" max="27" width="10.00390625" style="0" bestFit="1" customWidth="1"/>
    <col min="29" max="29" width="11.28125" style="0" bestFit="1" customWidth="1"/>
    <col min="30" max="33" width="10.00390625" style="0" bestFit="1" customWidth="1"/>
  </cols>
  <sheetData>
    <row r="1" spans="1:62" ht="15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33" ht="12.75">
      <c r="A2" s="67" t="s">
        <v>763</v>
      </c>
      <c r="B2" s="28" t="s">
        <v>566</v>
      </c>
      <c r="C2" s="28" t="s">
        <v>567</v>
      </c>
      <c r="D2" s="28" t="s">
        <v>568</v>
      </c>
      <c r="E2" s="28" t="s">
        <v>569</v>
      </c>
      <c r="F2" s="28" t="s">
        <v>570</v>
      </c>
      <c r="G2" s="28" t="s">
        <v>571</v>
      </c>
      <c r="H2" s="28" t="s">
        <v>572</v>
      </c>
      <c r="I2" s="28" t="s">
        <v>573</v>
      </c>
      <c r="J2" s="28" t="s">
        <v>574</v>
      </c>
      <c r="K2" s="28" t="s">
        <v>575</v>
      </c>
      <c r="L2" s="28" t="s">
        <v>576</v>
      </c>
      <c r="M2" s="28" t="s">
        <v>577</v>
      </c>
      <c r="N2" s="28" t="s">
        <v>578</v>
      </c>
      <c r="O2" s="28" t="s">
        <v>579</v>
      </c>
      <c r="P2" s="28" t="s">
        <v>580</v>
      </c>
      <c r="Q2" s="28" t="s">
        <v>581</v>
      </c>
      <c r="R2" s="28" t="s">
        <v>582</v>
      </c>
      <c r="S2" s="28" t="s">
        <v>583</v>
      </c>
      <c r="T2" s="28" t="s">
        <v>584</v>
      </c>
      <c r="U2" s="28" t="s">
        <v>585</v>
      </c>
      <c r="V2" s="28" t="s">
        <v>586</v>
      </c>
      <c r="W2" s="28" t="s">
        <v>587</v>
      </c>
      <c r="X2" s="28" t="s">
        <v>588</v>
      </c>
      <c r="Y2" s="28" t="s">
        <v>589</v>
      </c>
      <c r="Z2" s="28" t="s">
        <v>590</v>
      </c>
      <c r="AA2" s="28" t="s">
        <v>591</v>
      </c>
      <c r="AB2" s="28" t="s">
        <v>592</v>
      </c>
      <c r="AC2" s="28" t="s">
        <v>593</v>
      </c>
      <c r="AD2" s="28" t="s">
        <v>594</v>
      </c>
      <c r="AE2" s="28" t="s">
        <v>595</v>
      </c>
      <c r="AF2" s="28" t="s">
        <v>596</v>
      </c>
      <c r="AG2" s="29" t="s">
        <v>597</v>
      </c>
    </row>
    <row r="3" spans="1:33" ht="12.75">
      <c r="A3" s="30"/>
      <c r="B3" s="2" t="s">
        <v>79</v>
      </c>
      <c r="C3" s="2" t="s">
        <v>598</v>
      </c>
      <c r="D3" s="2" t="s">
        <v>599</v>
      </c>
      <c r="E3" s="2" t="s">
        <v>600</v>
      </c>
      <c r="F3" s="2" t="s">
        <v>601</v>
      </c>
      <c r="G3" s="2" t="s">
        <v>602</v>
      </c>
      <c r="H3" s="2" t="s">
        <v>603</v>
      </c>
      <c r="I3" s="2" t="s">
        <v>604</v>
      </c>
      <c r="J3" s="2" t="s">
        <v>605</v>
      </c>
      <c r="K3" s="2" t="s">
        <v>606</v>
      </c>
      <c r="L3" s="2" t="s">
        <v>607</v>
      </c>
      <c r="M3" s="2" t="s">
        <v>608</v>
      </c>
      <c r="N3" s="2" t="s">
        <v>609</v>
      </c>
      <c r="O3" s="2" t="s">
        <v>610</v>
      </c>
      <c r="P3" s="2" t="s">
        <v>611</v>
      </c>
      <c r="Q3" s="2" t="s">
        <v>612</v>
      </c>
      <c r="R3" s="2" t="s">
        <v>613</v>
      </c>
      <c r="S3" s="2" t="s">
        <v>614</v>
      </c>
      <c r="T3" s="2" t="s">
        <v>615</v>
      </c>
      <c r="U3" s="2" t="s">
        <v>539</v>
      </c>
      <c r="V3" s="2" t="s">
        <v>616</v>
      </c>
      <c r="W3" s="2" t="s">
        <v>617</v>
      </c>
      <c r="X3" s="2" t="s">
        <v>618</v>
      </c>
      <c r="Y3" s="2" t="s">
        <v>619</v>
      </c>
      <c r="Z3" s="2" t="s">
        <v>620</v>
      </c>
      <c r="AA3" s="2" t="s">
        <v>621</v>
      </c>
      <c r="AB3" s="2" t="s">
        <v>622</v>
      </c>
      <c r="AC3" s="2" t="s">
        <v>623</v>
      </c>
      <c r="AD3" s="2" t="s">
        <v>624</v>
      </c>
      <c r="AE3" s="2" t="s">
        <v>625</v>
      </c>
      <c r="AF3" s="2" t="s">
        <v>626</v>
      </c>
      <c r="AG3" s="31" t="s">
        <v>627</v>
      </c>
    </row>
    <row r="4" spans="1:33" ht="12.75">
      <c r="A4" s="30"/>
      <c r="B4" s="2" t="s">
        <v>628</v>
      </c>
      <c r="C4" s="2" t="s">
        <v>95</v>
      </c>
      <c r="D4" s="2" t="s">
        <v>95</v>
      </c>
      <c r="E4" s="2" t="s">
        <v>629</v>
      </c>
      <c r="F4" s="2" t="s">
        <v>95</v>
      </c>
      <c r="G4" s="2" t="s">
        <v>630</v>
      </c>
      <c r="H4" s="2" t="s">
        <v>93</v>
      </c>
      <c r="I4" s="2" t="s">
        <v>93</v>
      </c>
      <c r="J4" s="2" t="s">
        <v>631</v>
      </c>
      <c r="K4" s="2" t="s">
        <v>93</v>
      </c>
      <c r="L4" s="2" t="s">
        <v>95</v>
      </c>
      <c r="M4" s="2" t="s">
        <v>95</v>
      </c>
      <c r="N4" s="2" t="s">
        <v>93</v>
      </c>
      <c r="O4" s="2" t="s">
        <v>95</v>
      </c>
      <c r="P4" s="2" t="s">
        <v>95</v>
      </c>
      <c r="Q4" s="2" t="s">
        <v>95</v>
      </c>
      <c r="R4" s="2" t="s">
        <v>93</v>
      </c>
      <c r="S4" s="2" t="s">
        <v>95</v>
      </c>
      <c r="T4" s="2" t="s">
        <v>95</v>
      </c>
      <c r="U4" s="2" t="s">
        <v>632</v>
      </c>
      <c r="V4" s="2" t="s">
        <v>93</v>
      </c>
      <c r="W4" s="2" t="s">
        <v>633</v>
      </c>
      <c r="X4" s="2" t="s">
        <v>634</v>
      </c>
      <c r="Y4" s="2" t="s">
        <v>93</v>
      </c>
      <c r="Z4" s="2" t="s">
        <v>93</v>
      </c>
      <c r="AA4" s="2" t="s">
        <v>93</v>
      </c>
      <c r="AB4" s="2" t="s">
        <v>95</v>
      </c>
      <c r="AC4" s="2" t="s">
        <v>635</v>
      </c>
      <c r="AD4" s="2" t="s">
        <v>93</v>
      </c>
      <c r="AE4" s="2" t="s">
        <v>93</v>
      </c>
      <c r="AF4" s="2" t="s">
        <v>95</v>
      </c>
      <c r="AG4" s="31" t="s">
        <v>636</v>
      </c>
    </row>
    <row r="5" spans="1:33" ht="16.5">
      <c r="A5" s="32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3"/>
    </row>
    <row r="6" spans="1:33" ht="12.75">
      <c r="A6" s="34" t="s">
        <v>110</v>
      </c>
      <c r="B6" s="4">
        <v>102961855</v>
      </c>
      <c r="C6" s="4">
        <v>196186115</v>
      </c>
      <c r="D6" s="4">
        <v>235518355</v>
      </c>
      <c r="E6" s="4">
        <v>63797200</v>
      </c>
      <c r="F6" s="4">
        <v>45740278</v>
      </c>
      <c r="G6" s="4">
        <v>198184224</v>
      </c>
      <c r="H6" s="4">
        <v>34546230</v>
      </c>
      <c r="I6" s="4">
        <v>62422790</v>
      </c>
      <c r="J6" s="4">
        <v>46131361</v>
      </c>
      <c r="K6" s="4">
        <v>45496380</v>
      </c>
      <c r="L6" s="4">
        <v>74504496</v>
      </c>
      <c r="M6" s="4">
        <v>71196917</v>
      </c>
      <c r="N6" s="4">
        <v>79850926</v>
      </c>
      <c r="O6" s="4">
        <v>165657908</v>
      </c>
      <c r="P6" s="4">
        <v>39703084</v>
      </c>
      <c r="Q6" s="4">
        <v>32302000</v>
      </c>
      <c r="R6" s="4">
        <v>49709030</v>
      </c>
      <c r="S6" s="4">
        <v>69256099</v>
      </c>
      <c r="T6" s="4">
        <v>66105</v>
      </c>
      <c r="U6" s="4">
        <v>54634280</v>
      </c>
      <c r="V6" s="4">
        <v>20045599</v>
      </c>
      <c r="W6" s="4">
        <v>145337037</v>
      </c>
      <c r="X6" s="4">
        <v>420252568</v>
      </c>
      <c r="Y6" s="4">
        <v>32778549</v>
      </c>
      <c r="Z6" s="4">
        <v>105471000</v>
      </c>
      <c r="AA6" s="4">
        <v>55385873</v>
      </c>
      <c r="AB6" s="4">
        <v>69090954</v>
      </c>
      <c r="AC6" s="4">
        <v>1386703832</v>
      </c>
      <c r="AD6" s="4">
        <v>112664998</v>
      </c>
      <c r="AE6" s="4">
        <v>73774694</v>
      </c>
      <c r="AF6" s="4">
        <v>175520057</v>
      </c>
      <c r="AG6" s="35">
        <v>98055700</v>
      </c>
    </row>
    <row r="7" spans="1:33" ht="12.75">
      <c r="A7" s="36" t="s">
        <v>111</v>
      </c>
      <c r="B7" s="5">
        <v>88996306</v>
      </c>
      <c r="C7" s="5">
        <v>191519115</v>
      </c>
      <c r="D7" s="5">
        <v>190435355</v>
      </c>
      <c r="E7" s="5">
        <v>64965098</v>
      </c>
      <c r="F7" s="5">
        <v>58181910</v>
      </c>
      <c r="G7" s="5">
        <v>179347893</v>
      </c>
      <c r="H7" s="5">
        <v>34317597</v>
      </c>
      <c r="I7" s="5">
        <v>55139550</v>
      </c>
      <c r="J7" s="5">
        <v>61442000</v>
      </c>
      <c r="K7" s="5">
        <v>45744210</v>
      </c>
      <c r="L7" s="5">
        <v>83809331</v>
      </c>
      <c r="M7" s="5">
        <v>86297784</v>
      </c>
      <c r="N7" s="5">
        <v>79529656</v>
      </c>
      <c r="O7" s="5">
        <v>167579572</v>
      </c>
      <c r="P7" s="5">
        <v>41003084</v>
      </c>
      <c r="Q7" s="5">
        <v>49538136</v>
      </c>
      <c r="R7" s="5">
        <v>68565168</v>
      </c>
      <c r="S7" s="5">
        <v>83275810</v>
      </c>
      <c r="T7" s="5">
        <v>103369</v>
      </c>
      <c r="U7" s="5">
        <v>54204780</v>
      </c>
      <c r="V7" s="5">
        <v>20045599</v>
      </c>
      <c r="W7" s="5">
        <v>145952962</v>
      </c>
      <c r="X7" s="5">
        <v>418696821</v>
      </c>
      <c r="Y7" s="5">
        <v>31526481</v>
      </c>
      <c r="Z7" s="5">
        <v>161318000</v>
      </c>
      <c r="AA7" s="5">
        <v>55294801</v>
      </c>
      <c r="AB7" s="5">
        <v>57959543</v>
      </c>
      <c r="AC7" s="5">
        <v>1371847468</v>
      </c>
      <c r="AD7" s="5">
        <v>81381000</v>
      </c>
      <c r="AE7" s="5">
        <v>151016088</v>
      </c>
      <c r="AF7" s="5">
        <v>184787027</v>
      </c>
      <c r="AG7" s="37">
        <v>120074990</v>
      </c>
    </row>
    <row r="8" spans="1:33" ht="12.75">
      <c r="A8" s="36" t="s">
        <v>112</v>
      </c>
      <c r="B8" s="5">
        <f>+B6-B7</f>
        <v>13965549</v>
      </c>
      <c r="C8" s="5">
        <f aca="true" t="shared" si="0" ref="C8:AG8">+C6-C7</f>
        <v>4667000</v>
      </c>
      <c r="D8" s="5">
        <f t="shared" si="0"/>
        <v>45083000</v>
      </c>
      <c r="E8" s="5">
        <f t="shared" si="0"/>
        <v>-1167898</v>
      </c>
      <c r="F8" s="5">
        <f t="shared" si="0"/>
        <v>-12441632</v>
      </c>
      <c r="G8" s="5">
        <f t="shared" si="0"/>
        <v>18836331</v>
      </c>
      <c r="H8" s="5">
        <f t="shared" si="0"/>
        <v>228633</v>
      </c>
      <c r="I8" s="5">
        <f t="shared" si="0"/>
        <v>7283240</v>
      </c>
      <c r="J8" s="5">
        <f t="shared" si="0"/>
        <v>-15310639</v>
      </c>
      <c r="K8" s="5">
        <f t="shared" si="0"/>
        <v>-247830</v>
      </c>
      <c r="L8" s="5">
        <f t="shared" si="0"/>
        <v>-9304835</v>
      </c>
      <c r="M8" s="5">
        <f t="shared" si="0"/>
        <v>-15100867</v>
      </c>
      <c r="N8" s="5">
        <f t="shared" si="0"/>
        <v>321270</v>
      </c>
      <c r="O8" s="5">
        <f t="shared" si="0"/>
        <v>-1921664</v>
      </c>
      <c r="P8" s="5">
        <f t="shared" si="0"/>
        <v>-1300000</v>
      </c>
      <c r="Q8" s="5">
        <f t="shared" si="0"/>
        <v>-17236136</v>
      </c>
      <c r="R8" s="5">
        <f t="shared" si="0"/>
        <v>-18856138</v>
      </c>
      <c r="S8" s="5">
        <f t="shared" si="0"/>
        <v>-14019711</v>
      </c>
      <c r="T8" s="5">
        <f t="shared" si="0"/>
        <v>-37264</v>
      </c>
      <c r="U8" s="5">
        <f t="shared" si="0"/>
        <v>429500</v>
      </c>
      <c r="V8" s="5">
        <f t="shared" si="0"/>
        <v>0</v>
      </c>
      <c r="W8" s="5">
        <f t="shared" si="0"/>
        <v>-615925</v>
      </c>
      <c r="X8" s="5">
        <f t="shared" si="0"/>
        <v>1555747</v>
      </c>
      <c r="Y8" s="5">
        <f t="shared" si="0"/>
        <v>1252068</v>
      </c>
      <c r="Z8" s="5">
        <f t="shared" si="0"/>
        <v>-55847000</v>
      </c>
      <c r="AA8" s="5">
        <f t="shared" si="0"/>
        <v>91072</v>
      </c>
      <c r="AB8" s="5">
        <f t="shared" si="0"/>
        <v>11131411</v>
      </c>
      <c r="AC8" s="5">
        <f t="shared" si="0"/>
        <v>14856364</v>
      </c>
      <c r="AD8" s="5">
        <f t="shared" si="0"/>
        <v>31283998</v>
      </c>
      <c r="AE8" s="5">
        <f t="shared" si="0"/>
        <v>-77241394</v>
      </c>
      <c r="AF8" s="5">
        <f t="shared" si="0"/>
        <v>-9266970</v>
      </c>
      <c r="AG8" s="37">
        <f t="shared" si="0"/>
        <v>-22019290</v>
      </c>
    </row>
    <row r="9" spans="1:33" ht="12.75">
      <c r="A9" s="36" t="s">
        <v>113</v>
      </c>
      <c r="B9" s="5">
        <v>4754</v>
      </c>
      <c r="C9" s="5">
        <v>842666</v>
      </c>
      <c r="D9" s="5">
        <v>50087216</v>
      </c>
      <c r="E9" s="5">
        <v>25554993</v>
      </c>
      <c r="F9" s="5">
        <v>13494252</v>
      </c>
      <c r="G9" s="5">
        <v>6880565</v>
      </c>
      <c r="H9" s="5">
        <v>4252596</v>
      </c>
      <c r="I9" s="5">
        <v>917403</v>
      </c>
      <c r="J9" s="5">
        <v>-3256000</v>
      </c>
      <c r="K9" s="5">
        <v>4752739</v>
      </c>
      <c r="L9" s="5">
        <v>41915635</v>
      </c>
      <c r="M9" s="5">
        <v>-13740636</v>
      </c>
      <c r="N9" s="5">
        <v>-3926362</v>
      </c>
      <c r="O9" s="5">
        <v>10457937</v>
      </c>
      <c r="P9" s="5">
        <v>23166365</v>
      </c>
      <c r="Q9" s="5">
        <v>-5286000</v>
      </c>
      <c r="R9" s="5">
        <v>-661542</v>
      </c>
      <c r="S9" s="5">
        <v>46831101</v>
      </c>
      <c r="T9" s="5">
        <v>21552</v>
      </c>
      <c r="U9" s="5">
        <v>-1179728</v>
      </c>
      <c r="V9" s="5">
        <v>50041</v>
      </c>
      <c r="W9" s="5">
        <v>24927078</v>
      </c>
      <c r="X9" s="5">
        <v>17743760</v>
      </c>
      <c r="Y9" s="5">
        <v>9032122</v>
      </c>
      <c r="Z9" s="5">
        <v>-213426004</v>
      </c>
      <c r="AA9" s="5">
        <v>-764884</v>
      </c>
      <c r="AB9" s="5">
        <v>1840656</v>
      </c>
      <c r="AC9" s="5">
        <v>150114339</v>
      </c>
      <c r="AD9" s="5">
        <v>42534000</v>
      </c>
      <c r="AE9" s="5">
        <v>2851440</v>
      </c>
      <c r="AF9" s="5">
        <v>5425500</v>
      </c>
      <c r="AG9" s="37">
        <v>45453870</v>
      </c>
    </row>
    <row r="10" spans="1:33" ht="25.5">
      <c r="A10" s="36" t="s">
        <v>114</v>
      </c>
      <c r="B10" s="5">
        <v>4754</v>
      </c>
      <c r="C10" s="5">
        <v>12719666</v>
      </c>
      <c r="D10" s="5">
        <v>16047216</v>
      </c>
      <c r="E10" s="5">
        <v>-2565007</v>
      </c>
      <c r="F10" s="5">
        <v>13494252</v>
      </c>
      <c r="G10" s="5">
        <v>1998796</v>
      </c>
      <c r="H10" s="5">
        <v>4247597</v>
      </c>
      <c r="I10" s="5">
        <v>826263</v>
      </c>
      <c r="J10" s="5">
        <v>-2889000</v>
      </c>
      <c r="K10" s="5">
        <v>3197739</v>
      </c>
      <c r="L10" s="5">
        <v>-2783106</v>
      </c>
      <c r="M10" s="5">
        <v>-13740636</v>
      </c>
      <c r="N10" s="5">
        <v>-3926361</v>
      </c>
      <c r="O10" s="5">
        <v>4507377</v>
      </c>
      <c r="P10" s="5">
        <v>1071465</v>
      </c>
      <c r="Q10" s="5">
        <v>-5486000</v>
      </c>
      <c r="R10" s="5">
        <v>-941542</v>
      </c>
      <c r="S10" s="5">
        <v>47159503</v>
      </c>
      <c r="T10" s="5">
        <v>21552</v>
      </c>
      <c r="U10" s="5">
        <v>-1766412</v>
      </c>
      <c r="V10" s="5">
        <v>50041</v>
      </c>
      <c r="W10" s="5">
        <v>24927078</v>
      </c>
      <c r="X10" s="5">
        <v>5377680</v>
      </c>
      <c r="Y10" s="5">
        <v>7700122</v>
      </c>
      <c r="Z10" s="5">
        <v>-226348004</v>
      </c>
      <c r="AA10" s="5">
        <v>-764884</v>
      </c>
      <c r="AB10" s="5">
        <v>1840656</v>
      </c>
      <c r="AC10" s="5">
        <v>40114339</v>
      </c>
      <c r="AD10" s="5">
        <v>42534000</v>
      </c>
      <c r="AE10" s="5">
        <v>2851440</v>
      </c>
      <c r="AF10" s="5">
        <v>5425500</v>
      </c>
      <c r="AG10" s="37">
        <v>-27363585</v>
      </c>
    </row>
    <row r="11" spans="1:33" ht="25.5">
      <c r="A11" s="36" t="s">
        <v>115</v>
      </c>
      <c r="B11" s="5">
        <f>IF((B130+B131)=0,0,(B132-(B137-(((B134+B135+B136)*(B129/(B130+B131)))-B133))))</f>
        <v>-9506531.455656916</v>
      </c>
      <c r="C11" s="5">
        <f aca="true" t="shared" si="1" ref="C11:AG11">IF((C130+C131)=0,0,(C132-(C137-(((C134+C135+C136)*(C129/(C130+C131)))-C133))))</f>
        <v>64421050.915676825</v>
      </c>
      <c r="D11" s="5">
        <f t="shared" si="1"/>
        <v>0</v>
      </c>
      <c r="E11" s="5">
        <f t="shared" si="1"/>
        <v>1343682.581065666</v>
      </c>
      <c r="F11" s="5">
        <f t="shared" si="1"/>
        <v>11544004.444853863</v>
      </c>
      <c r="G11" s="5">
        <f t="shared" si="1"/>
        <v>77421880.80574736</v>
      </c>
      <c r="H11" s="5">
        <f t="shared" si="1"/>
        <v>1650050.1212528078</v>
      </c>
      <c r="I11" s="5">
        <f t="shared" si="1"/>
        <v>15401380.923982764</v>
      </c>
      <c r="J11" s="5">
        <f t="shared" si="1"/>
        <v>-12750048.7237684</v>
      </c>
      <c r="K11" s="5">
        <f t="shared" si="1"/>
        <v>926666.5409149369</v>
      </c>
      <c r="L11" s="5">
        <f t="shared" si="1"/>
        <v>29636193.01399064</v>
      </c>
      <c r="M11" s="5">
        <f t="shared" si="1"/>
        <v>-34968576.34720191</v>
      </c>
      <c r="N11" s="5">
        <f t="shared" si="1"/>
        <v>26618409.34846267</v>
      </c>
      <c r="O11" s="5">
        <f t="shared" si="1"/>
        <v>17751819.004271705</v>
      </c>
      <c r="P11" s="5">
        <f t="shared" si="1"/>
        <v>-11467382</v>
      </c>
      <c r="Q11" s="5">
        <f t="shared" si="1"/>
        <v>10038270.174482007</v>
      </c>
      <c r="R11" s="5">
        <f t="shared" si="1"/>
        <v>-230019977.1417844</v>
      </c>
      <c r="S11" s="5">
        <f t="shared" si="1"/>
        <v>-11746426.42359222</v>
      </c>
      <c r="T11" s="5">
        <f t="shared" si="1"/>
        <v>80446578.47976308</v>
      </c>
      <c r="U11" s="5">
        <f t="shared" si="1"/>
        <v>4762866.537915461</v>
      </c>
      <c r="V11" s="5">
        <f t="shared" si="1"/>
        <v>0</v>
      </c>
      <c r="W11" s="5">
        <f t="shared" si="1"/>
        <v>45813652.89731905</v>
      </c>
      <c r="X11" s="5">
        <f t="shared" si="1"/>
        <v>-7019649.087974533</v>
      </c>
      <c r="Y11" s="5">
        <f t="shared" si="1"/>
        <v>17264568.49078747</v>
      </c>
      <c r="Z11" s="5">
        <f t="shared" si="1"/>
        <v>-227972464.75640473</v>
      </c>
      <c r="AA11" s="5">
        <f t="shared" si="1"/>
        <v>0</v>
      </c>
      <c r="AB11" s="5">
        <f t="shared" si="1"/>
        <v>-2139689.7971979976</v>
      </c>
      <c r="AC11" s="5">
        <f t="shared" si="1"/>
        <v>209048465.04789636</v>
      </c>
      <c r="AD11" s="5">
        <f t="shared" si="1"/>
        <v>-5500000</v>
      </c>
      <c r="AE11" s="5">
        <f t="shared" si="1"/>
        <v>0</v>
      </c>
      <c r="AF11" s="5">
        <f t="shared" si="1"/>
        <v>60712385.17156315</v>
      </c>
      <c r="AG11" s="37">
        <f t="shared" si="1"/>
        <v>28612323.61408322</v>
      </c>
    </row>
    <row r="12" spans="1:33" ht="12.75">
      <c r="A12" s="36" t="s">
        <v>116</v>
      </c>
      <c r="B12" s="6">
        <f>IF(((B138+B139+(B140*B141/100))/12)=0,0,B9/((B138+B139+(B140*B141/100))/12))</f>
        <v>0.0009289231507224806</v>
      </c>
      <c r="C12" s="6">
        <f aca="true" t="shared" si="2" ref="C12:AG12">IF(((C138+C139+(C140*C141/100))/12)=0,0,C9/((C138+C139+(C140*C141/100))/12))</f>
        <v>0.07130308197464305</v>
      </c>
      <c r="D12" s="6">
        <f t="shared" si="2"/>
        <v>3.8583610623566624</v>
      </c>
      <c r="E12" s="6">
        <f t="shared" si="2"/>
        <v>5.601132413173657</v>
      </c>
      <c r="F12" s="6">
        <f t="shared" si="2"/>
        <v>3.709827771286708</v>
      </c>
      <c r="G12" s="6">
        <f t="shared" si="2"/>
        <v>0.5577296059925395</v>
      </c>
      <c r="H12" s="6">
        <f t="shared" si="2"/>
        <v>1.8311699426214076</v>
      </c>
      <c r="I12" s="6">
        <f t="shared" si="2"/>
        <v>0.2146048150092192</v>
      </c>
      <c r="J12" s="6">
        <f t="shared" si="2"/>
        <v>-0.9602972910532499</v>
      </c>
      <c r="K12" s="6">
        <f t="shared" si="2"/>
        <v>1.4628817613903589</v>
      </c>
      <c r="L12" s="6">
        <f t="shared" si="2"/>
        <v>6.616880841088031</v>
      </c>
      <c r="M12" s="6">
        <f t="shared" si="2"/>
        <v>-2.442029917996024</v>
      </c>
      <c r="N12" s="6">
        <f t="shared" si="2"/>
        <v>-0.7302079604875511</v>
      </c>
      <c r="O12" s="6">
        <f t="shared" si="2"/>
        <v>0.9169639623258432</v>
      </c>
      <c r="P12" s="6">
        <f t="shared" si="2"/>
        <v>8.591699772184096</v>
      </c>
      <c r="Q12" s="6">
        <f t="shared" si="2"/>
        <v>-1.5617276856265214</v>
      </c>
      <c r="R12" s="6">
        <f t="shared" si="2"/>
        <v>-0.15411975138059175</v>
      </c>
      <c r="S12" s="6">
        <f t="shared" si="2"/>
        <v>8.822128648779497</v>
      </c>
      <c r="T12" s="6">
        <f t="shared" si="2"/>
        <v>3.1573164568088425</v>
      </c>
      <c r="U12" s="6">
        <f t="shared" si="2"/>
        <v>-0.37469226464162536</v>
      </c>
      <c r="V12" s="6">
        <f t="shared" si="2"/>
        <v>0.037324299965814094</v>
      </c>
      <c r="W12" s="6">
        <f t="shared" si="2"/>
        <v>2.4612831985745145</v>
      </c>
      <c r="X12" s="6">
        <f t="shared" si="2"/>
        <v>0.6685076746992532</v>
      </c>
      <c r="Y12" s="6">
        <f t="shared" si="2"/>
        <v>4.306190105188667</v>
      </c>
      <c r="Z12" s="6">
        <f t="shared" si="2"/>
        <v>-22.423840621711214</v>
      </c>
      <c r="AA12" s="6">
        <f t="shared" si="2"/>
        <v>-0.19188997482565281</v>
      </c>
      <c r="AB12" s="6">
        <f t="shared" si="2"/>
        <v>0.48953160689286657</v>
      </c>
      <c r="AC12" s="6">
        <f t="shared" si="2"/>
        <v>1.6168332737467388</v>
      </c>
      <c r="AD12" s="6">
        <f t="shared" si="2"/>
        <v>6.961203613609992</v>
      </c>
      <c r="AE12" s="6">
        <f t="shared" si="2"/>
        <v>0.2684499402536074</v>
      </c>
      <c r="AF12" s="6">
        <f t="shared" si="2"/>
        <v>0.44996462608752336</v>
      </c>
      <c r="AG12" s="38">
        <f t="shared" si="2"/>
        <v>5.255143127351317</v>
      </c>
    </row>
    <row r="13" spans="1:33" ht="12.75">
      <c r="A13" s="34" t="s">
        <v>117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39"/>
    </row>
    <row r="14" spans="1:33" ht="12.75">
      <c r="A14" s="36" t="s">
        <v>118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40"/>
    </row>
    <row r="15" spans="1:33" ht="12.75">
      <c r="A15" s="41" t="s">
        <v>119</v>
      </c>
      <c r="B15" s="9">
        <f>IF(B142=0,0,(B6-B142)*100/B142)</f>
        <v>12.9629606874256</v>
      </c>
      <c r="C15" s="9">
        <f aca="true" t="shared" si="3" ref="C15:AG15">IF(C142=0,0,(C6-C142)*100/C142)</f>
        <v>13.057441665218628</v>
      </c>
      <c r="D15" s="9">
        <f t="shared" si="3"/>
        <v>36.12169857277263</v>
      </c>
      <c r="E15" s="9">
        <f t="shared" si="3"/>
        <v>-9.238412843072162</v>
      </c>
      <c r="F15" s="9">
        <f t="shared" si="3"/>
        <v>-1.1995690478405023</v>
      </c>
      <c r="G15" s="9">
        <f t="shared" si="3"/>
        <v>44.60961842736459</v>
      </c>
      <c r="H15" s="9">
        <f t="shared" si="3"/>
        <v>-1.1749591497658836</v>
      </c>
      <c r="I15" s="9">
        <f t="shared" si="3"/>
        <v>15.612553384146008</v>
      </c>
      <c r="J15" s="9">
        <f t="shared" si="3"/>
        <v>33.20828448499899</v>
      </c>
      <c r="K15" s="9">
        <f t="shared" si="3"/>
        <v>26.275077311475737</v>
      </c>
      <c r="L15" s="9">
        <f t="shared" si="3"/>
        <v>4.020238743455497</v>
      </c>
      <c r="M15" s="9">
        <f t="shared" si="3"/>
        <v>15.179701623445688</v>
      </c>
      <c r="N15" s="9">
        <f t="shared" si="3"/>
        <v>10.540206980088056</v>
      </c>
      <c r="O15" s="9">
        <f t="shared" si="3"/>
        <v>11.317627202893526</v>
      </c>
      <c r="P15" s="9">
        <f t="shared" si="3"/>
        <v>13.189623706805655</v>
      </c>
      <c r="Q15" s="9">
        <f t="shared" si="3"/>
        <v>22.564940978200426</v>
      </c>
      <c r="R15" s="9">
        <f t="shared" si="3"/>
        <v>37.82746132805104</v>
      </c>
      <c r="S15" s="9">
        <f t="shared" si="3"/>
        <v>10.03840327793728</v>
      </c>
      <c r="T15" s="9">
        <f t="shared" si="3"/>
        <v>-98.96221149974214</v>
      </c>
      <c r="U15" s="9">
        <f t="shared" si="3"/>
        <v>-2.54746791047477</v>
      </c>
      <c r="V15" s="9">
        <f t="shared" si="3"/>
        <v>1.1014457755610938</v>
      </c>
      <c r="W15" s="9">
        <f t="shared" si="3"/>
        <v>5.391292184206908</v>
      </c>
      <c r="X15" s="9">
        <f t="shared" si="3"/>
        <v>13.69612516666492</v>
      </c>
      <c r="Y15" s="9">
        <f t="shared" si="3"/>
        <v>32.57031653999938</v>
      </c>
      <c r="Z15" s="9">
        <f t="shared" si="3"/>
        <v>-0.7949944941602883</v>
      </c>
      <c r="AA15" s="9">
        <f t="shared" si="3"/>
        <v>20.52203398992018</v>
      </c>
      <c r="AB15" s="9">
        <f t="shared" si="3"/>
        <v>-5.3211362951188095</v>
      </c>
      <c r="AC15" s="9">
        <f t="shared" si="3"/>
        <v>15.669111848936074</v>
      </c>
      <c r="AD15" s="9">
        <f t="shared" si="3"/>
        <v>56.07164348645204</v>
      </c>
      <c r="AE15" s="9">
        <f t="shared" si="3"/>
        <v>7.709522644599411</v>
      </c>
      <c r="AF15" s="9">
        <f t="shared" si="3"/>
        <v>8.385875847872816</v>
      </c>
      <c r="AG15" s="42">
        <f t="shared" si="3"/>
        <v>-3.4090058355103214</v>
      </c>
    </row>
    <row r="16" spans="1:33" ht="12.75">
      <c r="A16" s="43" t="s">
        <v>120</v>
      </c>
      <c r="B16" s="10">
        <f>IF(B144=0,0,(B143-B144)*100/B144)</f>
        <v>77.19107082557215</v>
      </c>
      <c r="C16" s="10">
        <f aca="true" t="shared" si="4" ref="C16:AG16">IF(C144=0,0,(C143-C144)*100/C144)</f>
        <v>3.032947100123532</v>
      </c>
      <c r="D16" s="10">
        <f t="shared" si="4"/>
        <v>35.921743962058805</v>
      </c>
      <c r="E16" s="10">
        <f t="shared" si="4"/>
        <v>0</v>
      </c>
      <c r="F16" s="10">
        <f t="shared" si="4"/>
        <v>0.007357718117786464</v>
      </c>
      <c r="G16" s="10">
        <f t="shared" si="4"/>
        <v>36.877612109367654</v>
      </c>
      <c r="H16" s="10">
        <f t="shared" si="4"/>
        <v>8.174692049272117</v>
      </c>
      <c r="I16" s="10">
        <f t="shared" si="4"/>
        <v>14.17815938942137</v>
      </c>
      <c r="J16" s="10">
        <f t="shared" si="4"/>
        <v>183.58532248342374</v>
      </c>
      <c r="K16" s="10">
        <f t="shared" si="4"/>
        <v>756.317459685843</v>
      </c>
      <c r="L16" s="10">
        <f t="shared" si="4"/>
        <v>0</v>
      </c>
      <c r="M16" s="10">
        <f t="shared" si="4"/>
        <v>59.69361824084355</v>
      </c>
      <c r="N16" s="10">
        <f t="shared" si="4"/>
        <v>11.40070111263527</v>
      </c>
      <c r="O16" s="10">
        <f t="shared" si="4"/>
        <v>20.078176726631703</v>
      </c>
      <c r="P16" s="10">
        <f t="shared" si="4"/>
        <v>13.35462941955143</v>
      </c>
      <c r="Q16" s="10">
        <f t="shared" si="4"/>
        <v>7.012199165889367</v>
      </c>
      <c r="R16" s="10">
        <f t="shared" si="4"/>
        <v>41.024279468568274</v>
      </c>
      <c r="S16" s="10">
        <f t="shared" si="4"/>
        <v>-14.59071085724307</v>
      </c>
      <c r="T16" s="10">
        <f t="shared" si="4"/>
        <v>-99.88422818791946</v>
      </c>
      <c r="U16" s="10">
        <f t="shared" si="4"/>
        <v>0</v>
      </c>
      <c r="V16" s="10">
        <f t="shared" si="4"/>
        <v>5.600068957681141</v>
      </c>
      <c r="W16" s="10">
        <f t="shared" si="4"/>
        <v>37.55481738000895</v>
      </c>
      <c r="X16" s="10">
        <f t="shared" si="4"/>
        <v>19.54256960031191</v>
      </c>
      <c r="Y16" s="10">
        <f t="shared" si="4"/>
        <v>63.838533541341654</v>
      </c>
      <c r="Z16" s="10">
        <f t="shared" si="4"/>
        <v>95.263671875</v>
      </c>
      <c r="AA16" s="10">
        <f t="shared" si="4"/>
        <v>-20.33672611280267</v>
      </c>
      <c r="AB16" s="10">
        <f t="shared" si="4"/>
        <v>0</v>
      </c>
      <c r="AC16" s="10">
        <f t="shared" si="4"/>
        <v>41.98038107438095</v>
      </c>
      <c r="AD16" s="10">
        <f t="shared" si="4"/>
        <v>200</v>
      </c>
      <c r="AE16" s="10">
        <f t="shared" si="4"/>
        <v>-0.558140293219887</v>
      </c>
      <c r="AF16" s="10">
        <f t="shared" si="4"/>
        <v>5.095340016675552</v>
      </c>
      <c r="AG16" s="44">
        <f t="shared" si="4"/>
        <v>0</v>
      </c>
    </row>
    <row r="17" spans="1:33" ht="12.75">
      <c r="A17" s="43" t="s">
        <v>121</v>
      </c>
      <c r="B17" s="10">
        <f>IF(B146=0,0,(B145-B146)*100/B146)</f>
        <v>8.979425996380158</v>
      </c>
      <c r="C17" s="10">
        <f aca="true" t="shared" si="5" ref="C17:AG17">IF(C146=0,0,(C145-C146)*100/C146)</f>
        <v>-14.62956249770032</v>
      </c>
      <c r="D17" s="10">
        <f t="shared" si="5"/>
        <v>23.830000096972388</v>
      </c>
      <c r="E17" s="10">
        <f t="shared" si="5"/>
        <v>0</v>
      </c>
      <c r="F17" s="10">
        <f t="shared" si="5"/>
        <v>3.060999759722417</v>
      </c>
      <c r="G17" s="10">
        <f t="shared" si="5"/>
        <v>11.064661875546685</v>
      </c>
      <c r="H17" s="10">
        <f t="shared" si="5"/>
        <v>-12.983964271649015</v>
      </c>
      <c r="I17" s="10">
        <f t="shared" si="5"/>
        <v>15.268231186154322</v>
      </c>
      <c r="J17" s="10">
        <f t="shared" si="5"/>
        <v>7.791236727979662</v>
      </c>
      <c r="K17" s="10">
        <f t="shared" si="5"/>
        <v>16.422306388916574</v>
      </c>
      <c r="L17" s="10">
        <f t="shared" si="5"/>
        <v>0</v>
      </c>
      <c r="M17" s="10">
        <f t="shared" si="5"/>
        <v>131.34372665179959</v>
      </c>
      <c r="N17" s="10">
        <f t="shared" si="5"/>
        <v>7.262148518431746</v>
      </c>
      <c r="O17" s="10">
        <f t="shared" si="5"/>
        <v>13.324029191195745</v>
      </c>
      <c r="P17" s="10">
        <f t="shared" si="5"/>
        <v>12.925208688582094</v>
      </c>
      <c r="Q17" s="10">
        <f t="shared" si="5"/>
        <v>63.61100156819496</v>
      </c>
      <c r="R17" s="10">
        <f t="shared" si="5"/>
        <v>8.904408777242905</v>
      </c>
      <c r="S17" s="10">
        <f t="shared" si="5"/>
        <v>1.0624733075857153</v>
      </c>
      <c r="T17" s="10">
        <f t="shared" si="5"/>
        <v>0</v>
      </c>
      <c r="U17" s="10">
        <f t="shared" si="5"/>
        <v>0</v>
      </c>
      <c r="V17" s="10">
        <f t="shared" si="5"/>
        <v>0</v>
      </c>
      <c r="W17" s="10">
        <f t="shared" si="5"/>
        <v>0.6828761609791719</v>
      </c>
      <c r="X17" s="10">
        <f t="shared" si="5"/>
        <v>11.75004986030076</v>
      </c>
      <c r="Y17" s="10">
        <f t="shared" si="5"/>
        <v>0</v>
      </c>
      <c r="Z17" s="10">
        <f t="shared" si="5"/>
        <v>-9.143319325775467</v>
      </c>
      <c r="AA17" s="10">
        <f t="shared" si="5"/>
        <v>44.3638120551084</v>
      </c>
      <c r="AB17" s="10">
        <f t="shared" si="5"/>
        <v>0</v>
      </c>
      <c r="AC17" s="10">
        <f t="shared" si="5"/>
        <v>11.892241622616448</v>
      </c>
      <c r="AD17" s="10">
        <f t="shared" si="5"/>
        <v>0</v>
      </c>
      <c r="AE17" s="10">
        <f t="shared" si="5"/>
        <v>7.212442296859672</v>
      </c>
      <c r="AF17" s="10">
        <f t="shared" si="5"/>
        <v>3.0116268375206676</v>
      </c>
      <c r="AG17" s="44">
        <f t="shared" si="5"/>
        <v>0</v>
      </c>
    </row>
    <row r="18" spans="1:33" ht="12.75">
      <c r="A18" s="43" t="s">
        <v>122</v>
      </c>
      <c r="B18" s="10">
        <f>IF(B148=0,0,(B147-B148)*100/B148)</f>
        <v>5.243518641913295</v>
      </c>
      <c r="C18" s="10">
        <f aca="true" t="shared" si="6" ref="C18:AG18">IF(C148=0,0,(C147-C148)*100/C148)</f>
        <v>35.710501881114254</v>
      </c>
      <c r="D18" s="10">
        <f t="shared" si="6"/>
        <v>7.999996372928947</v>
      </c>
      <c r="E18" s="10">
        <f t="shared" si="6"/>
        <v>0</v>
      </c>
      <c r="F18" s="10">
        <f t="shared" si="6"/>
        <v>1.1278124358701311</v>
      </c>
      <c r="G18" s="10">
        <f t="shared" si="6"/>
        <v>5.242812883834</v>
      </c>
      <c r="H18" s="10">
        <f t="shared" si="6"/>
        <v>-10.188176188427793</v>
      </c>
      <c r="I18" s="10">
        <f t="shared" si="6"/>
        <v>10.622042908254066</v>
      </c>
      <c r="J18" s="10">
        <f t="shared" si="6"/>
        <v>-5.650406504065041</v>
      </c>
      <c r="K18" s="10">
        <f t="shared" si="6"/>
        <v>47.49889033854762</v>
      </c>
      <c r="L18" s="10">
        <f t="shared" si="6"/>
        <v>0</v>
      </c>
      <c r="M18" s="10">
        <f t="shared" si="6"/>
        <v>62.125706348156406</v>
      </c>
      <c r="N18" s="10">
        <f t="shared" si="6"/>
        <v>5.000035634201318</v>
      </c>
      <c r="O18" s="10">
        <f t="shared" si="6"/>
        <v>14.27345204163032</v>
      </c>
      <c r="P18" s="10">
        <f t="shared" si="6"/>
        <v>7.485087969414879</v>
      </c>
      <c r="Q18" s="10">
        <f t="shared" si="6"/>
        <v>42.25433554825556</v>
      </c>
      <c r="R18" s="10">
        <f t="shared" si="6"/>
        <v>108.55293684153065</v>
      </c>
      <c r="S18" s="10">
        <f t="shared" si="6"/>
        <v>-28.62346211957695</v>
      </c>
      <c r="T18" s="10">
        <f t="shared" si="6"/>
        <v>0</v>
      </c>
      <c r="U18" s="10">
        <f t="shared" si="6"/>
        <v>0</v>
      </c>
      <c r="V18" s="10">
        <f t="shared" si="6"/>
        <v>11.543857139713488</v>
      </c>
      <c r="W18" s="10">
        <f t="shared" si="6"/>
        <v>16.51251805830183</v>
      </c>
      <c r="X18" s="10">
        <f t="shared" si="6"/>
        <v>7.484293542220785</v>
      </c>
      <c r="Y18" s="10">
        <f t="shared" si="6"/>
        <v>13.94516129032258</v>
      </c>
      <c r="Z18" s="10">
        <f t="shared" si="6"/>
        <v>-25.520139146899183</v>
      </c>
      <c r="AA18" s="10">
        <f t="shared" si="6"/>
        <v>53.57535090861677</v>
      </c>
      <c r="AB18" s="10">
        <f t="shared" si="6"/>
        <v>0</v>
      </c>
      <c r="AC18" s="10">
        <f t="shared" si="6"/>
        <v>13.105368325846653</v>
      </c>
      <c r="AD18" s="10">
        <f t="shared" si="6"/>
        <v>0</v>
      </c>
      <c r="AE18" s="10">
        <f t="shared" si="6"/>
        <v>9.629708802218856</v>
      </c>
      <c r="AF18" s="10">
        <f t="shared" si="6"/>
        <v>23.873178525616865</v>
      </c>
      <c r="AG18" s="44">
        <f t="shared" si="6"/>
        <v>0</v>
      </c>
    </row>
    <row r="19" spans="1:33" ht="12.75">
      <c r="A19" s="43" t="s">
        <v>123</v>
      </c>
      <c r="B19" s="10">
        <f>IF(B150=0,0,(B149-B150)*100/B150)</f>
        <v>30.643041683074976</v>
      </c>
      <c r="C19" s="10">
        <f aca="true" t="shared" si="7" ref="C19:AG19">IF(C150=0,0,(C149-C150)*100/C150)</f>
        <v>-2.2758202682821187</v>
      </c>
      <c r="D19" s="10">
        <f t="shared" si="7"/>
        <v>18.122514755152434</v>
      </c>
      <c r="E19" s="10">
        <f t="shared" si="7"/>
        <v>0</v>
      </c>
      <c r="F19" s="10">
        <f t="shared" si="7"/>
        <v>-8.663065649274563</v>
      </c>
      <c r="G19" s="10">
        <f t="shared" si="7"/>
        <v>23.809134676943764</v>
      </c>
      <c r="H19" s="10">
        <f t="shared" si="7"/>
        <v>-7.753759738914888</v>
      </c>
      <c r="I19" s="10">
        <f t="shared" si="7"/>
        <v>13.92906851879617</v>
      </c>
      <c r="J19" s="10">
        <f t="shared" si="7"/>
        <v>54.7378373015873</v>
      </c>
      <c r="K19" s="10">
        <f t="shared" si="7"/>
        <v>30.251043947860527</v>
      </c>
      <c r="L19" s="10">
        <f t="shared" si="7"/>
        <v>0</v>
      </c>
      <c r="M19" s="10">
        <f t="shared" si="7"/>
        <v>89.08182815690253</v>
      </c>
      <c r="N19" s="10">
        <f t="shared" si="7"/>
        <v>7.94330568588646</v>
      </c>
      <c r="O19" s="10">
        <f t="shared" si="7"/>
        <v>13.458005884928735</v>
      </c>
      <c r="P19" s="10">
        <f t="shared" si="7"/>
        <v>11.457382197217642</v>
      </c>
      <c r="Q19" s="10">
        <f t="shared" si="7"/>
        <v>49.65907881281717</v>
      </c>
      <c r="R19" s="10">
        <f t="shared" si="7"/>
        <v>20.560684794019036</v>
      </c>
      <c r="S19" s="10">
        <f t="shared" si="7"/>
        <v>-22.627365555002218</v>
      </c>
      <c r="T19" s="10">
        <f t="shared" si="7"/>
        <v>-98.96962186209088</v>
      </c>
      <c r="U19" s="10">
        <f t="shared" si="7"/>
        <v>-100</v>
      </c>
      <c r="V19" s="10">
        <f t="shared" si="7"/>
        <v>-14.228123827953015</v>
      </c>
      <c r="W19" s="10">
        <f t="shared" si="7"/>
        <v>7.03046777462694</v>
      </c>
      <c r="X19" s="10">
        <f t="shared" si="7"/>
        <v>14.186818946187449</v>
      </c>
      <c r="Y19" s="10">
        <f t="shared" si="7"/>
        <v>16.568122396207443</v>
      </c>
      <c r="Z19" s="10">
        <f t="shared" si="7"/>
        <v>-4.991869756706223</v>
      </c>
      <c r="AA19" s="10">
        <f t="shared" si="7"/>
        <v>26.401981279801518</v>
      </c>
      <c r="AB19" s="10">
        <f t="shared" si="7"/>
        <v>0</v>
      </c>
      <c r="AC19" s="10">
        <f t="shared" si="7"/>
        <v>20.298844772367694</v>
      </c>
      <c r="AD19" s="10">
        <f t="shared" si="7"/>
        <v>99.23588680605624</v>
      </c>
      <c r="AE19" s="10">
        <f t="shared" si="7"/>
        <v>6.097649382029056</v>
      </c>
      <c r="AF19" s="10">
        <f t="shared" si="7"/>
        <v>7.7765730212386925</v>
      </c>
      <c r="AG19" s="44">
        <f t="shared" si="7"/>
        <v>0</v>
      </c>
    </row>
    <row r="20" spans="1:33" ht="12.75">
      <c r="A20" s="43" t="s">
        <v>124</v>
      </c>
      <c r="B20" s="10">
        <f>IF(B152=0,0,(B151-B152)*100/B152)</f>
        <v>10.95382881296231</v>
      </c>
      <c r="C20" s="10">
        <f aca="true" t="shared" si="8" ref="C20:AG20">IF(C152=0,0,(C151-C152)*100/C152)</f>
        <v>11.827674127468583</v>
      </c>
      <c r="D20" s="10">
        <f t="shared" si="8"/>
        <v>42.23185368641646</v>
      </c>
      <c r="E20" s="10">
        <f t="shared" si="8"/>
        <v>-8.264965530149421</v>
      </c>
      <c r="F20" s="10">
        <f t="shared" si="8"/>
        <v>-4.166358321616221</v>
      </c>
      <c r="G20" s="10">
        <f t="shared" si="8"/>
        <v>16.26510600160702</v>
      </c>
      <c r="H20" s="10">
        <f t="shared" si="8"/>
        <v>2.295856896975658</v>
      </c>
      <c r="I20" s="10">
        <f t="shared" si="8"/>
        <v>16.58301348292491</v>
      </c>
      <c r="J20" s="10">
        <f t="shared" si="8"/>
        <v>0</v>
      </c>
      <c r="K20" s="10">
        <f t="shared" si="8"/>
        <v>20.021532982732204</v>
      </c>
      <c r="L20" s="10">
        <f t="shared" si="8"/>
        <v>2.25419332789033</v>
      </c>
      <c r="M20" s="10">
        <f t="shared" si="8"/>
        <v>118.78947368421052</v>
      </c>
      <c r="N20" s="10">
        <f t="shared" si="8"/>
        <v>12.493526120511797</v>
      </c>
      <c r="O20" s="10">
        <f t="shared" si="8"/>
        <v>12.673068654149349</v>
      </c>
      <c r="P20" s="10">
        <f t="shared" si="8"/>
        <v>16.8098700154219</v>
      </c>
      <c r="Q20" s="10">
        <f t="shared" si="8"/>
        <v>13.040856094373662</v>
      </c>
      <c r="R20" s="10">
        <f t="shared" si="8"/>
        <v>17.812681163546085</v>
      </c>
      <c r="S20" s="10">
        <f t="shared" si="8"/>
        <v>6.982996909093976</v>
      </c>
      <c r="T20" s="10">
        <f t="shared" si="8"/>
        <v>-100</v>
      </c>
      <c r="U20" s="10">
        <f t="shared" si="8"/>
        <v>-9.588536926846343</v>
      </c>
      <c r="V20" s="10">
        <f t="shared" si="8"/>
        <v>-6.443568570175237</v>
      </c>
      <c r="W20" s="10">
        <f t="shared" si="8"/>
        <v>0.6064590826454797</v>
      </c>
      <c r="X20" s="10">
        <f t="shared" si="8"/>
        <v>29.75096410676337</v>
      </c>
      <c r="Y20" s="10">
        <f t="shared" si="8"/>
        <v>31.971182951931226</v>
      </c>
      <c r="Z20" s="10">
        <f t="shared" si="8"/>
        <v>0</v>
      </c>
      <c r="AA20" s="10">
        <f t="shared" si="8"/>
        <v>6.267780115728564</v>
      </c>
      <c r="AB20" s="10">
        <f t="shared" si="8"/>
        <v>-20.59539542324546</v>
      </c>
      <c r="AC20" s="10">
        <f t="shared" si="8"/>
        <v>0.6828023472126289</v>
      </c>
      <c r="AD20" s="10">
        <f t="shared" si="8"/>
        <v>19.320744081172492</v>
      </c>
      <c r="AE20" s="10">
        <f t="shared" si="8"/>
        <v>12.646775745909528</v>
      </c>
      <c r="AF20" s="10">
        <f t="shared" si="8"/>
        <v>9.502153035682149</v>
      </c>
      <c r="AG20" s="44">
        <f t="shared" si="8"/>
        <v>-3.1494827568172545</v>
      </c>
    </row>
    <row r="21" spans="1:33" ht="12.75">
      <c r="A21" s="43" t="s">
        <v>125</v>
      </c>
      <c r="B21" s="10">
        <f>IF(B154=0,0,(B153-B154)*100/B154)</f>
        <v>34.88747325423069</v>
      </c>
      <c r="C21" s="10">
        <f aca="true" t="shared" si="9" ref="C21:AG21">IF(C154=0,0,(C153-C154)*100/C154)</f>
        <v>0</v>
      </c>
      <c r="D21" s="10">
        <f t="shared" si="9"/>
        <v>0</v>
      </c>
      <c r="E21" s="10">
        <f t="shared" si="9"/>
        <v>-99.2827868852459</v>
      </c>
      <c r="F21" s="10">
        <f t="shared" si="9"/>
        <v>0</v>
      </c>
      <c r="G21" s="10">
        <f t="shared" si="9"/>
        <v>-100</v>
      </c>
      <c r="H21" s="10">
        <f t="shared" si="9"/>
        <v>0</v>
      </c>
      <c r="I21" s="10">
        <f t="shared" si="9"/>
        <v>0</v>
      </c>
      <c r="J21" s="10">
        <f t="shared" si="9"/>
        <v>0</v>
      </c>
      <c r="K21" s="10">
        <f t="shared" si="9"/>
        <v>6.319326668843686</v>
      </c>
      <c r="L21" s="10">
        <f t="shared" si="9"/>
        <v>49.30362116991643</v>
      </c>
      <c r="M21" s="10">
        <f t="shared" si="9"/>
        <v>0</v>
      </c>
      <c r="N21" s="10">
        <f t="shared" si="9"/>
        <v>-100</v>
      </c>
      <c r="O21" s="10">
        <f t="shared" si="9"/>
        <v>18.9812767212148</v>
      </c>
      <c r="P21" s="10">
        <f t="shared" si="9"/>
        <v>21.31272174353776</v>
      </c>
      <c r="Q21" s="10">
        <f t="shared" si="9"/>
        <v>0</v>
      </c>
      <c r="R21" s="10">
        <f t="shared" si="9"/>
        <v>0</v>
      </c>
      <c r="S21" s="10">
        <f t="shared" si="9"/>
        <v>23.43103752697295</v>
      </c>
      <c r="T21" s="10">
        <f t="shared" si="9"/>
        <v>16855.35714285714</v>
      </c>
      <c r="U21" s="10">
        <f t="shared" si="9"/>
        <v>0</v>
      </c>
      <c r="V21" s="10">
        <f t="shared" si="9"/>
        <v>-19.998012130873896</v>
      </c>
      <c r="W21" s="10">
        <f t="shared" si="9"/>
        <v>-100</v>
      </c>
      <c r="X21" s="10">
        <f t="shared" si="9"/>
        <v>0</v>
      </c>
      <c r="Y21" s="10">
        <f t="shared" si="9"/>
        <v>21.306577667695194</v>
      </c>
      <c r="Z21" s="10">
        <f t="shared" si="9"/>
        <v>0</v>
      </c>
      <c r="AA21" s="10">
        <f t="shared" si="9"/>
        <v>-100</v>
      </c>
      <c r="AB21" s="10">
        <f t="shared" si="9"/>
        <v>-84.24242424242425</v>
      </c>
      <c r="AC21" s="10">
        <f t="shared" si="9"/>
        <v>0</v>
      </c>
      <c r="AD21" s="10">
        <f t="shared" si="9"/>
        <v>0</v>
      </c>
      <c r="AE21" s="10">
        <f t="shared" si="9"/>
        <v>0</v>
      </c>
      <c r="AF21" s="10">
        <f t="shared" si="9"/>
        <v>0</v>
      </c>
      <c r="AG21" s="44">
        <f t="shared" si="9"/>
        <v>0</v>
      </c>
    </row>
    <row r="22" spans="1:33" ht="12.75">
      <c r="A22" s="43" t="s">
        <v>126</v>
      </c>
      <c r="B22" s="10">
        <f>IF((B130+B131)=0,0,B129*100/(B130+B131))</f>
        <v>95.75356366975568</v>
      </c>
      <c r="C22" s="10">
        <f aca="true" t="shared" si="10" ref="C22:AG22">IF((C130+C131)=0,0,C129*100/(C130+C131))</f>
        <v>69.32073620357369</v>
      </c>
      <c r="D22" s="10">
        <f t="shared" si="10"/>
        <v>99.3971782463254</v>
      </c>
      <c r="E22" s="10">
        <f t="shared" si="10"/>
        <v>13.57883873771115</v>
      </c>
      <c r="F22" s="10">
        <f t="shared" si="10"/>
        <v>99.98484895591083</v>
      </c>
      <c r="G22" s="10">
        <f t="shared" si="10"/>
        <v>100.30779057709367</v>
      </c>
      <c r="H22" s="10">
        <f t="shared" si="10"/>
        <v>100.00068696892555</v>
      </c>
      <c r="I22" s="10">
        <f t="shared" si="10"/>
        <v>83.87142668670081</v>
      </c>
      <c r="J22" s="10">
        <f t="shared" si="10"/>
        <v>77.58712526363445</v>
      </c>
      <c r="K22" s="10">
        <f t="shared" si="10"/>
        <v>82.74932903720978</v>
      </c>
      <c r="L22" s="10">
        <f t="shared" si="10"/>
        <v>99.49110139906404</v>
      </c>
      <c r="M22" s="10">
        <f t="shared" si="10"/>
        <v>96.38567269682643</v>
      </c>
      <c r="N22" s="10">
        <f t="shared" si="10"/>
        <v>89.20140231869172</v>
      </c>
      <c r="O22" s="10">
        <f t="shared" si="10"/>
        <v>94.9563707139051</v>
      </c>
      <c r="P22" s="10">
        <f t="shared" si="10"/>
        <v>93.82041418156483</v>
      </c>
      <c r="Q22" s="10">
        <f t="shared" si="10"/>
        <v>106.52262813522356</v>
      </c>
      <c r="R22" s="10">
        <f t="shared" si="10"/>
        <v>90.03550259604242</v>
      </c>
      <c r="S22" s="10">
        <f t="shared" si="10"/>
        <v>159.87229349514632</v>
      </c>
      <c r="T22" s="10">
        <f t="shared" si="10"/>
        <v>99.43807426532007</v>
      </c>
      <c r="U22" s="10">
        <f t="shared" si="10"/>
        <v>11.87804709240216</v>
      </c>
      <c r="V22" s="10">
        <f t="shared" si="10"/>
        <v>74.20481183518045</v>
      </c>
      <c r="W22" s="10">
        <f t="shared" si="10"/>
        <v>83.0571824200612</v>
      </c>
      <c r="X22" s="10">
        <f t="shared" si="10"/>
        <v>98.01177484446667</v>
      </c>
      <c r="Y22" s="10">
        <f t="shared" si="10"/>
        <v>104.34891837180558</v>
      </c>
      <c r="Z22" s="10">
        <f t="shared" si="10"/>
        <v>134.36671689989237</v>
      </c>
      <c r="AA22" s="10">
        <f t="shared" si="10"/>
        <v>72.16216714285814</v>
      </c>
      <c r="AB22" s="10">
        <f t="shared" si="10"/>
        <v>57.68650090337811</v>
      </c>
      <c r="AC22" s="10">
        <f t="shared" si="10"/>
        <v>84.19340290970626</v>
      </c>
      <c r="AD22" s="10">
        <f t="shared" si="10"/>
        <v>118.2000588290508</v>
      </c>
      <c r="AE22" s="10">
        <f t="shared" si="10"/>
        <v>83.94211124657907</v>
      </c>
      <c r="AF22" s="10">
        <f t="shared" si="10"/>
        <v>92.52221327186788</v>
      </c>
      <c r="AG22" s="44">
        <f t="shared" si="10"/>
        <v>101.21627800640147</v>
      </c>
    </row>
    <row r="23" spans="1:33" ht="12.75">
      <c r="A23" s="36" t="s">
        <v>127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44"/>
    </row>
    <row r="24" spans="1:33" ht="12.75">
      <c r="A24" s="41" t="s">
        <v>128</v>
      </c>
      <c r="B24" s="9">
        <f>IF(B155=0,0,(B7-B155)*100/B155)</f>
        <v>8.839769187985054</v>
      </c>
      <c r="C24" s="9">
        <f aca="true" t="shared" si="11" ref="C24:AG24">IF(C155=0,0,(C7-C155)*100/C155)</f>
        <v>14.437570888567926</v>
      </c>
      <c r="D24" s="9">
        <f t="shared" si="11"/>
        <v>26.893765225549274</v>
      </c>
      <c r="E24" s="9">
        <f t="shared" si="11"/>
        <v>-5.319393718574656</v>
      </c>
      <c r="F24" s="9">
        <f t="shared" si="11"/>
        <v>11.617560069589672</v>
      </c>
      <c r="G24" s="9">
        <f t="shared" si="11"/>
        <v>19.140190451435622</v>
      </c>
      <c r="H24" s="9">
        <f t="shared" si="11"/>
        <v>-0.6727058918668549</v>
      </c>
      <c r="I24" s="9">
        <f t="shared" si="11"/>
        <v>-1.143834689198359</v>
      </c>
      <c r="J24" s="9">
        <f t="shared" si="11"/>
        <v>88.14919157275845</v>
      </c>
      <c r="K24" s="9">
        <f t="shared" si="11"/>
        <v>23.657096423384125</v>
      </c>
      <c r="L24" s="9">
        <f t="shared" si="11"/>
        <v>16.261366127040937</v>
      </c>
      <c r="M24" s="9">
        <f t="shared" si="11"/>
        <v>99.00618876712892</v>
      </c>
      <c r="N24" s="9">
        <f t="shared" si="11"/>
        <v>10.095461054458548</v>
      </c>
      <c r="O24" s="9">
        <f t="shared" si="11"/>
        <v>5.606170632581947</v>
      </c>
      <c r="P24" s="9">
        <f t="shared" si="11"/>
        <v>7.8954390791727445</v>
      </c>
      <c r="Q24" s="9">
        <f t="shared" si="11"/>
        <v>76.359949604868</v>
      </c>
      <c r="R24" s="9">
        <f t="shared" si="11"/>
        <v>79.59516339740883</v>
      </c>
      <c r="S24" s="9">
        <f t="shared" si="11"/>
        <v>14.691962970866872</v>
      </c>
      <c r="T24" s="9">
        <f t="shared" si="11"/>
        <v>-37.833254148198485</v>
      </c>
      <c r="U24" s="9">
        <f t="shared" si="11"/>
        <v>-3.3135778058088183</v>
      </c>
      <c r="V24" s="9">
        <f t="shared" si="11"/>
        <v>1.1014508746867688</v>
      </c>
      <c r="W24" s="9">
        <f t="shared" si="11"/>
        <v>13.49848548112824</v>
      </c>
      <c r="X24" s="9">
        <f t="shared" si="11"/>
        <v>11.600934003757512</v>
      </c>
      <c r="Y24" s="9">
        <f t="shared" si="11"/>
        <v>27.06798109849291</v>
      </c>
      <c r="Z24" s="9">
        <f t="shared" si="11"/>
        <v>57.8122019340354</v>
      </c>
      <c r="AA24" s="9">
        <f t="shared" si="11"/>
        <v>5.3314557299603775</v>
      </c>
      <c r="AB24" s="9">
        <f t="shared" si="11"/>
        <v>-20.626199312526534</v>
      </c>
      <c r="AC24" s="9">
        <f t="shared" si="11"/>
        <v>14.42989811812372</v>
      </c>
      <c r="AD24" s="9">
        <f t="shared" si="11"/>
        <v>-11.660497378504825</v>
      </c>
      <c r="AE24" s="9">
        <f t="shared" si="11"/>
        <v>89.36416431988792</v>
      </c>
      <c r="AF24" s="9">
        <f t="shared" si="11"/>
        <v>12.469149229412643</v>
      </c>
      <c r="AG24" s="42">
        <f t="shared" si="11"/>
        <v>13.469627936768093</v>
      </c>
    </row>
    <row r="25" spans="1:33" ht="12.75">
      <c r="A25" s="43" t="s">
        <v>129</v>
      </c>
      <c r="B25" s="10">
        <f>IF(B157=0,0,(B156-B157)*100/B157)</f>
        <v>-9.808207323284883</v>
      </c>
      <c r="C25" s="10">
        <f aca="true" t="shared" si="12" ref="C25:AG25">IF(C157=0,0,(C156-C157)*100/C157)</f>
        <v>-11.142225986441076</v>
      </c>
      <c r="D25" s="10">
        <f t="shared" si="12"/>
        <v>16.461129537095722</v>
      </c>
      <c r="E25" s="10">
        <f t="shared" si="12"/>
        <v>1.8460900269142448</v>
      </c>
      <c r="F25" s="10">
        <f t="shared" si="12"/>
        <v>0.0017965905266540652</v>
      </c>
      <c r="G25" s="10">
        <f t="shared" si="12"/>
        <v>28.038858470315105</v>
      </c>
      <c r="H25" s="10">
        <f t="shared" si="12"/>
        <v>10.683641972925773</v>
      </c>
      <c r="I25" s="10">
        <f t="shared" si="12"/>
        <v>19.828354765024407</v>
      </c>
      <c r="J25" s="10">
        <f t="shared" si="12"/>
        <v>18.82198952879581</v>
      </c>
      <c r="K25" s="10">
        <f t="shared" si="12"/>
        <v>35.51575336197652</v>
      </c>
      <c r="L25" s="10">
        <f t="shared" si="12"/>
        <v>57.416209008297116</v>
      </c>
      <c r="M25" s="10">
        <f t="shared" si="12"/>
        <v>61.32679330180849</v>
      </c>
      <c r="N25" s="10">
        <f t="shared" si="12"/>
        <v>14.01143548164832</v>
      </c>
      <c r="O25" s="10">
        <f t="shared" si="12"/>
        <v>12.426966326177395</v>
      </c>
      <c r="P25" s="10">
        <f t="shared" si="12"/>
        <v>3.224462290197729</v>
      </c>
      <c r="Q25" s="10">
        <f t="shared" si="12"/>
        <v>3.911513699655637</v>
      </c>
      <c r="R25" s="10">
        <f t="shared" si="12"/>
        <v>26.690791666992776</v>
      </c>
      <c r="S25" s="10">
        <f t="shared" si="12"/>
        <v>50.47670799782641</v>
      </c>
      <c r="T25" s="10">
        <f t="shared" si="12"/>
        <v>-33.722776769509984</v>
      </c>
      <c r="U25" s="10">
        <f t="shared" si="12"/>
        <v>0.02658345180783947</v>
      </c>
      <c r="V25" s="10">
        <f t="shared" si="12"/>
        <v>11.187591815749474</v>
      </c>
      <c r="W25" s="10">
        <f t="shared" si="12"/>
        <v>17.738406002427975</v>
      </c>
      <c r="X25" s="10">
        <f t="shared" si="12"/>
        <v>14.458348656324947</v>
      </c>
      <c r="Y25" s="10">
        <f t="shared" si="12"/>
        <v>43.17574263944883</v>
      </c>
      <c r="Z25" s="10">
        <f t="shared" si="12"/>
        <v>23.600548224987236</v>
      </c>
      <c r="AA25" s="10">
        <f t="shared" si="12"/>
        <v>-29.612468407750633</v>
      </c>
      <c r="AB25" s="10">
        <f t="shared" si="12"/>
        <v>9.976990892295724</v>
      </c>
      <c r="AC25" s="10">
        <f t="shared" si="12"/>
        <v>13.906011208228636</v>
      </c>
      <c r="AD25" s="10">
        <f t="shared" si="12"/>
        <v>-13.909616078950535</v>
      </c>
      <c r="AE25" s="10">
        <f t="shared" si="12"/>
        <v>8.518210285438998</v>
      </c>
      <c r="AF25" s="10">
        <f t="shared" si="12"/>
        <v>20.68135593255264</v>
      </c>
      <c r="AG25" s="44">
        <f t="shared" si="12"/>
        <v>10.653526504328354</v>
      </c>
    </row>
    <row r="26" spans="1:33" ht="25.5">
      <c r="A26" s="43" t="s">
        <v>130</v>
      </c>
      <c r="B26" s="10">
        <f>IF(B156=0,0,B158*100/B156)</f>
        <v>2.5562344350989537</v>
      </c>
      <c r="C26" s="10">
        <f aca="true" t="shared" si="13" ref="C26:AG26">IF(C156=0,0,C158*100/C156)</f>
        <v>2.532953714948682</v>
      </c>
      <c r="D26" s="10">
        <f t="shared" si="13"/>
        <v>7.701870637638137</v>
      </c>
      <c r="E26" s="10">
        <f t="shared" si="13"/>
        <v>0</v>
      </c>
      <c r="F26" s="10">
        <f t="shared" si="13"/>
        <v>0.5967862862382879</v>
      </c>
      <c r="G26" s="10">
        <f t="shared" si="13"/>
        <v>3.250759234350292</v>
      </c>
      <c r="H26" s="10">
        <f t="shared" si="13"/>
        <v>0</v>
      </c>
      <c r="I26" s="10">
        <f t="shared" si="13"/>
        <v>2.996548367673932</v>
      </c>
      <c r="J26" s="10">
        <f t="shared" si="13"/>
        <v>1.98654990085922</v>
      </c>
      <c r="K26" s="10">
        <f t="shared" si="13"/>
        <v>2.80579999238119</v>
      </c>
      <c r="L26" s="10">
        <f t="shared" si="13"/>
        <v>27.51123703058145</v>
      </c>
      <c r="M26" s="10">
        <f t="shared" si="13"/>
        <v>4.7841325730138795</v>
      </c>
      <c r="N26" s="10">
        <f t="shared" si="13"/>
        <v>2.5900748346674245</v>
      </c>
      <c r="O26" s="10">
        <f t="shared" si="13"/>
        <v>0.7841394380329036</v>
      </c>
      <c r="P26" s="10">
        <f t="shared" si="13"/>
        <v>1.2938260623647535</v>
      </c>
      <c r="Q26" s="10">
        <f t="shared" si="13"/>
        <v>0</v>
      </c>
      <c r="R26" s="10">
        <f t="shared" si="13"/>
        <v>4.96726763213772</v>
      </c>
      <c r="S26" s="10">
        <f t="shared" si="13"/>
        <v>2.306227635336988</v>
      </c>
      <c r="T26" s="10">
        <f t="shared" si="13"/>
        <v>3509.6868047236007</v>
      </c>
      <c r="U26" s="10">
        <f t="shared" si="13"/>
        <v>0.5402240269511179</v>
      </c>
      <c r="V26" s="10">
        <f t="shared" si="13"/>
        <v>0</v>
      </c>
      <c r="W26" s="10">
        <f t="shared" si="13"/>
        <v>5.407202165612926</v>
      </c>
      <c r="X26" s="10">
        <f t="shared" si="13"/>
        <v>0.5673595973077759</v>
      </c>
      <c r="Y26" s="10">
        <f t="shared" si="13"/>
        <v>0.24831686928958704</v>
      </c>
      <c r="Z26" s="10">
        <f t="shared" si="13"/>
        <v>7.850788163416172</v>
      </c>
      <c r="AA26" s="10">
        <f t="shared" si="13"/>
        <v>8.771843207660083</v>
      </c>
      <c r="AB26" s="10">
        <f t="shared" si="13"/>
        <v>2.2548244018830927</v>
      </c>
      <c r="AC26" s="10">
        <f t="shared" si="13"/>
        <v>2.004541562832917</v>
      </c>
      <c r="AD26" s="10">
        <f t="shared" si="13"/>
        <v>1.4958235766959074</v>
      </c>
      <c r="AE26" s="10">
        <f t="shared" si="13"/>
        <v>4.178936465848718</v>
      </c>
      <c r="AF26" s="10">
        <f t="shared" si="13"/>
        <v>0.2666619723004161</v>
      </c>
      <c r="AG26" s="44">
        <f t="shared" si="13"/>
        <v>0.18493083892100962</v>
      </c>
    </row>
    <row r="27" spans="1:33" ht="12.75">
      <c r="A27" s="43" t="s">
        <v>131</v>
      </c>
      <c r="B27" s="10">
        <f>IF(B160=0,0,(B159-B160)*100/B160)</f>
        <v>0</v>
      </c>
      <c r="C27" s="10">
        <f aca="true" t="shared" si="14" ref="C27:AG27">IF(C160=0,0,(C159-C160)*100/C160)</f>
        <v>13.04999970250804</v>
      </c>
      <c r="D27" s="10">
        <f t="shared" si="14"/>
        <v>13.560001099323916</v>
      </c>
      <c r="E27" s="10">
        <f t="shared" si="14"/>
        <v>0</v>
      </c>
      <c r="F27" s="10">
        <f t="shared" si="14"/>
        <v>0.00033171273235094764</v>
      </c>
      <c r="G27" s="10">
        <f t="shared" si="14"/>
        <v>13.499999746378178</v>
      </c>
      <c r="H27" s="10">
        <f t="shared" si="14"/>
        <v>6.326433060369453</v>
      </c>
      <c r="I27" s="10">
        <f t="shared" si="14"/>
        <v>18.88907238033424</v>
      </c>
      <c r="J27" s="10">
        <f t="shared" si="14"/>
        <v>-100</v>
      </c>
      <c r="K27" s="10">
        <f t="shared" si="14"/>
        <v>7.902608279492702</v>
      </c>
      <c r="L27" s="10">
        <f t="shared" si="14"/>
        <v>0</v>
      </c>
      <c r="M27" s="10">
        <f t="shared" si="14"/>
        <v>0</v>
      </c>
      <c r="N27" s="10">
        <f t="shared" si="14"/>
        <v>16.00000213464795</v>
      </c>
      <c r="O27" s="10">
        <f t="shared" si="14"/>
        <v>13.080541630934883</v>
      </c>
      <c r="P27" s="10">
        <f t="shared" si="14"/>
        <v>24.09479944341988</v>
      </c>
      <c r="Q27" s="10">
        <f t="shared" si="14"/>
        <v>73.6212430697403</v>
      </c>
      <c r="R27" s="10">
        <f t="shared" si="14"/>
        <v>16.31938899597164</v>
      </c>
      <c r="S27" s="10">
        <f t="shared" si="14"/>
        <v>20.000003912742706</v>
      </c>
      <c r="T27" s="10">
        <f t="shared" si="14"/>
        <v>0</v>
      </c>
      <c r="U27" s="10">
        <f t="shared" si="14"/>
        <v>0</v>
      </c>
      <c r="V27" s="10">
        <f t="shared" si="14"/>
        <v>0</v>
      </c>
      <c r="W27" s="10">
        <f t="shared" si="14"/>
        <v>-6.726496460904301</v>
      </c>
      <c r="X27" s="10">
        <f t="shared" si="14"/>
        <v>15.205889447236181</v>
      </c>
      <c r="Y27" s="10">
        <f t="shared" si="14"/>
        <v>0</v>
      </c>
      <c r="Z27" s="10">
        <f t="shared" si="14"/>
        <v>-10.438978462986936</v>
      </c>
      <c r="AA27" s="10">
        <f t="shared" si="14"/>
        <v>62.841044809510535</v>
      </c>
      <c r="AB27" s="10">
        <f t="shared" si="14"/>
        <v>0</v>
      </c>
      <c r="AC27" s="10">
        <f t="shared" si="14"/>
        <v>14.07942238267148</v>
      </c>
      <c r="AD27" s="10">
        <f t="shared" si="14"/>
        <v>0</v>
      </c>
      <c r="AE27" s="10">
        <f t="shared" si="14"/>
        <v>23.371702564102563</v>
      </c>
      <c r="AF27" s="10">
        <f t="shared" si="14"/>
        <v>11.029997678157553</v>
      </c>
      <c r="AG27" s="44">
        <f t="shared" si="14"/>
        <v>0</v>
      </c>
    </row>
    <row r="28" spans="1:33" ht="12.75">
      <c r="A28" s="43" t="s">
        <v>132</v>
      </c>
      <c r="B28" s="10">
        <f>IF(B162=0,0,(B161-B162)*100/B162)</f>
        <v>0</v>
      </c>
      <c r="C28" s="10">
        <f aca="true" t="shared" si="15" ref="C28:AG28">IF(C162=0,0,(C161-C162)*100/C162)</f>
        <v>0</v>
      </c>
      <c r="D28" s="10">
        <f t="shared" si="15"/>
        <v>8</v>
      </c>
      <c r="E28" s="10">
        <f t="shared" si="15"/>
        <v>0</v>
      </c>
      <c r="F28" s="10">
        <f t="shared" si="15"/>
        <v>-0.028977108084613155</v>
      </c>
      <c r="G28" s="10">
        <f t="shared" si="15"/>
        <v>6.6169218317127845</v>
      </c>
      <c r="H28" s="10">
        <f t="shared" si="15"/>
        <v>0</v>
      </c>
      <c r="I28" s="10">
        <f t="shared" si="15"/>
        <v>6</v>
      </c>
      <c r="J28" s="10">
        <f t="shared" si="15"/>
        <v>0</v>
      </c>
      <c r="K28" s="10">
        <f t="shared" si="15"/>
        <v>-16.666666666666668</v>
      </c>
      <c r="L28" s="10">
        <f t="shared" si="15"/>
        <v>0</v>
      </c>
      <c r="M28" s="10">
        <f t="shared" si="15"/>
        <v>0</v>
      </c>
      <c r="N28" s="10">
        <f t="shared" si="15"/>
        <v>9.813050845044353</v>
      </c>
      <c r="O28" s="10">
        <f t="shared" si="15"/>
        <v>-19.26575947716429</v>
      </c>
      <c r="P28" s="10">
        <f t="shared" si="15"/>
        <v>0</v>
      </c>
      <c r="Q28" s="10">
        <f t="shared" si="15"/>
        <v>-50.77720207253886</v>
      </c>
      <c r="R28" s="10">
        <f t="shared" si="15"/>
        <v>6</v>
      </c>
      <c r="S28" s="10">
        <f t="shared" si="15"/>
        <v>90.9090909090909</v>
      </c>
      <c r="T28" s="10">
        <f t="shared" si="15"/>
        <v>0</v>
      </c>
      <c r="U28" s="10">
        <f t="shared" si="15"/>
        <v>0</v>
      </c>
      <c r="V28" s="10">
        <f t="shared" si="15"/>
        <v>0</v>
      </c>
      <c r="W28" s="10">
        <f t="shared" si="15"/>
        <v>-10.862118320610687</v>
      </c>
      <c r="X28" s="10">
        <f t="shared" si="15"/>
        <v>13.687269123344445</v>
      </c>
      <c r="Y28" s="10">
        <f t="shared" si="15"/>
        <v>-11.152513441547777</v>
      </c>
      <c r="Z28" s="10">
        <f t="shared" si="15"/>
        <v>0</v>
      </c>
      <c r="AA28" s="10">
        <f t="shared" si="15"/>
        <v>0</v>
      </c>
      <c r="AB28" s="10">
        <f t="shared" si="15"/>
        <v>0</v>
      </c>
      <c r="AC28" s="10">
        <f t="shared" si="15"/>
        <v>6.451612903225806</v>
      </c>
      <c r="AD28" s="10">
        <f t="shared" si="15"/>
        <v>0</v>
      </c>
      <c r="AE28" s="10">
        <f t="shared" si="15"/>
        <v>8.333333333333334</v>
      </c>
      <c r="AF28" s="10">
        <f t="shared" si="15"/>
        <v>10.00000177486101</v>
      </c>
      <c r="AG28" s="44">
        <f t="shared" si="15"/>
        <v>0</v>
      </c>
    </row>
    <row r="29" spans="1:33" ht="25.5">
      <c r="A29" s="43" t="s">
        <v>133</v>
      </c>
      <c r="B29" s="10">
        <f>IF((B7-B139-B164)=0,0,B156*100/(B7-B139-B164))</f>
        <v>31.92006082832057</v>
      </c>
      <c r="C29" s="10">
        <f aca="true" t="shared" si="16" ref="C29:AG29">IF((C7-C139-C164)=0,0,C156*100/(C7-C139-C164))</f>
        <v>28.9430431141256</v>
      </c>
      <c r="D29" s="10">
        <f t="shared" si="16"/>
        <v>35.594404774250776</v>
      </c>
      <c r="E29" s="10">
        <f t="shared" si="16"/>
        <v>65.34836965461159</v>
      </c>
      <c r="F29" s="10">
        <f t="shared" si="16"/>
        <v>33.814399082151496</v>
      </c>
      <c r="G29" s="10">
        <f t="shared" si="16"/>
        <v>33.494223059909565</v>
      </c>
      <c r="H29" s="10">
        <f t="shared" si="16"/>
        <v>45.385039763352566</v>
      </c>
      <c r="I29" s="10">
        <f t="shared" si="16"/>
        <v>47.525163139413266</v>
      </c>
      <c r="J29" s="10">
        <f t="shared" si="16"/>
        <v>30.283722249095124</v>
      </c>
      <c r="K29" s="10">
        <f t="shared" si="16"/>
        <v>27.811585391547226</v>
      </c>
      <c r="L29" s="10">
        <f t="shared" si="16"/>
        <v>39.04396865123098</v>
      </c>
      <c r="M29" s="10">
        <f t="shared" si="16"/>
        <v>36.95814981963381</v>
      </c>
      <c r="N29" s="10">
        <f t="shared" si="16"/>
        <v>40.544127128390755</v>
      </c>
      <c r="O29" s="10">
        <f t="shared" si="16"/>
        <v>35.28455452911271</v>
      </c>
      <c r="P29" s="10">
        <f t="shared" si="16"/>
        <v>31.825310409740673</v>
      </c>
      <c r="Q29" s="10">
        <f t="shared" si="16"/>
        <v>32.83449719705685</v>
      </c>
      <c r="R29" s="10">
        <f t="shared" si="16"/>
        <v>32.081446548863035</v>
      </c>
      <c r="S29" s="10">
        <f t="shared" si="16"/>
        <v>40.845684411607465</v>
      </c>
      <c r="T29" s="10">
        <f t="shared" si="16"/>
        <v>40.944127814631415</v>
      </c>
      <c r="U29" s="10">
        <f t="shared" si="16"/>
        <v>42.00428818270271</v>
      </c>
      <c r="V29" s="10">
        <f t="shared" si="16"/>
        <v>40.511248556187006</v>
      </c>
      <c r="W29" s="10">
        <f t="shared" si="16"/>
        <v>37.58720450092459</v>
      </c>
      <c r="X29" s="10">
        <f t="shared" si="16"/>
        <v>42.125516322866225</v>
      </c>
      <c r="Y29" s="10">
        <f t="shared" si="16"/>
        <v>42.1831781435386</v>
      </c>
      <c r="Z29" s="10">
        <f t="shared" si="16"/>
        <v>36.64226133095388</v>
      </c>
      <c r="AA29" s="10">
        <f t="shared" si="16"/>
        <v>21.59481987958034</v>
      </c>
      <c r="AB29" s="10">
        <f t="shared" si="16"/>
        <v>61.17947656094008</v>
      </c>
      <c r="AC29" s="10">
        <f t="shared" si="16"/>
        <v>36.64790958003223</v>
      </c>
      <c r="AD29" s="10">
        <f t="shared" si="16"/>
        <v>37.95784083522373</v>
      </c>
      <c r="AE29" s="10">
        <f t="shared" si="16"/>
        <v>31.305500036168766</v>
      </c>
      <c r="AF29" s="10">
        <f t="shared" si="16"/>
        <v>32.630802247529836</v>
      </c>
      <c r="AG29" s="44">
        <f t="shared" si="16"/>
        <v>36.82182297245254</v>
      </c>
    </row>
    <row r="30" spans="1:33" ht="25.5">
      <c r="A30" s="43" t="s">
        <v>134</v>
      </c>
      <c r="B30" s="10">
        <f>IF((B7-B139-B164)=0,0,B165*100/(B7-B139-B164))</f>
        <v>0</v>
      </c>
      <c r="C30" s="10">
        <f aca="true" t="shared" si="17" ref="C30:AG30">IF((C7-C139-C164)=0,0,C165*100/(C7-C139-C164))</f>
        <v>1.078620766722236</v>
      </c>
      <c r="D30" s="10">
        <f t="shared" si="17"/>
        <v>1.1911784237812348</v>
      </c>
      <c r="E30" s="10">
        <f t="shared" si="17"/>
        <v>0.5069861262295958</v>
      </c>
      <c r="F30" s="10">
        <f t="shared" si="17"/>
        <v>0</v>
      </c>
      <c r="G30" s="10">
        <f t="shared" si="17"/>
        <v>0.07317561565991117</v>
      </c>
      <c r="H30" s="10">
        <f t="shared" si="17"/>
        <v>0</v>
      </c>
      <c r="I30" s="10">
        <f t="shared" si="17"/>
        <v>0.5334554468036113</v>
      </c>
      <c r="J30" s="10">
        <f t="shared" si="17"/>
        <v>0</v>
      </c>
      <c r="K30" s="10">
        <f t="shared" si="17"/>
        <v>0.02407854421121699</v>
      </c>
      <c r="L30" s="10">
        <f t="shared" si="17"/>
        <v>3.744062413444999</v>
      </c>
      <c r="M30" s="10">
        <f t="shared" si="17"/>
        <v>13.837251850981144</v>
      </c>
      <c r="N30" s="10">
        <f t="shared" si="17"/>
        <v>0.861455278863842</v>
      </c>
      <c r="O30" s="10">
        <f t="shared" si="17"/>
        <v>4.615396623311444</v>
      </c>
      <c r="P30" s="10">
        <f t="shared" si="17"/>
        <v>1.138272875684123</v>
      </c>
      <c r="Q30" s="10">
        <f t="shared" si="17"/>
        <v>0.4021371365224354</v>
      </c>
      <c r="R30" s="10">
        <f t="shared" si="17"/>
        <v>0</v>
      </c>
      <c r="S30" s="10">
        <f t="shared" si="17"/>
        <v>0</v>
      </c>
      <c r="T30" s="10">
        <f t="shared" si="17"/>
        <v>3.628655517144726</v>
      </c>
      <c r="U30" s="10">
        <f t="shared" si="17"/>
        <v>1.6806635872334506</v>
      </c>
      <c r="V30" s="10">
        <f t="shared" si="17"/>
        <v>1.0987751716352978</v>
      </c>
      <c r="W30" s="10">
        <f t="shared" si="17"/>
        <v>4.1486931231878215</v>
      </c>
      <c r="X30" s="10">
        <f t="shared" si="17"/>
        <v>2.597056373749665</v>
      </c>
      <c r="Y30" s="10">
        <f t="shared" si="17"/>
        <v>0</v>
      </c>
      <c r="Z30" s="10">
        <f t="shared" si="17"/>
        <v>0</v>
      </c>
      <c r="AA30" s="10">
        <f t="shared" si="17"/>
        <v>8.40013939062072</v>
      </c>
      <c r="AB30" s="10">
        <f t="shared" si="17"/>
        <v>0</v>
      </c>
      <c r="AC30" s="10">
        <f t="shared" si="17"/>
        <v>0</v>
      </c>
      <c r="AD30" s="10">
        <f t="shared" si="17"/>
        <v>6.433982037914063</v>
      </c>
      <c r="AE30" s="10">
        <f t="shared" si="17"/>
        <v>2.396658603451953</v>
      </c>
      <c r="AF30" s="10">
        <f t="shared" si="17"/>
        <v>4.824377145937614</v>
      </c>
      <c r="AG30" s="44">
        <f t="shared" si="17"/>
        <v>0</v>
      </c>
    </row>
    <row r="31" spans="1:33" ht="12.75">
      <c r="A31" s="43" t="s">
        <v>135</v>
      </c>
      <c r="B31" s="10">
        <f>IF(B130=0,0,B139*100/B130)</f>
        <v>0.6965486398577804</v>
      </c>
      <c r="C31" s="10">
        <f aca="true" t="shared" si="18" ref="C31:AG31">IF(C130=0,0,C139*100/C130)</f>
        <v>1.601317163089443</v>
      </c>
      <c r="D31" s="10">
        <f t="shared" si="18"/>
        <v>1.346074734958202</v>
      </c>
      <c r="E31" s="10">
        <f t="shared" si="18"/>
        <v>0</v>
      </c>
      <c r="F31" s="10">
        <f t="shared" si="18"/>
        <v>10.474027313967902</v>
      </c>
      <c r="G31" s="10">
        <f t="shared" si="18"/>
        <v>1.8702758121967629</v>
      </c>
      <c r="H31" s="10">
        <f t="shared" si="18"/>
        <v>0</v>
      </c>
      <c r="I31" s="10">
        <f t="shared" si="18"/>
        <v>13.779113536169788</v>
      </c>
      <c r="J31" s="10">
        <f t="shared" si="18"/>
        <v>6.108878095306785</v>
      </c>
      <c r="K31" s="10">
        <f t="shared" si="18"/>
        <v>13.410635712072937</v>
      </c>
      <c r="L31" s="10">
        <f t="shared" si="18"/>
        <v>0</v>
      </c>
      <c r="M31" s="10">
        <f t="shared" si="18"/>
        <v>11.250855895895837</v>
      </c>
      <c r="N31" s="10">
        <f t="shared" si="18"/>
        <v>9.015834332642369</v>
      </c>
      <c r="O31" s="10">
        <f t="shared" si="18"/>
        <v>8.310270313096423</v>
      </c>
      <c r="P31" s="10">
        <f t="shared" si="18"/>
        <v>1.0582867663638649</v>
      </c>
      <c r="Q31" s="10">
        <f t="shared" si="18"/>
        <v>20.463716572053894</v>
      </c>
      <c r="R31" s="10">
        <f t="shared" si="18"/>
        <v>81.45922360345085</v>
      </c>
      <c r="S31" s="10">
        <f t="shared" si="18"/>
        <v>12.14455490206284</v>
      </c>
      <c r="T31" s="10">
        <f t="shared" si="18"/>
        <v>12.31868436450987</v>
      </c>
      <c r="U31" s="10">
        <f t="shared" si="18"/>
        <v>0</v>
      </c>
      <c r="V31" s="10">
        <f t="shared" si="18"/>
        <v>38.38323226406063</v>
      </c>
      <c r="W31" s="10">
        <f t="shared" si="18"/>
        <v>11.383839834748422</v>
      </c>
      <c r="X31" s="10">
        <f t="shared" si="18"/>
        <v>0.15889735125177568</v>
      </c>
      <c r="Y31" s="10">
        <f t="shared" si="18"/>
        <v>42.711563469185435</v>
      </c>
      <c r="Z31" s="10">
        <f t="shared" si="18"/>
        <v>20.86498475187136</v>
      </c>
      <c r="AA31" s="10">
        <f t="shared" si="18"/>
        <v>26.81913720715359</v>
      </c>
      <c r="AB31" s="10">
        <f t="shared" si="18"/>
        <v>0</v>
      </c>
      <c r="AC31" s="10">
        <f t="shared" si="18"/>
        <v>10.682832568712072</v>
      </c>
      <c r="AD31" s="10">
        <f t="shared" si="18"/>
        <v>10.814374098362824</v>
      </c>
      <c r="AE31" s="10">
        <f t="shared" si="18"/>
        <v>174.7334291418597</v>
      </c>
      <c r="AF31" s="10">
        <f t="shared" si="18"/>
        <v>0</v>
      </c>
      <c r="AG31" s="44">
        <f t="shared" si="18"/>
        <v>0.4749841671944269</v>
      </c>
    </row>
    <row r="32" spans="1:33" ht="12.75">
      <c r="A32" s="43" t="s">
        <v>136</v>
      </c>
      <c r="B32" s="10">
        <v>0</v>
      </c>
      <c r="C32" s="10">
        <v>0</v>
      </c>
      <c r="D32" s="10">
        <v>0</v>
      </c>
      <c r="E32" s="10">
        <v>0</v>
      </c>
      <c r="F32" s="10">
        <v>10</v>
      </c>
      <c r="G32" s="10">
        <v>0</v>
      </c>
      <c r="H32" s="10">
        <v>10</v>
      </c>
      <c r="I32" s="10">
        <v>0</v>
      </c>
      <c r="J32" s="10">
        <v>0</v>
      </c>
      <c r="K32" s="10">
        <v>10</v>
      </c>
      <c r="L32" s="10">
        <v>0</v>
      </c>
      <c r="M32" s="10">
        <v>0</v>
      </c>
      <c r="N32" s="10">
        <v>0</v>
      </c>
      <c r="O32" s="10">
        <v>11</v>
      </c>
      <c r="P32" s="10">
        <v>19</v>
      </c>
      <c r="Q32" s="10">
        <v>42</v>
      </c>
      <c r="R32" s="10">
        <v>19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8</v>
      </c>
      <c r="Y32" s="10">
        <v>0</v>
      </c>
      <c r="Z32" s="10">
        <v>0</v>
      </c>
      <c r="AA32" s="10">
        <v>0</v>
      </c>
      <c r="AB32" s="10">
        <v>0</v>
      </c>
      <c r="AC32" s="10">
        <v>16</v>
      </c>
      <c r="AD32" s="10">
        <v>0</v>
      </c>
      <c r="AE32" s="10">
        <v>0</v>
      </c>
      <c r="AF32" s="10">
        <v>0</v>
      </c>
      <c r="AG32" s="44">
        <v>0</v>
      </c>
    </row>
    <row r="33" spans="1:33" ht="12.75">
      <c r="A33" s="43" t="s">
        <v>137</v>
      </c>
      <c r="B33" s="10">
        <v>0</v>
      </c>
      <c r="C33" s="10">
        <v>0</v>
      </c>
      <c r="D33" s="10">
        <v>0</v>
      </c>
      <c r="E33" s="10">
        <v>0</v>
      </c>
      <c r="F33" s="10">
        <v>10</v>
      </c>
      <c r="G33" s="10">
        <v>0</v>
      </c>
      <c r="H33" s="10">
        <v>15</v>
      </c>
      <c r="I33" s="10">
        <v>0</v>
      </c>
      <c r="J33" s="10">
        <v>0</v>
      </c>
      <c r="K33" s="10">
        <v>15</v>
      </c>
      <c r="L33" s="10">
        <v>0</v>
      </c>
      <c r="M33" s="10">
        <v>0</v>
      </c>
      <c r="N33" s="10">
        <v>0</v>
      </c>
      <c r="O33" s="10">
        <v>11</v>
      </c>
      <c r="P33" s="10">
        <v>0</v>
      </c>
      <c r="Q33" s="10">
        <v>60</v>
      </c>
      <c r="R33" s="10">
        <v>15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10</v>
      </c>
      <c r="Y33" s="10">
        <v>0</v>
      </c>
      <c r="Z33" s="10">
        <v>0</v>
      </c>
      <c r="AA33" s="10">
        <v>0</v>
      </c>
      <c r="AB33" s="10">
        <v>0</v>
      </c>
      <c r="AC33" s="10">
        <v>45</v>
      </c>
      <c r="AD33" s="10">
        <v>0</v>
      </c>
      <c r="AE33" s="10">
        <v>0</v>
      </c>
      <c r="AF33" s="10">
        <v>0</v>
      </c>
      <c r="AG33" s="44">
        <v>0</v>
      </c>
    </row>
    <row r="34" spans="1:33" ht="25.5">
      <c r="A34" s="34" t="s">
        <v>138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39"/>
    </row>
    <row r="35" spans="1:33" ht="12.75">
      <c r="A35" s="36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40"/>
    </row>
    <row r="36" spans="1:33" ht="12.75">
      <c r="A36" s="41" t="s">
        <v>140</v>
      </c>
      <c r="B36" s="11">
        <v>69442066</v>
      </c>
      <c r="C36" s="11">
        <v>119860000</v>
      </c>
      <c r="D36" s="11">
        <v>109267155</v>
      </c>
      <c r="E36" s="11">
        <v>1000000</v>
      </c>
      <c r="F36" s="11">
        <v>9513000</v>
      </c>
      <c r="G36" s="11">
        <v>67310000</v>
      </c>
      <c r="H36" s="11">
        <v>14031000</v>
      </c>
      <c r="I36" s="11">
        <v>15828000</v>
      </c>
      <c r="J36" s="11">
        <v>15381000</v>
      </c>
      <c r="K36" s="11">
        <v>10133000</v>
      </c>
      <c r="L36" s="11">
        <v>1495150</v>
      </c>
      <c r="M36" s="11">
        <v>0</v>
      </c>
      <c r="N36" s="11">
        <v>61857000</v>
      </c>
      <c r="O36" s="11">
        <v>24120129</v>
      </c>
      <c r="P36" s="11">
        <v>9574000</v>
      </c>
      <c r="Q36" s="11">
        <v>9911000</v>
      </c>
      <c r="R36" s="11">
        <v>39913911</v>
      </c>
      <c r="S36" s="11">
        <v>16378325</v>
      </c>
      <c r="T36" s="11">
        <v>27199000</v>
      </c>
      <c r="U36" s="11">
        <v>0</v>
      </c>
      <c r="V36" s="11">
        <v>11494000</v>
      </c>
      <c r="W36" s="11">
        <v>27978150</v>
      </c>
      <c r="X36" s="11">
        <v>81027579</v>
      </c>
      <c r="Y36" s="11">
        <v>17535000</v>
      </c>
      <c r="Z36" s="11">
        <v>52898180</v>
      </c>
      <c r="AA36" s="11">
        <v>10003300</v>
      </c>
      <c r="AB36" s="11">
        <v>11986550</v>
      </c>
      <c r="AC36" s="11">
        <v>285010000</v>
      </c>
      <c r="AD36" s="11">
        <v>75518000</v>
      </c>
      <c r="AE36" s="11">
        <v>0</v>
      </c>
      <c r="AF36" s="11">
        <v>55187822</v>
      </c>
      <c r="AG36" s="45">
        <v>9013270</v>
      </c>
    </row>
    <row r="37" spans="1:33" ht="12.75">
      <c r="A37" s="43" t="s">
        <v>141</v>
      </c>
      <c r="B37" s="12">
        <v>13965546</v>
      </c>
      <c r="C37" s="12">
        <v>4667000</v>
      </c>
      <c r="D37" s="12">
        <v>90367155</v>
      </c>
      <c r="E37" s="12">
        <v>1000000</v>
      </c>
      <c r="F37" s="12">
        <v>1170000</v>
      </c>
      <c r="G37" s="12">
        <v>12552000</v>
      </c>
      <c r="H37" s="12">
        <v>0</v>
      </c>
      <c r="I37" s="12">
        <v>1085000</v>
      </c>
      <c r="J37" s="12">
        <v>0</v>
      </c>
      <c r="K37" s="12">
        <v>40000</v>
      </c>
      <c r="L37" s="12">
        <v>959150</v>
      </c>
      <c r="M37" s="12">
        <v>0</v>
      </c>
      <c r="N37" s="12">
        <v>0</v>
      </c>
      <c r="O37" s="12">
        <v>7979363</v>
      </c>
      <c r="P37" s="12">
        <v>0</v>
      </c>
      <c r="Q37" s="12">
        <v>0</v>
      </c>
      <c r="R37" s="12">
        <v>3234911</v>
      </c>
      <c r="S37" s="12">
        <v>0</v>
      </c>
      <c r="T37" s="12">
        <v>0</v>
      </c>
      <c r="U37" s="12">
        <v>0</v>
      </c>
      <c r="V37" s="12">
        <v>0</v>
      </c>
      <c r="W37" s="12">
        <v>4850000</v>
      </c>
      <c r="X37" s="12">
        <v>4000000</v>
      </c>
      <c r="Y37" s="12">
        <v>365000</v>
      </c>
      <c r="Z37" s="12">
        <v>31904000</v>
      </c>
      <c r="AA37" s="12">
        <v>630300</v>
      </c>
      <c r="AB37" s="12">
        <v>0</v>
      </c>
      <c r="AC37" s="12">
        <v>12000000</v>
      </c>
      <c r="AD37" s="12">
        <v>704000</v>
      </c>
      <c r="AE37" s="12">
        <v>0</v>
      </c>
      <c r="AF37" s="12">
        <v>4651632</v>
      </c>
      <c r="AG37" s="46">
        <v>9013270</v>
      </c>
    </row>
    <row r="38" spans="1:33" ht="12.75">
      <c r="A38" s="43" t="s">
        <v>142</v>
      </c>
      <c r="B38" s="12">
        <v>55476520</v>
      </c>
      <c r="C38" s="12">
        <v>55163000</v>
      </c>
      <c r="D38" s="12">
        <v>18900000</v>
      </c>
      <c r="E38" s="12">
        <v>0</v>
      </c>
      <c r="F38" s="12">
        <v>7113000</v>
      </c>
      <c r="G38" s="12">
        <v>27758000</v>
      </c>
      <c r="H38" s="12">
        <v>14031000</v>
      </c>
      <c r="I38" s="12">
        <v>14743000</v>
      </c>
      <c r="J38" s="12">
        <v>15381000</v>
      </c>
      <c r="K38" s="12">
        <v>10093000</v>
      </c>
      <c r="L38" s="12">
        <v>536000</v>
      </c>
      <c r="M38" s="12">
        <v>0</v>
      </c>
      <c r="N38" s="12">
        <v>61857000</v>
      </c>
      <c r="O38" s="12">
        <v>16140766</v>
      </c>
      <c r="P38" s="12">
        <v>9574000</v>
      </c>
      <c r="Q38" s="12">
        <v>9911000</v>
      </c>
      <c r="R38" s="12">
        <v>36679000</v>
      </c>
      <c r="S38" s="12">
        <v>16378325</v>
      </c>
      <c r="T38" s="12">
        <v>26737000</v>
      </c>
      <c r="U38" s="12">
        <v>0</v>
      </c>
      <c r="V38" s="12">
        <v>11494000</v>
      </c>
      <c r="W38" s="12">
        <v>20328150</v>
      </c>
      <c r="X38" s="12">
        <v>34559946</v>
      </c>
      <c r="Y38" s="12">
        <v>17170000</v>
      </c>
      <c r="Z38" s="12">
        <v>14494180</v>
      </c>
      <c r="AA38" s="12">
        <v>9373000</v>
      </c>
      <c r="AB38" s="12">
        <v>11986550</v>
      </c>
      <c r="AC38" s="12">
        <v>148110000</v>
      </c>
      <c r="AD38" s="12">
        <v>74814000</v>
      </c>
      <c r="AE38" s="12">
        <v>0</v>
      </c>
      <c r="AF38" s="12">
        <v>50536190</v>
      </c>
      <c r="AG38" s="46">
        <v>0</v>
      </c>
    </row>
    <row r="39" spans="1:33" ht="25.5">
      <c r="A39" s="43" t="s">
        <v>143</v>
      </c>
      <c r="B39" s="10">
        <f>IF((B37+B44)=0,0,B37*100/(B37+B44))</f>
        <v>100</v>
      </c>
      <c r="C39" s="10">
        <f aca="true" t="shared" si="19" ref="C39:AG39">IF((C37+C44)=0,0,C37*100/(C37+C44))</f>
        <v>7.213626597832976</v>
      </c>
      <c r="D39" s="10">
        <f t="shared" si="19"/>
        <v>100</v>
      </c>
      <c r="E39" s="10">
        <f t="shared" si="19"/>
        <v>100</v>
      </c>
      <c r="F39" s="10">
        <f t="shared" si="19"/>
        <v>48.75</v>
      </c>
      <c r="G39" s="10">
        <f t="shared" si="19"/>
        <v>31.735436893203882</v>
      </c>
      <c r="H39" s="10">
        <f t="shared" si="19"/>
        <v>0</v>
      </c>
      <c r="I39" s="10">
        <f t="shared" si="19"/>
        <v>100</v>
      </c>
      <c r="J39" s="10">
        <f t="shared" si="19"/>
        <v>0</v>
      </c>
      <c r="K39" s="10">
        <f t="shared" si="19"/>
        <v>100</v>
      </c>
      <c r="L39" s="10">
        <f t="shared" si="19"/>
        <v>100</v>
      </c>
      <c r="M39" s="10">
        <f t="shared" si="19"/>
        <v>0</v>
      </c>
      <c r="N39" s="10">
        <f t="shared" si="19"/>
        <v>0</v>
      </c>
      <c r="O39" s="10">
        <f t="shared" si="19"/>
        <v>100</v>
      </c>
      <c r="P39" s="10">
        <f t="shared" si="19"/>
        <v>0</v>
      </c>
      <c r="Q39" s="10">
        <f t="shared" si="19"/>
        <v>0</v>
      </c>
      <c r="R39" s="10">
        <f t="shared" si="19"/>
        <v>100</v>
      </c>
      <c r="S39" s="10">
        <f t="shared" si="19"/>
        <v>0</v>
      </c>
      <c r="T39" s="10">
        <f t="shared" si="19"/>
        <v>0</v>
      </c>
      <c r="U39" s="10">
        <f t="shared" si="19"/>
        <v>0</v>
      </c>
      <c r="V39" s="10">
        <f t="shared" si="19"/>
        <v>0</v>
      </c>
      <c r="W39" s="10">
        <f t="shared" si="19"/>
        <v>63.39869281045752</v>
      </c>
      <c r="X39" s="10">
        <f t="shared" si="19"/>
        <v>8.608142360081048</v>
      </c>
      <c r="Y39" s="10">
        <f t="shared" si="19"/>
        <v>100</v>
      </c>
      <c r="Z39" s="10">
        <f t="shared" si="19"/>
        <v>83.0746797208624</v>
      </c>
      <c r="AA39" s="10">
        <f t="shared" si="19"/>
        <v>100</v>
      </c>
      <c r="AB39" s="10">
        <f t="shared" si="19"/>
        <v>0</v>
      </c>
      <c r="AC39" s="10">
        <f t="shared" si="19"/>
        <v>8.765522279035793</v>
      </c>
      <c r="AD39" s="10">
        <f t="shared" si="19"/>
        <v>100</v>
      </c>
      <c r="AE39" s="10">
        <f t="shared" si="19"/>
        <v>0</v>
      </c>
      <c r="AF39" s="10">
        <f t="shared" si="19"/>
        <v>100</v>
      </c>
      <c r="AG39" s="44">
        <f t="shared" si="19"/>
        <v>100</v>
      </c>
    </row>
    <row r="40" spans="1:33" ht="12.75">
      <c r="A40" s="43" t="s">
        <v>144</v>
      </c>
      <c r="B40" s="10">
        <f>IF((B37+B44)=0,0,B44*100/(B37+B44))</f>
        <v>0</v>
      </c>
      <c r="C40" s="10">
        <f aca="true" t="shared" si="20" ref="C40:AG40">IF((C37+C44)=0,0,C44*100/(C37+C44))</f>
        <v>92.78637340216703</v>
      </c>
      <c r="D40" s="10">
        <f t="shared" si="20"/>
        <v>0</v>
      </c>
      <c r="E40" s="10">
        <f t="shared" si="20"/>
        <v>0</v>
      </c>
      <c r="F40" s="10">
        <f t="shared" si="20"/>
        <v>51.25</v>
      </c>
      <c r="G40" s="10">
        <f t="shared" si="20"/>
        <v>68.26456310679612</v>
      </c>
      <c r="H40" s="10">
        <f t="shared" si="20"/>
        <v>0</v>
      </c>
      <c r="I40" s="10">
        <f t="shared" si="20"/>
        <v>0</v>
      </c>
      <c r="J40" s="10">
        <f t="shared" si="20"/>
        <v>0</v>
      </c>
      <c r="K40" s="10">
        <f t="shared" si="20"/>
        <v>0</v>
      </c>
      <c r="L40" s="10">
        <f t="shared" si="20"/>
        <v>0</v>
      </c>
      <c r="M40" s="10">
        <f t="shared" si="20"/>
        <v>0</v>
      </c>
      <c r="N40" s="10">
        <f t="shared" si="20"/>
        <v>0</v>
      </c>
      <c r="O40" s="10">
        <f t="shared" si="20"/>
        <v>0</v>
      </c>
      <c r="P40" s="10">
        <f t="shared" si="20"/>
        <v>0</v>
      </c>
      <c r="Q40" s="10">
        <f t="shared" si="20"/>
        <v>0</v>
      </c>
      <c r="R40" s="10">
        <f t="shared" si="20"/>
        <v>0</v>
      </c>
      <c r="S40" s="10">
        <f t="shared" si="20"/>
        <v>0</v>
      </c>
      <c r="T40" s="10">
        <f t="shared" si="20"/>
        <v>100</v>
      </c>
      <c r="U40" s="10">
        <f t="shared" si="20"/>
        <v>0</v>
      </c>
      <c r="V40" s="10">
        <f t="shared" si="20"/>
        <v>0</v>
      </c>
      <c r="W40" s="10">
        <f t="shared" si="20"/>
        <v>36.60130718954248</v>
      </c>
      <c r="X40" s="10">
        <f t="shared" si="20"/>
        <v>91.39185763991895</v>
      </c>
      <c r="Y40" s="10">
        <f t="shared" si="20"/>
        <v>0</v>
      </c>
      <c r="Z40" s="10">
        <f t="shared" si="20"/>
        <v>16.92532027913759</v>
      </c>
      <c r="AA40" s="10">
        <f t="shared" si="20"/>
        <v>0</v>
      </c>
      <c r="AB40" s="10">
        <f t="shared" si="20"/>
        <v>0</v>
      </c>
      <c r="AC40" s="10">
        <f t="shared" si="20"/>
        <v>91.23447772096421</v>
      </c>
      <c r="AD40" s="10">
        <f t="shared" si="20"/>
        <v>0</v>
      </c>
      <c r="AE40" s="10">
        <f t="shared" si="20"/>
        <v>0</v>
      </c>
      <c r="AF40" s="10">
        <f t="shared" si="20"/>
        <v>0</v>
      </c>
      <c r="AG40" s="44">
        <f t="shared" si="20"/>
        <v>0</v>
      </c>
    </row>
    <row r="41" spans="1:33" ht="12.75">
      <c r="A41" s="43" t="s">
        <v>145</v>
      </c>
      <c r="B41" s="10">
        <f>IF((B37+B44+B38)=0,0,B38*100/(B37+B44+B38))</f>
        <v>79.88892496372443</v>
      </c>
      <c r="C41" s="10">
        <f aca="true" t="shared" si="21" ref="C41:AG41">IF((C37+C44+C38)=0,0,C38*100/(C37+C44+C38))</f>
        <v>46.02286000333723</v>
      </c>
      <c r="D41" s="10">
        <f t="shared" si="21"/>
        <v>17.297055094003316</v>
      </c>
      <c r="E41" s="10">
        <f t="shared" si="21"/>
        <v>0</v>
      </c>
      <c r="F41" s="10">
        <f t="shared" si="21"/>
        <v>74.77136549984232</v>
      </c>
      <c r="G41" s="10">
        <f t="shared" si="21"/>
        <v>41.239043232803446</v>
      </c>
      <c r="H41" s="10">
        <f t="shared" si="21"/>
        <v>100</v>
      </c>
      <c r="I41" s="10">
        <f t="shared" si="21"/>
        <v>93.14505938842558</v>
      </c>
      <c r="J41" s="10">
        <f t="shared" si="21"/>
        <v>100</v>
      </c>
      <c r="K41" s="10">
        <f t="shared" si="21"/>
        <v>99.60525017270305</v>
      </c>
      <c r="L41" s="10">
        <f t="shared" si="21"/>
        <v>35.8492458950607</v>
      </c>
      <c r="M41" s="10">
        <f t="shared" si="21"/>
        <v>0</v>
      </c>
      <c r="N41" s="10">
        <f t="shared" si="21"/>
        <v>100</v>
      </c>
      <c r="O41" s="10">
        <f t="shared" si="21"/>
        <v>66.9182407772363</v>
      </c>
      <c r="P41" s="10">
        <f t="shared" si="21"/>
        <v>100</v>
      </c>
      <c r="Q41" s="10">
        <f t="shared" si="21"/>
        <v>100</v>
      </c>
      <c r="R41" s="10">
        <f t="shared" si="21"/>
        <v>91.89527931752917</v>
      </c>
      <c r="S41" s="10">
        <f t="shared" si="21"/>
        <v>100</v>
      </c>
      <c r="T41" s="10">
        <f t="shared" si="21"/>
        <v>98.30140814000515</v>
      </c>
      <c r="U41" s="10">
        <f t="shared" si="21"/>
        <v>0</v>
      </c>
      <c r="V41" s="10">
        <f t="shared" si="21"/>
        <v>100</v>
      </c>
      <c r="W41" s="10">
        <f t="shared" si="21"/>
        <v>72.6572343060567</v>
      </c>
      <c r="X41" s="10">
        <f t="shared" si="21"/>
        <v>42.65207775737691</v>
      </c>
      <c r="Y41" s="10">
        <f t="shared" si="21"/>
        <v>97.91844881665241</v>
      </c>
      <c r="Z41" s="10">
        <f t="shared" si="21"/>
        <v>27.40014873857664</v>
      </c>
      <c r="AA41" s="10">
        <f t="shared" si="21"/>
        <v>93.69907930382973</v>
      </c>
      <c r="AB41" s="10">
        <f t="shared" si="21"/>
        <v>100</v>
      </c>
      <c r="AC41" s="10">
        <f t="shared" si="21"/>
        <v>51.96659766323989</v>
      </c>
      <c r="AD41" s="10">
        <f t="shared" si="21"/>
        <v>99.0677719219259</v>
      </c>
      <c r="AE41" s="10">
        <f t="shared" si="21"/>
        <v>0</v>
      </c>
      <c r="AF41" s="10">
        <f t="shared" si="21"/>
        <v>91.57127092277713</v>
      </c>
      <c r="AG41" s="44">
        <f t="shared" si="21"/>
        <v>0</v>
      </c>
    </row>
    <row r="42" spans="1:33" ht="12.75">
      <c r="A42" s="36" t="s">
        <v>146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40"/>
    </row>
    <row r="43" spans="1:33" ht="12.75">
      <c r="A43" s="41" t="s">
        <v>147</v>
      </c>
      <c r="B43" s="11">
        <v>6236139</v>
      </c>
      <c r="C43" s="11">
        <v>90657738</v>
      </c>
      <c r="D43" s="11">
        <v>0</v>
      </c>
      <c r="E43" s="11">
        <v>2500000</v>
      </c>
      <c r="F43" s="11">
        <v>2630000</v>
      </c>
      <c r="G43" s="11">
        <v>27000000</v>
      </c>
      <c r="H43" s="11">
        <v>2100000</v>
      </c>
      <c r="I43" s="11">
        <v>1790483</v>
      </c>
      <c r="J43" s="11">
        <v>2961000</v>
      </c>
      <c r="K43" s="11">
        <v>0</v>
      </c>
      <c r="L43" s="11">
        <v>0</v>
      </c>
      <c r="M43" s="11">
        <v>243841</v>
      </c>
      <c r="N43" s="11">
        <v>5621000</v>
      </c>
      <c r="O43" s="11">
        <v>9946632</v>
      </c>
      <c r="P43" s="11">
        <v>0</v>
      </c>
      <c r="Q43" s="11">
        <v>0</v>
      </c>
      <c r="R43" s="11">
        <v>0</v>
      </c>
      <c r="S43" s="11">
        <v>302801</v>
      </c>
      <c r="T43" s="11">
        <v>1000000</v>
      </c>
      <c r="U43" s="11">
        <v>4253122</v>
      </c>
      <c r="V43" s="11">
        <v>0</v>
      </c>
      <c r="W43" s="11">
        <v>5977000</v>
      </c>
      <c r="X43" s="11">
        <v>153642614</v>
      </c>
      <c r="Y43" s="11">
        <v>3237300</v>
      </c>
      <c r="Z43" s="11">
        <v>6500000</v>
      </c>
      <c r="AA43" s="11">
        <v>0</v>
      </c>
      <c r="AB43" s="11">
        <v>1700935</v>
      </c>
      <c r="AC43" s="11">
        <v>271878071</v>
      </c>
      <c r="AD43" s="11">
        <v>0</v>
      </c>
      <c r="AE43" s="11">
        <v>0</v>
      </c>
      <c r="AF43" s="11">
        <v>88323</v>
      </c>
      <c r="AG43" s="45">
        <v>10057998</v>
      </c>
    </row>
    <row r="44" spans="1:33" ht="12.75">
      <c r="A44" s="43" t="s">
        <v>148</v>
      </c>
      <c r="B44" s="12">
        <v>0</v>
      </c>
      <c r="C44" s="12">
        <v>60030000</v>
      </c>
      <c r="D44" s="12">
        <v>0</v>
      </c>
      <c r="E44" s="12">
        <v>0</v>
      </c>
      <c r="F44" s="12">
        <v>1230000</v>
      </c>
      <c r="G44" s="12">
        <v>27000000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462000</v>
      </c>
      <c r="U44" s="12">
        <v>0</v>
      </c>
      <c r="V44" s="12">
        <v>0</v>
      </c>
      <c r="W44" s="12">
        <v>2800000</v>
      </c>
      <c r="X44" s="12">
        <v>42467633</v>
      </c>
      <c r="Y44" s="12">
        <v>0</v>
      </c>
      <c r="Z44" s="12">
        <v>6500000</v>
      </c>
      <c r="AA44" s="12">
        <v>0</v>
      </c>
      <c r="AB44" s="12">
        <v>0</v>
      </c>
      <c r="AC44" s="12">
        <v>124900000</v>
      </c>
      <c r="AD44" s="12">
        <v>0</v>
      </c>
      <c r="AE44" s="12">
        <v>0</v>
      </c>
      <c r="AF44" s="12">
        <v>0</v>
      </c>
      <c r="AG44" s="46">
        <v>0</v>
      </c>
    </row>
    <row r="45" spans="1:33" ht="12.75">
      <c r="A45" s="43" t="s">
        <v>149</v>
      </c>
      <c r="B45" s="12">
        <v>1570000</v>
      </c>
      <c r="C45" s="12">
        <v>16382530</v>
      </c>
      <c r="D45" s="12">
        <v>21930000</v>
      </c>
      <c r="E45" s="12">
        <v>500000</v>
      </c>
      <c r="F45" s="12">
        <v>479832</v>
      </c>
      <c r="G45" s="12">
        <v>4647320</v>
      </c>
      <c r="H45" s="12">
        <v>202277</v>
      </c>
      <c r="I45" s="12">
        <v>618247</v>
      </c>
      <c r="J45" s="12">
        <v>3110000</v>
      </c>
      <c r="K45" s="12">
        <v>221320</v>
      </c>
      <c r="L45" s="12">
        <v>0</v>
      </c>
      <c r="M45" s="12">
        <v>197976</v>
      </c>
      <c r="N45" s="12">
        <v>1921310</v>
      </c>
      <c r="O45" s="12">
        <v>3471217</v>
      </c>
      <c r="P45" s="12">
        <v>0</v>
      </c>
      <c r="Q45" s="12">
        <v>0</v>
      </c>
      <c r="R45" s="12">
        <v>310000</v>
      </c>
      <c r="S45" s="12">
        <v>843000</v>
      </c>
      <c r="T45" s="12">
        <v>450</v>
      </c>
      <c r="U45" s="12">
        <v>0</v>
      </c>
      <c r="V45" s="12">
        <v>625840</v>
      </c>
      <c r="W45" s="12">
        <v>4422643</v>
      </c>
      <c r="X45" s="12">
        <v>20740320</v>
      </c>
      <c r="Y45" s="12">
        <v>-476213</v>
      </c>
      <c r="Z45" s="12">
        <v>13226000</v>
      </c>
      <c r="AA45" s="12">
        <v>2699151</v>
      </c>
      <c r="AB45" s="12">
        <v>705452</v>
      </c>
      <c r="AC45" s="12">
        <v>53741017</v>
      </c>
      <c r="AD45" s="12">
        <v>294000</v>
      </c>
      <c r="AE45" s="12">
        <v>160000</v>
      </c>
      <c r="AF45" s="12">
        <v>133583</v>
      </c>
      <c r="AG45" s="46">
        <v>3660212</v>
      </c>
    </row>
    <row r="46" spans="1:33" ht="25.5">
      <c r="A46" s="43" t="s">
        <v>150</v>
      </c>
      <c r="B46" s="10">
        <f>IF(B43=0,0,B45*100/B43)</f>
        <v>25.175833957517625</v>
      </c>
      <c r="C46" s="10">
        <f aca="true" t="shared" si="22" ref="C46:AG46">IF(C43=0,0,C45*100/C43)</f>
        <v>18.070746481673744</v>
      </c>
      <c r="D46" s="10">
        <f t="shared" si="22"/>
        <v>0</v>
      </c>
      <c r="E46" s="10">
        <f t="shared" si="22"/>
        <v>20</v>
      </c>
      <c r="F46" s="10">
        <f t="shared" si="22"/>
        <v>18.244562737642585</v>
      </c>
      <c r="G46" s="10">
        <f t="shared" si="22"/>
        <v>17.212296296296298</v>
      </c>
      <c r="H46" s="10">
        <f t="shared" si="22"/>
        <v>9.632238095238096</v>
      </c>
      <c r="I46" s="10">
        <f t="shared" si="22"/>
        <v>34.52962133681247</v>
      </c>
      <c r="J46" s="10">
        <f t="shared" si="22"/>
        <v>105.03208375548802</v>
      </c>
      <c r="K46" s="10">
        <f t="shared" si="22"/>
        <v>0</v>
      </c>
      <c r="L46" s="10">
        <f t="shared" si="22"/>
        <v>0</v>
      </c>
      <c r="M46" s="10">
        <f t="shared" si="22"/>
        <v>81.19061191514142</v>
      </c>
      <c r="N46" s="10">
        <f t="shared" si="22"/>
        <v>34.180928660380715</v>
      </c>
      <c r="O46" s="10">
        <f t="shared" si="22"/>
        <v>34.898415865792565</v>
      </c>
      <c r="P46" s="10">
        <f t="shared" si="22"/>
        <v>0</v>
      </c>
      <c r="Q46" s="10">
        <f t="shared" si="22"/>
        <v>0</v>
      </c>
      <c r="R46" s="10">
        <f t="shared" si="22"/>
        <v>0</v>
      </c>
      <c r="S46" s="10">
        <f t="shared" si="22"/>
        <v>278.4006657837986</v>
      </c>
      <c r="T46" s="10">
        <f t="shared" si="22"/>
        <v>0.045</v>
      </c>
      <c r="U46" s="10">
        <f t="shared" si="22"/>
        <v>0</v>
      </c>
      <c r="V46" s="10">
        <f t="shared" si="22"/>
        <v>0</v>
      </c>
      <c r="W46" s="10">
        <f t="shared" si="22"/>
        <v>73.99436171992639</v>
      </c>
      <c r="X46" s="10">
        <f t="shared" si="22"/>
        <v>13.49906738764546</v>
      </c>
      <c r="Y46" s="10">
        <f t="shared" si="22"/>
        <v>-14.710190590924537</v>
      </c>
      <c r="Z46" s="10">
        <f t="shared" si="22"/>
        <v>203.47692307692307</v>
      </c>
      <c r="AA46" s="10">
        <f t="shared" si="22"/>
        <v>0</v>
      </c>
      <c r="AB46" s="10">
        <f t="shared" si="22"/>
        <v>41.474365569525</v>
      </c>
      <c r="AC46" s="10">
        <f t="shared" si="22"/>
        <v>19.76658757447194</v>
      </c>
      <c r="AD46" s="10">
        <f t="shared" si="22"/>
        <v>0</v>
      </c>
      <c r="AE46" s="10">
        <f t="shared" si="22"/>
        <v>0</v>
      </c>
      <c r="AF46" s="10">
        <f t="shared" si="22"/>
        <v>151.2437303986504</v>
      </c>
      <c r="AG46" s="44">
        <f t="shared" si="22"/>
        <v>36.39105913522751</v>
      </c>
    </row>
    <row r="47" spans="1:33" ht="12.75">
      <c r="A47" s="43" t="s">
        <v>151</v>
      </c>
      <c r="B47" s="10">
        <f>IF(B78=0,0,B45*100/B78)</f>
        <v>1.370203287025175</v>
      </c>
      <c r="C47" s="10">
        <f aca="true" t="shared" si="23" ref="C47:AG47">IF(C78=0,0,C45*100/C78)</f>
        <v>1.4483343632777517</v>
      </c>
      <c r="D47" s="10">
        <f t="shared" si="23"/>
        <v>0</v>
      </c>
      <c r="E47" s="10">
        <f t="shared" si="23"/>
        <v>0.4166666666666667</v>
      </c>
      <c r="F47" s="10">
        <f t="shared" si="23"/>
        <v>0.5033021995566495</v>
      </c>
      <c r="G47" s="10">
        <f t="shared" si="23"/>
        <v>1.0576504617658875</v>
      </c>
      <c r="H47" s="10">
        <f t="shared" si="23"/>
        <v>0.05084725737972364</v>
      </c>
      <c r="I47" s="10">
        <f t="shared" si="23"/>
        <v>0.6644849671597737</v>
      </c>
      <c r="J47" s="10">
        <f t="shared" si="23"/>
        <v>1.911611039400086</v>
      </c>
      <c r="K47" s="10">
        <f t="shared" si="23"/>
        <v>0.2792472824647961</v>
      </c>
      <c r="L47" s="10">
        <f t="shared" si="23"/>
        <v>0</v>
      </c>
      <c r="M47" s="10">
        <f t="shared" si="23"/>
        <v>0.1532390215486917</v>
      </c>
      <c r="N47" s="10">
        <f t="shared" si="23"/>
        <v>1.0385459459459458</v>
      </c>
      <c r="O47" s="10">
        <f t="shared" si="23"/>
        <v>0.4217035440086513</v>
      </c>
      <c r="P47" s="10">
        <f t="shared" si="23"/>
        <v>0</v>
      </c>
      <c r="Q47" s="10">
        <f t="shared" si="23"/>
        <v>0</v>
      </c>
      <c r="R47" s="10">
        <f t="shared" si="23"/>
        <v>0.1329425337457468</v>
      </c>
      <c r="S47" s="10">
        <f t="shared" si="23"/>
        <v>0.327227878315341</v>
      </c>
      <c r="T47" s="10">
        <f t="shared" si="23"/>
        <v>0</v>
      </c>
      <c r="U47" s="10">
        <f t="shared" si="23"/>
        <v>0</v>
      </c>
      <c r="V47" s="10">
        <f t="shared" si="23"/>
        <v>0</v>
      </c>
      <c r="W47" s="10">
        <f t="shared" si="23"/>
        <v>2.046146336949733</v>
      </c>
      <c r="X47" s="10">
        <f t="shared" si="23"/>
        <v>0.918051801063314</v>
      </c>
      <c r="Y47" s="10">
        <f t="shared" si="23"/>
        <v>-0.6748639184403444</v>
      </c>
      <c r="Z47" s="10">
        <f t="shared" si="23"/>
        <v>2.259915966530142</v>
      </c>
      <c r="AA47" s="10">
        <f t="shared" si="23"/>
        <v>0</v>
      </c>
      <c r="AB47" s="10">
        <f t="shared" si="23"/>
        <v>1.346984288397445</v>
      </c>
      <c r="AC47" s="10">
        <f t="shared" si="23"/>
        <v>4.595564337666165</v>
      </c>
      <c r="AD47" s="10">
        <f t="shared" si="23"/>
        <v>0</v>
      </c>
      <c r="AE47" s="10">
        <f t="shared" si="23"/>
        <v>0</v>
      </c>
      <c r="AF47" s="10">
        <f t="shared" si="23"/>
        <v>0</v>
      </c>
      <c r="AG47" s="44">
        <f t="shared" si="23"/>
        <v>6.279158332038547</v>
      </c>
    </row>
    <row r="48" spans="1:33" ht="12.75">
      <c r="A48" s="43" t="s">
        <v>152</v>
      </c>
      <c r="B48" s="10">
        <f>IF(B7=0,0,B45*100/B7)</f>
        <v>1.7641181646348332</v>
      </c>
      <c r="C48" s="10">
        <f aca="true" t="shared" si="24" ref="C48:AG48">IF(C7=0,0,C45*100/C7)</f>
        <v>8.553992117183707</v>
      </c>
      <c r="D48" s="10">
        <f t="shared" si="24"/>
        <v>11.51571881177211</v>
      </c>
      <c r="E48" s="10">
        <f t="shared" si="24"/>
        <v>0.7696440325542185</v>
      </c>
      <c r="F48" s="10">
        <f t="shared" si="24"/>
        <v>0.8247099485046125</v>
      </c>
      <c r="G48" s="10">
        <f t="shared" si="24"/>
        <v>2.591232002931866</v>
      </c>
      <c r="H48" s="10">
        <f t="shared" si="24"/>
        <v>0.5894264682926371</v>
      </c>
      <c r="I48" s="10">
        <f t="shared" si="24"/>
        <v>1.1212405614481802</v>
      </c>
      <c r="J48" s="10">
        <f t="shared" si="24"/>
        <v>5.0616841899677745</v>
      </c>
      <c r="K48" s="10">
        <f t="shared" si="24"/>
        <v>0.483820793932172</v>
      </c>
      <c r="L48" s="10">
        <f t="shared" si="24"/>
        <v>0</v>
      </c>
      <c r="M48" s="10">
        <f t="shared" si="24"/>
        <v>0.22941029401172108</v>
      </c>
      <c r="N48" s="10">
        <f t="shared" si="24"/>
        <v>2.415840953719201</v>
      </c>
      <c r="O48" s="10">
        <f t="shared" si="24"/>
        <v>2.0713843331692003</v>
      </c>
      <c r="P48" s="10">
        <f t="shared" si="24"/>
        <v>0</v>
      </c>
      <c r="Q48" s="10">
        <f t="shared" si="24"/>
        <v>0</v>
      </c>
      <c r="R48" s="10">
        <f t="shared" si="24"/>
        <v>0.45212461231043727</v>
      </c>
      <c r="S48" s="10">
        <f t="shared" si="24"/>
        <v>1.012298769594676</v>
      </c>
      <c r="T48" s="10">
        <f t="shared" si="24"/>
        <v>0.4353336106569668</v>
      </c>
      <c r="U48" s="10">
        <f t="shared" si="24"/>
        <v>0</v>
      </c>
      <c r="V48" s="10">
        <f t="shared" si="24"/>
        <v>3.122081809578252</v>
      </c>
      <c r="W48" s="10">
        <f t="shared" si="24"/>
        <v>3.0301837930497086</v>
      </c>
      <c r="X48" s="10">
        <f t="shared" si="24"/>
        <v>4.953541311936543</v>
      </c>
      <c r="Y48" s="10">
        <f t="shared" si="24"/>
        <v>-1.5105174599093378</v>
      </c>
      <c r="Z48" s="10">
        <f t="shared" si="24"/>
        <v>8.198713100831897</v>
      </c>
      <c r="AA48" s="10">
        <f t="shared" si="24"/>
        <v>4.881382971248961</v>
      </c>
      <c r="AB48" s="10">
        <f t="shared" si="24"/>
        <v>1.2171455527176949</v>
      </c>
      <c r="AC48" s="10">
        <f t="shared" si="24"/>
        <v>3.917419265156963</v>
      </c>
      <c r="AD48" s="10">
        <f t="shared" si="24"/>
        <v>0.3612636856268662</v>
      </c>
      <c r="AE48" s="10">
        <f t="shared" si="24"/>
        <v>0.10594897677391829</v>
      </c>
      <c r="AF48" s="10">
        <f t="shared" si="24"/>
        <v>0.07229024795122657</v>
      </c>
      <c r="AG48" s="44">
        <f t="shared" si="24"/>
        <v>3.0482717508450343</v>
      </c>
    </row>
    <row r="49" spans="1:33" ht="12.75">
      <c r="A49" s="43" t="s">
        <v>153</v>
      </c>
      <c r="B49" s="10">
        <f>IF(B78=0,0,B43*100/B78)</f>
        <v>5.442533857417763</v>
      </c>
      <c r="C49" s="10">
        <f aca="true" t="shared" si="25" ref="C49:AG49">IF(C78=0,0,C43*100/C78)</f>
        <v>8.014800964346241</v>
      </c>
      <c r="D49" s="10">
        <f t="shared" si="25"/>
        <v>0</v>
      </c>
      <c r="E49" s="10">
        <f t="shared" si="25"/>
        <v>2.0833333333333335</v>
      </c>
      <c r="F49" s="10">
        <f t="shared" si="25"/>
        <v>2.758642159826748</v>
      </c>
      <c r="G49" s="10">
        <f t="shared" si="25"/>
        <v>6.1447377128493335</v>
      </c>
      <c r="H49" s="10">
        <f t="shared" si="25"/>
        <v>0.5278862178963483</v>
      </c>
      <c r="I49" s="10">
        <f t="shared" si="25"/>
        <v>1.9243911211136213</v>
      </c>
      <c r="J49" s="10">
        <f t="shared" si="25"/>
        <v>1.8200258159690208</v>
      </c>
      <c r="K49" s="10">
        <f t="shared" si="25"/>
        <v>0</v>
      </c>
      <c r="L49" s="10">
        <f t="shared" si="25"/>
        <v>0</v>
      </c>
      <c r="M49" s="10">
        <f t="shared" si="25"/>
        <v>0.188739828329972</v>
      </c>
      <c r="N49" s="10">
        <f t="shared" si="25"/>
        <v>3.038378378378378</v>
      </c>
      <c r="O49" s="10">
        <f t="shared" si="25"/>
        <v>1.208374459260213</v>
      </c>
      <c r="P49" s="10">
        <f t="shared" si="25"/>
        <v>0</v>
      </c>
      <c r="Q49" s="10">
        <f t="shared" si="25"/>
        <v>0</v>
      </c>
      <c r="R49" s="10">
        <f t="shared" si="25"/>
        <v>0</v>
      </c>
      <c r="S49" s="10">
        <f t="shared" si="25"/>
        <v>0.11753846830576935</v>
      </c>
      <c r="T49" s="10">
        <f t="shared" si="25"/>
        <v>0</v>
      </c>
      <c r="U49" s="10">
        <f t="shared" si="25"/>
        <v>22.981385287677572</v>
      </c>
      <c r="V49" s="10">
        <f t="shared" si="25"/>
        <v>0</v>
      </c>
      <c r="W49" s="10">
        <f t="shared" si="25"/>
        <v>2.765273311897106</v>
      </c>
      <c r="X49" s="10">
        <f t="shared" si="25"/>
        <v>6.80085353084116</v>
      </c>
      <c r="Y49" s="10">
        <f t="shared" si="25"/>
        <v>4.58773062299208</v>
      </c>
      <c r="Z49" s="10">
        <f t="shared" si="25"/>
        <v>1.110649764285946</v>
      </c>
      <c r="AA49" s="10">
        <f t="shared" si="25"/>
        <v>0</v>
      </c>
      <c r="AB49" s="10">
        <f t="shared" si="25"/>
        <v>3.2477513999326786</v>
      </c>
      <c r="AC49" s="10">
        <f t="shared" si="25"/>
        <v>23.249153756823574</v>
      </c>
      <c r="AD49" s="10">
        <f t="shared" si="25"/>
        <v>0</v>
      </c>
      <c r="AE49" s="10">
        <f t="shared" si="25"/>
        <v>0</v>
      </c>
      <c r="AF49" s="10">
        <f t="shared" si="25"/>
        <v>0</v>
      </c>
      <c r="AG49" s="44">
        <f t="shared" si="25"/>
        <v>17.25467321164103</v>
      </c>
    </row>
    <row r="50" spans="1:33" ht="12.75">
      <c r="A50" s="36" t="s">
        <v>154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40"/>
    </row>
    <row r="51" spans="1:33" ht="12.75">
      <c r="A51" s="34" t="s">
        <v>155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39"/>
    </row>
    <row r="52" spans="1:33" ht="12.75">
      <c r="A52" s="36" t="s">
        <v>156</v>
      </c>
      <c r="B52" s="5">
        <v>43178186</v>
      </c>
      <c r="C52" s="5">
        <v>107682267</v>
      </c>
      <c r="D52" s="5">
        <v>44816000</v>
      </c>
      <c r="E52" s="5">
        <v>0</v>
      </c>
      <c r="F52" s="5">
        <v>9343000</v>
      </c>
      <c r="G52" s="5">
        <v>39660000</v>
      </c>
      <c r="H52" s="5">
        <v>11686000</v>
      </c>
      <c r="I52" s="5">
        <v>11336204</v>
      </c>
      <c r="J52" s="5">
        <v>15381000</v>
      </c>
      <c r="K52" s="5">
        <v>3730620</v>
      </c>
      <c r="L52" s="5">
        <v>0</v>
      </c>
      <c r="M52" s="5">
        <v>0</v>
      </c>
      <c r="N52" s="5">
        <v>60857000</v>
      </c>
      <c r="O52" s="5">
        <v>16846854</v>
      </c>
      <c r="P52" s="5">
        <v>0</v>
      </c>
      <c r="Q52" s="5">
        <v>0</v>
      </c>
      <c r="R52" s="5">
        <v>26234911</v>
      </c>
      <c r="S52" s="5">
        <v>14242000</v>
      </c>
      <c r="T52" s="5">
        <v>26113000</v>
      </c>
      <c r="U52" s="5">
        <v>0</v>
      </c>
      <c r="V52" s="5">
        <v>11384000</v>
      </c>
      <c r="W52" s="5">
        <v>16904761</v>
      </c>
      <c r="X52" s="5">
        <v>52975167</v>
      </c>
      <c r="Y52" s="5">
        <v>6795692</v>
      </c>
      <c r="Z52" s="5">
        <v>22750000</v>
      </c>
      <c r="AA52" s="5">
        <v>9373000</v>
      </c>
      <c r="AB52" s="5">
        <v>0</v>
      </c>
      <c r="AC52" s="5">
        <v>250110000</v>
      </c>
      <c r="AD52" s="5">
        <v>5397000</v>
      </c>
      <c r="AE52" s="5">
        <v>0</v>
      </c>
      <c r="AF52" s="5">
        <v>49090190</v>
      </c>
      <c r="AG52" s="37">
        <v>0</v>
      </c>
    </row>
    <row r="53" spans="1:33" ht="12.75">
      <c r="A53" s="43" t="s">
        <v>157</v>
      </c>
      <c r="B53" s="12">
        <v>0</v>
      </c>
      <c r="C53" s="12">
        <v>64493442</v>
      </c>
      <c r="D53" s="12">
        <v>4822000</v>
      </c>
      <c r="E53" s="12">
        <v>0</v>
      </c>
      <c r="F53" s="12">
        <v>360000</v>
      </c>
      <c r="G53" s="12">
        <v>30240000</v>
      </c>
      <c r="H53" s="12">
        <v>3811000</v>
      </c>
      <c r="I53" s="12">
        <v>2450000</v>
      </c>
      <c r="J53" s="12">
        <v>4000000</v>
      </c>
      <c r="K53" s="12">
        <v>1000000</v>
      </c>
      <c r="L53" s="12">
        <v>0</v>
      </c>
      <c r="M53" s="12">
        <v>0</v>
      </c>
      <c r="N53" s="12">
        <v>3300000</v>
      </c>
      <c r="O53" s="12">
        <v>800000</v>
      </c>
      <c r="P53" s="12">
        <v>0</v>
      </c>
      <c r="Q53" s="12">
        <v>0</v>
      </c>
      <c r="R53" s="12">
        <v>4500000</v>
      </c>
      <c r="S53" s="12">
        <v>0</v>
      </c>
      <c r="T53" s="12">
        <v>600000</v>
      </c>
      <c r="U53" s="12">
        <v>0</v>
      </c>
      <c r="V53" s="12">
        <v>0</v>
      </c>
      <c r="W53" s="12">
        <v>600000</v>
      </c>
      <c r="X53" s="12">
        <v>23025749</v>
      </c>
      <c r="Y53" s="12">
        <v>0</v>
      </c>
      <c r="Z53" s="12">
        <v>2500000</v>
      </c>
      <c r="AA53" s="12">
        <v>0</v>
      </c>
      <c r="AB53" s="12">
        <v>0</v>
      </c>
      <c r="AC53" s="12">
        <v>72121000</v>
      </c>
      <c r="AD53" s="12">
        <v>2897000</v>
      </c>
      <c r="AE53" s="12">
        <v>0</v>
      </c>
      <c r="AF53" s="12">
        <v>3324000</v>
      </c>
      <c r="AG53" s="46">
        <v>0</v>
      </c>
    </row>
    <row r="54" spans="1:33" ht="12.75">
      <c r="A54" s="43" t="s">
        <v>158</v>
      </c>
      <c r="B54" s="12">
        <v>18193023</v>
      </c>
      <c r="C54" s="12">
        <v>40498825</v>
      </c>
      <c r="D54" s="12">
        <v>11605000</v>
      </c>
      <c r="E54" s="12">
        <v>0</v>
      </c>
      <c r="F54" s="12">
        <v>220000</v>
      </c>
      <c r="G54" s="12">
        <v>120000</v>
      </c>
      <c r="H54" s="12">
        <v>7875000</v>
      </c>
      <c r="I54" s="12">
        <v>8886204</v>
      </c>
      <c r="J54" s="12">
        <v>11381000</v>
      </c>
      <c r="K54" s="12">
        <v>0</v>
      </c>
      <c r="L54" s="12">
        <v>0</v>
      </c>
      <c r="M54" s="12">
        <v>0</v>
      </c>
      <c r="N54" s="12">
        <v>57557000</v>
      </c>
      <c r="O54" s="12">
        <v>10194854</v>
      </c>
      <c r="P54" s="12">
        <v>0</v>
      </c>
      <c r="Q54" s="12">
        <v>0</v>
      </c>
      <c r="R54" s="12">
        <v>21734911</v>
      </c>
      <c r="S54" s="12">
        <v>10252000</v>
      </c>
      <c r="T54" s="12">
        <v>25513000</v>
      </c>
      <c r="U54" s="12">
        <v>0</v>
      </c>
      <c r="V54" s="12">
        <v>65810</v>
      </c>
      <c r="W54" s="12">
        <v>10683309</v>
      </c>
      <c r="X54" s="12">
        <v>21140334</v>
      </c>
      <c r="Y54" s="12">
        <v>0</v>
      </c>
      <c r="Z54" s="12">
        <v>6230000</v>
      </c>
      <c r="AA54" s="12">
        <v>9373000</v>
      </c>
      <c r="AB54" s="12">
        <v>0</v>
      </c>
      <c r="AC54" s="12">
        <v>6000000</v>
      </c>
      <c r="AD54" s="12">
        <v>500000</v>
      </c>
      <c r="AE54" s="12">
        <v>0</v>
      </c>
      <c r="AF54" s="12">
        <v>40692190</v>
      </c>
      <c r="AG54" s="46">
        <v>0</v>
      </c>
    </row>
    <row r="55" spans="1:33" ht="12.75">
      <c r="A55" s="43" t="s">
        <v>159</v>
      </c>
      <c r="B55" s="12">
        <v>24985163</v>
      </c>
      <c r="C55" s="12">
        <v>1490000</v>
      </c>
      <c r="D55" s="12">
        <v>16989000</v>
      </c>
      <c r="E55" s="12">
        <v>0</v>
      </c>
      <c r="F55" s="12">
        <v>6200300</v>
      </c>
      <c r="G55" s="12">
        <v>8300000</v>
      </c>
      <c r="H55" s="12">
        <v>0</v>
      </c>
      <c r="I55" s="12">
        <v>0</v>
      </c>
      <c r="J55" s="12">
        <v>0</v>
      </c>
      <c r="K55" s="12">
        <v>2730620</v>
      </c>
      <c r="L55" s="12">
        <v>0</v>
      </c>
      <c r="M55" s="12">
        <v>0</v>
      </c>
      <c r="N55" s="12">
        <v>0</v>
      </c>
      <c r="O55" s="12">
        <v>5200000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4992226</v>
      </c>
      <c r="W55" s="12">
        <v>700000</v>
      </c>
      <c r="X55" s="12">
        <v>8809084</v>
      </c>
      <c r="Y55" s="12">
        <v>6795692</v>
      </c>
      <c r="Z55" s="12">
        <v>8500000</v>
      </c>
      <c r="AA55" s="12">
        <v>0</v>
      </c>
      <c r="AB55" s="12">
        <v>0</v>
      </c>
      <c r="AC55" s="12">
        <v>171989000</v>
      </c>
      <c r="AD55" s="12">
        <v>2000000</v>
      </c>
      <c r="AE55" s="12">
        <v>0</v>
      </c>
      <c r="AF55" s="12">
        <v>3424000</v>
      </c>
      <c r="AG55" s="46">
        <v>0</v>
      </c>
    </row>
    <row r="56" spans="1:33" ht="12.75">
      <c r="A56" s="43" t="s">
        <v>160</v>
      </c>
      <c r="B56" s="12">
        <v>0</v>
      </c>
      <c r="C56" s="12">
        <v>1200000</v>
      </c>
      <c r="D56" s="12">
        <v>11400000</v>
      </c>
      <c r="E56" s="12">
        <v>0</v>
      </c>
      <c r="F56" s="12">
        <v>2562700</v>
      </c>
      <c r="G56" s="12">
        <v>1000000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652000</v>
      </c>
      <c r="P56" s="12">
        <v>0</v>
      </c>
      <c r="Q56" s="12">
        <v>0</v>
      </c>
      <c r="R56" s="12">
        <v>0</v>
      </c>
      <c r="S56" s="12">
        <v>3990000</v>
      </c>
      <c r="T56" s="12">
        <v>0</v>
      </c>
      <c r="U56" s="12">
        <v>0</v>
      </c>
      <c r="V56" s="12">
        <v>6325964</v>
      </c>
      <c r="W56" s="12">
        <v>4921452</v>
      </c>
      <c r="X56" s="12">
        <v>0</v>
      </c>
      <c r="Y56" s="12">
        <v>0</v>
      </c>
      <c r="Z56" s="12">
        <v>5520000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1650000</v>
      </c>
      <c r="AG56" s="46">
        <v>0</v>
      </c>
    </row>
    <row r="57" spans="1:33" ht="12.75">
      <c r="A57" s="36" t="s">
        <v>161</v>
      </c>
      <c r="B57" s="5">
        <v>10597021</v>
      </c>
      <c r="C57" s="5">
        <v>8662433</v>
      </c>
      <c r="D57" s="5">
        <v>14210000</v>
      </c>
      <c r="E57" s="5">
        <v>90000</v>
      </c>
      <c r="F57" s="5">
        <v>0</v>
      </c>
      <c r="G57" s="5">
        <v>11100000</v>
      </c>
      <c r="H57" s="5">
        <v>0</v>
      </c>
      <c r="I57" s="5">
        <v>4041796</v>
      </c>
      <c r="J57" s="5">
        <v>0</v>
      </c>
      <c r="K57" s="5">
        <v>3450000</v>
      </c>
      <c r="L57" s="5">
        <v>50000</v>
      </c>
      <c r="M57" s="5">
        <v>0</v>
      </c>
      <c r="N57" s="5">
        <v>1000000</v>
      </c>
      <c r="O57" s="5">
        <v>3480293</v>
      </c>
      <c r="P57" s="5">
        <v>9574000</v>
      </c>
      <c r="Q57" s="5">
        <v>9911000</v>
      </c>
      <c r="R57" s="5">
        <v>13569000</v>
      </c>
      <c r="S57" s="5">
        <v>2136325</v>
      </c>
      <c r="T57" s="5">
        <v>0</v>
      </c>
      <c r="U57" s="5">
        <v>0</v>
      </c>
      <c r="V57" s="5">
        <v>0</v>
      </c>
      <c r="W57" s="5">
        <v>2550000</v>
      </c>
      <c r="X57" s="5">
        <v>18402412</v>
      </c>
      <c r="Y57" s="5">
        <v>0</v>
      </c>
      <c r="Z57" s="5">
        <v>24170000</v>
      </c>
      <c r="AA57" s="5">
        <v>0</v>
      </c>
      <c r="AB57" s="5">
        <v>36800</v>
      </c>
      <c r="AC57" s="5">
        <v>2500000</v>
      </c>
      <c r="AD57" s="5">
        <v>56210750</v>
      </c>
      <c r="AE57" s="5">
        <v>0</v>
      </c>
      <c r="AF57" s="5">
        <v>4930000</v>
      </c>
      <c r="AG57" s="37">
        <v>336500</v>
      </c>
    </row>
    <row r="58" spans="1:33" ht="12.75">
      <c r="A58" s="43" t="s">
        <v>162</v>
      </c>
      <c r="B58" s="12">
        <v>462000</v>
      </c>
      <c r="C58" s="12">
        <v>1994143</v>
      </c>
      <c r="D58" s="12">
        <v>963000</v>
      </c>
      <c r="E58" s="12">
        <v>90000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50000</v>
      </c>
      <c r="M58" s="12">
        <v>0</v>
      </c>
      <c r="N58" s="12">
        <v>0</v>
      </c>
      <c r="O58" s="12">
        <v>18900</v>
      </c>
      <c r="P58" s="12">
        <v>0</v>
      </c>
      <c r="Q58" s="12">
        <v>0</v>
      </c>
      <c r="R58" s="12">
        <v>13569000</v>
      </c>
      <c r="S58" s="12">
        <v>2136325</v>
      </c>
      <c r="T58" s="12">
        <v>0</v>
      </c>
      <c r="U58" s="12">
        <v>0</v>
      </c>
      <c r="V58" s="12">
        <v>0</v>
      </c>
      <c r="W58" s="12">
        <v>2100000</v>
      </c>
      <c r="X58" s="12">
        <v>510418</v>
      </c>
      <c r="Y58" s="12">
        <v>0</v>
      </c>
      <c r="Z58" s="12">
        <v>0</v>
      </c>
      <c r="AA58" s="12">
        <v>0</v>
      </c>
      <c r="AB58" s="12">
        <v>16800</v>
      </c>
      <c r="AC58" s="12">
        <v>2500000</v>
      </c>
      <c r="AD58" s="12">
        <v>293750</v>
      </c>
      <c r="AE58" s="12">
        <v>0</v>
      </c>
      <c r="AF58" s="12">
        <v>0</v>
      </c>
      <c r="AG58" s="46">
        <v>333500</v>
      </c>
    </row>
    <row r="59" spans="1:33" ht="12.75">
      <c r="A59" s="43" t="s">
        <v>163</v>
      </c>
      <c r="B59" s="12">
        <v>10135021</v>
      </c>
      <c r="C59" s="12">
        <v>6668290</v>
      </c>
      <c r="D59" s="12">
        <v>13247000</v>
      </c>
      <c r="E59" s="12">
        <v>0</v>
      </c>
      <c r="F59" s="12">
        <v>0</v>
      </c>
      <c r="G59" s="12">
        <v>11100000</v>
      </c>
      <c r="H59" s="12">
        <v>0</v>
      </c>
      <c r="I59" s="12">
        <v>4041796</v>
      </c>
      <c r="J59" s="12">
        <v>0</v>
      </c>
      <c r="K59" s="12">
        <v>3450000</v>
      </c>
      <c r="L59" s="12">
        <v>0</v>
      </c>
      <c r="M59" s="12">
        <v>0</v>
      </c>
      <c r="N59" s="12">
        <v>1000000</v>
      </c>
      <c r="O59" s="12">
        <v>3461393</v>
      </c>
      <c r="P59" s="12">
        <v>9574000</v>
      </c>
      <c r="Q59" s="12">
        <v>9911000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450000</v>
      </c>
      <c r="X59" s="12">
        <v>17891994</v>
      </c>
      <c r="Y59" s="12">
        <v>0</v>
      </c>
      <c r="Z59" s="12">
        <v>24170000</v>
      </c>
      <c r="AA59" s="12">
        <v>0</v>
      </c>
      <c r="AB59" s="12">
        <v>0</v>
      </c>
      <c r="AC59" s="12">
        <v>0</v>
      </c>
      <c r="AD59" s="12">
        <v>55917000</v>
      </c>
      <c r="AE59" s="12">
        <v>0</v>
      </c>
      <c r="AF59" s="12">
        <v>4930000</v>
      </c>
      <c r="AG59" s="46">
        <v>0</v>
      </c>
    </row>
    <row r="60" spans="1:33" ht="12.75">
      <c r="A60" s="43" t="s">
        <v>164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20000</v>
      </c>
      <c r="AC60" s="12">
        <v>0</v>
      </c>
      <c r="AD60" s="12">
        <v>0</v>
      </c>
      <c r="AE60" s="12">
        <v>0</v>
      </c>
      <c r="AF60" s="12">
        <v>0</v>
      </c>
      <c r="AG60" s="46">
        <v>3000</v>
      </c>
    </row>
    <row r="61" spans="1:33" ht="12.75">
      <c r="A61" s="36" t="s">
        <v>165</v>
      </c>
      <c r="B61" s="5">
        <v>2362100</v>
      </c>
      <c r="C61" s="5">
        <v>24800</v>
      </c>
      <c r="D61" s="5">
        <v>5882000</v>
      </c>
      <c r="E61" s="5">
        <v>910000</v>
      </c>
      <c r="F61" s="5">
        <v>170000</v>
      </c>
      <c r="G61" s="5">
        <v>9350000</v>
      </c>
      <c r="H61" s="5">
        <v>0</v>
      </c>
      <c r="I61" s="5">
        <v>30000</v>
      </c>
      <c r="J61" s="5">
        <v>0</v>
      </c>
      <c r="K61" s="5">
        <v>40000</v>
      </c>
      <c r="L61" s="5">
        <v>1178500</v>
      </c>
      <c r="M61" s="5">
        <v>0</v>
      </c>
      <c r="N61" s="5">
        <v>0</v>
      </c>
      <c r="O61" s="5">
        <v>1891869</v>
      </c>
      <c r="P61" s="5">
        <v>0</v>
      </c>
      <c r="Q61" s="5">
        <v>0</v>
      </c>
      <c r="R61" s="5">
        <v>70000</v>
      </c>
      <c r="S61" s="5">
        <v>0</v>
      </c>
      <c r="T61" s="5">
        <v>462000</v>
      </c>
      <c r="U61" s="5">
        <v>0</v>
      </c>
      <c r="V61" s="5">
        <v>110000</v>
      </c>
      <c r="W61" s="5">
        <v>3000000</v>
      </c>
      <c r="X61" s="5">
        <v>9650000</v>
      </c>
      <c r="Y61" s="5">
        <v>0</v>
      </c>
      <c r="Z61" s="5">
        <v>3305100</v>
      </c>
      <c r="AA61" s="5">
        <v>0</v>
      </c>
      <c r="AB61" s="5">
        <v>1479750</v>
      </c>
      <c r="AC61" s="5">
        <v>16000000</v>
      </c>
      <c r="AD61" s="5">
        <v>410250</v>
      </c>
      <c r="AE61" s="5">
        <v>0</v>
      </c>
      <c r="AF61" s="5">
        <v>754632</v>
      </c>
      <c r="AG61" s="37">
        <v>3362070</v>
      </c>
    </row>
    <row r="62" spans="1:33" ht="12.75">
      <c r="A62" s="36" t="s">
        <v>166</v>
      </c>
      <c r="B62" s="5">
        <v>13304759</v>
      </c>
      <c r="C62" s="5">
        <v>3490500</v>
      </c>
      <c r="D62" s="5">
        <v>44359155</v>
      </c>
      <c r="E62" s="5">
        <v>0</v>
      </c>
      <c r="F62" s="5">
        <v>0</v>
      </c>
      <c r="G62" s="5">
        <v>7200000</v>
      </c>
      <c r="H62" s="5">
        <v>2345000</v>
      </c>
      <c r="I62" s="5">
        <v>50000</v>
      </c>
      <c r="J62" s="5">
        <v>0</v>
      </c>
      <c r="K62" s="5">
        <v>2912380</v>
      </c>
      <c r="L62" s="5">
        <v>210650</v>
      </c>
      <c r="M62" s="5">
        <v>0</v>
      </c>
      <c r="N62" s="5">
        <v>0</v>
      </c>
      <c r="O62" s="5">
        <v>1901113</v>
      </c>
      <c r="P62" s="5">
        <v>0</v>
      </c>
      <c r="Q62" s="5">
        <v>0</v>
      </c>
      <c r="R62" s="5">
        <v>40000</v>
      </c>
      <c r="S62" s="5">
        <v>0</v>
      </c>
      <c r="T62" s="5">
        <v>624000</v>
      </c>
      <c r="U62" s="5">
        <v>0</v>
      </c>
      <c r="V62" s="5">
        <v>0</v>
      </c>
      <c r="W62" s="5">
        <v>5523389</v>
      </c>
      <c r="X62" s="5">
        <v>0</v>
      </c>
      <c r="Y62" s="5">
        <v>10739308</v>
      </c>
      <c r="Z62" s="5">
        <v>2257580</v>
      </c>
      <c r="AA62" s="5">
        <v>630300</v>
      </c>
      <c r="AB62" s="5">
        <v>10470000</v>
      </c>
      <c r="AC62" s="5">
        <v>16400000</v>
      </c>
      <c r="AD62" s="5">
        <v>13500000</v>
      </c>
      <c r="AE62" s="5">
        <v>0</v>
      </c>
      <c r="AF62" s="5">
        <v>413000</v>
      </c>
      <c r="AG62" s="37">
        <v>5314700</v>
      </c>
    </row>
    <row r="63" spans="1:33" ht="12.75">
      <c r="A63" s="36" t="s">
        <v>167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370000</v>
      </c>
      <c r="J63" s="5">
        <v>0</v>
      </c>
      <c r="K63" s="5">
        <v>0</v>
      </c>
      <c r="L63" s="5">
        <v>56000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415500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37">
        <v>0</v>
      </c>
    </row>
    <row r="64" spans="1:33" ht="25.5">
      <c r="A64" s="36" t="s">
        <v>168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40"/>
    </row>
    <row r="65" spans="1:33" ht="12.75">
      <c r="A65" s="34" t="s">
        <v>156</v>
      </c>
      <c r="B65" s="13">
        <f>IF(B36=0,0,B52*100/B36)</f>
        <v>62.1787174362007</v>
      </c>
      <c r="C65" s="13">
        <f aca="true" t="shared" si="26" ref="C65:AG65">IF(C36=0,0,C52*100/C36)</f>
        <v>89.84003587518772</v>
      </c>
      <c r="D65" s="13">
        <f t="shared" si="26"/>
        <v>41.01506989909273</v>
      </c>
      <c r="E65" s="13">
        <f t="shared" si="26"/>
        <v>0</v>
      </c>
      <c r="F65" s="13">
        <f t="shared" si="26"/>
        <v>98.2129717229055</v>
      </c>
      <c r="G65" s="13">
        <f t="shared" si="26"/>
        <v>58.92140840885455</v>
      </c>
      <c r="H65" s="13">
        <f t="shared" si="26"/>
        <v>83.28700734088804</v>
      </c>
      <c r="I65" s="13">
        <f t="shared" si="26"/>
        <v>71.62120293151378</v>
      </c>
      <c r="J65" s="13">
        <f t="shared" si="26"/>
        <v>100</v>
      </c>
      <c r="K65" s="13">
        <f t="shared" si="26"/>
        <v>36.81654001776374</v>
      </c>
      <c r="L65" s="13">
        <f t="shared" si="26"/>
        <v>0</v>
      </c>
      <c r="M65" s="13">
        <f t="shared" si="26"/>
        <v>0</v>
      </c>
      <c r="N65" s="13">
        <f t="shared" si="26"/>
        <v>98.38336809091938</v>
      </c>
      <c r="O65" s="13">
        <f t="shared" si="26"/>
        <v>69.84562147242248</v>
      </c>
      <c r="P65" s="13">
        <f t="shared" si="26"/>
        <v>0</v>
      </c>
      <c r="Q65" s="13">
        <f t="shared" si="26"/>
        <v>0</v>
      </c>
      <c r="R65" s="13">
        <f t="shared" si="26"/>
        <v>65.7287405386057</v>
      </c>
      <c r="S65" s="13">
        <f t="shared" si="26"/>
        <v>86.95638900803348</v>
      </c>
      <c r="T65" s="13">
        <f t="shared" si="26"/>
        <v>96.00720614728483</v>
      </c>
      <c r="U65" s="13">
        <f t="shared" si="26"/>
        <v>0</v>
      </c>
      <c r="V65" s="13">
        <f t="shared" si="26"/>
        <v>99.0429789455368</v>
      </c>
      <c r="W65" s="13">
        <f t="shared" si="26"/>
        <v>60.42129661896873</v>
      </c>
      <c r="X65" s="13">
        <f t="shared" si="26"/>
        <v>65.37918034056034</v>
      </c>
      <c r="Y65" s="13">
        <f t="shared" si="26"/>
        <v>38.755015682919876</v>
      </c>
      <c r="Z65" s="13">
        <f t="shared" si="26"/>
        <v>43.00715071860695</v>
      </c>
      <c r="AA65" s="13">
        <f t="shared" si="26"/>
        <v>93.69907930382973</v>
      </c>
      <c r="AB65" s="13">
        <f t="shared" si="26"/>
        <v>0</v>
      </c>
      <c r="AC65" s="13">
        <f t="shared" si="26"/>
        <v>87.75481562050454</v>
      </c>
      <c r="AD65" s="13">
        <f t="shared" si="26"/>
        <v>7.1466405360311445</v>
      </c>
      <c r="AE65" s="13">
        <f t="shared" si="26"/>
        <v>0</v>
      </c>
      <c r="AF65" s="13">
        <f t="shared" si="26"/>
        <v>88.95112766001166</v>
      </c>
      <c r="AG65" s="47">
        <f t="shared" si="26"/>
        <v>0</v>
      </c>
    </row>
    <row r="66" spans="1:33" ht="12.75">
      <c r="A66" s="43" t="s">
        <v>169</v>
      </c>
      <c r="B66" s="10">
        <f>IF(B36=0,0,B53*100/B36)</f>
        <v>0</v>
      </c>
      <c r="C66" s="10">
        <f aca="true" t="shared" si="27" ref="C66:AG66">IF(C36=0,0,C53*100/C36)</f>
        <v>53.807310195227764</v>
      </c>
      <c r="D66" s="10">
        <f t="shared" si="27"/>
        <v>4.413037019221376</v>
      </c>
      <c r="E66" s="10">
        <f t="shared" si="27"/>
        <v>0</v>
      </c>
      <c r="F66" s="10">
        <f t="shared" si="27"/>
        <v>3.7842951750236518</v>
      </c>
      <c r="G66" s="10">
        <f t="shared" si="27"/>
        <v>44.926459664240085</v>
      </c>
      <c r="H66" s="10">
        <f t="shared" si="27"/>
        <v>27.161285724467252</v>
      </c>
      <c r="I66" s="10">
        <f t="shared" si="27"/>
        <v>15.478898155168057</v>
      </c>
      <c r="J66" s="10">
        <f t="shared" si="27"/>
        <v>26.006111436187503</v>
      </c>
      <c r="K66" s="10">
        <f t="shared" si="27"/>
        <v>9.868745682423764</v>
      </c>
      <c r="L66" s="10">
        <f t="shared" si="27"/>
        <v>0</v>
      </c>
      <c r="M66" s="10">
        <f t="shared" si="27"/>
        <v>0</v>
      </c>
      <c r="N66" s="10">
        <f t="shared" si="27"/>
        <v>5.334885299966051</v>
      </c>
      <c r="O66" s="10">
        <f t="shared" si="27"/>
        <v>3.316731846666326</v>
      </c>
      <c r="P66" s="10">
        <f t="shared" si="27"/>
        <v>0</v>
      </c>
      <c r="Q66" s="10">
        <f t="shared" si="27"/>
        <v>0</v>
      </c>
      <c r="R66" s="10">
        <f t="shared" si="27"/>
        <v>11.27426475446117</v>
      </c>
      <c r="S66" s="10">
        <f t="shared" si="27"/>
        <v>0</v>
      </c>
      <c r="T66" s="10">
        <f t="shared" si="27"/>
        <v>2.20596345453877</v>
      </c>
      <c r="U66" s="10">
        <f t="shared" si="27"/>
        <v>0</v>
      </c>
      <c r="V66" s="10">
        <f t="shared" si="27"/>
        <v>0</v>
      </c>
      <c r="W66" s="10">
        <f t="shared" si="27"/>
        <v>2.1445306426622204</v>
      </c>
      <c r="X66" s="10">
        <f t="shared" si="27"/>
        <v>28.41717509540795</v>
      </c>
      <c r="Y66" s="10">
        <f t="shared" si="27"/>
        <v>0</v>
      </c>
      <c r="Z66" s="10">
        <f t="shared" si="27"/>
        <v>4.726060518528237</v>
      </c>
      <c r="AA66" s="10">
        <f t="shared" si="27"/>
        <v>0</v>
      </c>
      <c r="AB66" s="10">
        <f t="shared" si="27"/>
        <v>0</v>
      </c>
      <c r="AC66" s="10">
        <f t="shared" si="27"/>
        <v>25.304726149959652</v>
      </c>
      <c r="AD66" s="10">
        <f t="shared" si="27"/>
        <v>3.8361715087793637</v>
      </c>
      <c r="AE66" s="10">
        <f t="shared" si="27"/>
        <v>0</v>
      </c>
      <c r="AF66" s="10">
        <f t="shared" si="27"/>
        <v>6.023067915236807</v>
      </c>
      <c r="AG66" s="44">
        <f t="shared" si="27"/>
        <v>0</v>
      </c>
    </row>
    <row r="67" spans="1:33" ht="12.75">
      <c r="A67" s="43" t="s">
        <v>170</v>
      </c>
      <c r="B67" s="10">
        <f>IF(B36=0,0,B54*100/B36)</f>
        <v>26.198850420147348</v>
      </c>
      <c r="C67" s="10">
        <f aca="true" t="shared" si="28" ref="C67:AG67">IF(C36=0,0,C54*100/C36)</f>
        <v>33.78844068079426</v>
      </c>
      <c r="D67" s="10">
        <f t="shared" si="28"/>
        <v>10.620757902958122</v>
      </c>
      <c r="E67" s="10">
        <f t="shared" si="28"/>
        <v>0</v>
      </c>
      <c r="F67" s="10">
        <f t="shared" si="28"/>
        <v>2.3126248291811207</v>
      </c>
      <c r="G67" s="10">
        <f t="shared" si="28"/>
        <v>0.17827960184222255</v>
      </c>
      <c r="H67" s="10">
        <f t="shared" si="28"/>
        <v>56.12572161642078</v>
      </c>
      <c r="I67" s="10">
        <f t="shared" si="28"/>
        <v>56.14230477634572</v>
      </c>
      <c r="J67" s="10">
        <f t="shared" si="28"/>
        <v>73.99388856381249</v>
      </c>
      <c r="K67" s="10">
        <f t="shared" si="28"/>
        <v>0</v>
      </c>
      <c r="L67" s="10">
        <f t="shared" si="28"/>
        <v>0</v>
      </c>
      <c r="M67" s="10">
        <f t="shared" si="28"/>
        <v>0</v>
      </c>
      <c r="N67" s="10">
        <f t="shared" si="28"/>
        <v>93.04848279095333</v>
      </c>
      <c r="O67" s="10">
        <f t="shared" si="28"/>
        <v>42.26699616739197</v>
      </c>
      <c r="P67" s="10">
        <f t="shared" si="28"/>
        <v>0</v>
      </c>
      <c r="Q67" s="10">
        <f t="shared" si="28"/>
        <v>0</v>
      </c>
      <c r="R67" s="10">
        <f t="shared" si="28"/>
        <v>54.45447578414453</v>
      </c>
      <c r="S67" s="10">
        <f t="shared" si="28"/>
        <v>62.594923473554225</v>
      </c>
      <c r="T67" s="10">
        <f t="shared" si="28"/>
        <v>93.80124269274606</v>
      </c>
      <c r="U67" s="10">
        <f t="shared" si="28"/>
        <v>0</v>
      </c>
      <c r="V67" s="10">
        <f t="shared" si="28"/>
        <v>0.5725595963111189</v>
      </c>
      <c r="W67" s="10">
        <f t="shared" si="28"/>
        <v>38.1844725258818</v>
      </c>
      <c r="X67" s="10">
        <f t="shared" si="28"/>
        <v>26.0902945156488</v>
      </c>
      <c r="Y67" s="10">
        <f t="shared" si="28"/>
        <v>0</v>
      </c>
      <c r="Z67" s="10">
        <f t="shared" si="28"/>
        <v>11.777342812172366</v>
      </c>
      <c r="AA67" s="10">
        <f t="shared" si="28"/>
        <v>93.69907930382973</v>
      </c>
      <c r="AB67" s="10">
        <f t="shared" si="28"/>
        <v>0</v>
      </c>
      <c r="AC67" s="10">
        <f t="shared" si="28"/>
        <v>2.1051892916038035</v>
      </c>
      <c r="AD67" s="10">
        <f t="shared" si="28"/>
        <v>0.6620938054503562</v>
      </c>
      <c r="AE67" s="10">
        <f t="shared" si="28"/>
        <v>0</v>
      </c>
      <c r="AF67" s="10">
        <f t="shared" si="28"/>
        <v>73.73400240364623</v>
      </c>
      <c r="AG67" s="44">
        <f t="shared" si="28"/>
        <v>0</v>
      </c>
    </row>
    <row r="68" spans="1:33" ht="12.75">
      <c r="A68" s="43" t="s">
        <v>171</v>
      </c>
      <c r="B68" s="10">
        <f>IF(B36=0,0,B55*100/B36)</f>
        <v>35.979867016053355</v>
      </c>
      <c r="C68" s="10">
        <f aca="true" t="shared" si="29" ref="C68:AG68">IF(C36=0,0,C55*100/C36)</f>
        <v>1.2431169697980977</v>
      </c>
      <c r="D68" s="10">
        <f t="shared" si="29"/>
        <v>15.548130634498538</v>
      </c>
      <c r="E68" s="10">
        <f t="shared" si="29"/>
        <v>0</v>
      </c>
      <c r="F68" s="10">
        <f t="shared" si="29"/>
        <v>65.17712603805319</v>
      </c>
      <c r="G68" s="10">
        <f t="shared" si="29"/>
        <v>12.33100579408706</v>
      </c>
      <c r="H68" s="10">
        <f t="shared" si="29"/>
        <v>0</v>
      </c>
      <c r="I68" s="10">
        <f t="shared" si="29"/>
        <v>0</v>
      </c>
      <c r="J68" s="10">
        <f t="shared" si="29"/>
        <v>0</v>
      </c>
      <c r="K68" s="10">
        <f t="shared" si="29"/>
        <v>26.947794335339978</v>
      </c>
      <c r="L68" s="10">
        <f t="shared" si="29"/>
        <v>0</v>
      </c>
      <c r="M68" s="10">
        <f t="shared" si="29"/>
        <v>0</v>
      </c>
      <c r="N68" s="10">
        <f t="shared" si="29"/>
        <v>0</v>
      </c>
      <c r="O68" s="10">
        <f t="shared" si="29"/>
        <v>21.558757003331117</v>
      </c>
      <c r="P68" s="10">
        <f t="shared" si="29"/>
        <v>0</v>
      </c>
      <c r="Q68" s="10">
        <f t="shared" si="29"/>
        <v>0</v>
      </c>
      <c r="R68" s="10">
        <f t="shared" si="29"/>
        <v>0</v>
      </c>
      <c r="S68" s="10">
        <f t="shared" si="29"/>
        <v>0</v>
      </c>
      <c r="T68" s="10">
        <f t="shared" si="29"/>
        <v>0</v>
      </c>
      <c r="U68" s="10">
        <f t="shared" si="29"/>
        <v>0</v>
      </c>
      <c r="V68" s="10">
        <f t="shared" si="29"/>
        <v>43.43332173307813</v>
      </c>
      <c r="W68" s="10">
        <f t="shared" si="29"/>
        <v>2.501952416439257</v>
      </c>
      <c r="X68" s="10">
        <f t="shared" si="29"/>
        <v>10.871710729503592</v>
      </c>
      <c r="Y68" s="10">
        <f t="shared" si="29"/>
        <v>38.755015682919876</v>
      </c>
      <c r="Z68" s="10">
        <f t="shared" si="29"/>
        <v>16.068605762996004</v>
      </c>
      <c r="AA68" s="10">
        <f t="shared" si="29"/>
        <v>0</v>
      </c>
      <c r="AB68" s="10">
        <f t="shared" si="29"/>
        <v>0</v>
      </c>
      <c r="AC68" s="10">
        <f t="shared" si="29"/>
        <v>60.34490017894109</v>
      </c>
      <c r="AD68" s="10">
        <f t="shared" si="29"/>
        <v>2.648375221801425</v>
      </c>
      <c r="AE68" s="10">
        <f t="shared" si="29"/>
        <v>0</v>
      </c>
      <c r="AF68" s="10">
        <f t="shared" si="29"/>
        <v>6.204267311002054</v>
      </c>
      <c r="AG68" s="44">
        <f t="shared" si="29"/>
        <v>0</v>
      </c>
    </row>
    <row r="69" spans="1:33" ht="12.75">
      <c r="A69" s="43" t="s">
        <v>172</v>
      </c>
      <c r="B69" s="10">
        <f>IF(B36=0,0,B56*100/B36)</f>
        <v>0</v>
      </c>
      <c r="C69" s="10">
        <f aca="true" t="shared" si="30" ref="C69:AG69">IF(C36=0,0,C56*100/C36)</f>
        <v>1.0011680293675955</v>
      </c>
      <c r="D69" s="10">
        <f t="shared" si="30"/>
        <v>10.4331443424147</v>
      </c>
      <c r="E69" s="10">
        <f t="shared" si="30"/>
        <v>0</v>
      </c>
      <c r="F69" s="10">
        <f t="shared" si="30"/>
        <v>26.938925680647536</v>
      </c>
      <c r="G69" s="10">
        <f t="shared" si="30"/>
        <v>1.485663348685188</v>
      </c>
      <c r="H69" s="10">
        <f t="shared" si="30"/>
        <v>0</v>
      </c>
      <c r="I69" s="10">
        <f t="shared" si="30"/>
        <v>0</v>
      </c>
      <c r="J69" s="10">
        <f t="shared" si="30"/>
        <v>0</v>
      </c>
      <c r="K69" s="10">
        <f t="shared" si="30"/>
        <v>0</v>
      </c>
      <c r="L69" s="10">
        <f t="shared" si="30"/>
        <v>0</v>
      </c>
      <c r="M69" s="10">
        <f t="shared" si="30"/>
        <v>0</v>
      </c>
      <c r="N69" s="10">
        <f t="shared" si="30"/>
        <v>0</v>
      </c>
      <c r="O69" s="10">
        <f t="shared" si="30"/>
        <v>2.7031364550330554</v>
      </c>
      <c r="P69" s="10">
        <f t="shared" si="30"/>
        <v>0</v>
      </c>
      <c r="Q69" s="10">
        <f t="shared" si="30"/>
        <v>0</v>
      </c>
      <c r="R69" s="10">
        <f t="shared" si="30"/>
        <v>0</v>
      </c>
      <c r="S69" s="10">
        <f t="shared" si="30"/>
        <v>24.361465534479258</v>
      </c>
      <c r="T69" s="10">
        <f t="shared" si="30"/>
        <v>0</v>
      </c>
      <c r="U69" s="10">
        <f t="shared" si="30"/>
        <v>0</v>
      </c>
      <c r="V69" s="10">
        <f t="shared" si="30"/>
        <v>55.037097616147555</v>
      </c>
      <c r="W69" s="10">
        <f t="shared" si="30"/>
        <v>17.59034103398545</v>
      </c>
      <c r="X69" s="10">
        <f t="shared" si="30"/>
        <v>0</v>
      </c>
      <c r="Y69" s="10">
        <f t="shared" si="30"/>
        <v>0</v>
      </c>
      <c r="Z69" s="10">
        <f t="shared" si="30"/>
        <v>10.435141624910347</v>
      </c>
      <c r="AA69" s="10">
        <f t="shared" si="30"/>
        <v>0</v>
      </c>
      <c r="AB69" s="10">
        <f t="shared" si="30"/>
        <v>0</v>
      </c>
      <c r="AC69" s="10">
        <f t="shared" si="30"/>
        <v>0</v>
      </c>
      <c r="AD69" s="10">
        <f t="shared" si="30"/>
        <v>0</v>
      </c>
      <c r="AE69" s="10">
        <f t="shared" si="30"/>
        <v>0</v>
      </c>
      <c r="AF69" s="10">
        <f t="shared" si="30"/>
        <v>2.989790030126574</v>
      </c>
      <c r="AG69" s="44">
        <f t="shared" si="30"/>
        <v>0</v>
      </c>
    </row>
    <row r="70" spans="1:33" ht="12.75">
      <c r="A70" s="36" t="s">
        <v>161</v>
      </c>
      <c r="B70" s="14">
        <f>IF(B36=0,0,B57*100/B36)</f>
        <v>15.260232896872624</v>
      </c>
      <c r="C70" s="14">
        <f aca="true" t="shared" si="31" ref="C70:AG70">IF(C36=0,0,C57*100/C36)</f>
        <v>7.227125813449024</v>
      </c>
      <c r="D70" s="14">
        <f t="shared" si="31"/>
        <v>13.0048229040099</v>
      </c>
      <c r="E70" s="14">
        <f t="shared" si="31"/>
        <v>9</v>
      </c>
      <c r="F70" s="14">
        <f t="shared" si="31"/>
        <v>0</v>
      </c>
      <c r="G70" s="14">
        <f t="shared" si="31"/>
        <v>16.490863170405586</v>
      </c>
      <c r="H70" s="14">
        <f t="shared" si="31"/>
        <v>0</v>
      </c>
      <c r="I70" s="14">
        <f t="shared" si="31"/>
        <v>25.535734142026786</v>
      </c>
      <c r="J70" s="14">
        <f t="shared" si="31"/>
        <v>0</v>
      </c>
      <c r="K70" s="14">
        <f t="shared" si="31"/>
        <v>34.04717260436198</v>
      </c>
      <c r="L70" s="14">
        <f t="shared" si="31"/>
        <v>3.344146072300438</v>
      </c>
      <c r="M70" s="14">
        <f t="shared" si="31"/>
        <v>0</v>
      </c>
      <c r="N70" s="14">
        <f t="shared" si="31"/>
        <v>1.6166319090806214</v>
      </c>
      <c r="O70" s="14">
        <f t="shared" si="31"/>
        <v>14.42899828603736</v>
      </c>
      <c r="P70" s="14">
        <f t="shared" si="31"/>
        <v>100</v>
      </c>
      <c r="Q70" s="14">
        <f t="shared" si="31"/>
        <v>100</v>
      </c>
      <c r="R70" s="14">
        <f t="shared" si="31"/>
        <v>33.99566632295191</v>
      </c>
      <c r="S70" s="14">
        <f t="shared" si="31"/>
        <v>13.043610991966517</v>
      </c>
      <c r="T70" s="14">
        <f t="shared" si="31"/>
        <v>0</v>
      </c>
      <c r="U70" s="14">
        <f t="shared" si="31"/>
        <v>0</v>
      </c>
      <c r="V70" s="14">
        <f t="shared" si="31"/>
        <v>0</v>
      </c>
      <c r="W70" s="14">
        <f t="shared" si="31"/>
        <v>9.114255231314436</v>
      </c>
      <c r="X70" s="14">
        <f t="shared" si="31"/>
        <v>22.711294385335147</v>
      </c>
      <c r="Y70" s="14">
        <f t="shared" si="31"/>
        <v>0</v>
      </c>
      <c r="Z70" s="14">
        <f t="shared" si="31"/>
        <v>45.69155309313099</v>
      </c>
      <c r="AA70" s="14">
        <f t="shared" si="31"/>
        <v>0</v>
      </c>
      <c r="AB70" s="14">
        <f t="shared" si="31"/>
        <v>0.3070107745765045</v>
      </c>
      <c r="AC70" s="14">
        <f t="shared" si="31"/>
        <v>0.877162204834918</v>
      </c>
      <c r="AD70" s="14">
        <f t="shared" si="31"/>
        <v>74.43357874943722</v>
      </c>
      <c r="AE70" s="14">
        <f t="shared" si="31"/>
        <v>0</v>
      </c>
      <c r="AF70" s="14">
        <f t="shared" si="31"/>
        <v>8.933130211226672</v>
      </c>
      <c r="AG70" s="48">
        <f t="shared" si="31"/>
        <v>3.7333842212648682</v>
      </c>
    </row>
    <row r="71" spans="1:33" ht="12.75">
      <c r="A71" s="43" t="s">
        <v>173</v>
      </c>
      <c r="B71" s="10">
        <f>IF(B36=0,0,B58*100/B36)</f>
        <v>0.6653027863543115</v>
      </c>
      <c r="C71" s="10">
        <f aca="true" t="shared" si="32" ref="C71:AG71">IF(C36=0,0,C58*100/C36)</f>
        <v>1.6637268479893208</v>
      </c>
      <c r="D71" s="10">
        <f t="shared" si="32"/>
        <v>0.8813261405039785</v>
      </c>
      <c r="E71" s="10">
        <f t="shared" si="32"/>
        <v>9</v>
      </c>
      <c r="F71" s="10">
        <f t="shared" si="32"/>
        <v>0</v>
      </c>
      <c r="G71" s="10">
        <f t="shared" si="32"/>
        <v>0</v>
      </c>
      <c r="H71" s="10">
        <f t="shared" si="32"/>
        <v>0</v>
      </c>
      <c r="I71" s="10">
        <f t="shared" si="32"/>
        <v>0</v>
      </c>
      <c r="J71" s="10">
        <f t="shared" si="32"/>
        <v>0</v>
      </c>
      <c r="K71" s="10">
        <f t="shared" si="32"/>
        <v>0</v>
      </c>
      <c r="L71" s="10">
        <f t="shared" si="32"/>
        <v>3.344146072300438</v>
      </c>
      <c r="M71" s="10">
        <f t="shared" si="32"/>
        <v>0</v>
      </c>
      <c r="N71" s="10">
        <f t="shared" si="32"/>
        <v>0</v>
      </c>
      <c r="O71" s="10">
        <f t="shared" si="32"/>
        <v>0.07835778987749195</v>
      </c>
      <c r="P71" s="10">
        <f t="shared" si="32"/>
        <v>0</v>
      </c>
      <c r="Q71" s="10">
        <f t="shared" si="32"/>
        <v>0</v>
      </c>
      <c r="R71" s="10">
        <f t="shared" si="32"/>
        <v>33.99566632295191</v>
      </c>
      <c r="S71" s="10">
        <f t="shared" si="32"/>
        <v>13.043610991966517</v>
      </c>
      <c r="T71" s="10">
        <f t="shared" si="32"/>
        <v>0</v>
      </c>
      <c r="U71" s="10">
        <f t="shared" si="32"/>
        <v>0</v>
      </c>
      <c r="V71" s="10">
        <f t="shared" si="32"/>
        <v>0</v>
      </c>
      <c r="W71" s="10">
        <f t="shared" si="32"/>
        <v>7.5058572493177715</v>
      </c>
      <c r="X71" s="10">
        <f t="shared" si="32"/>
        <v>0.6299311991044432</v>
      </c>
      <c r="Y71" s="10">
        <f t="shared" si="32"/>
        <v>0</v>
      </c>
      <c r="Z71" s="10">
        <f t="shared" si="32"/>
        <v>0</v>
      </c>
      <c r="AA71" s="10">
        <f t="shared" si="32"/>
        <v>0</v>
      </c>
      <c r="AB71" s="10">
        <f t="shared" si="32"/>
        <v>0.14015709274144772</v>
      </c>
      <c r="AC71" s="10">
        <f t="shared" si="32"/>
        <v>0.877162204834918</v>
      </c>
      <c r="AD71" s="10">
        <f t="shared" si="32"/>
        <v>0.38898011070208427</v>
      </c>
      <c r="AE71" s="10">
        <f t="shared" si="32"/>
        <v>0</v>
      </c>
      <c r="AF71" s="10">
        <f t="shared" si="32"/>
        <v>0</v>
      </c>
      <c r="AG71" s="44">
        <f t="shared" si="32"/>
        <v>3.7000999637201595</v>
      </c>
    </row>
    <row r="72" spans="1:33" ht="12.75">
      <c r="A72" s="43" t="s">
        <v>174</v>
      </c>
      <c r="B72" s="10">
        <f>IF(B36=0,0,B59*100/B36)</f>
        <v>14.594930110518312</v>
      </c>
      <c r="C72" s="10">
        <f aca="true" t="shared" si="33" ref="C72:AG72">IF(C36=0,0,C59*100/C36)</f>
        <v>5.563398965459703</v>
      </c>
      <c r="D72" s="10">
        <f t="shared" si="33"/>
        <v>12.123496763505923</v>
      </c>
      <c r="E72" s="10">
        <f t="shared" si="33"/>
        <v>0</v>
      </c>
      <c r="F72" s="10">
        <f t="shared" si="33"/>
        <v>0</v>
      </c>
      <c r="G72" s="10">
        <f t="shared" si="33"/>
        <v>16.490863170405586</v>
      </c>
      <c r="H72" s="10">
        <f t="shared" si="33"/>
        <v>0</v>
      </c>
      <c r="I72" s="10">
        <f t="shared" si="33"/>
        <v>25.535734142026786</v>
      </c>
      <c r="J72" s="10">
        <f t="shared" si="33"/>
        <v>0</v>
      </c>
      <c r="K72" s="10">
        <f t="shared" si="33"/>
        <v>34.04717260436198</v>
      </c>
      <c r="L72" s="10">
        <f t="shared" si="33"/>
        <v>0</v>
      </c>
      <c r="M72" s="10">
        <f t="shared" si="33"/>
        <v>0</v>
      </c>
      <c r="N72" s="10">
        <f t="shared" si="33"/>
        <v>1.6166319090806214</v>
      </c>
      <c r="O72" s="10">
        <f t="shared" si="33"/>
        <v>14.350640496159867</v>
      </c>
      <c r="P72" s="10">
        <f t="shared" si="33"/>
        <v>100</v>
      </c>
      <c r="Q72" s="10">
        <f t="shared" si="33"/>
        <v>100</v>
      </c>
      <c r="R72" s="10">
        <f t="shared" si="33"/>
        <v>0</v>
      </c>
      <c r="S72" s="10">
        <f t="shared" si="33"/>
        <v>0</v>
      </c>
      <c r="T72" s="10">
        <f t="shared" si="33"/>
        <v>0</v>
      </c>
      <c r="U72" s="10">
        <f t="shared" si="33"/>
        <v>0</v>
      </c>
      <c r="V72" s="10">
        <f t="shared" si="33"/>
        <v>0</v>
      </c>
      <c r="W72" s="10">
        <f t="shared" si="33"/>
        <v>1.6083979819966652</v>
      </c>
      <c r="X72" s="10">
        <f t="shared" si="33"/>
        <v>22.081363186230703</v>
      </c>
      <c r="Y72" s="10">
        <f t="shared" si="33"/>
        <v>0</v>
      </c>
      <c r="Z72" s="10">
        <f t="shared" si="33"/>
        <v>45.69155309313099</v>
      </c>
      <c r="AA72" s="10">
        <f t="shared" si="33"/>
        <v>0</v>
      </c>
      <c r="AB72" s="10">
        <f t="shared" si="33"/>
        <v>0</v>
      </c>
      <c r="AC72" s="10">
        <f t="shared" si="33"/>
        <v>0</v>
      </c>
      <c r="AD72" s="10">
        <f t="shared" si="33"/>
        <v>74.04459863873514</v>
      </c>
      <c r="AE72" s="10">
        <f t="shared" si="33"/>
        <v>0</v>
      </c>
      <c r="AF72" s="10">
        <f t="shared" si="33"/>
        <v>8.933130211226672</v>
      </c>
      <c r="AG72" s="44">
        <f t="shared" si="33"/>
        <v>0</v>
      </c>
    </row>
    <row r="73" spans="1:33" ht="12.75">
      <c r="A73" s="43" t="s">
        <v>175</v>
      </c>
      <c r="B73" s="10">
        <f>IF(B36=0,0,B60*100/B36)</f>
        <v>0</v>
      </c>
      <c r="C73" s="10">
        <f aca="true" t="shared" si="34" ref="C73:AG73">IF(C36=0,0,C60*100/C36)</f>
        <v>0</v>
      </c>
      <c r="D73" s="10">
        <f t="shared" si="34"/>
        <v>0</v>
      </c>
      <c r="E73" s="10">
        <f t="shared" si="34"/>
        <v>0</v>
      </c>
      <c r="F73" s="10">
        <f t="shared" si="34"/>
        <v>0</v>
      </c>
      <c r="G73" s="10">
        <f t="shared" si="34"/>
        <v>0</v>
      </c>
      <c r="H73" s="10">
        <f t="shared" si="34"/>
        <v>0</v>
      </c>
      <c r="I73" s="10">
        <f t="shared" si="34"/>
        <v>0</v>
      </c>
      <c r="J73" s="10">
        <f t="shared" si="34"/>
        <v>0</v>
      </c>
      <c r="K73" s="10">
        <f t="shared" si="34"/>
        <v>0</v>
      </c>
      <c r="L73" s="10">
        <f t="shared" si="34"/>
        <v>0</v>
      </c>
      <c r="M73" s="10">
        <f t="shared" si="34"/>
        <v>0</v>
      </c>
      <c r="N73" s="10">
        <f t="shared" si="34"/>
        <v>0</v>
      </c>
      <c r="O73" s="10">
        <f t="shared" si="34"/>
        <v>0</v>
      </c>
      <c r="P73" s="10">
        <f t="shared" si="34"/>
        <v>0</v>
      </c>
      <c r="Q73" s="10">
        <f t="shared" si="34"/>
        <v>0</v>
      </c>
      <c r="R73" s="10">
        <f t="shared" si="34"/>
        <v>0</v>
      </c>
      <c r="S73" s="10">
        <f t="shared" si="34"/>
        <v>0</v>
      </c>
      <c r="T73" s="10">
        <f t="shared" si="34"/>
        <v>0</v>
      </c>
      <c r="U73" s="10">
        <f t="shared" si="34"/>
        <v>0</v>
      </c>
      <c r="V73" s="10">
        <f t="shared" si="34"/>
        <v>0</v>
      </c>
      <c r="W73" s="10">
        <f t="shared" si="34"/>
        <v>0</v>
      </c>
      <c r="X73" s="10">
        <f t="shared" si="34"/>
        <v>0</v>
      </c>
      <c r="Y73" s="10">
        <f t="shared" si="34"/>
        <v>0</v>
      </c>
      <c r="Z73" s="10">
        <f t="shared" si="34"/>
        <v>0</v>
      </c>
      <c r="AA73" s="10">
        <f t="shared" si="34"/>
        <v>0</v>
      </c>
      <c r="AB73" s="10">
        <f t="shared" si="34"/>
        <v>0.1668536818350568</v>
      </c>
      <c r="AC73" s="10">
        <f t="shared" si="34"/>
        <v>0</v>
      </c>
      <c r="AD73" s="10">
        <f t="shared" si="34"/>
        <v>0</v>
      </c>
      <c r="AE73" s="10">
        <f t="shared" si="34"/>
        <v>0</v>
      </c>
      <c r="AF73" s="10">
        <f t="shared" si="34"/>
        <v>0</v>
      </c>
      <c r="AG73" s="44">
        <f t="shared" si="34"/>
        <v>0.03328425754470908</v>
      </c>
    </row>
    <row r="74" spans="1:33" ht="12.75">
      <c r="A74" s="36" t="s">
        <v>165</v>
      </c>
      <c r="B74" s="14">
        <f>IF(B36=0,0,B61*100/B36)</f>
        <v>3.401540501401557</v>
      </c>
      <c r="C74" s="14">
        <f aca="true" t="shared" si="35" ref="C74:AG74">IF(C36=0,0,C61*100/C36)</f>
        <v>0.02069080594026364</v>
      </c>
      <c r="D74" s="14">
        <f t="shared" si="35"/>
        <v>5.3831364054459</v>
      </c>
      <c r="E74" s="14">
        <f t="shared" si="35"/>
        <v>91</v>
      </c>
      <c r="F74" s="14">
        <f t="shared" si="35"/>
        <v>1.7870282770945023</v>
      </c>
      <c r="G74" s="14">
        <f t="shared" si="35"/>
        <v>13.890952310206508</v>
      </c>
      <c r="H74" s="14">
        <f t="shared" si="35"/>
        <v>0</v>
      </c>
      <c r="I74" s="14">
        <f t="shared" si="35"/>
        <v>0.18953752843062927</v>
      </c>
      <c r="J74" s="14">
        <f t="shared" si="35"/>
        <v>0</v>
      </c>
      <c r="K74" s="14">
        <f t="shared" si="35"/>
        <v>0.3947498272969506</v>
      </c>
      <c r="L74" s="14">
        <f t="shared" si="35"/>
        <v>78.82152292412133</v>
      </c>
      <c r="M74" s="14">
        <f t="shared" si="35"/>
        <v>0</v>
      </c>
      <c r="N74" s="14">
        <f t="shared" si="35"/>
        <v>0</v>
      </c>
      <c r="O74" s="14">
        <f t="shared" si="35"/>
        <v>7.843527702525969</v>
      </c>
      <c r="P74" s="14">
        <f t="shared" si="35"/>
        <v>0</v>
      </c>
      <c r="Q74" s="14">
        <f t="shared" si="35"/>
        <v>0</v>
      </c>
      <c r="R74" s="14">
        <f t="shared" si="35"/>
        <v>0.17537745173606265</v>
      </c>
      <c r="S74" s="14">
        <f t="shared" si="35"/>
        <v>0</v>
      </c>
      <c r="T74" s="14">
        <f t="shared" si="35"/>
        <v>1.6985918599948528</v>
      </c>
      <c r="U74" s="14">
        <f t="shared" si="35"/>
        <v>0</v>
      </c>
      <c r="V74" s="14">
        <f t="shared" si="35"/>
        <v>0.9570210544631982</v>
      </c>
      <c r="W74" s="14">
        <f t="shared" si="35"/>
        <v>10.722653213311101</v>
      </c>
      <c r="X74" s="14">
        <f t="shared" si="35"/>
        <v>11.909525274104512</v>
      </c>
      <c r="Y74" s="14">
        <f t="shared" si="35"/>
        <v>0</v>
      </c>
      <c r="Z74" s="14">
        <f t="shared" si="35"/>
        <v>6.24804104791507</v>
      </c>
      <c r="AA74" s="14">
        <f t="shared" si="35"/>
        <v>0</v>
      </c>
      <c r="AB74" s="14">
        <f t="shared" si="35"/>
        <v>12.345086784771265</v>
      </c>
      <c r="AC74" s="14">
        <f t="shared" si="35"/>
        <v>5.613838110943476</v>
      </c>
      <c r="AD74" s="14">
        <f t="shared" si="35"/>
        <v>0.5432479673720173</v>
      </c>
      <c r="AE74" s="14">
        <f t="shared" si="35"/>
        <v>0</v>
      </c>
      <c r="AF74" s="14">
        <f t="shared" si="35"/>
        <v>1.3673886242511981</v>
      </c>
      <c r="AG74" s="48">
        <f t="shared" si="35"/>
        <v>37.30133458778002</v>
      </c>
    </row>
    <row r="75" spans="1:33" ht="12.75">
      <c r="A75" s="36" t="s">
        <v>166</v>
      </c>
      <c r="B75" s="14">
        <f>IF(B36=0,0,B62*100/B36)</f>
        <v>19.159509165525115</v>
      </c>
      <c r="C75" s="14">
        <f aca="true" t="shared" si="36" ref="C75:AG75">IF(C36=0,0,C62*100/C36)</f>
        <v>2.9121475054229933</v>
      </c>
      <c r="D75" s="14">
        <f t="shared" si="36"/>
        <v>40.59697079145147</v>
      </c>
      <c r="E75" s="14">
        <f t="shared" si="36"/>
        <v>0</v>
      </c>
      <c r="F75" s="14">
        <f t="shared" si="36"/>
        <v>0</v>
      </c>
      <c r="G75" s="14">
        <f t="shared" si="36"/>
        <v>10.696776110533353</v>
      </c>
      <c r="H75" s="14">
        <f t="shared" si="36"/>
        <v>16.712992659111965</v>
      </c>
      <c r="I75" s="14">
        <f t="shared" si="36"/>
        <v>0.31589588071771546</v>
      </c>
      <c r="J75" s="14">
        <f t="shared" si="36"/>
        <v>0</v>
      </c>
      <c r="K75" s="14">
        <f t="shared" si="36"/>
        <v>28.74153755057732</v>
      </c>
      <c r="L75" s="14">
        <f t="shared" si="36"/>
        <v>14.088887402601745</v>
      </c>
      <c r="M75" s="14">
        <f t="shared" si="36"/>
        <v>0</v>
      </c>
      <c r="N75" s="14">
        <f t="shared" si="36"/>
        <v>0</v>
      </c>
      <c r="O75" s="14">
        <f t="shared" si="36"/>
        <v>7.881852539014199</v>
      </c>
      <c r="P75" s="14">
        <f t="shared" si="36"/>
        <v>0</v>
      </c>
      <c r="Q75" s="14">
        <f t="shared" si="36"/>
        <v>0</v>
      </c>
      <c r="R75" s="14">
        <f t="shared" si="36"/>
        <v>0.10021568670632151</v>
      </c>
      <c r="S75" s="14">
        <f t="shared" si="36"/>
        <v>0</v>
      </c>
      <c r="T75" s="14">
        <f t="shared" si="36"/>
        <v>2.2942019927203208</v>
      </c>
      <c r="U75" s="14">
        <f t="shared" si="36"/>
        <v>0</v>
      </c>
      <c r="V75" s="14">
        <f t="shared" si="36"/>
        <v>0</v>
      </c>
      <c r="W75" s="14">
        <f t="shared" si="36"/>
        <v>19.741794936405732</v>
      </c>
      <c r="X75" s="14">
        <f t="shared" si="36"/>
        <v>0</v>
      </c>
      <c r="Y75" s="14">
        <f t="shared" si="36"/>
        <v>61.244984317080124</v>
      </c>
      <c r="Z75" s="14">
        <f t="shared" si="36"/>
        <v>4.267783882167591</v>
      </c>
      <c r="AA75" s="14">
        <f t="shared" si="36"/>
        <v>6.300920696170264</v>
      </c>
      <c r="AB75" s="14">
        <f t="shared" si="36"/>
        <v>87.34790244065223</v>
      </c>
      <c r="AC75" s="14">
        <f t="shared" si="36"/>
        <v>5.754184063717062</v>
      </c>
      <c r="AD75" s="14">
        <f t="shared" si="36"/>
        <v>17.87653274715962</v>
      </c>
      <c r="AE75" s="14">
        <f t="shared" si="36"/>
        <v>0</v>
      </c>
      <c r="AF75" s="14">
        <f t="shared" si="36"/>
        <v>0.7483535045104697</v>
      </c>
      <c r="AG75" s="48">
        <f t="shared" si="36"/>
        <v>58.96528119095511</v>
      </c>
    </row>
    <row r="76" spans="1:33" ht="12.75">
      <c r="A76" s="36" t="s">
        <v>167</v>
      </c>
      <c r="B76" s="14">
        <f>IF(B36=0,0,B63*100/B36)</f>
        <v>0</v>
      </c>
      <c r="C76" s="14">
        <f aca="true" t="shared" si="37" ref="C76:AG76">IF(C36=0,0,C63*100/C36)</f>
        <v>0</v>
      </c>
      <c r="D76" s="14">
        <f t="shared" si="37"/>
        <v>0</v>
      </c>
      <c r="E76" s="14">
        <f t="shared" si="37"/>
        <v>0</v>
      </c>
      <c r="F76" s="14">
        <f t="shared" si="37"/>
        <v>0</v>
      </c>
      <c r="G76" s="14">
        <f t="shared" si="37"/>
        <v>0</v>
      </c>
      <c r="H76" s="14">
        <f t="shared" si="37"/>
        <v>0</v>
      </c>
      <c r="I76" s="14">
        <f t="shared" si="37"/>
        <v>2.337629517311094</v>
      </c>
      <c r="J76" s="14">
        <f t="shared" si="37"/>
        <v>0</v>
      </c>
      <c r="K76" s="14">
        <f t="shared" si="37"/>
        <v>0</v>
      </c>
      <c r="L76" s="14">
        <f t="shared" si="37"/>
        <v>3.7454436009764907</v>
      </c>
      <c r="M76" s="14">
        <f t="shared" si="37"/>
        <v>0</v>
      </c>
      <c r="N76" s="14">
        <f t="shared" si="37"/>
        <v>0</v>
      </c>
      <c r="O76" s="14">
        <f t="shared" si="37"/>
        <v>0</v>
      </c>
      <c r="P76" s="14">
        <f t="shared" si="37"/>
        <v>0</v>
      </c>
      <c r="Q76" s="14">
        <f t="shared" si="37"/>
        <v>0</v>
      </c>
      <c r="R76" s="14">
        <f t="shared" si="37"/>
        <v>0</v>
      </c>
      <c r="S76" s="14">
        <f t="shared" si="37"/>
        <v>0</v>
      </c>
      <c r="T76" s="14">
        <f t="shared" si="37"/>
        <v>0</v>
      </c>
      <c r="U76" s="14">
        <f t="shared" si="37"/>
        <v>0</v>
      </c>
      <c r="V76" s="14">
        <f t="shared" si="37"/>
        <v>0</v>
      </c>
      <c r="W76" s="14">
        <f t="shared" si="37"/>
        <v>0</v>
      </c>
      <c r="X76" s="14">
        <f t="shared" si="37"/>
        <v>0</v>
      </c>
      <c r="Y76" s="14">
        <f t="shared" si="37"/>
        <v>0</v>
      </c>
      <c r="Z76" s="14">
        <f t="shared" si="37"/>
        <v>0.7854712581793929</v>
      </c>
      <c r="AA76" s="14">
        <f t="shared" si="37"/>
        <v>0</v>
      </c>
      <c r="AB76" s="14">
        <f t="shared" si="37"/>
        <v>0</v>
      </c>
      <c r="AC76" s="14">
        <f t="shared" si="37"/>
        <v>0</v>
      </c>
      <c r="AD76" s="14">
        <f t="shared" si="37"/>
        <v>0</v>
      </c>
      <c r="AE76" s="14">
        <f t="shared" si="37"/>
        <v>0</v>
      </c>
      <c r="AF76" s="14">
        <f t="shared" si="37"/>
        <v>0</v>
      </c>
      <c r="AG76" s="48">
        <f t="shared" si="37"/>
        <v>0</v>
      </c>
    </row>
    <row r="77" spans="1:33" ht="12.75">
      <c r="A77" s="34" t="s">
        <v>176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39"/>
    </row>
    <row r="78" spans="1:33" ht="12.75">
      <c r="A78" s="43" t="s">
        <v>177</v>
      </c>
      <c r="B78" s="12">
        <v>114581538</v>
      </c>
      <c r="C78" s="12">
        <v>1131129000</v>
      </c>
      <c r="D78" s="12">
        <v>0</v>
      </c>
      <c r="E78" s="12">
        <v>120000000</v>
      </c>
      <c r="F78" s="12">
        <v>95336758</v>
      </c>
      <c r="G78" s="12">
        <v>439400366</v>
      </c>
      <c r="H78" s="12">
        <v>397813000</v>
      </c>
      <c r="I78" s="12">
        <v>93041533</v>
      </c>
      <c r="J78" s="12">
        <v>162690000</v>
      </c>
      <c r="K78" s="12">
        <v>79255919</v>
      </c>
      <c r="L78" s="12">
        <v>9448129</v>
      </c>
      <c r="M78" s="12">
        <v>129194247</v>
      </c>
      <c r="N78" s="12">
        <v>185000000</v>
      </c>
      <c r="O78" s="12">
        <v>823141529</v>
      </c>
      <c r="P78" s="12">
        <v>0</v>
      </c>
      <c r="Q78" s="12">
        <v>150572000</v>
      </c>
      <c r="R78" s="12">
        <v>233183460</v>
      </c>
      <c r="S78" s="12">
        <v>257618637</v>
      </c>
      <c r="T78" s="12">
        <v>0</v>
      </c>
      <c r="U78" s="12">
        <v>18506813</v>
      </c>
      <c r="V78" s="12">
        <v>0</v>
      </c>
      <c r="W78" s="12">
        <v>216145000</v>
      </c>
      <c r="X78" s="12">
        <v>2259166637</v>
      </c>
      <c r="Y78" s="12">
        <v>70564300</v>
      </c>
      <c r="Z78" s="12">
        <v>585243000</v>
      </c>
      <c r="AA78" s="12">
        <v>0</v>
      </c>
      <c r="AB78" s="12">
        <v>52372697</v>
      </c>
      <c r="AC78" s="12">
        <v>1169410611</v>
      </c>
      <c r="AD78" s="12">
        <v>0</v>
      </c>
      <c r="AE78" s="12">
        <v>0</v>
      </c>
      <c r="AF78" s="12">
        <v>0</v>
      </c>
      <c r="AG78" s="46">
        <v>58291443</v>
      </c>
    </row>
    <row r="79" spans="1:33" ht="12.75">
      <c r="A79" s="43" t="s">
        <v>178</v>
      </c>
      <c r="B79" s="12">
        <v>550000</v>
      </c>
      <c r="C79" s="12">
        <v>0</v>
      </c>
      <c r="D79" s="12">
        <v>600000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15381000</v>
      </c>
      <c r="K79" s="12">
        <v>0</v>
      </c>
      <c r="L79" s="12">
        <v>0</v>
      </c>
      <c r="M79" s="12">
        <v>0</v>
      </c>
      <c r="N79" s="12">
        <v>0</v>
      </c>
      <c r="O79" s="12">
        <v>20429229</v>
      </c>
      <c r="P79" s="12">
        <v>9574000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27978150</v>
      </c>
      <c r="X79" s="12">
        <v>4780000</v>
      </c>
      <c r="Y79" s="12">
        <v>0</v>
      </c>
      <c r="Z79" s="12">
        <v>0</v>
      </c>
      <c r="AA79" s="12">
        <v>0</v>
      </c>
      <c r="AB79" s="12">
        <v>0</v>
      </c>
      <c r="AC79" s="12">
        <v>28100000</v>
      </c>
      <c r="AD79" s="12">
        <v>0</v>
      </c>
      <c r="AE79" s="12">
        <v>0</v>
      </c>
      <c r="AF79" s="12">
        <v>0</v>
      </c>
      <c r="AG79" s="46">
        <v>2271500</v>
      </c>
    </row>
    <row r="80" spans="1:33" ht="12.75">
      <c r="A80" s="43" t="s">
        <v>179</v>
      </c>
      <c r="B80" s="12">
        <v>0</v>
      </c>
      <c r="C80" s="12">
        <v>0</v>
      </c>
      <c r="D80" s="12">
        <v>24313363</v>
      </c>
      <c r="E80" s="12">
        <v>0</v>
      </c>
      <c r="F80" s="12">
        <v>0</v>
      </c>
      <c r="G80" s="12">
        <v>7065000</v>
      </c>
      <c r="H80" s="12">
        <v>807000</v>
      </c>
      <c r="I80" s="12">
        <v>10600</v>
      </c>
      <c r="J80" s="12">
        <v>3383000</v>
      </c>
      <c r="K80" s="12">
        <v>0</v>
      </c>
      <c r="L80" s="12">
        <v>652300</v>
      </c>
      <c r="M80" s="12">
        <v>0</v>
      </c>
      <c r="N80" s="12">
        <v>2653087</v>
      </c>
      <c r="O80" s="12">
        <v>0</v>
      </c>
      <c r="P80" s="12">
        <v>0</v>
      </c>
      <c r="Q80" s="12">
        <v>0</v>
      </c>
      <c r="R80" s="12">
        <v>4900807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11609701</v>
      </c>
      <c r="Y80" s="12">
        <v>1850937</v>
      </c>
      <c r="Z80" s="12">
        <v>0</v>
      </c>
      <c r="AA80" s="12">
        <v>2990000</v>
      </c>
      <c r="AB80" s="12">
        <v>0</v>
      </c>
      <c r="AC80" s="12">
        <v>61620000</v>
      </c>
      <c r="AD80" s="12">
        <v>0</v>
      </c>
      <c r="AE80" s="12">
        <v>0</v>
      </c>
      <c r="AF80" s="12">
        <v>0</v>
      </c>
      <c r="AG80" s="46">
        <v>0</v>
      </c>
    </row>
    <row r="81" spans="1:33" ht="12.75">
      <c r="A81" s="43" t="s">
        <v>180</v>
      </c>
      <c r="B81" s="10">
        <f>IF(B164=0,0,B79*100/B164)</f>
        <v>47.74371866275921</v>
      </c>
      <c r="C81" s="10">
        <f aca="true" t="shared" si="38" ref="C81:AG81">IF(C164=0,0,C79*100/C164)</f>
        <v>0</v>
      </c>
      <c r="D81" s="10">
        <f t="shared" si="38"/>
        <v>6.194328472850258</v>
      </c>
      <c r="E81" s="10">
        <f t="shared" si="38"/>
        <v>0</v>
      </c>
      <c r="F81" s="10">
        <f t="shared" si="38"/>
        <v>0</v>
      </c>
      <c r="G81" s="10">
        <f t="shared" si="38"/>
        <v>0</v>
      </c>
      <c r="H81" s="10">
        <f t="shared" si="38"/>
        <v>0</v>
      </c>
      <c r="I81" s="10">
        <f t="shared" si="38"/>
        <v>0</v>
      </c>
      <c r="J81" s="10">
        <f t="shared" si="38"/>
        <v>0</v>
      </c>
      <c r="K81" s="10">
        <f t="shared" si="38"/>
        <v>0</v>
      </c>
      <c r="L81" s="10">
        <f t="shared" si="38"/>
        <v>0</v>
      </c>
      <c r="M81" s="10">
        <f t="shared" si="38"/>
        <v>0</v>
      </c>
      <c r="N81" s="10">
        <f t="shared" si="38"/>
        <v>0</v>
      </c>
      <c r="O81" s="10">
        <f t="shared" si="38"/>
        <v>257.8127141421731</v>
      </c>
      <c r="P81" s="10">
        <f t="shared" si="38"/>
        <v>305.3735084175471</v>
      </c>
      <c r="Q81" s="10">
        <f t="shared" si="38"/>
        <v>0</v>
      </c>
      <c r="R81" s="10">
        <f t="shared" si="38"/>
        <v>0</v>
      </c>
      <c r="S81" s="10">
        <f t="shared" si="38"/>
        <v>0</v>
      </c>
      <c r="T81" s="10">
        <f t="shared" si="38"/>
        <v>0</v>
      </c>
      <c r="U81" s="10">
        <f t="shared" si="38"/>
        <v>0</v>
      </c>
      <c r="V81" s="10">
        <f t="shared" si="38"/>
        <v>0</v>
      </c>
      <c r="W81" s="10">
        <f t="shared" si="38"/>
        <v>558.8024698385498</v>
      </c>
      <c r="X81" s="10">
        <f t="shared" si="38"/>
        <v>33.13037168603581</v>
      </c>
      <c r="Y81" s="10">
        <f t="shared" si="38"/>
        <v>0</v>
      </c>
      <c r="Z81" s="10">
        <f t="shared" si="38"/>
        <v>0</v>
      </c>
      <c r="AA81" s="10">
        <f t="shared" si="38"/>
        <v>0</v>
      </c>
      <c r="AB81" s="10">
        <f t="shared" si="38"/>
        <v>0</v>
      </c>
      <c r="AC81" s="10">
        <f t="shared" si="38"/>
        <v>63.77666817975488</v>
      </c>
      <c r="AD81" s="10">
        <f t="shared" si="38"/>
        <v>0</v>
      </c>
      <c r="AE81" s="10">
        <f t="shared" si="38"/>
        <v>0</v>
      </c>
      <c r="AF81" s="10">
        <f t="shared" si="38"/>
        <v>0</v>
      </c>
      <c r="AG81" s="44">
        <f t="shared" si="38"/>
        <v>50.50022232103157</v>
      </c>
    </row>
    <row r="82" spans="1:33" ht="12.75">
      <c r="A82" s="43" t="s">
        <v>181</v>
      </c>
      <c r="B82" s="10">
        <f>IF(B78=0,0,B80*100/B78)</f>
        <v>0</v>
      </c>
      <c r="C82" s="10">
        <f aca="true" t="shared" si="39" ref="C82:AG82">IF(C78=0,0,C80*100/C78)</f>
        <v>0</v>
      </c>
      <c r="D82" s="10">
        <f t="shared" si="39"/>
        <v>0</v>
      </c>
      <c r="E82" s="10">
        <f t="shared" si="39"/>
        <v>0</v>
      </c>
      <c r="F82" s="10">
        <f t="shared" si="39"/>
        <v>0</v>
      </c>
      <c r="G82" s="10">
        <f t="shared" si="39"/>
        <v>1.6078730348622423</v>
      </c>
      <c r="H82" s="10">
        <f t="shared" si="39"/>
        <v>0.2028591323058824</v>
      </c>
      <c r="I82" s="10">
        <f t="shared" si="39"/>
        <v>0.011392761553058246</v>
      </c>
      <c r="J82" s="10">
        <f t="shared" si="39"/>
        <v>2.0794148380355275</v>
      </c>
      <c r="K82" s="10">
        <f t="shared" si="39"/>
        <v>0</v>
      </c>
      <c r="L82" s="10">
        <f t="shared" si="39"/>
        <v>6.9040124240471314</v>
      </c>
      <c r="M82" s="10">
        <f t="shared" si="39"/>
        <v>0</v>
      </c>
      <c r="N82" s="10">
        <f t="shared" si="39"/>
        <v>1.434101081081081</v>
      </c>
      <c r="O82" s="10">
        <f t="shared" si="39"/>
        <v>0</v>
      </c>
      <c r="P82" s="10">
        <f t="shared" si="39"/>
        <v>0</v>
      </c>
      <c r="Q82" s="10">
        <f t="shared" si="39"/>
        <v>0</v>
      </c>
      <c r="R82" s="10">
        <f t="shared" si="39"/>
        <v>2.101695806383523</v>
      </c>
      <c r="S82" s="10">
        <f t="shared" si="39"/>
        <v>0</v>
      </c>
      <c r="T82" s="10">
        <f t="shared" si="39"/>
        <v>0</v>
      </c>
      <c r="U82" s="10">
        <f t="shared" si="39"/>
        <v>0</v>
      </c>
      <c r="V82" s="10">
        <f t="shared" si="39"/>
        <v>0</v>
      </c>
      <c r="W82" s="10">
        <f t="shared" si="39"/>
        <v>0</v>
      </c>
      <c r="X82" s="10">
        <f t="shared" si="39"/>
        <v>0.513893079415195</v>
      </c>
      <c r="Y82" s="10">
        <f t="shared" si="39"/>
        <v>2.6230501825994166</v>
      </c>
      <c r="Z82" s="10">
        <f t="shared" si="39"/>
        <v>0</v>
      </c>
      <c r="AA82" s="10">
        <f t="shared" si="39"/>
        <v>0</v>
      </c>
      <c r="AB82" s="10">
        <f t="shared" si="39"/>
        <v>0</v>
      </c>
      <c r="AC82" s="10">
        <f t="shared" si="39"/>
        <v>5.269321093923271</v>
      </c>
      <c r="AD82" s="10">
        <f t="shared" si="39"/>
        <v>0</v>
      </c>
      <c r="AE82" s="10">
        <f t="shared" si="39"/>
        <v>0</v>
      </c>
      <c r="AF82" s="10">
        <f t="shared" si="39"/>
        <v>0</v>
      </c>
      <c r="AG82" s="44">
        <f t="shared" si="39"/>
        <v>0</v>
      </c>
    </row>
    <row r="83" spans="1:33" ht="12.75">
      <c r="A83" s="43" t="s">
        <v>182</v>
      </c>
      <c r="B83" s="10">
        <f>IF(B78=0,0,(B80+B79)*100/B78)</f>
        <v>0.48000752093238613</v>
      </c>
      <c r="C83" s="10">
        <f aca="true" t="shared" si="40" ref="C83:AG83">IF(C78=0,0,(C80+C79)*100/C78)</f>
        <v>0</v>
      </c>
      <c r="D83" s="10">
        <f t="shared" si="40"/>
        <v>0</v>
      </c>
      <c r="E83" s="10">
        <f t="shared" si="40"/>
        <v>0</v>
      </c>
      <c r="F83" s="10">
        <f t="shared" si="40"/>
        <v>0</v>
      </c>
      <c r="G83" s="10">
        <f t="shared" si="40"/>
        <v>1.6078730348622423</v>
      </c>
      <c r="H83" s="10">
        <f t="shared" si="40"/>
        <v>0.2028591323058824</v>
      </c>
      <c r="I83" s="10">
        <f t="shared" si="40"/>
        <v>0.011392761553058246</v>
      </c>
      <c r="J83" s="10">
        <f t="shared" si="40"/>
        <v>11.533591493023541</v>
      </c>
      <c r="K83" s="10">
        <f t="shared" si="40"/>
        <v>0</v>
      </c>
      <c r="L83" s="10">
        <f t="shared" si="40"/>
        <v>6.9040124240471314</v>
      </c>
      <c r="M83" s="10">
        <f t="shared" si="40"/>
        <v>0</v>
      </c>
      <c r="N83" s="10">
        <f t="shared" si="40"/>
        <v>1.434101081081081</v>
      </c>
      <c r="O83" s="10">
        <f t="shared" si="40"/>
        <v>2.481861050652931</v>
      </c>
      <c r="P83" s="10">
        <f t="shared" si="40"/>
        <v>0</v>
      </c>
      <c r="Q83" s="10">
        <f t="shared" si="40"/>
        <v>0</v>
      </c>
      <c r="R83" s="10">
        <f t="shared" si="40"/>
        <v>2.101695806383523</v>
      </c>
      <c r="S83" s="10">
        <f t="shared" si="40"/>
        <v>0</v>
      </c>
      <c r="T83" s="10">
        <f t="shared" si="40"/>
        <v>0</v>
      </c>
      <c r="U83" s="10">
        <f t="shared" si="40"/>
        <v>0</v>
      </c>
      <c r="V83" s="10">
        <f t="shared" si="40"/>
        <v>0</v>
      </c>
      <c r="W83" s="10">
        <f t="shared" si="40"/>
        <v>12.944157856994147</v>
      </c>
      <c r="X83" s="10">
        <f t="shared" si="40"/>
        <v>0.7254755240969859</v>
      </c>
      <c r="Y83" s="10">
        <f t="shared" si="40"/>
        <v>2.6230501825994166</v>
      </c>
      <c r="Z83" s="10">
        <f t="shared" si="40"/>
        <v>0</v>
      </c>
      <c r="AA83" s="10">
        <f t="shared" si="40"/>
        <v>0</v>
      </c>
      <c r="AB83" s="10">
        <f t="shared" si="40"/>
        <v>0</v>
      </c>
      <c r="AC83" s="10">
        <f t="shared" si="40"/>
        <v>7.672240969600711</v>
      </c>
      <c r="AD83" s="10">
        <f t="shared" si="40"/>
        <v>0</v>
      </c>
      <c r="AE83" s="10">
        <f t="shared" si="40"/>
        <v>0</v>
      </c>
      <c r="AF83" s="10">
        <f t="shared" si="40"/>
        <v>0</v>
      </c>
      <c r="AG83" s="44">
        <f t="shared" si="40"/>
        <v>3.896798368844635</v>
      </c>
    </row>
    <row r="84" spans="1:33" ht="12.75">
      <c r="A84" s="43" t="s">
        <v>183</v>
      </c>
      <c r="B84" s="10">
        <f>IF(B78=0,0,B164*100/B78)</f>
        <v>1.005383607261407</v>
      </c>
      <c r="C84" s="10">
        <f aca="true" t="shared" si="41" ref="C84:AG84">IF(C78=0,0,C164*100/C78)</f>
        <v>1.1517828647307249</v>
      </c>
      <c r="D84" s="10">
        <f t="shared" si="41"/>
        <v>0</v>
      </c>
      <c r="E84" s="10">
        <f t="shared" si="41"/>
        <v>1.5391666666666666</v>
      </c>
      <c r="F84" s="10">
        <f t="shared" si="41"/>
        <v>9.054480329612215</v>
      </c>
      <c r="G84" s="10">
        <f t="shared" si="41"/>
        <v>1.6165814936986194</v>
      </c>
      <c r="H84" s="10">
        <f t="shared" si="41"/>
        <v>0.6860861761681997</v>
      </c>
      <c r="I84" s="10">
        <f t="shared" si="41"/>
        <v>-4.395916391446388</v>
      </c>
      <c r="J84" s="10">
        <f t="shared" si="41"/>
        <v>0</v>
      </c>
      <c r="K84" s="10">
        <f t="shared" si="41"/>
        <v>2.9020671629585166</v>
      </c>
      <c r="L84" s="10">
        <f t="shared" si="41"/>
        <v>23.010905122061732</v>
      </c>
      <c r="M84" s="10">
        <f t="shared" si="41"/>
        <v>4.430513070756161</v>
      </c>
      <c r="N84" s="10">
        <f t="shared" si="41"/>
        <v>0</v>
      </c>
      <c r="O84" s="10">
        <f t="shared" si="41"/>
        <v>0.9626604564134438</v>
      </c>
      <c r="P84" s="10">
        <f t="shared" si="41"/>
        <v>0</v>
      </c>
      <c r="Q84" s="10">
        <f t="shared" si="41"/>
        <v>2.837180883564009</v>
      </c>
      <c r="R84" s="10">
        <f t="shared" si="41"/>
        <v>1.5495695964027638</v>
      </c>
      <c r="S84" s="10">
        <f t="shared" si="41"/>
        <v>2.0184875056225065</v>
      </c>
      <c r="T84" s="10">
        <f t="shared" si="41"/>
        <v>0</v>
      </c>
      <c r="U84" s="10">
        <f t="shared" si="41"/>
        <v>0</v>
      </c>
      <c r="V84" s="10">
        <f t="shared" si="41"/>
        <v>0</v>
      </c>
      <c r="W84" s="10">
        <f t="shared" si="41"/>
        <v>2.31641028013602</v>
      </c>
      <c r="X84" s="10">
        <f t="shared" si="41"/>
        <v>0.6386358918242117</v>
      </c>
      <c r="Y84" s="10">
        <f t="shared" si="41"/>
        <v>0</v>
      </c>
      <c r="Z84" s="10">
        <f t="shared" si="41"/>
        <v>4.188003957330545</v>
      </c>
      <c r="AA84" s="10">
        <f t="shared" si="41"/>
        <v>0</v>
      </c>
      <c r="AB84" s="10">
        <f t="shared" si="41"/>
        <v>4.769288471052007</v>
      </c>
      <c r="AC84" s="10">
        <f t="shared" si="41"/>
        <v>3.767709954531959</v>
      </c>
      <c r="AD84" s="10">
        <f t="shared" si="41"/>
        <v>0</v>
      </c>
      <c r="AE84" s="10">
        <f t="shared" si="41"/>
        <v>0</v>
      </c>
      <c r="AF84" s="10">
        <f t="shared" si="41"/>
        <v>0</v>
      </c>
      <c r="AG84" s="44">
        <f t="shared" si="41"/>
        <v>7.716398442906963</v>
      </c>
    </row>
    <row r="85" spans="1:33" ht="12.75">
      <c r="A85" s="34" t="s">
        <v>184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39"/>
    </row>
    <row r="86" spans="1:33" ht="12.75">
      <c r="A86" s="36" t="s">
        <v>185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40"/>
    </row>
    <row r="87" spans="1:33" ht="12.75">
      <c r="A87" s="41" t="s">
        <v>186</v>
      </c>
      <c r="B87" s="15">
        <v>0</v>
      </c>
      <c r="C87" s="15">
        <v>7</v>
      </c>
      <c r="D87" s="15">
        <v>-1.4</v>
      </c>
      <c r="E87" s="15">
        <v>0</v>
      </c>
      <c r="F87" s="15">
        <v>4</v>
      </c>
      <c r="G87" s="15">
        <v>187.4</v>
      </c>
      <c r="H87" s="15">
        <v>0</v>
      </c>
      <c r="I87" s="15">
        <v>8</v>
      </c>
      <c r="J87" s="15">
        <v>12</v>
      </c>
      <c r="K87" s="15">
        <v>0</v>
      </c>
      <c r="L87" s="15">
        <v>0</v>
      </c>
      <c r="M87" s="15">
        <v>-99.9</v>
      </c>
      <c r="N87" s="15">
        <v>2.8</v>
      </c>
      <c r="O87" s="15">
        <v>6</v>
      </c>
      <c r="P87" s="15">
        <v>15</v>
      </c>
      <c r="Q87" s="15">
        <v>7</v>
      </c>
      <c r="R87" s="15">
        <v>4</v>
      </c>
      <c r="S87" s="15">
        <v>5.5</v>
      </c>
      <c r="T87" s="15">
        <v>7.9</v>
      </c>
      <c r="U87" s="15">
        <v>0</v>
      </c>
      <c r="V87" s="15">
        <v>0</v>
      </c>
      <c r="W87" s="15">
        <v>10</v>
      </c>
      <c r="X87" s="15">
        <v>0</v>
      </c>
      <c r="Y87" s="15">
        <v>7</v>
      </c>
      <c r="Z87" s="15">
        <v>5.3</v>
      </c>
      <c r="AA87" s="15">
        <v>5.5</v>
      </c>
      <c r="AB87" s="15">
        <v>0</v>
      </c>
      <c r="AC87" s="15">
        <v>9.8</v>
      </c>
      <c r="AD87" s="15">
        <v>0</v>
      </c>
      <c r="AE87" s="15">
        <v>10.2</v>
      </c>
      <c r="AF87" s="15">
        <v>0</v>
      </c>
      <c r="AG87" s="49">
        <v>0</v>
      </c>
    </row>
    <row r="88" spans="1:33" ht="12.75">
      <c r="A88" s="43" t="s">
        <v>187</v>
      </c>
      <c r="B88" s="16">
        <v>0</v>
      </c>
      <c r="C88" s="16">
        <v>13.8</v>
      </c>
      <c r="D88" s="16">
        <v>0</v>
      </c>
      <c r="E88" s="16">
        <v>0</v>
      </c>
      <c r="F88" s="16">
        <v>-94.1</v>
      </c>
      <c r="G88" s="16">
        <v>0</v>
      </c>
      <c r="H88" s="16">
        <v>0</v>
      </c>
      <c r="I88" s="16">
        <v>10</v>
      </c>
      <c r="J88" s="16">
        <v>0</v>
      </c>
      <c r="K88" s="16">
        <v>0</v>
      </c>
      <c r="L88" s="16">
        <v>0</v>
      </c>
      <c r="M88" s="16">
        <v>-99.9</v>
      </c>
      <c r="N88" s="16">
        <v>11.2</v>
      </c>
      <c r="O88" s="16">
        <v>0</v>
      </c>
      <c r="P88" s="16">
        <v>-100</v>
      </c>
      <c r="Q88" s="16">
        <v>11</v>
      </c>
      <c r="R88" s="16">
        <v>0</v>
      </c>
      <c r="S88" s="16">
        <v>11</v>
      </c>
      <c r="T88" s="16">
        <v>11</v>
      </c>
      <c r="U88" s="16">
        <v>0</v>
      </c>
      <c r="V88" s="16">
        <v>0</v>
      </c>
      <c r="W88" s="16">
        <v>11</v>
      </c>
      <c r="X88" s="16">
        <v>0</v>
      </c>
      <c r="Y88" s="16">
        <v>0</v>
      </c>
      <c r="Z88" s="16">
        <v>17.1</v>
      </c>
      <c r="AA88" s="16">
        <v>11</v>
      </c>
      <c r="AB88" s="16">
        <v>0</v>
      </c>
      <c r="AC88" s="16">
        <v>0</v>
      </c>
      <c r="AD88" s="16">
        <v>0</v>
      </c>
      <c r="AE88" s="16">
        <v>11</v>
      </c>
      <c r="AF88" s="16">
        <v>11</v>
      </c>
      <c r="AG88" s="50">
        <v>0</v>
      </c>
    </row>
    <row r="89" spans="1:33" ht="12.75">
      <c r="A89" s="43" t="s">
        <v>188</v>
      </c>
      <c r="B89" s="16">
        <v>0</v>
      </c>
      <c r="C89" s="16">
        <v>42</v>
      </c>
      <c r="D89" s="16">
        <v>-12.4</v>
      </c>
      <c r="E89" s="16">
        <v>0</v>
      </c>
      <c r="F89" s="16">
        <v>15</v>
      </c>
      <c r="G89" s="16">
        <v>11.5</v>
      </c>
      <c r="H89" s="16">
        <v>0</v>
      </c>
      <c r="I89" s="16">
        <v>11.7</v>
      </c>
      <c r="J89" s="16">
        <v>11</v>
      </c>
      <c r="K89" s="16">
        <v>40.5</v>
      </c>
      <c r="L89" s="16">
        <v>0</v>
      </c>
      <c r="M89" s="16">
        <v>-99.9</v>
      </c>
      <c r="N89" s="16">
        <v>13.4</v>
      </c>
      <c r="O89" s="16">
        <v>10.8</v>
      </c>
      <c r="P89" s="16">
        <v>7.9</v>
      </c>
      <c r="Q89" s="16">
        <v>12.3</v>
      </c>
      <c r="R89" s="16">
        <v>11</v>
      </c>
      <c r="S89" s="16">
        <v>11</v>
      </c>
      <c r="T89" s="16">
        <v>11.3</v>
      </c>
      <c r="U89" s="16">
        <v>0</v>
      </c>
      <c r="V89" s="16">
        <v>0</v>
      </c>
      <c r="W89" s="16">
        <v>11</v>
      </c>
      <c r="X89" s="16">
        <v>0</v>
      </c>
      <c r="Y89" s="16">
        <v>0</v>
      </c>
      <c r="Z89" s="16">
        <v>16</v>
      </c>
      <c r="AA89" s="16">
        <v>11</v>
      </c>
      <c r="AB89" s="16">
        <v>0</v>
      </c>
      <c r="AC89" s="16">
        <v>9.4</v>
      </c>
      <c r="AD89" s="16">
        <v>0</v>
      </c>
      <c r="AE89" s="16">
        <v>19.5</v>
      </c>
      <c r="AF89" s="16">
        <v>11</v>
      </c>
      <c r="AG89" s="50">
        <v>0</v>
      </c>
    </row>
    <row r="90" spans="1:33" ht="12.75">
      <c r="A90" s="43" t="s">
        <v>189</v>
      </c>
      <c r="B90" s="16">
        <v>0</v>
      </c>
      <c r="C90" s="16">
        <v>37</v>
      </c>
      <c r="D90" s="16">
        <v>10</v>
      </c>
      <c r="E90" s="16">
        <v>0</v>
      </c>
      <c r="F90" s="16">
        <v>5.9</v>
      </c>
      <c r="G90" s="16">
        <v>0</v>
      </c>
      <c r="H90" s="16">
        <v>0</v>
      </c>
      <c r="I90" s="16">
        <v>0</v>
      </c>
      <c r="J90" s="16">
        <v>9.9</v>
      </c>
      <c r="K90" s="16">
        <v>7.4</v>
      </c>
      <c r="L90" s="16">
        <v>0</v>
      </c>
      <c r="M90" s="16">
        <v>-99.8</v>
      </c>
      <c r="N90" s="16">
        <v>4.9</v>
      </c>
      <c r="O90" s="16">
        <v>5.9</v>
      </c>
      <c r="P90" s="16">
        <v>6</v>
      </c>
      <c r="Q90" s="16">
        <v>5.9</v>
      </c>
      <c r="R90" s="16">
        <v>7.5</v>
      </c>
      <c r="S90" s="16">
        <v>15</v>
      </c>
      <c r="T90" s="16">
        <v>8</v>
      </c>
      <c r="U90" s="16">
        <v>0</v>
      </c>
      <c r="V90" s="16">
        <v>-100</v>
      </c>
      <c r="W90" s="16">
        <v>14</v>
      </c>
      <c r="X90" s="16">
        <v>8</v>
      </c>
      <c r="Y90" s="16">
        <v>7</v>
      </c>
      <c r="Z90" s="16">
        <v>5.3</v>
      </c>
      <c r="AA90" s="16">
        <v>5.5</v>
      </c>
      <c r="AB90" s="16">
        <v>0</v>
      </c>
      <c r="AC90" s="16">
        <v>0</v>
      </c>
      <c r="AD90" s="16">
        <v>0</v>
      </c>
      <c r="AE90" s="16">
        <v>12.9</v>
      </c>
      <c r="AF90" s="16">
        <v>9.9</v>
      </c>
      <c r="AG90" s="50">
        <v>0</v>
      </c>
    </row>
    <row r="91" spans="1:33" ht="12.75">
      <c r="A91" s="43" t="s">
        <v>190</v>
      </c>
      <c r="B91" s="16">
        <v>0</v>
      </c>
      <c r="C91" s="16">
        <v>-15</v>
      </c>
      <c r="D91" s="16">
        <v>8.8</v>
      </c>
      <c r="E91" s="16">
        <v>0</v>
      </c>
      <c r="F91" s="16">
        <v>5.9</v>
      </c>
      <c r="G91" s="16">
        <v>16</v>
      </c>
      <c r="H91" s="16">
        <v>0</v>
      </c>
      <c r="I91" s="16">
        <v>10.4</v>
      </c>
      <c r="J91" s="16">
        <v>9.9</v>
      </c>
      <c r="K91" s="16">
        <v>30.1</v>
      </c>
      <c r="L91" s="16">
        <v>0</v>
      </c>
      <c r="M91" s="16">
        <v>-99.8</v>
      </c>
      <c r="N91" s="16">
        <v>5</v>
      </c>
      <c r="O91" s="16">
        <v>8.7</v>
      </c>
      <c r="P91" s="16">
        <v>6.2</v>
      </c>
      <c r="Q91" s="16">
        <v>6</v>
      </c>
      <c r="R91" s="16">
        <v>25.1</v>
      </c>
      <c r="S91" s="16">
        <v>15</v>
      </c>
      <c r="T91" s="16">
        <v>7.9</v>
      </c>
      <c r="U91" s="16">
        <v>0</v>
      </c>
      <c r="V91" s="16">
        <v>-100</v>
      </c>
      <c r="W91" s="16">
        <v>11.6</v>
      </c>
      <c r="X91" s="16">
        <v>0</v>
      </c>
      <c r="Y91" s="16">
        <v>7</v>
      </c>
      <c r="Z91" s="16">
        <v>5.3</v>
      </c>
      <c r="AA91" s="16">
        <v>5.7</v>
      </c>
      <c r="AB91" s="16">
        <v>0</v>
      </c>
      <c r="AC91" s="16">
        <v>16.1</v>
      </c>
      <c r="AD91" s="16">
        <v>0</v>
      </c>
      <c r="AE91" s="16">
        <v>27.6</v>
      </c>
      <c r="AF91" s="16">
        <v>10.6</v>
      </c>
      <c r="AG91" s="50">
        <v>0</v>
      </c>
    </row>
    <row r="92" spans="1:33" ht="12.75">
      <c r="A92" s="43" t="s">
        <v>191</v>
      </c>
      <c r="B92" s="16">
        <v>0</v>
      </c>
      <c r="C92" s="16">
        <v>13.5</v>
      </c>
      <c r="D92" s="16">
        <v>9.9</v>
      </c>
      <c r="E92" s="16">
        <v>0</v>
      </c>
      <c r="F92" s="16">
        <v>5.9</v>
      </c>
      <c r="G92" s="16">
        <v>45.8</v>
      </c>
      <c r="H92" s="16">
        <v>0</v>
      </c>
      <c r="I92" s="16">
        <v>12</v>
      </c>
      <c r="J92" s="16">
        <v>9.9</v>
      </c>
      <c r="K92" s="16">
        <v>7.2</v>
      </c>
      <c r="L92" s="16">
        <v>0</v>
      </c>
      <c r="M92" s="16">
        <v>-99.9</v>
      </c>
      <c r="N92" s="16">
        <v>11.3</v>
      </c>
      <c r="O92" s="16">
        <v>6</v>
      </c>
      <c r="P92" s="16">
        <v>6</v>
      </c>
      <c r="Q92" s="16">
        <v>6</v>
      </c>
      <c r="R92" s="16">
        <v>7.5</v>
      </c>
      <c r="S92" s="16">
        <v>15</v>
      </c>
      <c r="T92" s="16">
        <v>23.1</v>
      </c>
      <c r="U92" s="16">
        <v>0</v>
      </c>
      <c r="V92" s="16">
        <v>-100</v>
      </c>
      <c r="W92" s="16">
        <v>13.9</v>
      </c>
      <c r="X92" s="16">
        <v>5.4</v>
      </c>
      <c r="Y92" s="16">
        <v>7</v>
      </c>
      <c r="Z92" s="16">
        <v>5.3</v>
      </c>
      <c r="AA92" s="16">
        <v>5.4</v>
      </c>
      <c r="AB92" s="16">
        <v>0</v>
      </c>
      <c r="AC92" s="16">
        <v>9.9</v>
      </c>
      <c r="AD92" s="16">
        <v>0</v>
      </c>
      <c r="AE92" s="16">
        <v>6</v>
      </c>
      <c r="AF92" s="16">
        <v>5.5</v>
      </c>
      <c r="AG92" s="50">
        <v>0</v>
      </c>
    </row>
    <row r="93" spans="1:33" ht="12.75">
      <c r="A93" s="43" t="s">
        <v>192</v>
      </c>
      <c r="B93" s="16">
        <v>0</v>
      </c>
      <c r="C93" s="16">
        <v>17.2</v>
      </c>
      <c r="D93" s="16">
        <v>10</v>
      </c>
      <c r="E93" s="16">
        <v>0</v>
      </c>
      <c r="F93" s="16">
        <v>5.9</v>
      </c>
      <c r="G93" s="16">
        <v>11.1</v>
      </c>
      <c r="H93" s="16">
        <v>0</v>
      </c>
      <c r="I93" s="16">
        <v>12</v>
      </c>
      <c r="J93" s="16">
        <v>9.9</v>
      </c>
      <c r="K93" s="16">
        <v>6.8</v>
      </c>
      <c r="L93" s="16">
        <v>0</v>
      </c>
      <c r="M93" s="16">
        <v>-99.9</v>
      </c>
      <c r="N93" s="16">
        <v>11.2</v>
      </c>
      <c r="O93" s="16">
        <v>6</v>
      </c>
      <c r="P93" s="16">
        <v>6</v>
      </c>
      <c r="Q93" s="16">
        <v>7.5</v>
      </c>
      <c r="R93" s="16">
        <v>7.5</v>
      </c>
      <c r="S93" s="16">
        <v>15</v>
      </c>
      <c r="T93" s="16">
        <v>7.9</v>
      </c>
      <c r="U93" s="16">
        <v>0</v>
      </c>
      <c r="V93" s="16">
        <v>-100</v>
      </c>
      <c r="W93" s="16">
        <v>14</v>
      </c>
      <c r="X93" s="16">
        <v>0</v>
      </c>
      <c r="Y93" s="16">
        <v>7</v>
      </c>
      <c r="Z93" s="16">
        <v>5.3</v>
      </c>
      <c r="AA93" s="16">
        <v>5.4</v>
      </c>
      <c r="AB93" s="16">
        <v>0</v>
      </c>
      <c r="AC93" s="16">
        <v>8</v>
      </c>
      <c r="AD93" s="16">
        <v>0</v>
      </c>
      <c r="AE93" s="16">
        <v>6</v>
      </c>
      <c r="AF93" s="16">
        <v>5.5</v>
      </c>
      <c r="AG93" s="50">
        <v>0</v>
      </c>
    </row>
    <row r="94" spans="1:33" ht="12.75">
      <c r="A94" s="43" t="s">
        <v>167</v>
      </c>
      <c r="B94" s="16">
        <v>0</v>
      </c>
      <c r="C94" s="16">
        <v>0</v>
      </c>
      <c r="D94" s="16">
        <v>0</v>
      </c>
      <c r="E94" s="16">
        <v>0</v>
      </c>
      <c r="F94" s="16">
        <v>5.9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7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50">
        <v>0</v>
      </c>
    </row>
    <row r="95" spans="1:33" ht="12.75">
      <c r="A95" s="36" t="s">
        <v>193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40"/>
    </row>
    <row r="96" spans="1:33" ht="12.75">
      <c r="A96" s="41" t="s">
        <v>186</v>
      </c>
      <c r="B96" s="17">
        <v>0</v>
      </c>
      <c r="C96" s="17">
        <v>19767180</v>
      </c>
      <c r="D96" s="17">
        <v>315.41</v>
      </c>
      <c r="E96" s="17">
        <v>0</v>
      </c>
      <c r="F96" s="17">
        <v>260.41</v>
      </c>
      <c r="G96" s="17">
        <v>605.44</v>
      </c>
      <c r="H96" s="17">
        <v>0</v>
      </c>
      <c r="I96" s="17">
        <v>98.29</v>
      </c>
      <c r="J96" s="17">
        <v>135.03</v>
      </c>
      <c r="K96" s="17">
        <v>0</v>
      </c>
      <c r="L96" s="17">
        <v>0</v>
      </c>
      <c r="M96" s="17">
        <v>0.06</v>
      </c>
      <c r="N96" s="17">
        <v>440.54</v>
      </c>
      <c r="O96" s="17">
        <v>15.31</v>
      </c>
      <c r="P96" s="17">
        <v>743.67</v>
      </c>
      <c r="Q96" s="17">
        <v>241.47</v>
      </c>
      <c r="R96" s="17">
        <v>529.62</v>
      </c>
      <c r="S96" s="17">
        <v>305.72</v>
      </c>
      <c r="T96" s="17">
        <v>429.8</v>
      </c>
      <c r="U96" s="17">
        <v>0</v>
      </c>
      <c r="V96" s="17">
        <v>0</v>
      </c>
      <c r="W96" s="17">
        <v>319.44</v>
      </c>
      <c r="X96" s="17">
        <v>0</v>
      </c>
      <c r="Y96" s="17">
        <v>10.33</v>
      </c>
      <c r="Z96" s="17">
        <v>185.88</v>
      </c>
      <c r="AA96" s="17">
        <v>241.6</v>
      </c>
      <c r="AB96" s="17">
        <v>0</v>
      </c>
      <c r="AC96" s="17">
        <v>102.45</v>
      </c>
      <c r="AD96" s="17">
        <v>0</v>
      </c>
      <c r="AE96" s="17">
        <v>70.27</v>
      </c>
      <c r="AF96" s="17">
        <v>0</v>
      </c>
      <c r="AG96" s="51">
        <v>0</v>
      </c>
    </row>
    <row r="97" spans="1:33" ht="12.75">
      <c r="A97" s="43" t="s">
        <v>187</v>
      </c>
      <c r="B97" s="18">
        <v>0</v>
      </c>
      <c r="C97" s="18">
        <v>45482902</v>
      </c>
      <c r="D97" s="18">
        <v>0</v>
      </c>
      <c r="E97" s="18">
        <v>0</v>
      </c>
      <c r="F97" s="18">
        <v>4.84</v>
      </c>
      <c r="G97" s="18">
        <v>0</v>
      </c>
      <c r="H97" s="18">
        <v>0</v>
      </c>
      <c r="I97" s="18">
        <v>134.21</v>
      </c>
      <c r="J97" s="18">
        <v>0</v>
      </c>
      <c r="K97" s="18">
        <v>0</v>
      </c>
      <c r="L97" s="18">
        <v>0</v>
      </c>
      <c r="M97" s="18">
        <v>0.06</v>
      </c>
      <c r="N97" s="18">
        <v>55.58</v>
      </c>
      <c r="O97" s="18">
        <v>0</v>
      </c>
      <c r="P97" s="18">
        <v>0</v>
      </c>
      <c r="Q97" s="18">
        <v>82.99</v>
      </c>
      <c r="R97" s="18">
        <v>112</v>
      </c>
      <c r="S97" s="18">
        <v>329.68</v>
      </c>
      <c r="T97" s="18">
        <v>115.7</v>
      </c>
      <c r="U97" s="18">
        <v>0</v>
      </c>
      <c r="V97" s="18">
        <v>0</v>
      </c>
      <c r="W97" s="18">
        <v>178.04</v>
      </c>
      <c r="X97" s="18">
        <v>0</v>
      </c>
      <c r="Y97" s="18">
        <v>0</v>
      </c>
      <c r="Z97" s="18">
        <v>50.4</v>
      </c>
      <c r="AA97" s="18">
        <v>101.21</v>
      </c>
      <c r="AB97" s="18">
        <v>0</v>
      </c>
      <c r="AC97" s="18">
        <v>0</v>
      </c>
      <c r="AD97" s="18">
        <v>0</v>
      </c>
      <c r="AE97" s="18">
        <v>86.3</v>
      </c>
      <c r="AF97" s="18">
        <v>91.33</v>
      </c>
      <c r="AG97" s="52">
        <v>0</v>
      </c>
    </row>
    <row r="98" spans="1:33" ht="12.75">
      <c r="A98" s="43" t="s">
        <v>188</v>
      </c>
      <c r="B98" s="18">
        <v>0</v>
      </c>
      <c r="C98" s="18">
        <v>17190340</v>
      </c>
      <c r="D98" s="18">
        <v>429</v>
      </c>
      <c r="E98" s="18">
        <v>0</v>
      </c>
      <c r="F98" s="18">
        <v>339.25</v>
      </c>
      <c r="G98" s="18">
        <v>550</v>
      </c>
      <c r="H98" s="18">
        <v>0</v>
      </c>
      <c r="I98" s="18">
        <v>272.5</v>
      </c>
      <c r="J98" s="18">
        <v>399.71</v>
      </c>
      <c r="K98" s="18">
        <v>812</v>
      </c>
      <c r="L98" s="18">
        <v>0</v>
      </c>
      <c r="M98" s="18">
        <v>0.12</v>
      </c>
      <c r="N98" s="18">
        <v>456</v>
      </c>
      <c r="O98" s="18">
        <v>538.7</v>
      </c>
      <c r="P98" s="18">
        <v>442.5</v>
      </c>
      <c r="Q98" s="18">
        <v>463.5</v>
      </c>
      <c r="R98" s="18">
        <v>442</v>
      </c>
      <c r="S98" s="18">
        <v>256.61</v>
      </c>
      <c r="T98" s="18">
        <v>390.66</v>
      </c>
      <c r="U98" s="18">
        <v>0</v>
      </c>
      <c r="V98" s="18">
        <v>0</v>
      </c>
      <c r="W98" s="18">
        <v>604.46</v>
      </c>
      <c r="X98" s="18">
        <v>0</v>
      </c>
      <c r="Y98" s="18">
        <v>0</v>
      </c>
      <c r="Z98" s="18">
        <v>1110.43</v>
      </c>
      <c r="AA98" s="18">
        <v>1061.84</v>
      </c>
      <c r="AB98" s="18">
        <v>0</v>
      </c>
      <c r="AC98" s="18">
        <v>680.57</v>
      </c>
      <c r="AD98" s="18">
        <v>0</v>
      </c>
      <c r="AE98" s="18">
        <v>530.36</v>
      </c>
      <c r="AF98" s="18">
        <v>551.49</v>
      </c>
      <c r="AG98" s="52">
        <v>0</v>
      </c>
    </row>
    <row r="99" spans="1:33" ht="12.75">
      <c r="A99" s="43" t="s">
        <v>189</v>
      </c>
      <c r="B99" s="18">
        <v>0</v>
      </c>
      <c r="C99" s="18">
        <v>16115200</v>
      </c>
      <c r="D99" s="18">
        <v>60.03</v>
      </c>
      <c r="E99" s="18">
        <v>0</v>
      </c>
      <c r="F99" s="18">
        <v>43.4</v>
      </c>
      <c r="G99" s="18">
        <v>10</v>
      </c>
      <c r="H99" s="18">
        <v>0</v>
      </c>
      <c r="I99" s="18">
        <v>51.65</v>
      </c>
      <c r="J99" s="18">
        <v>50.93</v>
      </c>
      <c r="K99" s="18">
        <v>65</v>
      </c>
      <c r="L99" s="18">
        <v>0</v>
      </c>
      <c r="M99" s="18">
        <v>0.06</v>
      </c>
      <c r="N99" s="18">
        <v>55.3</v>
      </c>
      <c r="O99" s="18">
        <v>49.01</v>
      </c>
      <c r="P99" s="18">
        <v>110.38</v>
      </c>
      <c r="Q99" s="18">
        <v>21.62</v>
      </c>
      <c r="R99" s="18">
        <v>39.78</v>
      </c>
      <c r="S99" s="18">
        <v>54.97</v>
      </c>
      <c r="T99" s="18">
        <v>42.67</v>
      </c>
      <c r="U99" s="18">
        <v>0</v>
      </c>
      <c r="V99" s="18">
        <v>0</v>
      </c>
      <c r="W99" s="18">
        <v>38.65</v>
      </c>
      <c r="X99" s="18">
        <v>478.62</v>
      </c>
      <c r="Y99" s="18">
        <v>37.75</v>
      </c>
      <c r="Z99" s="18">
        <v>57.46</v>
      </c>
      <c r="AA99" s="18">
        <v>53.71</v>
      </c>
      <c r="AB99" s="18">
        <v>0</v>
      </c>
      <c r="AC99" s="18">
        <v>0</v>
      </c>
      <c r="AD99" s="18">
        <v>0</v>
      </c>
      <c r="AE99" s="18">
        <v>23.59</v>
      </c>
      <c r="AF99" s="18">
        <v>31.28</v>
      </c>
      <c r="AG99" s="52">
        <v>0</v>
      </c>
    </row>
    <row r="100" spans="1:33" ht="12.75">
      <c r="A100" s="43" t="s">
        <v>190</v>
      </c>
      <c r="B100" s="18">
        <v>0</v>
      </c>
      <c r="C100" s="18">
        <v>33980</v>
      </c>
      <c r="D100" s="18">
        <v>178.8</v>
      </c>
      <c r="E100" s="18">
        <v>0</v>
      </c>
      <c r="F100" s="18">
        <v>56.74</v>
      </c>
      <c r="G100" s="18">
        <v>306.95</v>
      </c>
      <c r="H100" s="18">
        <v>0</v>
      </c>
      <c r="I100" s="18">
        <v>26.52</v>
      </c>
      <c r="J100" s="18">
        <v>159.33</v>
      </c>
      <c r="K100" s="18">
        <v>221.25</v>
      </c>
      <c r="L100" s="18">
        <v>0</v>
      </c>
      <c r="M100" s="18">
        <v>0.06</v>
      </c>
      <c r="N100" s="18">
        <v>118.35</v>
      </c>
      <c r="O100" s="18">
        <v>144.31</v>
      </c>
      <c r="P100" s="18">
        <v>36.65</v>
      </c>
      <c r="Q100" s="18">
        <v>90.46</v>
      </c>
      <c r="R100" s="18">
        <v>53.73</v>
      </c>
      <c r="S100" s="18">
        <v>42.08</v>
      </c>
      <c r="T100" s="18">
        <v>245.02</v>
      </c>
      <c r="U100" s="18">
        <v>0</v>
      </c>
      <c r="V100" s="18">
        <v>0</v>
      </c>
      <c r="W100" s="18">
        <v>84.2</v>
      </c>
      <c r="X100" s="18">
        <v>0</v>
      </c>
      <c r="Y100" s="18">
        <v>92.69</v>
      </c>
      <c r="Z100" s="18">
        <v>206.69</v>
      </c>
      <c r="AA100" s="18">
        <v>121.77</v>
      </c>
      <c r="AB100" s="18">
        <v>0</v>
      </c>
      <c r="AC100" s="18">
        <v>264.62</v>
      </c>
      <c r="AD100" s="18">
        <v>0</v>
      </c>
      <c r="AE100" s="18">
        <v>195.71</v>
      </c>
      <c r="AF100" s="18">
        <v>232.45</v>
      </c>
      <c r="AG100" s="52">
        <v>0</v>
      </c>
    </row>
    <row r="101" spans="1:33" ht="12.75">
      <c r="A101" s="43" t="s">
        <v>191</v>
      </c>
      <c r="B101" s="18">
        <v>0</v>
      </c>
      <c r="C101" s="18">
        <v>7950000</v>
      </c>
      <c r="D101" s="18">
        <v>96.75</v>
      </c>
      <c r="E101" s="18">
        <v>0</v>
      </c>
      <c r="F101" s="18">
        <v>55.61</v>
      </c>
      <c r="G101" s="18">
        <v>65</v>
      </c>
      <c r="H101" s="18">
        <v>0</v>
      </c>
      <c r="I101" s="18">
        <v>92.84</v>
      </c>
      <c r="J101" s="18">
        <v>98.91</v>
      </c>
      <c r="K101" s="18">
        <v>70</v>
      </c>
      <c r="L101" s="18">
        <v>0</v>
      </c>
      <c r="M101" s="18">
        <v>0.06</v>
      </c>
      <c r="N101" s="18">
        <v>75.92</v>
      </c>
      <c r="O101" s="18">
        <v>118.75</v>
      </c>
      <c r="P101" s="18">
        <v>133.78</v>
      </c>
      <c r="Q101" s="18">
        <v>81.46</v>
      </c>
      <c r="R101" s="18">
        <v>78.96</v>
      </c>
      <c r="S101" s="18">
        <v>164.78</v>
      </c>
      <c r="T101" s="18">
        <v>92.87</v>
      </c>
      <c r="U101" s="18">
        <v>0</v>
      </c>
      <c r="V101" s="18">
        <v>0</v>
      </c>
      <c r="W101" s="18">
        <v>81.71</v>
      </c>
      <c r="X101" s="18">
        <v>391.03</v>
      </c>
      <c r="Y101" s="18">
        <v>56.06</v>
      </c>
      <c r="Z101" s="18">
        <v>92.69</v>
      </c>
      <c r="AA101" s="18">
        <v>97.57</v>
      </c>
      <c r="AB101" s="18">
        <v>0</v>
      </c>
      <c r="AC101" s="18">
        <v>86.45</v>
      </c>
      <c r="AD101" s="18">
        <v>0</v>
      </c>
      <c r="AE101" s="18">
        <v>65.19</v>
      </c>
      <c r="AF101" s="18">
        <v>75.31</v>
      </c>
      <c r="AG101" s="52">
        <v>0</v>
      </c>
    </row>
    <row r="102" spans="1:33" ht="12.75">
      <c r="A102" s="43" t="s">
        <v>192</v>
      </c>
      <c r="B102" s="18">
        <v>0</v>
      </c>
      <c r="C102" s="18">
        <v>5522600</v>
      </c>
      <c r="D102" s="18">
        <v>100.82</v>
      </c>
      <c r="E102" s="18">
        <v>0</v>
      </c>
      <c r="F102" s="18">
        <v>54.26</v>
      </c>
      <c r="G102" s="18">
        <v>44.17</v>
      </c>
      <c r="H102" s="18">
        <v>0</v>
      </c>
      <c r="I102" s="18">
        <v>65.3</v>
      </c>
      <c r="J102" s="18">
        <v>79.25</v>
      </c>
      <c r="K102" s="18">
        <v>67</v>
      </c>
      <c r="L102" s="18">
        <v>0</v>
      </c>
      <c r="M102" s="18">
        <v>0.06</v>
      </c>
      <c r="N102" s="18">
        <v>57.76</v>
      </c>
      <c r="O102" s="18">
        <v>74.05</v>
      </c>
      <c r="P102" s="18">
        <v>118.12</v>
      </c>
      <c r="Q102" s="18">
        <v>34.08</v>
      </c>
      <c r="R102" s="18">
        <v>48.38</v>
      </c>
      <c r="S102" s="18">
        <v>59.99</v>
      </c>
      <c r="T102" s="18">
        <v>64.86</v>
      </c>
      <c r="U102" s="18">
        <v>0</v>
      </c>
      <c r="V102" s="18">
        <v>0</v>
      </c>
      <c r="W102" s="18">
        <v>50.66</v>
      </c>
      <c r="X102" s="18">
        <v>0</v>
      </c>
      <c r="Y102" s="18">
        <v>77.04</v>
      </c>
      <c r="Z102" s="18">
        <v>96.51</v>
      </c>
      <c r="AA102" s="18">
        <v>69.56</v>
      </c>
      <c r="AB102" s="18">
        <v>0</v>
      </c>
      <c r="AC102" s="18">
        <v>61.82</v>
      </c>
      <c r="AD102" s="18">
        <v>0</v>
      </c>
      <c r="AE102" s="18">
        <v>55.64</v>
      </c>
      <c r="AF102" s="18">
        <v>45.9</v>
      </c>
      <c r="AG102" s="52">
        <v>0</v>
      </c>
    </row>
    <row r="103" spans="1:33" ht="12.75">
      <c r="A103" s="43" t="s">
        <v>167</v>
      </c>
      <c r="B103" s="18">
        <v>0</v>
      </c>
      <c r="C103" s="18">
        <v>0</v>
      </c>
      <c r="D103" s="18">
        <v>0</v>
      </c>
      <c r="E103" s="18">
        <v>0</v>
      </c>
      <c r="F103" s="18">
        <v>5.3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138.99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52">
        <v>0</v>
      </c>
    </row>
    <row r="104" spans="1:33" ht="12.75">
      <c r="A104" s="43" t="s">
        <v>194</v>
      </c>
      <c r="B104" s="18">
        <v>0</v>
      </c>
      <c r="C104" s="18">
        <v>112062202</v>
      </c>
      <c r="D104" s="18">
        <v>1180.8</v>
      </c>
      <c r="E104" s="18">
        <v>0</v>
      </c>
      <c r="F104" s="18">
        <v>819.8</v>
      </c>
      <c r="G104" s="18">
        <v>1581.56</v>
      </c>
      <c r="H104" s="18">
        <v>0</v>
      </c>
      <c r="I104" s="18">
        <v>741.31</v>
      </c>
      <c r="J104" s="18">
        <v>923.15</v>
      </c>
      <c r="K104" s="18">
        <v>1235.25</v>
      </c>
      <c r="L104" s="18">
        <v>0</v>
      </c>
      <c r="M104" s="18">
        <v>0.48</v>
      </c>
      <c r="N104" s="18">
        <v>1259.45</v>
      </c>
      <c r="O104" s="18">
        <v>940.13</v>
      </c>
      <c r="P104" s="18">
        <v>1585.1</v>
      </c>
      <c r="Q104" s="18">
        <v>1015.58</v>
      </c>
      <c r="R104" s="18">
        <v>1304.47</v>
      </c>
      <c r="S104" s="18">
        <v>1213.83</v>
      </c>
      <c r="T104" s="18">
        <v>1381.58</v>
      </c>
      <c r="U104" s="18">
        <v>0</v>
      </c>
      <c r="V104" s="18">
        <v>0</v>
      </c>
      <c r="W104" s="18">
        <v>1357.16</v>
      </c>
      <c r="X104" s="18">
        <v>1008.64</v>
      </c>
      <c r="Y104" s="18">
        <v>273.87</v>
      </c>
      <c r="Z104" s="18">
        <v>1800.05</v>
      </c>
      <c r="AA104" s="18">
        <v>1747.26</v>
      </c>
      <c r="AB104" s="18">
        <v>0</v>
      </c>
      <c r="AC104" s="18">
        <v>1195.91</v>
      </c>
      <c r="AD104" s="18">
        <v>0</v>
      </c>
      <c r="AE104" s="18">
        <v>1027.06</v>
      </c>
      <c r="AF104" s="18">
        <v>1027.76</v>
      </c>
      <c r="AG104" s="52">
        <v>0</v>
      </c>
    </row>
    <row r="105" spans="1:33" ht="12.75">
      <c r="A105" s="34" t="s">
        <v>195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39"/>
    </row>
    <row r="106" spans="1:33" ht="12.75">
      <c r="A106" s="43" t="s">
        <v>196</v>
      </c>
      <c r="B106" s="19">
        <v>0</v>
      </c>
      <c r="C106" s="19">
        <v>0</v>
      </c>
      <c r="D106" s="19">
        <v>9352</v>
      </c>
      <c r="E106" s="19">
        <v>0</v>
      </c>
      <c r="F106" s="19">
        <v>0</v>
      </c>
      <c r="G106" s="19">
        <v>11977</v>
      </c>
      <c r="H106" s="19">
        <v>2840</v>
      </c>
      <c r="I106" s="19">
        <v>0</v>
      </c>
      <c r="J106" s="19">
        <v>0</v>
      </c>
      <c r="K106" s="19">
        <v>131</v>
      </c>
      <c r="L106" s="19">
        <v>14948</v>
      </c>
      <c r="M106" s="19">
        <v>5232</v>
      </c>
      <c r="N106" s="19">
        <v>14934</v>
      </c>
      <c r="O106" s="19">
        <v>8309</v>
      </c>
      <c r="P106" s="19">
        <v>2064</v>
      </c>
      <c r="Q106" s="19">
        <v>1075</v>
      </c>
      <c r="R106" s="19">
        <v>2601</v>
      </c>
      <c r="S106" s="19">
        <v>5350</v>
      </c>
      <c r="T106" s="19">
        <v>35835</v>
      </c>
      <c r="U106" s="19">
        <v>0</v>
      </c>
      <c r="V106" s="19">
        <v>0</v>
      </c>
      <c r="W106" s="19">
        <v>0</v>
      </c>
      <c r="X106" s="19">
        <v>18311</v>
      </c>
      <c r="Y106" s="19">
        <v>3884</v>
      </c>
      <c r="Z106" s="19">
        <v>9279</v>
      </c>
      <c r="AA106" s="19">
        <v>4</v>
      </c>
      <c r="AB106" s="19">
        <v>0</v>
      </c>
      <c r="AC106" s="19">
        <v>62111</v>
      </c>
      <c r="AD106" s="19">
        <v>0</v>
      </c>
      <c r="AE106" s="19">
        <v>0</v>
      </c>
      <c r="AF106" s="19">
        <v>6034</v>
      </c>
      <c r="AG106" s="53">
        <v>84813</v>
      </c>
    </row>
    <row r="107" spans="1:33" ht="12.75">
      <c r="A107" s="34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39"/>
    </row>
    <row r="108" spans="1:33" ht="12.75">
      <c r="A108" s="41" t="s">
        <v>198</v>
      </c>
      <c r="B108" s="20">
        <v>0</v>
      </c>
      <c r="C108" s="20">
        <v>6</v>
      </c>
      <c r="D108" s="20">
        <v>12</v>
      </c>
      <c r="E108" s="20">
        <v>0</v>
      </c>
      <c r="F108" s="20">
        <v>0</v>
      </c>
      <c r="G108" s="20">
        <v>6</v>
      </c>
      <c r="H108" s="20">
        <v>0</v>
      </c>
      <c r="I108" s="20">
        <v>6</v>
      </c>
      <c r="J108" s="20">
        <v>6</v>
      </c>
      <c r="K108" s="20">
        <v>6</v>
      </c>
      <c r="L108" s="20">
        <v>6</v>
      </c>
      <c r="M108" s="20">
        <v>6</v>
      </c>
      <c r="N108" s="20">
        <v>6</v>
      </c>
      <c r="O108" s="20">
        <v>6</v>
      </c>
      <c r="P108" s="20">
        <v>10</v>
      </c>
      <c r="Q108" s="20">
        <v>0</v>
      </c>
      <c r="R108" s="20">
        <v>6</v>
      </c>
      <c r="S108" s="20">
        <v>6</v>
      </c>
      <c r="T108" s="20">
        <v>6</v>
      </c>
      <c r="U108" s="20">
        <v>0</v>
      </c>
      <c r="V108" s="20">
        <v>0</v>
      </c>
      <c r="W108" s="20">
        <v>10</v>
      </c>
      <c r="X108" s="20">
        <v>45000</v>
      </c>
      <c r="Y108" s="20">
        <v>0</v>
      </c>
      <c r="Z108" s="20">
        <v>6</v>
      </c>
      <c r="AA108" s="20">
        <v>6</v>
      </c>
      <c r="AB108" s="20">
        <v>0</v>
      </c>
      <c r="AC108" s="20">
        <v>6</v>
      </c>
      <c r="AD108" s="20">
        <v>0</v>
      </c>
      <c r="AE108" s="20">
        <v>6</v>
      </c>
      <c r="AF108" s="20">
        <v>0</v>
      </c>
      <c r="AG108" s="54">
        <v>0</v>
      </c>
    </row>
    <row r="109" spans="1:33" ht="12.75">
      <c r="A109" s="43" t="s">
        <v>199</v>
      </c>
      <c r="B109" s="19">
        <v>0</v>
      </c>
      <c r="C109" s="19">
        <v>50</v>
      </c>
      <c r="D109" s="19">
        <v>50</v>
      </c>
      <c r="E109" s="19">
        <v>0</v>
      </c>
      <c r="F109" s="19">
        <v>0</v>
      </c>
      <c r="G109" s="19">
        <v>50</v>
      </c>
      <c r="H109" s="19">
        <v>0</v>
      </c>
      <c r="I109" s="19">
        <v>50</v>
      </c>
      <c r="J109" s="19">
        <v>1</v>
      </c>
      <c r="K109" s="19">
        <v>50</v>
      </c>
      <c r="L109" s="19">
        <v>50</v>
      </c>
      <c r="M109" s="19">
        <v>50</v>
      </c>
      <c r="N109" s="19">
        <v>50</v>
      </c>
      <c r="O109" s="19">
        <v>50</v>
      </c>
      <c r="P109" s="19">
        <v>50</v>
      </c>
      <c r="Q109" s="19">
        <v>0</v>
      </c>
      <c r="R109" s="19">
        <v>50</v>
      </c>
      <c r="S109" s="19">
        <v>50</v>
      </c>
      <c r="T109" s="19">
        <v>50</v>
      </c>
      <c r="U109" s="19">
        <v>0</v>
      </c>
      <c r="V109" s="19">
        <v>0</v>
      </c>
      <c r="W109" s="19">
        <v>50</v>
      </c>
      <c r="X109" s="19">
        <v>164</v>
      </c>
      <c r="Y109" s="19">
        <v>0</v>
      </c>
      <c r="Z109" s="19">
        <v>50</v>
      </c>
      <c r="AA109" s="19">
        <v>50</v>
      </c>
      <c r="AB109" s="19">
        <v>0</v>
      </c>
      <c r="AC109" s="19">
        <v>50</v>
      </c>
      <c r="AD109" s="19">
        <v>0</v>
      </c>
      <c r="AE109" s="19">
        <v>50</v>
      </c>
      <c r="AF109" s="19">
        <v>0</v>
      </c>
      <c r="AG109" s="53">
        <v>0</v>
      </c>
    </row>
    <row r="110" spans="1:33" ht="25.5">
      <c r="A110" s="36" t="s">
        <v>200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40"/>
    </row>
    <row r="111" spans="1:33" ht="12.75">
      <c r="A111" s="41" t="s">
        <v>201</v>
      </c>
      <c r="B111" s="20">
        <v>0</v>
      </c>
      <c r="C111" s="20">
        <v>61000</v>
      </c>
      <c r="D111" s="20">
        <v>1249</v>
      </c>
      <c r="E111" s="20">
        <v>0</v>
      </c>
      <c r="F111" s="20">
        <v>0</v>
      </c>
      <c r="G111" s="20">
        <v>4630</v>
      </c>
      <c r="H111" s="20">
        <v>1557</v>
      </c>
      <c r="I111" s="20">
        <v>2000</v>
      </c>
      <c r="J111" s="20">
        <v>2526</v>
      </c>
      <c r="K111" s="20">
        <v>1700</v>
      </c>
      <c r="L111" s="20">
        <v>7853</v>
      </c>
      <c r="M111" s="20">
        <v>1332</v>
      </c>
      <c r="N111" s="20">
        <v>3132</v>
      </c>
      <c r="O111" s="20">
        <v>8321</v>
      </c>
      <c r="P111" s="20">
        <v>1367</v>
      </c>
      <c r="Q111" s="20">
        <v>1075</v>
      </c>
      <c r="R111" s="20">
        <v>2601</v>
      </c>
      <c r="S111" s="20">
        <v>0</v>
      </c>
      <c r="T111" s="20">
        <v>2500</v>
      </c>
      <c r="U111" s="20">
        <v>0</v>
      </c>
      <c r="V111" s="20">
        <v>0</v>
      </c>
      <c r="W111" s="20">
        <v>3100</v>
      </c>
      <c r="X111" s="20">
        <v>10577</v>
      </c>
      <c r="Y111" s="20">
        <v>811</v>
      </c>
      <c r="Z111" s="20">
        <v>3020</v>
      </c>
      <c r="AA111" s="20">
        <v>4</v>
      </c>
      <c r="AB111" s="20">
        <v>0</v>
      </c>
      <c r="AC111" s="20">
        <v>22000</v>
      </c>
      <c r="AD111" s="20">
        <v>0</v>
      </c>
      <c r="AE111" s="20">
        <v>2350</v>
      </c>
      <c r="AF111" s="20">
        <v>4100</v>
      </c>
      <c r="AG111" s="54">
        <v>0</v>
      </c>
    </row>
    <row r="112" spans="1:33" ht="12.75">
      <c r="A112" s="43" t="s">
        <v>202</v>
      </c>
      <c r="B112" s="19">
        <v>0</v>
      </c>
      <c r="C112" s="19">
        <v>560</v>
      </c>
      <c r="D112" s="19">
        <v>1249</v>
      </c>
      <c r="E112" s="19">
        <v>0</v>
      </c>
      <c r="F112" s="19">
        <v>0</v>
      </c>
      <c r="G112" s="19">
        <v>3704</v>
      </c>
      <c r="H112" s="19">
        <v>1557</v>
      </c>
      <c r="I112" s="19">
        <v>2000</v>
      </c>
      <c r="J112" s="19">
        <v>1137</v>
      </c>
      <c r="K112" s="19">
        <v>1700</v>
      </c>
      <c r="L112" s="19">
        <v>6414</v>
      </c>
      <c r="M112" s="19">
        <v>1332</v>
      </c>
      <c r="N112" s="19">
        <v>3132</v>
      </c>
      <c r="O112" s="19">
        <v>3000</v>
      </c>
      <c r="P112" s="19">
        <v>1367</v>
      </c>
      <c r="Q112" s="19">
        <v>1075</v>
      </c>
      <c r="R112" s="19">
        <v>780</v>
      </c>
      <c r="S112" s="19">
        <v>0</v>
      </c>
      <c r="T112" s="19">
        <v>2500</v>
      </c>
      <c r="U112" s="19">
        <v>0</v>
      </c>
      <c r="V112" s="19">
        <v>0</v>
      </c>
      <c r="W112" s="19">
        <v>3100</v>
      </c>
      <c r="X112" s="19">
        <v>10577</v>
      </c>
      <c r="Y112" s="19">
        <v>811</v>
      </c>
      <c r="Z112" s="19">
        <v>3020</v>
      </c>
      <c r="AA112" s="19">
        <v>2</v>
      </c>
      <c r="AB112" s="19">
        <v>0</v>
      </c>
      <c r="AC112" s="19">
        <v>22000</v>
      </c>
      <c r="AD112" s="19">
        <v>0</v>
      </c>
      <c r="AE112" s="19">
        <v>2350</v>
      </c>
      <c r="AF112" s="19">
        <v>4100</v>
      </c>
      <c r="AG112" s="53">
        <v>0</v>
      </c>
    </row>
    <row r="113" spans="1:33" ht="25.5">
      <c r="A113" s="43" t="s">
        <v>203</v>
      </c>
      <c r="B113" s="19">
        <v>0</v>
      </c>
      <c r="C113" s="19">
        <v>19789</v>
      </c>
      <c r="D113" s="19">
        <v>1249</v>
      </c>
      <c r="E113" s="19">
        <v>0</v>
      </c>
      <c r="F113" s="19">
        <v>0</v>
      </c>
      <c r="G113" s="19">
        <v>3704</v>
      </c>
      <c r="H113" s="19">
        <v>1557</v>
      </c>
      <c r="I113" s="19">
        <v>2000</v>
      </c>
      <c r="J113" s="19">
        <v>1137</v>
      </c>
      <c r="K113" s="19">
        <v>1700</v>
      </c>
      <c r="L113" s="19">
        <v>6441</v>
      </c>
      <c r="M113" s="19">
        <v>1332</v>
      </c>
      <c r="N113" s="19">
        <v>3132</v>
      </c>
      <c r="O113" s="19">
        <v>3000</v>
      </c>
      <c r="P113" s="19">
        <v>1091</v>
      </c>
      <c r="Q113" s="19">
        <v>1075</v>
      </c>
      <c r="R113" s="19">
        <v>780</v>
      </c>
      <c r="S113" s="19">
        <v>0</v>
      </c>
      <c r="T113" s="19">
        <v>1505</v>
      </c>
      <c r="U113" s="19">
        <v>0</v>
      </c>
      <c r="V113" s="19">
        <v>0</v>
      </c>
      <c r="W113" s="19">
        <v>3100</v>
      </c>
      <c r="X113" s="19">
        <v>6645</v>
      </c>
      <c r="Y113" s="19">
        <v>811</v>
      </c>
      <c r="Z113" s="19">
        <v>3020</v>
      </c>
      <c r="AA113" s="19">
        <v>2</v>
      </c>
      <c r="AB113" s="19">
        <v>0</v>
      </c>
      <c r="AC113" s="19">
        <v>22000</v>
      </c>
      <c r="AD113" s="19">
        <v>0</v>
      </c>
      <c r="AE113" s="19">
        <v>2350</v>
      </c>
      <c r="AF113" s="19">
        <v>4100</v>
      </c>
      <c r="AG113" s="53">
        <v>0</v>
      </c>
    </row>
    <row r="114" spans="1:33" ht="12.75">
      <c r="A114" s="43" t="s">
        <v>204</v>
      </c>
      <c r="B114" s="19">
        <v>0</v>
      </c>
      <c r="C114" s="19">
        <v>560</v>
      </c>
      <c r="D114" s="19">
        <v>1249</v>
      </c>
      <c r="E114" s="19">
        <v>0</v>
      </c>
      <c r="F114" s="19">
        <v>0</v>
      </c>
      <c r="G114" s="19">
        <v>0</v>
      </c>
      <c r="H114" s="19">
        <v>0</v>
      </c>
      <c r="I114" s="19">
        <v>2000</v>
      </c>
      <c r="J114" s="19">
        <v>1137</v>
      </c>
      <c r="K114" s="19">
        <v>1700</v>
      </c>
      <c r="L114" s="19">
        <v>4882</v>
      </c>
      <c r="M114" s="19">
        <v>1332</v>
      </c>
      <c r="N114" s="19">
        <v>3132</v>
      </c>
      <c r="O114" s="19">
        <v>3000</v>
      </c>
      <c r="P114" s="19">
        <v>1367</v>
      </c>
      <c r="Q114" s="19">
        <v>1075</v>
      </c>
      <c r="R114" s="19">
        <v>780</v>
      </c>
      <c r="S114" s="19">
        <v>0</v>
      </c>
      <c r="T114" s="19">
        <v>2500</v>
      </c>
      <c r="U114" s="19">
        <v>0</v>
      </c>
      <c r="V114" s="19">
        <v>0</v>
      </c>
      <c r="W114" s="19">
        <v>3100</v>
      </c>
      <c r="X114" s="19">
        <v>10577</v>
      </c>
      <c r="Y114" s="19">
        <v>811</v>
      </c>
      <c r="Z114" s="19">
        <v>3020</v>
      </c>
      <c r="AA114" s="19">
        <v>0</v>
      </c>
      <c r="AB114" s="19">
        <v>0</v>
      </c>
      <c r="AC114" s="19">
        <v>22000</v>
      </c>
      <c r="AD114" s="19">
        <v>0</v>
      </c>
      <c r="AE114" s="19">
        <v>2350</v>
      </c>
      <c r="AF114" s="19">
        <v>4100</v>
      </c>
      <c r="AG114" s="53">
        <v>0</v>
      </c>
    </row>
    <row r="115" spans="1:33" ht="12.75">
      <c r="A115" s="36" t="s">
        <v>205</v>
      </c>
      <c r="B115" s="21">
        <v>20473103</v>
      </c>
      <c r="C115" s="21">
        <v>4964545</v>
      </c>
      <c r="D115" s="21">
        <v>3493718</v>
      </c>
      <c r="E115" s="21">
        <v>0</v>
      </c>
      <c r="F115" s="21">
        <v>0</v>
      </c>
      <c r="G115" s="21">
        <v>7912000</v>
      </c>
      <c r="H115" s="21">
        <v>3592353</v>
      </c>
      <c r="I115" s="21">
        <v>5140974</v>
      </c>
      <c r="J115" s="21">
        <v>5951980</v>
      </c>
      <c r="K115" s="21">
        <v>5404040</v>
      </c>
      <c r="L115" s="21">
        <v>18923367</v>
      </c>
      <c r="M115" s="21">
        <v>4043792</v>
      </c>
      <c r="N115" s="21">
        <v>890157</v>
      </c>
      <c r="O115" s="21">
        <v>12993027</v>
      </c>
      <c r="P115" s="21">
        <v>5416494</v>
      </c>
      <c r="Q115" s="21">
        <v>2079000</v>
      </c>
      <c r="R115" s="21">
        <v>62594</v>
      </c>
      <c r="S115" s="21">
        <v>9510733</v>
      </c>
      <c r="T115" s="21">
        <v>1274796</v>
      </c>
      <c r="U115" s="21">
        <v>0</v>
      </c>
      <c r="V115" s="21">
        <v>0</v>
      </c>
      <c r="W115" s="21">
        <v>720440</v>
      </c>
      <c r="X115" s="21">
        <v>20499000</v>
      </c>
      <c r="Y115" s="21">
        <v>271</v>
      </c>
      <c r="Z115" s="21">
        <v>10123208</v>
      </c>
      <c r="AA115" s="21">
        <v>74000</v>
      </c>
      <c r="AB115" s="21">
        <v>0</v>
      </c>
      <c r="AC115" s="21">
        <v>73593960</v>
      </c>
      <c r="AD115" s="21">
        <v>1200000</v>
      </c>
      <c r="AE115" s="21">
        <v>4813044</v>
      </c>
      <c r="AF115" s="21">
        <v>10967059</v>
      </c>
      <c r="AG115" s="55">
        <v>0</v>
      </c>
    </row>
    <row r="116" spans="1:33" ht="12.75">
      <c r="A116" s="41" t="s">
        <v>201</v>
      </c>
      <c r="B116" s="11">
        <v>19190113</v>
      </c>
      <c r="C116" s="11">
        <v>2243572</v>
      </c>
      <c r="D116" s="11">
        <v>377836</v>
      </c>
      <c r="E116" s="11">
        <v>0</v>
      </c>
      <c r="F116" s="11">
        <v>0</v>
      </c>
      <c r="G116" s="11">
        <v>3820000</v>
      </c>
      <c r="H116" s="11">
        <v>387759</v>
      </c>
      <c r="I116" s="11">
        <v>460800</v>
      </c>
      <c r="J116" s="11">
        <v>2391016</v>
      </c>
      <c r="K116" s="11">
        <v>2309240</v>
      </c>
      <c r="L116" s="11">
        <v>5649000</v>
      </c>
      <c r="M116" s="11">
        <v>360599</v>
      </c>
      <c r="N116" s="11">
        <v>291351</v>
      </c>
      <c r="O116" s="11">
        <v>4893747</v>
      </c>
      <c r="P116" s="11">
        <v>365809</v>
      </c>
      <c r="Q116" s="11">
        <v>405000</v>
      </c>
      <c r="R116" s="11">
        <v>10404</v>
      </c>
      <c r="S116" s="11">
        <v>2467109</v>
      </c>
      <c r="T116" s="11">
        <v>281000</v>
      </c>
      <c r="U116" s="11">
        <v>0</v>
      </c>
      <c r="V116" s="11">
        <v>0</v>
      </c>
      <c r="W116" s="11">
        <v>112530</v>
      </c>
      <c r="X116" s="11">
        <v>0</v>
      </c>
      <c r="Y116" s="11">
        <v>62</v>
      </c>
      <c r="Z116" s="11">
        <v>1678636</v>
      </c>
      <c r="AA116" s="11">
        <v>14000</v>
      </c>
      <c r="AB116" s="11">
        <v>0</v>
      </c>
      <c r="AC116" s="11">
        <v>4752000</v>
      </c>
      <c r="AD116" s="11">
        <v>400000</v>
      </c>
      <c r="AE116" s="11">
        <v>919032</v>
      </c>
      <c r="AF116" s="11">
        <v>1594346</v>
      </c>
      <c r="AG116" s="45">
        <v>0</v>
      </c>
    </row>
    <row r="117" spans="1:33" ht="12.75">
      <c r="A117" s="43" t="s">
        <v>202</v>
      </c>
      <c r="B117" s="12">
        <v>0</v>
      </c>
      <c r="C117" s="12">
        <v>1050155</v>
      </c>
      <c r="D117" s="12">
        <v>359260</v>
      </c>
      <c r="E117" s="12">
        <v>0</v>
      </c>
      <c r="F117" s="12">
        <v>0</v>
      </c>
      <c r="G117" s="12">
        <v>1997000</v>
      </c>
      <c r="H117" s="12">
        <v>980998</v>
      </c>
      <c r="I117" s="12">
        <v>1542480</v>
      </c>
      <c r="J117" s="12">
        <v>1538462</v>
      </c>
      <c r="K117" s="12">
        <v>1328000</v>
      </c>
      <c r="L117" s="12">
        <v>5489000</v>
      </c>
      <c r="M117" s="12">
        <v>1379419</v>
      </c>
      <c r="N117" s="12">
        <v>271070</v>
      </c>
      <c r="O117" s="12">
        <v>4275000</v>
      </c>
      <c r="P117" s="12">
        <v>2925817</v>
      </c>
      <c r="Q117" s="12">
        <v>1050000</v>
      </c>
      <c r="R117" s="12">
        <v>17082</v>
      </c>
      <c r="S117" s="12">
        <v>3539552</v>
      </c>
      <c r="T117" s="12">
        <v>135750</v>
      </c>
      <c r="U117" s="12">
        <v>0</v>
      </c>
      <c r="V117" s="12">
        <v>0</v>
      </c>
      <c r="W117" s="12">
        <v>253301</v>
      </c>
      <c r="X117" s="12">
        <v>0</v>
      </c>
      <c r="Y117" s="12">
        <v>60</v>
      </c>
      <c r="Z117" s="12">
        <v>3590231</v>
      </c>
      <c r="AA117" s="12">
        <v>42000</v>
      </c>
      <c r="AB117" s="12">
        <v>0</v>
      </c>
      <c r="AC117" s="12">
        <v>28908000</v>
      </c>
      <c r="AD117" s="12">
        <v>0</v>
      </c>
      <c r="AE117" s="12">
        <v>1741656</v>
      </c>
      <c r="AF117" s="12">
        <v>4114759</v>
      </c>
      <c r="AG117" s="46">
        <v>0</v>
      </c>
    </row>
    <row r="118" spans="1:33" ht="25.5">
      <c r="A118" s="43" t="s">
        <v>203</v>
      </c>
      <c r="B118" s="12">
        <v>1282990</v>
      </c>
      <c r="C118" s="12">
        <v>1595270</v>
      </c>
      <c r="D118" s="12">
        <v>578857</v>
      </c>
      <c r="E118" s="12">
        <v>0</v>
      </c>
      <c r="F118" s="12">
        <v>0</v>
      </c>
      <c r="G118" s="12">
        <v>2095000</v>
      </c>
      <c r="H118" s="12">
        <v>915598</v>
      </c>
      <c r="I118" s="12">
        <v>1570494</v>
      </c>
      <c r="J118" s="12">
        <v>789783</v>
      </c>
      <c r="K118" s="12">
        <v>400000</v>
      </c>
      <c r="L118" s="12">
        <v>3676000</v>
      </c>
      <c r="M118" s="12">
        <v>924355</v>
      </c>
      <c r="N118" s="12">
        <v>122148</v>
      </c>
      <c r="O118" s="12">
        <v>1158480</v>
      </c>
      <c r="P118" s="12">
        <v>595686</v>
      </c>
      <c r="Q118" s="12">
        <v>306000</v>
      </c>
      <c r="R118" s="12">
        <v>24422</v>
      </c>
      <c r="S118" s="12">
        <v>1805700</v>
      </c>
      <c r="T118" s="12">
        <v>695896</v>
      </c>
      <c r="U118" s="12">
        <v>0</v>
      </c>
      <c r="V118" s="12">
        <v>0</v>
      </c>
      <c r="W118" s="12">
        <v>197563</v>
      </c>
      <c r="X118" s="12">
        <v>0</v>
      </c>
      <c r="Y118" s="12">
        <v>67</v>
      </c>
      <c r="Z118" s="12">
        <v>2347546</v>
      </c>
      <c r="AA118" s="12">
        <v>18000</v>
      </c>
      <c r="AB118" s="12">
        <v>0</v>
      </c>
      <c r="AC118" s="12">
        <v>19262760</v>
      </c>
      <c r="AD118" s="12">
        <v>800000</v>
      </c>
      <c r="AE118" s="12">
        <v>600000</v>
      </c>
      <c r="AF118" s="12">
        <v>2264909</v>
      </c>
      <c r="AG118" s="46">
        <v>0</v>
      </c>
    </row>
    <row r="119" spans="1:33" ht="12.75">
      <c r="A119" s="43" t="s">
        <v>204</v>
      </c>
      <c r="B119" s="12">
        <v>0</v>
      </c>
      <c r="C119" s="12">
        <v>75548</v>
      </c>
      <c r="D119" s="12">
        <v>2177765</v>
      </c>
      <c r="E119" s="12">
        <v>0</v>
      </c>
      <c r="F119" s="12">
        <v>0</v>
      </c>
      <c r="G119" s="12">
        <v>0</v>
      </c>
      <c r="H119" s="12">
        <v>1307998</v>
      </c>
      <c r="I119" s="12">
        <v>1567200</v>
      </c>
      <c r="J119" s="12">
        <v>1232719</v>
      </c>
      <c r="K119" s="12">
        <v>1366800</v>
      </c>
      <c r="L119" s="12">
        <v>4109367</v>
      </c>
      <c r="M119" s="12">
        <v>1379419</v>
      </c>
      <c r="N119" s="12">
        <v>205588</v>
      </c>
      <c r="O119" s="12">
        <v>2665800</v>
      </c>
      <c r="P119" s="12">
        <v>1529181</v>
      </c>
      <c r="Q119" s="12">
        <v>318000</v>
      </c>
      <c r="R119" s="12">
        <v>10686</v>
      </c>
      <c r="S119" s="12">
        <v>1698372</v>
      </c>
      <c r="T119" s="12">
        <v>162150</v>
      </c>
      <c r="U119" s="12">
        <v>0</v>
      </c>
      <c r="V119" s="12">
        <v>0</v>
      </c>
      <c r="W119" s="12">
        <v>157046</v>
      </c>
      <c r="X119" s="12">
        <v>0</v>
      </c>
      <c r="Y119" s="12">
        <v>82</v>
      </c>
      <c r="Z119" s="12">
        <v>2506795</v>
      </c>
      <c r="AA119" s="12">
        <v>0</v>
      </c>
      <c r="AB119" s="12">
        <v>0</v>
      </c>
      <c r="AC119" s="12">
        <v>20671200</v>
      </c>
      <c r="AD119" s="12">
        <v>0</v>
      </c>
      <c r="AE119" s="12">
        <v>1552356</v>
      </c>
      <c r="AF119" s="12">
        <v>2993045</v>
      </c>
      <c r="AG119" s="46">
        <v>0</v>
      </c>
    </row>
    <row r="120" spans="1:33" ht="12.75">
      <c r="A120" s="36" t="s">
        <v>206</v>
      </c>
      <c r="B120" s="22">
        <f>SUM(B121:B124)</f>
        <v>0</v>
      </c>
      <c r="C120" s="22">
        <f aca="true" t="shared" si="42" ref="C120:AG120">SUM(C121:C124)</f>
        <v>2127.577774886114</v>
      </c>
      <c r="D120" s="22">
        <f t="shared" si="42"/>
        <v>2797.212169735789</v>
      </c>
      <c r="E120" s="22">
        <f t="shared" si="42"/>
        <v>0</v>
      </c>
      <c r="F120" s="22">
        <f t="shared" si="42"/>
        <v>0</v>
      </c>
      <c r="G120" s="22">
        <f t="shared" si="42"/>
        <v>1929.805615550756</v>
      </c>
      <c r="H120" s="22">
        <f t="shared" si="42"/>
        <v>1467.1515735388566</v>
      </c>
      <c r="I120" s="22">
        <f t="shared" si="42"/>
        <v>2570.487</v>
      </c>
      <c r="J120" s="22">
        <f t="shared" si="42"/>
        <v>4078.456612705436</v>
      </c>
      <c r="K120" s="22">
        <f t="shared" si="42"/>
        <v>3178.8470588235296</v>
      </c>
      <c r="L120" s="22">
        <f t="shared" si="42"/>
        <v>2987.584407638219</v>
      </c>
      <c r="M120" s="22">
        <f t="shared" si="42"/>
        <v>3035.87987987988</v>
      </c>
      <c r="N120" s="22">
        <f t="shared" si="42"/>
        <v>284.21360153256705</v>
      </c>
      <c r="O120" s="22">
        <f t="shared" si="42"/>
        <v>3287.880057685374</v>
      </c>
      <c r="P120" s="22">
        <f t="shared" si="42"/>
        <v>4072.5596196049746</v>
      </c>
      <c r="Q120" s="22">
        <f t="shared" si="42"/>
        <v>1933.953488372093</v>
      </c>
      <c r="R120" s="22">
        <f t="shared" si="42"/>
        <v>70.91025641025641</v>
      </c>
      <c r="S120" s="22">
        <f t="shared" si="42"/>
        <v>0</v>
      </c>
      <c r="T120" s="22">
        <f t="shared" si="42"/>
        <v>693.9493687707642</v>
      </c>
      <c r="U120" s="22">
        <f t="shared" si="42"/>
        <v>0</v>
      </c>
      <c r="V120" s="22">
        <f t="shared" si="42"/>
        <v>0</v>
      </c>
      <c r="W120" s="22">
        <f t="shared" si="42"/>
        <v>232.39999999999998</v>
      </c>
      <c r="X120" s="22">
        <f t="shared" si="42"/>
        <v>0</v>
      </c>
      <c r="Y120" s="22">
        <f t="shared" si="42"/>
        <v>0.3341553637484587</v>
      </c>
      <c r="Z120" s="22">
        <f t="shared" si="42"/>
        <v>3352.055629139073</v>
      </c>
      <c r="AA120" s="22">
        <f t="shared" si="42"/>
        <v>33500</v>
      </c>
      <c r="AB120" s="22">
        <f t="shared" si="42"/>
        <v>0</v>
      </c>
      <c r="AC120" s="22">
        <f t="shared" si="42"/>
        <v>3345.18</v>
      </c>
      <c r="AD120" s="22">
        <f t="shared" si="42"/>
        <v>0</v>
      </c>
      <c r="AE120" s="22">
        <f t="shared" si="42"/>
        <v>2048.103829787234</v>
      </c>
      <c r="AF120" s="22">
        <f t="shared" si="42"/>
        <v>2674.89243902439</v>
      </c>
      <c r="AG120" s="56">
        <f t="shared" si="42"/>
        <v>0</v>
      </c>
    </row>
    <row r="121" spans="1:33" ht="12.75">
      <c r="A121" s="41" t="s">
        <v>201</v>
      </c>
      <c r="B121" s="23">
        <f>IF(B111=0,0,B116/B111)</f>
        <v>0</v>
      </c>
      <c r="C121" s="23">
        <f aca="true" t="shared" si="43" ref="C121:AG121">IF(C111=0,0,C116/C111)</f>
        <v>36.77986885245902</v>
      </c>
      <c r="D121" s="23">
        <f t="shared" si="43"/>
        <v>302.51080864691755</v>
      </c>
      <c r="E121" s="23">
        <f t="shared" si="43"/>
        <v>0</v>
      </c>
      <c r="F121" s="23">
        <f t="shared" si="43"/>
        <v>0</v>
      </c>
      <c r="G121" s="23">
        <f t="shared" si="43"/>
        <v>825.0539956803456</v>
      </c>
      <c r="H121" s="23">
        <f t="shared" si="43"/>
        <v>249.04238921001928</v>
      </c>
      <c r="I121" s="23">
        <f t="shared" si="43"/>
        <v>230.4</v>
      </c>
      <c r="J121" s="23">
        <f t="shared" si="43"/>
        <v>946.5621536025336</v>
      </c>
      <c r="K121" s="23">
        <f t="shared" si="43"/>
        <v>1358.3764705882354</v>
      </c>
      <c r="L121" s="23">
        <f t="shared" si="43"/>
        <v>719.3429262702152</v>
      </c>
      <c r="M121" s="23">
        <f t="shared" si="43"/>
        <v>270.71996996996995</v>
      </c>
      <c r="N121" s="23">
        <f t="shared" si="43"/>
        <v>93.02394636015326</v>
      </c>
      <c r="O121" s="23">
        <f t="shared" si="43"/>
        <v>588.1200576853744</v>
      </c>
      <c r="P121" s="23">
        <f t="shared" si="43"/>
        <v>267.59985369422094</v>
      </c>
      <c r="Q121" s="23">
        <f t="shared" si="43"/>
        <v>376.74418604651163</v>
      </c>
      <c r="R121" s="23">
        <f t="shared" si="43"/>
        <v>4</v>
      </c>
      <c r="S121" s="23">
        <f t="shared" si="43"/>
        <v>0</v>
      </c>
      <c r="T121" s="23">
        <f t="shared" si="43"/>
        <v>112.4</v>
      </c>
      <c r="U121" s="23">
        <f t="shared" si="43"/>
        <v>0</v>
      </c>
      <c r="V121" s="23">
        <f t="shared" si="43"/>
        <v>0</v>
      </c>
      <c r="W121" s="23">
        <f t="shared" si="43"/>
        <v>36.3</v>
      </c>
      <c r="X121" s="23">
        <f t="shared" si="43"/>
        <v>0</v>
      </c>
      <c r="Y121" s="23">
        <f t="shared" si="43"/>
        <v>0.07644882860665844</v>
      </c>
      <c r="Z121" s="23">
        <f t="shared" si="43"/>
        <v>555.8397350993378</v>
      </c>
      <c r="AA121" s="23">
        <f t="shared" si="43"/>
        <v>3500</v>
      </c>
      <c r="AB121" s="23">
        <f t="shared" si="43"/>
        <v>0</v>
      </c>
      <c r="AC121" s="23">
        <f t="shared" si="43"/>
        <v>216</v>
      </c>
      <c r="AD121" s="23">
        <f t="shared" si="43"/>
        <v>0</v>
      </c>
      <c r="AE121" s="23">
        <f t="shared" si="43"/>
        <v>391.0774468085106</v>
      </c>
      <c r="AF121" s="23">
        <f t="shared" si="43"/>
        <v>388.8648780487805</v>
      </c>
      <c r="AG121" s="57">
        <f t="shared" si="43"/>
        <v>0</v>
      </c>
    </row>
    <row r="122" spans="1:33" ht="12.75">
      <c r="A122" s="43" t="s">
        <v>202</v>
      </c>
      <c r="B122" s="24">
        <f>IF(B112=0,0,B117/B112)</f>
        <v>0</v>
      </c>
      <c r="C122" s="24">
        <f aca="true" t="shared" si="44" ref="C122:AG122">IF(C112=0,0,C117/C112)</f>
        <v>1875.2767857142858</v>
      </c>
      <c r="D122" s="24">
        <f t="shared" si="44"/>
        <v>287.63811048839074</v>
      </c>
      <c r="E122" s="24">
        <f t="shared" si="44"/>
        <v>0</v>
      </c>
      <c r="F122" s="24">
        <f t="shared" si="44"/>
        <v>0</v>
      </c>
      <c r="G122" s="24">
        <f t="shared" si="44"/>
        <v>539.1468682505399</v>
      </c>
      <c r="H122" s="24">
        <f t="shared" si="44"/>
        <v>630.0565189466923</v>
      </c>
      <c r="I122" s="24">
        <f t="shared" si="44"/>
        <v>771.24</v>
      </c>
      <c r="J122" s="24">
        <f t="shared" si="44"/>
        <v>1353.0888302550572</v>
      </c>
      <c r="K122" s="24">
        <f t="shared" si="44"/>
        <v>781.1764705882352</v>
      </c>
      <c r="L122" s="24">
        <f t="shared" si="44"/>
        <v>855.7842220143436</v>
      </c>
      <c r="M122" s="24">
        <f t="shared" si="44"/>
        <v>1035.5998498498498</v>
      </c>
      <c r="N122" s="24">
        <f t="shared" si="44"/>
        <v>86.5485312899106</v>
      </c>
      <c r="O122" s="24">
        <f t="shared" si="44"/>
        <v>1425</v>
      </c>
      <c r="P122" s="24">
        <f t="shared" si="44"/>
        <v>2140.319678127286</v>
      </c>
      <c r="Q122" s="24">
        <f t="shared" si="44"/>
        <v>976.7441860465116</v>
      </c>
      <c r="R122" s="24">
        <f t="shared" si="44"/>
        <v>21.9</v>
      </c>
      <c r="S122" s="24">
        <f t="shared" si="44"/>
        <v>0</v>
      </c>
      <c r="T122" s="24">
        <f t="shared" si="44"/>
        <v>54.3</v>
      </c>
      <c r="U122" s="24">
        <f t="shared" si="44"/>
        <v>0</v>
      </c>
      <c r="V122" s="24">
        <f t="shared" si="44"/>
        <v>0</v>
      </c>
      <c r="W122" s="24">
        <f t="shared" si="44"/>
        <v>81.71</v>
      </c>
      <c r="X122" s="24">
        <f t="shared" si="44"/>
        <v>0</v>
      </c>
      <c r="Y122" s="24">
        <f t="shared" si="44"/>
        <v>0.07398273736128237</v>
      </c>
      <c r="Z122" s="24">
        <f t="shared" si="44"/>
        <v>1188.8182119205298</v>
      </c>
      <c r="AA122" s="24">
        <f t="shared" si="44"/>
        <v>21000</v>
      </c>
      <c r="AB122" s="24">
        <f t="shared" si="44"/>
        <v>0</v>
      </c>
      <c r="AC122" s="24">
        <f t="shared" si="44"/>
        <v>1314</v>
      </c>
      <c r="AD122" s="24">
        <f t="shared" si="44"/>
        <v>0</v>
      </c>
      <c r="AE122" s="24">
        <f t="shared" si="44"/>
        <v>741.1302127659575</v>
      </c>
      <c r="AF122" s="24">
        <f t="shared" si="44"/>
        <v>1003.599756097561</v>
      </c>
      <c r="AG122" s="58">
        <f t="shared" si="44"/>
        <v>0</v>
      </c>
    </row>
    <row r="123" spans="1:33" ht="25.5">
      <c r="A123" s="43" t="s">
        <v>203</v>
      </c>
      <c r="B123" s="24">
        <f>IF(B113=0,0,B118/B113)</f>
        <v>0</v>
      </c>
      <c r="C123" s="24">
        <f aca="true" t="shared" si="45" ref="C123:AG123">IF(C113=0,0,C118/C113)</f>
        <v>80.61397746222649</v>
      </c>
      <c r="D123" s="24">
        <f t="shared" si="45"/>
        <v>463.45636509207367</v>
      </c>
      <c r="E123" s="24">
        <f t="shared" si="45"/>
        <v>0</v>
      </c>
      <c r="F123" s="24">
        <f t="shared" si="45"/>
        <v>0</v>
      </c>
      <c r="G123" s="24">
        <f t="shared" si="45"/>
        <v>565.6047516198704</v>
      </c>
      <c r="H123" s="24">
        <f t="shared" si="45"/>
        <v>588.0526653821452</v>
      </c>
      <c r="I123" s="24">
        <f t="shared" si="45"/>
        <v>785.247</v>
      </c>
      <c r="J123" s="24">
        <f t="shared" si="45"/>
        <v>694.6200527704485</v>
      </c>
      <c r="K123" s="24">
        <f t="shared" si="45"/>
        <v>235.2941176470588</v>
      </c>
      <c r="L123" s="24">
        <f t="shared" si="45"/>
        <v>570.7188324794287</v>
      </c>
      <c r="M123" s="24">
        <f t="shared" si="45"/>
        <v>693.9602102102102</v>
      </c>
      <c r="N123" s="24">
        <f t="shared" si="45"/>
        <v>39</v>
      </c>
      <c r="O123" s="24">
        <f t="shared" si="45"/>
        <v>386.16</v>
      </c>
      <c r="P123" s="24">
        <f t="shared" si="45"/>
        <v>546</v>
      </c>
      <c r="Q123" s="24">
        <f t="shared" si="45"/>
        <v>284.6511627906977</v>
      </c>
      <c r="R123" s="24">
        <f t="shared" si="45"/>
        <v>31.31025641025641</v>
      </c>
      <c r="S123" s="24">
        <f t="shared" si="45"/>
        <v>0</v>
      </c>
      <c r="T123" s="24">
        <f t="shared" si="45"/>
        <v>462.3893687707641</v>
      </c>
      <c r="U123" s="24">
        <f t="shared" si="45"/>
        <v>0</v>
      </c>
      <c r="V123" s="24">
        <f t="shared" si="45"/>
        <v>0</v>
      </c>
      <c r="W123" s="24">
        <f t="shared" si="45"/>
        <v>63.73</v>
      </c>
      <c r="X123" s="24">
        <f t="shared" si="45"/>
        <v>0</v>
      </c>
      <c r="Y123" s="24">
        <f t="shared" si="45"/>
        <v>0.08261405672009864</v>
      </c>
      <c r="Z123" s="24">
        <f t="shared" si="45"/>
        <v>777.3331125827815</v>
      </c>
      <c r="AA123" s="24">
        <f t="shared" si="45"/>
        <v>9000</v>
      </c>
      <c r="AB123" s="24">
        <f t="shared" si="45"/>
        <v>0</v>
      </c>
      <c r="AC123" s="24">
        <f t="shared" si="45"/>
        <v>875.58</v>
      </c>
      <c r="AD123" s="24">
        <f t="shared" si="45"/>
        <v>0</v>
      </c>
      <c r="AE123" s="24">
        <f t="shared" si="45"/>
        <v>255.31914893617022</v>
      </c>
      <c r="AF123" s="24">
        <f t="shared" si="45"/>
        <v>552.4168292682926</v>
      </c>
      <c r="AG123" s="58">
        <f t="shared" si="45"/>
        <v>0</v>
      </c>
    </row>
    <row r="124" spans="1:33" ht="12.75">
      <c r="A124" s="43" t="s">
        <v>204</v>
      </c>
      <c r="B124" s="24">
        <f>IF(B114=0,0,B119/B114)</f>
        <v>0</v>
      </c>
      <c r="C124" s="24">
        <f aca="true" t="shared" si="46" ref="C124:AG124">IF(C114=0,0,C119/C114)</f>
        <v>134.90714285714284</v>
      </c>
      <c r="D124" s="24">
        <f t="shared" si="46"/>
        <v>1743.6068855084068</v>
      </c>
      <c r="E124" s="24">
        <f t="shared" si="46"/>
        <v>0</v>
      </c>
      <c r="F124" s="24">
        <f t="shared" si="46"/>
        <v>0</v>
      </c>
      <c r="G124" s="24">
        <f t="shared" si="46"/>
        <v>0</v>
      </c>
      <c r="H124" s="24">
        <f t="shared" si="46"/>
        <v>0</v>
      </c>
      <c r="I124" s="24">
        <f t="shared" si="46"/>
        <v>783.6</v>
      </c>
      <c r="J124" s="24">
        <f t="shared" si="46"/>
        <v>1084.1855760773967</v>
      </c>
      <c r="K124" s="24">
        <f t="shared" si="46"/>
        <v>804</v>
      </c>
      <c r="L124" s="24">
        <f t="shared" si="46"/>
        <v>841.7384268742319</v>
      </c>
      <c r="M124" s="24">
        <f t="shared" si="46"/>
        <v>1035.5998498498498</v>
      </c>
      <c r="N124" s="24">
        <f t="shared" si="46"/>
        <v>65.6411238825032</v>
      </c>
      <c r="O124" s="24">
        <f t="shared" si="46"/>
        <v>888.6</v>
      </c>
      <c r="P124" s="24">
        <f t="shared" si="46"/>
        <v>1118.6400877834674</v>
      </c>
      <c r="Q124" s="24">
        <f t="shared" si="46"/>
        <v>295.8139534883721</v>
      </c>
      <c r="R124" s="24">
        <f t="shared" si="46"/>
        <v>13.7</v>
      </c>
      <c r="S124" s="24">
        <f t="shared" si="46"/>
        <v>0</v>
      </c>
      <c r="T124" s="24">
        <f t="shared" si="46"/>
        <v>64.86</v>
      </c>
      <c r="U124" s="24">
        <f t="shared" si="46"/>
        <v>0</v>
      </c>
      <c r="V124" s="24">
        <f t="shared" si="46"/>
        <v>0</v>
      </c>
      <c r="W124" s="24">
        <f t="shared" si="46"/>
        <v>50.66</v>
      </c>
      <c r="X124" s="24">
        <f t="shared" si="46"/>
        <v>0</v>
      </c>
      <c r="Y124" s="24">
        <f t="shared" si="46"/>
        <v>0.10110974106041924</v>
      </c>
      <c r="Z124" s="24">
        <f t="shared" si="46"/>
        <v>830.0645695364238</v>
      </c>
      <c r="AA124" s="24">
        <f t="shared" si="46"/>
        <v>0</v>
      </c>
      <c r="AB124" s="24">
        <f t="shared" si="46"/>
        <v>0</v>
      </c>
      <c r="AC124" s="24">
        <f t="shared" si="46"/>
        <v>939.6</v>
      </c>
      <c r="AD124" s="24">
        <f t="shared" si="46"/>
        <v>0</v>
      </c>
      <c r="AE124" s="24">
        <f t="shared" si="46"/>
        <v>660.5770212765957</v>
      </c>
      <c r="AF124" s="24">
        <f t="shared" si="46"/>
        <v>730.0109756097561</v>
      </c>
      <c r="AG124" s="58">
        <f t="shared" si="46"/>
        <v>0</v>
      </c>
    </row>
    <row r="125" spans="1:33" ht="25.5">
      <c r="A125" s="36" t="s">
        <v>207</v>
      </c>
      <c r="B125" s="25">
        <f>+B120*B111</f>
        <v>0</v>
      </c>
      <c r="C125" s="25">
        <f aca="true" t="shared" si="47" ref="C125:AG125">+C120*C111</f>
        <v>129782244.26805297</v>
      </c>
      <c r="D125" s="25">
        <f t="shared" si="47"/>
        <v>3493718.0000000005</v>
      </c>
      <c r="E125" s="25">
        <f t="shared" si="47"/>
        <v>0</v>
      </c>
      <c r="F125" s="25">
        <f t="shared" si="47"/>
        <v>0</v>
      </c>
      <c r="G125" s="25">
        <f t="shared" si="47"/>
        <v>8935000</v>
      </c>
      <c r="H125" s="25">
        <f t="shared" si="47"/>
        <v>2284354.9999999995</v>
      </c>
      <c r="I125" s="25">
        <f t="shared" si="47"/>
        <v>5140974</v>
      </c>
      <c r="J125" s="25">
        <f t="shared" si="47"/>
        <v>10302181.403693931</v>
      </c>
      <c r="K125" s="25">
        <f t="shared" si="47"/>
        <v>5404040</v>
      </c>
      <c r="L125" s="25">
        <f t="shared" si="47"/>
        <v>23461500.353182934</v>
      </c>
      <c r="M125" s="25">
        <f t="shared" si="47"/>
        <v>4043792</v>
      </c>
      <c r="N125" s="25">
        <f t="shared" si="47"/>
        <v>890157</v>
      </c>
      <c r="O125" s="25">
        <f t="shared" si="47"/>
        <v>27358449.959999997</v>
      </c>
      <c r="P125" s="25">
        <f t="shared" si="47"/>
        <v>5567189</v>
      </c>
      <c r="Q125" s="25">
        <f t="shared" si="47"/>
        <v>2079000</v>
      </c>
      <c r="R125" s="25">
        <f t="shared" si="47"/>
        <v>184437.5769230769</v>
      </c>
      <c r="S125" s="25">
        <f t="shared" si="47"/>
        <v>0</v>
      </c>
      <c r="T125" s="25">
        <f t="shared" si="47"/>
        <v>1734873.4219269105</v>
      </c>
      <c r="U125" s="25">
        <f t="shared" si="47"/>
        <v>0</v>
      </c>
      <c r="V125" s="25">
        <f t="shared" si="47"/>
        <v>0</v>
      </c>
      <c r="W125" s="25">
        <f t="shared" si="47"/>
        <v>720439.9999999999</v>
      </c>
      <c r="X125" s="25">
        <f t="shared" si="47"/>
        <v>0</v>
      </c>
      <c r="Y125" s="25">
        <f t="shared" si="47"/>
        <v>271</v>
      </c>
      <c r="Z125" s="25">
        <f t="shared" si="47"/>
        <v>10123208</v>
      </c>
      <c r="AA125" s="25">
        <f t="shared" si="47"/>
        <v>134000</v>
      </c>
      <c r="AB125" s="25">
        <f t="shared" si="47"/>
        <v>0</v>
      </c>
      <c r="AC125" s="25">
        <f t="shared" si="47"/>
        <v>73593960</v>
      </c>
      <c r="AD125" s="25">
        <f t="shared" si="47"/>
        <v>0</v>
      </c>
      <c r="AE125" s="25">
        <f t="shared" si="47"/>
        <v>4813044</v>
      </c>
      <c r="AF125" s="25">
        <f t="shared" si="47"/>
        <v>10967059</v>
      </c>
      <c r="AG125" s="59">
        <f t="shared" si="47"/>
        <v>0</v>
      </c>
    </row>
    <row r="126" spans="1:33" ht="25.5">
      <c r="A126" s="34" t="s">
        <v>208</v>
      </c>
      <c r="B126" s="26">
        <v>0</v>
      </c>
      <c r="C126" s="26">
        <v>2194520</v>
      </c>
      <c r="D126" s="26">
        <v>3564104</v>
      </c>
      <c r="E126" s="26">
        <v>0</v>
      </c>
      <c r="F126" s="26">
        <v>0</v>
      </c>
      <c r="G126" s="26">
        <v>9018831</v>
      </c>
      <c r="H126" s="26">
        <v>0</v>
      </c>
      <c r="I126" s="26">
        <v>5140974</v>
      </c>
      <c r="J126" s="26">
        <v>5951980</v>
      </c>
      <c r="K126" s="26">
        <v>5404040</v>
      </c>
      <c r="L126" s="26">
        <v>15605000</v>
      </c>
      <c r="M126" s="26">
        <v>4092810</v>
      </c>
      <c r="N126" s="26">
        <v>10681884</v>
      </c>
      <c r="O126" s="26">
        <v>12993027</v>
      </c>
      <c r="P126" s="26">
        <v>5771806</v>
      </c>
      <c r="Q126" s="26">
        <v>2079000</v>
      </c>
      <c r="R126" s="26">
        <v>76712</v>
      </c>
      <c r="S126" s="26">
        <v>9510733</v>
      </c>
      <c r="T126" s="26">
        <v>7236903</v>
      </c>
      <c r="U126" s="26">
        <v>0</v>
      </c>
      <c r="V126" s="26">
        <v>0</v>
      </c>
      <c r="W126" s="26">
        <v>720440</v>
      </c>
      <c r="X126" s="26">
        <v>20340274</v>
      </c>
      <c r="Y126" s="26">
        <v>0</v>
      </c>
      <c r="Z126" s="26">
        <v>10124000</v>
      </c>
      <c r="AA126" s="26">
        <v>0</v>
      </c>
      <c r="AB126" s="26">
        <v>0</v>
      </c>
      <c r="AC126" s="26">
        <v>0</v>
      </c>
      <c r="AD126" s="26">
        <v>0</v>
      </c>
      <c r="AE126" s="26">
        <v>11785950</v>
      </c>
      <c r="AF126" s="26">
        <v>10967059</v>
      </c>
      <c r="AG126" s="60">
        <v>0</v>
      </c>
    </row>
    <row r="127" spans="1:33" ht="12.75">
      <c r="A127" s="41" t="s">
        <v>209</v>
      </c>
      <c r="B127" s="11">
        <v>72127000</v>
      </c>
      <c r="C127" s="11">
        <v>65874000</v>
      </c>
      <c r="D127" s="11">
        <v>20705000</v>
      </c>
      <c r="E127" s="11">
        <v>55361000</v>
      </c>
      <c r="F127" s="11">
        <v>11904000</v>
      </c>
      <c r="G127" s="11">
        <v>32468000</v>
      </c>
      <c r="H127" s="11">
        <v>12477000</v>
      </c>
      <c r="I127" s="11">
        <v>20014000</v>
      </c>
      <c r="J127" s="11">
        <v>13175000</v>
      </c>
      <c r="K127" s="11">
        <v>12489000</v>
      </c>
      <c r="L127" s="11">
        <v>32116000</v>
      </c>
      <c r="M127" s="11">
        <v>17705000</v>
      </c>
      <c r="N127" s="11">
        <v>29319000</v>
      </c>
      <c r="O127" s="11">
        <v>34322000</v>
      </c>
      <c r="P127" s="11">
        <v>11941000</v>
      </c>
      <c r="Q127" s="11">
        <v>14691000</v>
      </c>
      <c r="R127" s="11">
        <v>14630000</v>
      </c>
      <c r="S127" s="11">
        <v>20108000</v>
      </c>
      <c r="T127" s="11">
        <v>35680000</v>
      </c>
      <c r="U127" s="11">
        <v>27054000</v>
      </c>
      <c r="V127" s="11">
        <v>9959000</v>
      </c>
      <c r="W127" s="11">
        <v>46950000</v>
      </c>
      <c r="X127" s="11">
        <v>52652000</v>
      </c>
      <c r="Y127" s="11">
        <v>15852000</v>
      </c>
      <c r="Z127" s="11">
        <v>25422000</v>
      </c>
      <c r="AA127" s="11">
        <v>14659000</v>
      </c>
      <c r="AB127" s="11">
        <v>42890000</v>
      </c>
      <c r="AC127" s="11">
        <v>146493000</v>
      </c>
      <c r="AD127" s="11">
        <v>44948000</v>
      </c>
      <c r="AE127" s="11">
        <v>28704000</v>
      </c>
      <c r="AF127" s="11">
        <v>63719000</v>
      </c>
      <c r="AG127" s="45">
        <v>87442000</v>
      </c>
    </row>
    <row r="128" spans="1:33" ht="12.75">
      <c r="A128" s="61" t="s">
        <v>210</v>
      </c>
      <c r="B128" s="62" t="str">
        <f>IF(B11&gt;0,"Funded","Unfunded")</f>
        <v>Unfunded</v>
      </c>
      <c r="C128" s="62" t="str">
        <f aca="true" t="shared" si="48" ref="C128:AG128">IF(C11&gt;0,"Funded","Unfunded")</f>
        <v>Funded</v>
      </c>
      <c r="D128" s="62" t="str">
        <f t="shared" si="48"/>
        <v>Unfunded</v>
      </c>
      <c r="E128" s="62" t="str">
        <f t="shared" si="48"/>
        <v>Funded</v>
      </c>
      <c r="F128" s="62" t="str">
        <f t="shared" si="48"/>
        <v>Funded</v>
      </c>
      <c r="G128" s="62" t="str">
        <f t="shared" si="48"/>
        <v>Funded</v>
      </c>
      <c r="H128" s="62" t="str">
        <f t="shared" si="48"/>
        <v>Funded</v>
      </c>
      <c r="I128" s="62" t="str">
        <f t="shared" si="48"/>
        <v>Funded</v>
      </c>
      <c r="J128" s="62" t="str">
        <f t="shared" si="48"/>
        <v>Unfunded</v>
      </c>
      <c r="K128" s="62" t="str">
        <f t="shared" si="48"/>
        <v>Funded</v>
      </c>
      <c r="L128" s="62" t="str">
        <f t="shared" si="48"/>
        <v>Funded</v>
      </c>
      <c r="M128" s="62" t="str">
        <f t="shared" si="48"/>
        <v>Unfunded</v>
      </c>
      <c r="N128" s="62" t="str">
        <f t="shared" si="48"/>
        <v>Funded</v>
      </c>
      <c r="O128" s="62" t="str">
        <f t="shared" si="48"/>
        <v>Funded</v>
      </c>
      <c r="P128" s="62" t="str">
        <f t="shared" si="48"/>
        <v>Unfunded</v>
      </c>
      <c r="Q128" s="62" t="str">
        <f t="shared" si="48"/>
        <v>Funded</v>
      </c>
      <c r="R128" s="62" t="str">
        <f t="shared" si="48"/>
        <v>Unfunded</v>
      </c>
      <c r="S128" s="62" t="str">
        <f t="shared" si="48"/>
        <v>Unfunded</v>
      </c>
      <c r="T128" s="62" t="str">
        <f t="shared" si="48"/>
        <v>Funded</v>
      </c>
      <c r="U128" s="62" t="str">
        <f t="shared" si="48"/>
        <v>Funded</v>
      </c>
      <c r="V128" s="62" t="str">
        <f t="shared" si="48"/>
        <v>Unfunded</v>
      </c>
      <c r="W128" s="62" t="str">
        <f t="shared" si="48"/>
        <v>Funded</v>
      </c>
      <c r="X128" s="62" t="str">
        <f t="shared" si="48"/>
        <v>Unfunded</v>
      </c>
      <c r="Y128" s="62" t="str">
        <f t="shared" si="48"/>
        <v>Funded</v>
      </c>
      <c r="Z128" s="62" t="str">
        <f t="shared" si="48"/>
        <v>Unfunded</v>
      </c>
      <c r="AA128" s="62" t="str">
        <f t="shared" si="48"/>
        <v>Unfunded</v>
      </c>
      <c r="AB128" s="62" t="str">
        <f t="shared" si="48"/>
        <v>Unfunded</v>
      </c>
      <c r="AC128" s="62" t="str">
        <f t="shared" si="48"/>
        <v>Funded</v>
      </c>
      <c r="AD128" s="62" t="str">
        <f t="shared" si="48"/>
        <v>Unfunded</v>
      </c>
      <c r="AE128" s="62" t="str">
        <f t="shared" si="48"/>
        <v>Unfunded</v>
      </c>
      <c r="AF128" s="62" t="str">
        <f t="shared" si="48"/>
        <v>Funded</v>
      </c>
      <c r="AG128" s="63" t="str">
        <f t="shared" si="48"/>
        <v>Funded</v>
      </c>
    </row>
    <row r="129" spans="1:33" ht="12.75" hidden="1">
      <c r="A129" s="1" t="s">
        <v>211</v>
      </c>
      <c r="B129" s="12">
        <v>23018654</v>
      </c>
      <c r="C129" s="12">
        <v>86056540</v>
      </c>
      <c r="D129" s="12">
        <v>203421648</v>
      </c>
      <c r="E129" s="12">
        <v>500000</v>
      </c>
      <c r="F129" s="12">
        <v>32481288</v>
      </c>
      <c r="G129" s="12">
        <v>160570705</v>
      </c>
      <c r="H129" s="12">
        <v>17904863</v>
      </c>
      <c r="I129" s="12">
        <v>32358259</v>
      </c>
      <c r="J129" s="12">
        <v>22949000</v>
      </c>
      <c r="K129" s="12">
        <v>13498385</v>
      </c>
      <c r="L129" s="12">
        <v>19550280</v>
      </c>
      <c r="M129" s="12">
        <v>48006732</v>
      </c>
      <c r="N129" s="12">
        <v>41665017</v>
      </c>
      <c r="O129" s="12">
        <v>119276773</v>
      </c>
      <c r="P129" s="12">
        <v>21109672</v>
      </c>
      <c r="Q129" s="12">
        <v>15629000</v>
      </c>
      <c r="R129" s="12">
        <v>28097138</v>
      </c>
      <c r="S129" s="12">
        <v>71165711</v>
      </c>
      <c r="T129" s="12">
        <v>65475</v>
      </c>
      <c r="U129" s="12">
        <v>2776804</v>
      </c>
      <c r="V129" s="12">
        <v>5575452</v>
      </c>
      <c r="W129" s="12">
        <v>81039260</v>
      </c>
      <c r="X129" s="12">
        <v>345187464</v>
      </c>
      <c r="Y129" s="12">
        <v>11214708</v>
      </c>
      <c r="Z129" s="12">
        <v>74896008</v>
      </c>
      <c r="AA129" s="12">
        <v>28076112</v>
      </c>
      <c r="AB129" s="12">
        <v>12741912</v>
      </c>
      <c r="AC129" s="12">
        <v>1023419200</v>
      </c>
      <c r="AD129" s="12">
        <v>73063000</v>
      </c>
      <c r="AE129" s="12">
        <v>32410212</v>
      </c>
      <c r="AF129" s="12">
        <v>100095768</v>
      </c>
      <c r="AG129" s="12">
        <v>664080</v>
      </c>
    </row>
    <row r="130" spans="1:33" ht="12.75" hidden="1">
      <c r="A130" s="1" t="s">
        <v>212</v>
      </c>
      <c r="B130" s="12">
        <v>22805299</v>
      </c>
      <c r="C130" s="12">
        <v>92696190</v>
      </c>
      <c r="D130" s="12">
        <v>157494970</v>
      </c>
      <c r="E130" s="12">
        <v>60000</v>
      </c>
      <c r="F130" s="12">
        <v>26735991</v>
      </c>
      <c r="G130" s="12">
        <v>120055822</v>
      </c>
      <c r="H130" s="12">
        <v>15061853</v>
      </c>
      <c r="I130" s="12">
        <v>35321757</v>
      </c>
      <c r="J130" s="12">
        <v>24374361</v>
      </c>
      <c r="K130" s="12">
        <v>14267780</v>
      </c>
      <c r="L130" s="12">
        <v>825000</v>
      </c>
      <c r="M130" s="12">
        <v>28211667</v>
      </c>
      <c r="N130" s="12">
        <v>42633625</v>
      </c>
      <c r="O130" s="12">
        <v>98878709</v>
      </c>
      <c r="P130" s="12">
        <v>21260778</v>
      </c>
      <c r="Q130" s="12">
        <v>14621000</v>
      </c>
      <c r="R130" s="12">
        <v>18414121</v>
      </c>
      <c r="S130" s="12">
        <v>28819500</v>
      </c>
      <c r="T130" s="12">
        <v>64942</v>
      </c>
      <c r="U130" s="12">
        <v>158000</v>
      </c>
      <c r="V130" s="12">
        <v>5049507</v>
      </c>
      <c r="W130" s="12">
        <v>88436311</v>
      </c>
      <c r="X130" s="12">
        <v>339842040</v>
      </c>
      <c r="Y130" s="12">
        <v>8639665</v>
      </c>
      <c r="Z130" s="12">
        <v>54105000</v>
      </c>
      <c r="AA130" s="12">
        <v>33062212</v>
      </c>
      <c r="AB130" s="12">
        <v>44071</v>
      </c>
      <c r="AC130" s="12">
        <v>1142019209</v>
      </c>
      <c r="AD130" s="12">
        <v>55481713</v>
      </c>
      <c r="AE130" s="12">
        <v>31130841</v>
      </c>
      <c r="AF130" s="12">
        <v>96706840</v>
      </c>
      <c r="AG130" s="12">
        <v>631600</v>
      </c>
    </row>
    <row r="131" spans="1:33" ht="12.75" hidden="1">
      <c r="A131" s="1" t="s">
        <v>213</v>
      </c>
      <c r="B131" s="12">
        <v>1234176</v>
      </c>
      <c r="C131" s="12">
        <v>31446375</v>
      </c>
      <c r="D131" s="12">
        <v>47160385</v>
      </c>
      <c r="E131" s="12">
        <v>3622200</v>
      </c>
      <c r="F131" s="12">
        <v>5750219</v>
      </c>
      <c r="G131" s="12">
        <v>40022178</v>
      </c>
      <c r="H131" s="12">
        <v>2842887</v>
      </c>
      <c r="I131" s="12">
        <v>3259033</v>
      </c>
      <c r="J131" s="12">
        <v>5204000</v>
      </c>
      <c r="K131" s="12">
        <v>2044600</v>
      </c>
      <c r="L131" s="12">
        <v>18825280</v>
      </c>
      <c r="M131" s="12">
        <v>21595250</v>
      </c>
      <c r="N131" s="12">
        <v>4075301</v>
      </c>
      <c r="O131" s="12">
        <v>26733477</v>
      </c>
      <c r="P131" s="12">
        <v>1239306</v>
      </c>
      <c r="Q131" s="12">
        <v>51000</v>
      </c>
      <c r="R131" s="12">
        <v>12792611</v>
      </c>
      <c r="S131" s="12">
        <v>15694599</v>
      </c>
      <c r="T131" s="12">
        <v>903</v>
      </c>
      <c r="U131" s="12">
        <v>23219614</v>
      </c>
      <c r="V131" s="12">
        <v>2464092</v>
      </c>
      <c r="W131" s="12">
        <v>9134131</v>
      </c>
      <c r="X131" s="12">
        <v>12347750</v>
      </c>
      <c r="Y131" s="12">
        <v>2107651</v>
      </c>
      <c r="Z131" s="12">
        <v>1635000</v>
      </c>
      <c r="AA131" s="12">
        <v>5844757</v>
      </c>
      <c r="AB131" s="12">
        <v>22044133</v>
      </c>
      <c r="AC131" s="12">
        <v>73538263</v>
      </c>
      <c r="AD131" s="12">
        <v>6331285</v>
      </c>
      <c r="AE131" s="12">
        <v>7479353</v>
      </c>
      <c r="AF131" s="12">
        <v>11478821</v>
      </c>
      <c r="AG131" s="12">
        <v>24500</v>
      </c>
    </row>
    <row r="132" spans="1:33" ht="12.75" hidden="1">
      <c r="A132" s="1" t="s">
        <v>214</v>
      </c>
      <c r="B132" s="12">
        <v>3515094</v>
      </c>
      <c r="C132" s="12">
        <v>70007845</v>
      </c>
      <c r="D132" s="12">
        <v>0</v>
      </c>
      <c r="E132" s="12">
        <v>15000000</v>
      </c>
      <c r="F132" s="12">
        <v>17856004</v>
      </c>
      <c r="G132" s="12">
        <v>8639734</v>
      </c>
      <c r="H132" s="12">
        <v>4252000</v>
      </c>
      <c r="I132" s="12">
        <v>4167403</v>
      </c>
      <c r="J132" s="12">
        <v>-2131000</v>
      </c>
      <c r="K132" s="12">
        <v>4753170</v>
      </c>
      <c r="L132" s="12">
        <v>41916361</v>
      </c>
      <c r="M132" s="12">
        <v>-23753947</v>
      </c>
      <c r="N132" s="12">
        <v>3500000</v>
      </c>
      <c r="O132" s="12">
        <v>11007520</v>
      </c>
      <c r="P132" s="12">
        <v>0</v>
      </c>
      <c r="Q132" s="12">
        <v>1000000</v>
      </c>
      <c r="R132" s="12">
        <v>-662000</v>
      </c>
      <c r="S132" s="12">
        <v>250000</v>
      </c>
      <c r="T132" s="12">
        <v>31568000</v>
      </c>
      <c r="U132" s="12">
        <v>9847486</v>
      </c>
      <c r="V132" s="12">
        <v>0</v>
      </c>
      <c r="W132" s="12">
        <v>7175000</v>
      </c>
      <c r="X132" s="12">
        <v>22743736</v>
      </c>
      <c r="Y132" s="12">
        <v>773084</v>
      </c>
      <c r="Z132" s="12">
        <v>-213427000</v>
      </c>
      <c r="AA132" s="12">
        <v>0</v>
      </c>
      <c r="AB132" s="12">
        <v>7835027</v>
      </c>
      <c r="AC132" s="12">
        <v>130651342</v>
      </c>
      <c r="AD132" s="12">
        <v>0</v>
      </c>
      <c r="AE132" s="12">
        <v>0</v>
      </c>
      <c r="AF132" s="12">
        <v>44267294</v>
      </c>
      <c r="AG132" s="12">
        <v>48253870</v>
      </c>
    </row>
    <row r="133" spans="1:33" ht="12.75" hidden="1">
      <c r="A133" s="1" t="s">
        <v>215</v>
      </c>
      <c r="B133" s="12">
        <v>35106484</v>
      </c>
      <c r="C133" s="12">
        <v>28057797</v>
      </c>
      <c r="D133" s="12">
        <v>0</v>
      </c>
      <c r="E133" s="12">
        <v>4860000</v>
      </c>
      <c r="F133" s="12">
        <v>8500000</v>
      </c>
      <c r="G133" s="12">
        <v>15285013</v>
      </c>
      <c r="H133" s="12">
        <v>9898000</v>
      </c>
      <c r="I133" s="12">
        <v>0</v>
      </c>
      <c r="J133" s="12">
        <v>12803000</v>
      </c>
      <c r="K133" s="12">
        <v>6411680</v>
      </c>
      <c r="L133" s="12">
        <v>4684079</v>
      </c>
      <c r="M133" s="12">
        <v>12060863</v>
      </c>
      <c r="N133" s="12">
        <v>2750000</v>
      </c>
      <c r="O133" s="12">
        <v>9958800</v>
      </c>
      <c r="P133" s="12">
        <v>0</v>
      </c>
      <c r="Q133" s="12">
        <v>18125000</v>
      </c>
      <c r="R133" s="12">
        <v>10611450</v>
      </c>
      <c r="S133" s="12">
        <v>15034000</v>
      </c>
      <c r="T133" s="12">
        <v>8000000</v>
      </c>
      <c r="U133" s="12">
        <v>5142192</v>
      </c>
      <c r="V133" s="12">
        <v>0</v>
      </c>
      <c r="W133" s="12">
        <v>7032000</v>
      </c>
      <c r="X133" s="12">
        <v>50431515</v>
      </c>
      <c r="Y133" s="12">
        <v>5386700</v>
      </c>
      <c r="Z133" s="12">
        <v>17649000</v>
      </c>
      <c r="AA133" s="12">
        <v>0</v>
      </c>
      <c r="AB133" s="12">
        <v>13680114</v>
      </c>
      <c r="AC133" s="12">
        <v>140815758</v>
      </c>
      <c r="AD133" s="12">
        <v>0</v>
      </c>
      <c r="AE133" s="12">
        <v>0</v>
      </c>
      <c r="AF133" s="12">
        <v>1320000</v>
      </c>
      <c r="AG133" s="12">
        <v>1778441</v>
      </c>
    </row>
    <row r="134" spans="1:33" ht="12.75" hidden="1">
      <c r="A134" s="1" t="s">
        <v>216</v>
      </c>
      <c r="B134" s="12">
        <v>22652482</v>
      </c>
      <c r="C134" s="12">
        <v>21545357</v>
      </c>
      <c r="D134" s="12">
        <v>0</v>
      </c>
      <c r="E134" s="12">
        <v>0</v>
      </c>
      <c r="F134" s="12">
        <v>2008332</v>
      </c>
      <c r="G134" s="12">
        <v>87128985</v>
      </c>
      <c r="H134" s="12">
        <v>7296000</v>
      </c>
      <c r="I134" s="12">
        <v>10901285</v>
      </c>
      <c r="J134" s="12">
        <v>6628000</v>
      </c>
      <c r="K134" s="12">
        <v>3026551</v>
      </c>
      <c r="L134" s="12">
        <v>0</v>
      </c>
      <c r="M134" s="12">
        <v>1360964</v>
      </c>
      <c r="N134" s="12">
        <v>29000000</v>
      </c>
      <c r="O134" s="12">
        <v>10747852</v>
      </c>
      <c r="P134" s="12">
        <v>0</v>
      </c>
      <c r="Q134" s="12">
        <v>21000000</v>
      </c>
      <c r="R134" s="12">
        <v>0</v>
      </c>
      <c r="S134" s="12">
        <v>0</v>
      </c>
      <c r="T134" s="12">
        <v>53000000</v>
      </c>
      <c r="U134" s="12">
        <v>0</v>
      </c>
      <c r="V134" s="12">
        <v>0</v>
      </c>
      <c r="W134" s="12">
        <v>54987000</v>
      </c>
      <c r="X134" s="12">
        <v>22167375</v>
      </c>
      <c r="Y134" s="12">
        <v>20966374</v>
      </c>
      <c r="Z134" s="12">
        <v>1085000</v>
      </c>
      <c r="AA134" s="12">
        <v>0</v>
      </c>
      <c r="AB134" s="12">
        <v>1814676</v>
      </c>
      <c r="AC134" s="12">
        <v>158341585</v>
      </c>
      <c r="AD134" s="12">
        <v>0</v>
      </c>
      <c r="AE134" s="12">
        <v>0</v>
      </c>
      <c r="AF134" s="12">
        <v>19200893</v>
      </c>
      <c r="AG134" s="12">
        <v>0</v>
      </c>
    </row>
    <row r="135" spans="1:33" ht="12.75" hidden="1">
      <c r="A135" s="1" t="s">
        <v>217</v>
      </c>
      <c r="B135" s="12">
        <v>411786</v>
      </c>
      <c r="C135" s="12">
        <v>10291830</v>
      </c>
      <c r="D135" s="12">
        <v>0</v>
      </c>
      <c r="E135" s="12">
        <v>1500000</v>
      </c>
      <c r="F135" s="12">
        <v>180000</v>
      </c>
      <c r="G135" s="12">
        <v>0</v>
      </c>
      <c r="H135" s="12">
        <v>0</v>
      </c>
      <c r="I135" s="12">
        <v>2493000</v>
      </c>
      <c r="J135" s="12">
        <v>3000</v>
      </c>
      <c r="K135" s="12">
        <v>112831</v>
      </c>
      <c r="L135" s="12">
        <v>1000000</v>
      </c>
      <c r="M135" s="12">
        <v>611604</v>
      </c>
      <c r="N135" s="12">
        <v>0</v>
      </c>
      <c r="O135" s="12">
        <v>7924000</v>
      </c>
      <c r="P135" s="12">
        <v>0</v>
      </c>
      <c r="Q135" s="12">
        <v>4500000</v>
      </c>
      <c r="R135" s="12">
        <v>2548710</v>
      </c>
      <c r="S135" s="12">
        <v>1800000</v>
      </c>
      <c r="T135" s="12">
        <v>4200000</v>
      </c>
      <c r="U135" s="12">
        <v>484697</v>
      </c>
      <c r="V135" s="12">
        <v>0</v>
      </c>
      <c r="W135" s="12">
        <v>0</v>
      </c>
      <c r="X135" s="12">
        <v>3715362</v>
      </c>
      <c r="Y135" s="12">
        <v>0</v>
      </c>
      <c r="Z135" s="12">
        <v>1224750</v>
      </c>
      <c r="AA135" s="12">
        <v>0</v>
      </c>
      <c r="AB135" s="12">
        <v>4608659</v>
      </c>
      <c r="AC135" s="12">
        <v>137255068</v>
      </c>
      <c r="AD135" s="12">
        <v>0</v>
      </c>
      <c r="AE135" s="12">
        <v>0</v>
      </c>
      <c r="AF135" s="12">
        <v>0</v>
      </c>
      <c r="AG135" s="12">
        <v>1300000</v>
      </c>
    </row>
    <row r="136" spans="1:33" ht="12.75" hidden="1">
      <c r="A136" s="1" t="s">
        <v>218</v>
      </c>
      <c r="B136" s="12">
        <v>0</v>
      </c>
      <c r="C136" s="12">
        <v>578803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4407</v>
      </c>
      <c r="N136" s="12">
        <v>3</v>
      </c>
      <c r="O136" s="12">
        <v>0</v>
      </c>
      <c r="P136" s="12">
        <v>0</v>
      </c>
      <c r="Q136" s="12">
        <v>0</v>
      </c>
      <c r="R136" s="12">
        <v>0</v>
      </c>
      <c r="S136" s="12">
        <v>100000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</row>
    <row r="137" spans="1:33" ht="12.75" hidden="1">
      <c r="A137" s="1" t="s">
        <v>219</v>
      </c>
      <c r="B137" s="12">
        <v>0</v>
      </c>
      <c r="C137" s="12">
        <v>0</v>
      </c>
      <c r="D137" s="12">
        <v>0</v>
      </c>
      <c r="E137" s="12">
        <v>9000000</v>
      </c>
      <c r="F137" s="12">
        <v>0</v>
      </c>
      <c r="G137" s="12">
        <v>3330000</v>
      </c>
      <c r="H137" s="12">
        <v>0</v>
      </c>
      <c r="I137" s="12">
        <v>0</v>
      </c>
      <c r="J137" s="12">
        <v>2960851</v>
      </c>
      <c r="K137" s="12">
        <v>12641</v>
      </c>
      <c r="L137" s="12">
        <v>8591000</v>
      </c>
      <c r="M137" s="12">
        <v>1059287</v>
      </c>
      <c r="N137" s="12">
        <v>0</v>
      </c>
      <c r="O137" s="12">
        <v>1027014</v>
      </c>
      <c r="P137" s="12">
        <v>11467382</v>
      </c>
      <c r="Q137" s="12">
        <v>0</v>
      </c>
      <c r="R137" s="12">
        <v>221041271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4700000</v>
      </c>
      <c r="Y137" s="12">
        <v>0</v>
      </c>
      <c r="Z137" s="12">
        <v>0</v>
      </c>
      <c r="AA137" s="12">
        <v>0</v>
      </c>
      <c r="AB137" s="12">
        <v>0</v>
      </c>
      <c r="AC137" s="12">
        <v>29660000</v>
      </c>
      <c r="AD137" s="12">
        <v>5500000</v>
      </c>
      <c r="AE137" s="12">
        <v>0</v>
      </c>
      <c r="AF137" s="12">
        <v>0</v>
      </c>
      <c r="AG137" s="12">
        <v>19178917</v>
      </c>
    </row>
    <row r="138" spans="1:33" ht="25.5" hidden="1">
      <c r="A138" s="1" t="s">
        <v>220</v>
      </c>
      <c r="B138" s="12">
        <v>43633345</v>
      </c>
      <c r="C138" s="12">
        <v>115883396</v>
      </c>
      <c r="D138" s="12">
        <v>137010108</v>
      </c>
      <c r="E138" s="12">
        <v>49170648</v>
      </c>
      <c r="F138" s="12">
        <v>36915228</v>
      </c>
      <c r="G138" s="12">
        <v>129659668</v>
      </c>
      <c r="H138" s="12">
        <v>22287762</v>
      </c>
      <c r="I138" s="12">
        <v>41143553</v>
      </c>
      <c r="J138" s="12">
        <v>25362000</v>
      </c>
      <c r="K138" s="12">
        <v>19243280</v>
      </c>
      <c r="L138" s="12">
        <v>44172488</v>
      </c>
      <c r="M138" s="12">
        <v>55649278</v>
      </c>
      <c r="N138" s="12">
        <v>50677378</v>
      </c>
      <c r="O138" s="12">
        <v>115819679</v>
      </c>
      <c r="P138" s="12">
        <v>28458377</v>
      </c>
      <c r="Q138" s="12">
        <v>34524836</v>
      </c>
      <c r="R138" s="12">
        <v>27546571</v>
      </c>
      <c r="S138" s="12">
        <v>50616810</v>
      </c>
      <c r="T138" s="12">
        <v>66105</v>
      </c>
      <c r="U138" s="12">
        <v>26833982</v>
      </c>
      <c r="V138" s="12">
        <v>11512270</v>
      </c>
      <c r="W138" s="12">
        <v>98521961</v>
      </c>
      <c r="X138" s="12">
        <v>317968116</v>
      </c>
      <c r="Y138" s="12">
        <v>17241691</v>
      </c>
      <c r="Z138" s="12">
        <v>87862000</v>
      </c>
      <c r="AA138" s="12">
        <v>33990900</v>
      </c>
      <c r="AB138" s="12">
        <v>38226209</v>
      </c>
      <c r="AC138" s="12">
        <v>849701597</v>
      </c>
      <c r="AD138" s="12">
        <v>61949005</v>
      </c>
      <c r="AE138" s="12">
        <v>64213920</v>
      </c>
      <c r="AF138" s="12">
        <v>121497134</v>
      </c>
      <c r="AG138" s="12">
        <v>95967140</v>
      </c>
    </row>
    <row r="139" spans="1:33" ht="12.75" hidden="1">
      <c r="A139" s="1" t="s">
        <v>221</v>
      </c>
      <c r="B139" s="12">
        <v>158850</v>
      </c>
      <c r="C139" s="12">
        <v>1484360</v>
      </c>
      <c r="D139" s="12">
        <v>2120000</v>
      </c>
      <c r="E139" s="12">
        <v>0</v>
      </c>
      <c r="F139" s="12">
        <v>2800335</v>
      </c>
      <c r="G139" s="12">
        <v>2245375</v>
      </c>
      <c r="H139" s="12">
        <v>0</v>
      </c>
      <c r="I139" s="12">
        <v>4867025</v>
      </c>
      <c r="J139" s="12">
        <v>1489000</v>
      </c>
      <c r="K139" s="12">
        <v>1913400</v>
      </c>
      <c r="L139" s="12">
        <v>0</v>
      </c>
      <c r="M139" s="12">
        <v>3174054</v>
      </c>
      <c r="N139" s="12">
        <v>3843777</v>
      </c>
      <c r="O139" s="12">
        <v>8217088</v>
      </c>
      <c r="P139" s="12">
        <v>225000</v>
      </c>
      <c r="Q139" s="12">
        <v>2992000</v>
      </c>
      <c r="R139" s="12">
        <v>15000000</v>
      </c>
      <c r="S139" s="12">
        <v>3500000</v>
      </c>
      <c r="T139" s="12">
        <v>8000</v>
      </c>
      <c r="U139" s="12">
        <v>0</v>
      </c>
      <c r="V139" s="12">
        <v>1938164</v>
      </c>
      <c r="W139" s="12">
        <v>10067448</v>
      </c>
      <c r="X139" s="12">
        <v>540000</v>
      </c>
      <c r="Y139" s="12">
        <v>3690136</v>
      </c>
      <c r="Z139" s="12">
        <v>11289000</v>
      </c>
      <c r="AA139" s="12">
        <v>8867000</v>
      </c>
      <c r="AB139" s="12">
        <v>0</v>
      </c>
      <c r="AC139" s="12">
        <v>122000000</v>
      </c>
      <c r="AD139" s="12">
        <v>6000000</v>
      </c>
      <c r="AE139" s="12">
        <v>54395986</v>
      </c>
      <c r="AF139" s="12">
        <v>0</v>
      </c>
      <c r="AG139" s="12">
        <v>3000</v>
      </c>
    </row>
    <row r="140" spans="1:33" ht="12.75" hidden="1">
      <c r="A140" s="1" t="s">
        <v>222</v>
      </c>
      <c r="B140" s="12">
        <v>44052127</v>
      </c>
      <c r="C140" s="12">
        <v>61123209</v>
      </c>
      <c r="D140" s="12">
        <v>41618967</v>
      </c>
      <c r="E140" s="12">
        <v>13947450</v>
      </c>
      <c r="F140" s="12">
        <v>9834099</v>
      </c>
      <c r="G140" s="12">
        <v>40339585</v>
      </c>
      <c r="H140" s="12">
        <v>9300495</v>
      </c>
      <c r="I140" s="12">
        <v>13219000</v>
      </c>
      <c r="J140" s="12">
        <v>34591000</v>
      </c>
      <c r="K140" s="12">
        <v>22287470</v>
      </c>
      <c r="L140" s="12">
        <v>37462743</v>
      </c>
      <c r="M140" s="12">
        <v>21743484</v>
      </c>
      <c r="N140" s="12">
        <v>25008501</v>
      </c>
      <c r="O140" s="12">
        <v>35618747</v>
      </c>
      <c r="P140" s="12">
        <v>9182530</v>
      </c>
      <c r="Q140" s="12">
        <v>7749300</v>
      </c>
      <c r="R140" s="12">
        <v>22405257</v>
      </c>
      <c r="S140" s="12">
        <v>23959000</v>
      </c>
      <c r="T140" s="12">
        <v>19519</v>
      </c>
      <c r="U140" s="12">
        <v>27370798</v>
      </c>
      <c r="V140" s="12">
        <v>6595165</v>
      </c>
      <c r="W140" s="12">
        <v>32356748</v>
      </c>
      <c r="X140" s="12">
        <v>85760856</v>
      </c>
      <c r="Y140" s="12">
        <v>10594654</v>
      </c>
      <c r="Z140" s="12">
        <v>37657000</v>
      </c>
      <c r="AA140" s="12">
        <v>12436901</v>
      </c>
      <c r="AB140" s="12">
        <v>17235529</v>
      </c>
      <c r="AC140" s="12">
        <v>356085871</v>
      </c>
      <c r="AD140" s="12">
        <v>13431995</v>
      </c>
      <c r="AE140" s="12">
        <v>22131294</v>
      </c>
      <c r="AF140" s="12">
        <v>57985600</v>
      </c>
      <c r="AG140" s="12">
        <v>19556850</v>
      </c>
    </row>
    <row r="141" spans="1:33" ht="12.75" hidden="1">
      <c r="A141" s="1" t="s">
        <v>223</v>
      </c>
      <c r="B141" s="12">
        <v>40</v>
      </c>
      <c r="C141" s="12">
        <v>40</v>
      </c>
      <c r="D141" s="12">
        <v>40</v>
      </c>
      <c r="E141" s="12">
        <v>40</v>
      </c>
      <c r="F141" s="12">
        <v>40</v>
      </c>
      <c r="G141" s="12">
        <v>40</v>
      </c>
      <c r="H141" s="12">
        <v>60</v>
      </c>
      <c r="I141" s="12">
        <v>40</v>
      </c>
      <c r="J141" s="12">
        <v>40</v>
      </c>
      <c r="K141" s="12">
        <v>80</v>
      </c>
      <c r="L141" s="12">
        <v>85</v>
      </c>
      <c r="M141" s="12">
        <v>40</v>
      </c>
      <c r="N141" s="12">
        <v>40</v>
      </c>
      <c r="O141" s="12">
        <v>36</v>
      </c>
      <c r="P141" s="12">
        <v>40</v>
      </c>
      <c r="Q141" s="12">
        <v>40</v>
      </c>
      <c r="R141" s="12">
        <v>40</v>
      </c>
      <c r="S141" s="12">
        <v>40</v>
      </c>
      <c r="T141" s="12">
        <v>40</v>
      </c>
      <c r="U141" s="12">
        <v>40</v>
      </c>
      <c r="V141" s="12">
        <v>40</v>
      </c>
      <c r="W141" s="12">
        <v>40</v>
      </c>
      <c r="X141" s="12">
        <v>0</v>
      </c>
      <c r="Y141" s="12">
        <v>40</v>
      </c>
      <c r="Z141" s="12">
        <v>40</v>
      </c>
      <c r="AA141" s="12">
        <v>40</v>
      </c>
      <c r="AB141" s="12">
        <v>40</v>
      </c>
      <c r="AC141" s="12">
        <v>40</v>
      </c>
      <c r="AD141" s="12">
        <v>40</v>
      </c>
      <c r="AE141" s="12">
        <v>40</v>
      </c>
      <c r="AF141" s="12">
        <v>40</v>
      </c>
      <c r="AG141" s="12">
        <v>40</v>
      </c>
    </row>
    <row r="142" spans="1:33" ht="12.75" hidden="1">
      <c r="A142" s="1" t="s">
        <v>224</v>
      </c>
      <c r="B142" s="12">
        <v>91146562</v>
      </c>
      <c r="C142" s="12">
        <v>173527821</v>
      </c>
      <c r="D142" s="12">
        <v>173020435</v>
      </c>
      <c r="E142" s="12">
        <v>70290970</v>
      </c>
      <c r="F142" s="12">
        <v>46295626</v>
      </c>
      <c r="G142" s="12">
        <v>137047747</v>
      </c>
      <c r="H142" s="12">
        <v>34956960</v>
      </c>
      <c r="I142" s="12">
        <v>53993090</v>
      </c>
      <c r="J142" s="12">
        <v>34631000</v>
      </c>
      <c r="K142" s="12">
        <v>36029580</v>
      </c>
      <c r="L142" s="12">
        <v>71625000</v>
      </c>
      <c r="M142" s="12">
        <v>61813771</v>
      </c>
      <c r="N142" s="12">
        <v>72236997</v>
      </c>
      <c r="O142" s="12">
        <v>148815522</v>
      </c>
      <c r="P142" s="12">
        <v>35076611</v>
      </c>
      <c r="Q142" s="12">
        <v>26355008</v>
      </c>
      <c r="R142" s="12">
        <v>36066129</v>
      </c>
      <c r="S142" s="12">
        <v>62938117</v>
      </c>
      <c r="T142" s="12">
        <v>6369795</v>
      </c>
      <c r="U142" s="12">
        <v>56062453</v>
      </c>
      <c r="V142" s="12">
        <v>19827213</v>
      </c>
      <c r="W142" s="12">
        <v>137902320</v>
      </c>
      <c r="X142" s="12">
        <v>369627872</v>
      </c>
      <c r="Y142" s="12">
        <v>24725406</v>
      </c>
      <c r="Z142" s="12">
        <v>106316208</v>
      </c>
      <c r="AA142" s="12">
        <v>45954977</v>
      </c>
      <c r="AB142" s="12">
        <v>72974000</v>
      </c>
      <c r="AC142" s="12">
        <v>1198854050</v>
      </c>
      <c r="AD142" s="12">
        <v>72188000</v>
      </c>
      <c r="AE142" s="12">
        <v>68494124</v>
      </c>
      <c r="AF142" s="12">
        <v>161939972</v>
      </c>
      <c r="AG142" s="12">
        <v>101516400</v>
      </c>
    </row>
    <row r="143" spans="1:33" ht="12.75" hidden="1">
      <c r="A143" s="1" t="s">
        <v>225</v>
      </c>
      <c r="B143" s="12">
        <v>10410670</v>
      </c>
      <c r="C143" s="12">
        <v>19767180</v>
      </c>
      <c r="D143" s="12">
        <v>24000000</v>
      </c>
      <c r="E143" s="12">
        <v>0</v>
      </c>
      <c r="F143" s="12">
        <v>6225214</v>
      </c>
      <c r="G143" s="12">
        <v>29918781</v>
      </c>
      <c r="H143" s="12">
        <v>2898000</v>
      </c>
      <c r="I143" s="12">
        <v>5146238</v>
      </c>
      <c r="J143" s="12">
        <v>9409361</v>
      </c>
      <c r="K143" s="12">
        <v>17215920</v>
      </c>
      <c r="L143" s="12">
        <v>0</v>
      </c>
      <c r="M143" s="12">
        <v>6196106</v>
      </c>
      <c r="N143" s="12">
        <v>4151512</v>
      </c>
      <c r="O143" s="12">
        <v>18397091</v>
      </c>
      <c r="P143" s="12">
        <v>4526502</v>
      </c>
      <c r="Q143" s="12">
        <v>4760000</v>
      </c>
      <c r="R143" s="12">
        <v>3322391</v>
      </c>
      <c r="S143" s="12">
        <v>6000000</v>
      </c>
      <c r="T143" s="12">
        <v>7245</v>
      </c>
      <c r="U143" s="12">
        <v>0</v>
      </c>
      <c r="V143" s="12">
        <v>808566</v>
      </c>
      <c r="W143" s="12">
        <v>12097473</v>
      </c>
      <c r="X143" s="12">
        <v>50823227</v>
      </c>
      <c r="Y143" s="12">
        <v>1050205</v>
      </c>
      <c r="Z143" s="12">
        <v>11997000</v>
      </c>
      <c r="AA143" s="12">
        <v>5494376</v>
      </c>
      <c r="AB143" s="12">
        <v>0</v>
      </c>
      <c r="AC143" s="12">
        <v>331241000</v>
      </c>
      <c r="AD143" s="12">
        <v>7500000</v>
      </c>
      <c r="AE143" s="12">
        <v>4269402</v>
      </c>
      <c r="AF143" s="12">
        <v>10038400</v>
      </c>
      <c r="AG143" s="12">
        <v>0</v>
      </c>
    </row>
    <row r="144" spans="1:33" ht="12.75" hidden="1">
      <c r="A144" s="1" t="s">
        <v>226</v>
      </c>
      <c r="B144" s="12">
        <v>5875392</v>
      </c>
      <c r="C144" s="12">
        <v>19185300</v>
      </c>
      <c r="D144" s="12">
        <v>17657219</v>
      </c>
      <c r="E144" s="12">
        <v>0</v>
      </c>
      <c r="F144" s="12">
        <v>6224756</v>
      </c>
      <c r="G144" s="12">
        <v>21858053</v>
      </c>
      <c r="H144" s="12">
        <v>2679000</v>
      </c>
      <c r="I144" s="12">
        <v>4507200</v>
      </c>
      <c r="J144" s="12">
        <v>3318000</v>
      </c>
      <c r="K144" s="12">
        <v>2010460</v>
      </c>
      <c r="L144" s="12">
        <v>0</v>
      </c>
      <c r="M144" s="12">
        <v>3879996</v>
      </c>
      <c r="N144" s="12">
        <v>3726648</v>
      </c>
      <c r="O144" s="12">
        <v>15320928</v>
      </c>
      <c r="P144" s="12">
        <v>3993222</v>
      </c>
      <c r="Q144" s="12">
        <v>4448091</v>
      </c>
      <c r="R144" s="12">
        <v>2355900</v>
      </c>
      <c r="S144" s="12">
        <v>7024997</v>
      </c>
      <c r="T144" s="12">
        <v>6258000</v>
      </c>
      <c r="U144" s="12">
        <v>0</v>
      </c>
      <c r="V144" s="12">
        <v>765687</v>
      </c>
      <c r="W144" s="12">
        <v>8794656</v>
      </c>
      <c r="X144" s="12">
        <v>42514752</v>
      </c>
      <c r="Y144" s="12">
        <v>641000</v>
      </c>
      <c r="Z144" s="12">
        <v>6144000</v>
      </c>
      <c r="AA144" s="12">
        <v>6897000</v>
      </c>
      <c r="AB144" s="12">
        <v>0</v>
      </c>
      <c r="AC144" s="12">
        <v>233300543</v>
      </c>
      <c r="AD144" s="12">
        <v>2500000</v>
      </c>
      <c r="AE144" s="12">
        <v>4293365</v>
      </c>
      <c r="AF144" s="12">
        <v>9551708</v>
      </c>
      <c r="AG144" s="12">
        <v>0</v>
      </c>
    </row>
    <row r="145" spans="1:33" ht="12.75" hidden="1">
      <c r="A145" s="1" t="s">
        <v>227</v>
      </c>
      <c r="B145" s="12">
        <v>5900800</v>
      </c>
      <c r="C145" s="12">
        <v>43340792</v>
      </c>
      <c r="D145" s="12">
        <v>86067202</v>
      </c>
      <c r="E145" s="12">
        <v>0</v>
      </c>
      <c r="F145" s="12">
        <v>9050312</v>
      </c>
      <c r="G145" s="12">
        <v>51866895</v>
      </c>
      <c r="H145" s="12">
        <v>4898452</v>
      </c>
      <c r="I145" s="12">
        <v>17888886</v>
      </c>
      <c r="J145" s="12">
        <v>7208000</v>
      </c>
      <c r="K145" s="12">
        <v>4672260</v>
      </c>
      <c r="L145" s="12">
        <v>0</v>
      </c>
      <c r="M145" s="12">
        <v>10177803</v>
      </c>
      <c r="N145" s="12">
        <v>19865099</v>
      </c>
      <c r="O145" s="12">
        <v>43767449</v>
      </c>
      <c r="P145" s="12">
        <v>7240298</v>
      </c>
      <c r="Q145" s="12">
        <v>5854000</v>
      </c>
      <c r="R145" s="12">
        <v>8563965</v>
      </c>
      <c r="S145" s="12">
        <v>13157000</v>
      </c>
      <c r="T145" s="12">
        <v>0</v>
      </c>
      <c r="U145" s="12">
        <v>0</v>
      </c>
      <c r="V145" s="12">
        <v>0</v>
      </c>
      <c r="W145" s="12">
        <v>54832284</v>
      </c>
      <c r="X145" s="12">
        <v>194082174</v>
      </c>
      <c r="Y145" s="12">
        <v>0</v>
      </c>
      <c r="Z145" s="12">
        <v>26470000</v>
      </c>
      <c r="AA145" s="12">
        <v>14972674</v>
      </c>
      <c r="AB145" s="12">
        <v>0</v>
      </c>
      <c r="AC145" s="12">
        <v>521312599</v>
      </c>
      <c r="AD145" s="12">
        <v>23941025</v>
      </c>
      <c r="AE145" s="12">
        <v>14168180</v>
      </c>
      <c r="AF145" s="12">
        <v>52730428</v>
      </c>
      <c r="AG145" s="12">
        <v>0</v>
      </c>
    </row>
    <row r="146" spans="1:33" ht="12.75" hidden="1">
      <c r="A146" s="1" t="s">
        <v>228</v>
      </c>
      <c r="B146" s="12">
        <v>5414600</v>
      </c>
      <c r="C146" s="12">
        <v>50767916</v>
      </c>
      <c r="D146" s="12">
        <v>69504322</v>
      </c>
      <c r="E146" s="12">
        <v>0</v>
      </c>
      <c r="F146" s="12">
        <v>8781510</v>
      </c>
      <c r="G146" s="12">
        <v>46699728</v>
      </c>
      <c r="H146" s="12">
        <v>5629367</v>
      </c>
      <c r="I146" s="12">
        <v>15519355</v>
      </c>
      <c r="J146" s="12">
        <v>6687000</v>
      </c>
      <c r="K146" s="12">
        <v>4013200</v>
      </c>
      <c r="L146" s="12">
        <v>0</v>
      </c>
      <c r="M146" s="12">
        <v>4399429</v>
      </c>
      <c r="N146" s="12">
        <v>18520139</v>
      </c>
      <c r="O146" s="12">
        <v>38621508</v>
      </c>
      <c r="P146" s="12">
        <v>6411587</v>
      </c>
      <c r="Q146" s="12">
        <v>3577999</v>
      </c>
      <c r="R146" s="12">
        <v>7863745</v>
      </c>
      <c r="S146" s="12">
        <v>13018680</v>
      </c>
      <c r="T146" s="12">
        <v>0</v>
      </c>
      <c r="U146" s="12">
        <v>0</v>
      </c>
      <c r="V146" s="12">
        <v>0</v>
      </c>
      <c r="W146" s="12">
        <v>54460387</v>
      </c>
      <c r="X146" s="12">
        <v>173675246</v>
      </c>
      <c r="Y146" s="12">
        <v>0</v>
      </c>
      <c r="Z146" s="12">
        <v>29133796</v>
      </c>
      <c r="AA146" s="12">
        <v>10371487</v>
      </c>
      <c r="AB146" s="12">
        <v>0</v>
      </c>
      <c r="AC146" s="12">
        <v>465905939</v>
      </c>
      <c r="AD146" s="12">
        <v>0</v>
      </c>
      <c r="AE146" s="12">
        <v>13215052</v>
      </c>
      <c r="AF146" s="12">
        <v>51188812</v>
      </c>
      <c r="AG146" s="12">
        <v>0</v>
      </c>
    </row>
    <row r="147" spans="1:33" ht="12.75" hidden="1">
      <c r="A147" s="1" t="s">
        <v>229</v>
      </c>
      <c r="B147" s="12">
        <v>5133200</v>
      </c>
      <c r="C147" s="12">
        <v>16062790</v>
      </c>
      <c r="D147" s="12">
        <v>28585047</v>
      </c>
      <c r="E147" s="12">
        <v>0</v>
      </c>
      <c r="F147" s="12">
        <v>6253482</v>
      </c>
      <c r="G147" s="12">
        <v>21788549</v>
      </c>
      <c r="H147" s="12">
        <v>3541000</v>
      </c>
      <c r="I147" s="12">
        <v>5715404</v>
      </c>
      <c r="J147" s="12">
        <v>2321000</v>
      </c>
      <c r="K147" s="12">
        <v>5483050</v>
      </c>
      <c r="L147" s="12">
        <v>0</v>
      </c>
      <c r="M147" s="12">
        <v>3431423</v>
      </c>
      <c r="N147" s="12">
        <v>8103173</v>
      </c>
      <c r="O147" s="12">
        <v>16902240</v>
      </c>
      <c r="P147" s="12">
        <v>3554778</v>
      </c>
      <c r="Q147" s="12">
        <v>2283000</v>
      </c>
      <c r="R147" s="12">
        <v>3667662</v>
      </c>
      <c r="S147" s="12">
        <v>5291000</v>
      </c>
      <c r="T147" s="12">
        <v>0</v>
      </c>
      <c r="U147" s="12">
        <v>0</v>
      </c>
      <c r="V147" s="12">
        <v>1622044</v>
      </c>
      <c r="W147" s="12">
        <v>10184513</v>
      </c>
      <c r="X147" s="12">
        <v>43412473</v>
      </c>
      <c r="Y147" s="12">
        <v>3602946</v>
      </c>
      <c r="Z147" s="12">
        <v>7754000</v>
      </c>
      <c r="AA147" s="12">
        <v>5736067</v>
      </c>
      <c r="AB147" s="12">
        <v>0</v>
      </c>
      <c r="AC147" s="12">
        <v>176627879</v>
      </c>
      <c r="AD147" s="12">
        <v>14041872</v>
      </c>
      <c r="AE147" s="12">
        <v>4882324</v>
      </c>
      <c r="AF147" s="12">
        <v>19539033</v>
      </c>
      <c r="AG147" s="12">
        <v>0</v>
      </c>
    </row>
    <row r="148" spans="1:33" ht="12.75" hidden="1">
      <c r="A148" s="1" t="s">
        <v>230</v>
      </c>
      <c r="B148" s="12">
        <v>4877450</v>
      </c>
      <c r="C148" s="12">
        <v>11836070</v>
      </c>
      <c r="D148" s="12">
        <v>26467637</v>
      </c>
      <c r="E148" s="12">
        <v>0</v>
      </c>
      <c r="F148" s="12">
        <v>6183741</v>
      </c>
      <c r="G148" s="12">
        <v>20703123</v>
      </c>
      <c r="H148" s="12">
        <v>3942688</v>
      </c>
      <c r="I148" s="12">
        <v>5166605</v>
      </c>
      <c r="J148" s="12">
        <v>2460000</v>
      </c>
      <c r="K148" s="12">
        <v>3717350</v>
      </c>
      <c r="L148" s="12">
        <v>0</v>
      </c>
      <c r="M148" s="12">
        <v>2116520</v>
      </c>
      <c r="N148" s="12">
        <v>7717305</v>
      </c>
      <c r="O148" s="12">
        <v>14791047</v>
      </c>
      <c r="P148" s="12">
        <v>3307229</v>
      </c>
      <c r="Q148" s="12">
        <v>1604872</v>
      </c>
      <c r="R148" s="12">
        <v>1758624</v>
      </c>
      <c r="S148" s="12">
        <v>7412800</v>
      </c>
      <c r="T148" s="12">
        <v>0</v>
      </c>
      <c r="U148" s="12">
        <v>0</v>
      </c>
      <c r="V148" s="12">
        <v>1454176</v>
      </c>
      <c r="W148" s="12">
        <v>8741132</v>
      </c>
      <c r="X148" s="12">
        <v>40389597</v>
      </c>
      <c r="Y148" s="12">
        <v>3162000</v>
      </c>
      <c r="Z148" s="12">
        <v>10410868</v>
      </c>
      <c r="AA148" s="12">
        <v>3735018</v>
      </c>
      <c r="AB148" s="12">
        <v>0</v>
      </c>
      <c r="AC148" s="12">
        <v>156162242</v>
      </c>
      <c r="AD148" s="12">
        <v>0</v>
      </c>
      <c r="AE148" s="12">
        <v>4453468</v>
      </c>
      <c r="AF148" s="12">
        <v>15773417</v>
      </c>
      <c r="AG148" s="12">
        <v>0</v>
      </c>
    </row>
    <row r="149" spans="1:33" ht="12.75" hidden="1">
      <c r="A149" s="1" t="s">
        <v>231</v>
      </c>
      <c r="B149" s="12">
        <v>22771333</v>
      </c>
      <c r="C149" s="12">
        <v>91705412</v>
      </c>
      <c r="D149" s="12">
        <v>155477404</v>
      </c>
      <c r="E149" s="12">
        <v>0</v>
      </c>
      <c r="F149" s="12">
        <v>24791817</v>
      </c>
      <c r="G149" s="12">
        <v>118797487</v>
      </c>
      <c r="H149" s="12">
        <v>14898741</v>
      </c>
      <c r="I149" s="12">
        <v>35144127</v>
      </c>
      <c r="J149" s="12">
        <v>23396361</v>
      </c>
      <c r="K149" s="12">
        <v>14167380</v>
      </c>
      <c r="L149" s="12">
        <v>0</v>
      </c>
      <c r="M149" s="12">
        <v>27590463</v>
      </c>
      <c r="N149" s="12">
        <v>42475286</v>
      </c>
      <c r="O149" s="12">
        <v>98379404</v>
      </c>
      <c r="P149" s="12">
        <v>20850104</v>
      </c>
      <c r="Q149" s="12">
        <v>14186000</v>
      </c>
      <c r="R149" s="12">
        <v>18101021</v>
      </c>
      <c r="S149" s="12">
        <v>28017000</v>
      </c>
      <c r="T149" s="12">
        <v>64852</v>
      </c>
      <c r="U149" s="12">
        <v>0</v>
      </c>
      <c r="V149" s="12">
        <v>5049507</v>
      </c>
      <c r="W149" s="12">
        <v>88177205</v>
      </c>
      <c r="X149" s="12">
        <v>333649716</v>
      </c>
      <c r="Y149" s="12">
        <v>8114307</v>
      </c>
      <c r="Z149" s="12">
        <v>53023000</v>
      </c>
      <c r="AA149" s="12">
        <v>33036212</v>
      </c>
      <c r="AB149" s="12">
        <v>0</v>
      </c>
      <c r="AC149" s="12">
        <v>1127544869</v>
      </c>
      <c r="AD149" s="12">
        <v>55268035</v>
      </c>
      <c r="AE149" s="12">
        <v>31085841</v>
      </c>
      <c r="AF149" s="12">
        <v>96626885</v>
      </c>
      <c r="AG149" s="12">
        <v>0</v>
      </c>
    </row>
    <row r="150" spans="1:33" ht="12.75" hidden="1">
      <c r="A150" s="1" t="s">
        <v>232</v>
      </c>
      <c r="B150" s="12">
        <v>17430192</v>
      </c>
      <c r="C150" s="12">
        <v>93841066</v>
      </c>
      <c r="D150" s="12">
        <v>131623852</v>
      </c>
      <c r="E150" s="12">
        <v>0</v>
      </c>
      <c r="F150" s="12">
        <v>27143255</v>
      </c>
      <c r="G150" s="12">
        <v>95952118</v>
      </c>
      <c r="H150" s="12">
        <v>16151055</v>
      </c>
      <c r="I150" s="12">
        <v>30847375</v>
      </c>
      <c r="J150" s="12">
        <v>15120000</v>
      </c>
      <c r="K150" s="12">
        <v>10876980</v>
      </c>
      <c r="L150" s="12">
        <v>0</v>
      </c>
      <c r="M150" s="12">
        <v>14591811</v>
      </c>
      <c r="N150" s="12">
        <v>39349625</v>
      </c>
      <c r="O150" s="12">
        <v>86709971</v>
      </c>
      <c r="P150" s="12">
        <v>18706795</v>
      </c>
      <c r="Q150" s="12">
        <v>9478877</v>
      </c>
      <c r="R150" s="12">
        <v>15014033</v>
      </c>
      <c r="S150" s="12">
        <v>36210477</v>
      </c>
      <c r="T150" s="12">
        <v>6294000</v>
      </c>
      <c r="U150" s="12">
        <v>20246000</v>
      </c>
      <c r="V150" s="12">
        <v>5887136</v>
      </c>
      <c r="W150" s="12">
        <v>82385144</v>
      </c>
      <c r="X150" s="12">
        <v>292196349</v>
      </c>
      <c r="Y150" s="12">
        <v>6961000</v>
      </c>
      <c r="Z150" s="12">
        <v>55808908</v>
      </c>
      <c r="AA150" s="12">
        <v>26135834</v>
      </c>
      <c r="AB150" s="12">
        <v>0</v>
      </c>
      <c r="AC150" s="12">
        <v>937286531</v>
      </c>
      <c r="AD150" s="12">
        <v>27740000</v>
      </c>
      <c r="AE150" s="12">
        <v>29299274</v>
      </c>
      <c r="AF150" s="12">
        <v>89654813</v>
      </c>
      <c r="AG150" s="12">
        <v>0</v>
      </c>
    </row>
    <row r="151" spans="1:33" ht="12.75" hidden="1">
      <c r="A151" s="1" t="s">
        <v>233</v>
      </c>
      <c r="B151" s="12">
        <v>78749480</v>
      </c>
      <c r="C151" s="12">
        <v>71587000</v>
      </c>
      <c r="D151" s="12">
        <v>29863000</v>
      </c>
      <c r="E151" s="12">
        <v>58815000</v>
      </c>
      <c r="F151" s="12">
        <v>12950000</v>
      </c>
      <c r="G151" s="12">
        <v>37621063</v>
      </c>
      <c r="H151" s="12">
        <v>16641490</v>
      </c>
      <c r="I151" s="12">
        <v>23692000</v>
      </c>
      <c r="J151" s="12">
        <v>16423000</v>
      </c>
      <c r="K151" s="12">
        <v>28984000</v>
      </c>
      <c r="L151" s="12">
        <v>53854216</v>
      </c>
      <c r="M151" s="12">
        <v>20785000</v>
      </c>
      <c r="N151" s="12">
        <v>33124000</v>
      </c>
      <c r="O151" s="12">
        <v>39306000</v>
      </c>
      <c r="P151" s="12">
        <v>15906000</v>
      </c>
      <c r="Q151" s="12">
        <v>17630000</v>
      </c>
      <c r="R151" s="12">
        <v>18416000</v>
      </c>
      <c r="S151" s="12">
        <v>24097000</v>
      </c>
      <c r="T151" s="12">
        <v>0</v>
      </c>
      <c r="U151" s="12">
        <v>30996666</v>
      </c>
      <c r="V151" s="12">
        <v>12532000</v>
      </c>
      <c r="W151" s="12">
        <v>47729000</v>
      </c>
      <c r="X151" s="12">
        <v>66550567</v>
      </c>
      <c r="Y151" s="12">
        <v>21799000</v>
      </c>
      <c r="Z151" s="12">
        <v>42493000</v>
      </c>
      <c r="AA151" s="12">
        <v>16161204</v>
      </c>
      <c r="AB151" s="12">
        <v>45664000</v>
      </c>
      <c r="AC151" s="12">
        <v>165146360</v>
      </c>
      <c r="AD151" s="12">
        <v>50802000</v>
      </c>
      <c r="AE151" s="12">
        <v>35112000</v>
      </c>
      <c r="AF151" s="12">
        <v>66931001</v>
      </c>
      <c r="AG151" s="12">
        <v>92592000</v>
      </c>
    </row>
    <row r="152" spans="1:33" ht="12.75" hidden="1">
      <c r="A152" s="1" t="s">
        <v>234</v>
      </c>
      <c r="B152" s="12">
        <v>70975000</v>
      </c>
      <c r="C152" s="12">
        <v>64015460</v>
      </c>
      <c r="D152" s="12">
        <v>20996000</v>
      </c>
      <c r="E152" s="12">
        <v>64114000</v>
      </c>
      <c r="F152" s="12">
        <v>13513000</v>
      </c>
      <c r="G152" s="12">
        <v>32358000</v>
      </c>
      <c r="H152" s="12">
        <v>16268000</v>
      </c>
      <c r="I152" s="12">
        <v>20322000</v>
      </c>
      <c r="J152" s="12">
        <v>0</v>
      </c>
      <c r="K152" s="12">
        <v>24149000</v>
      </c>
      <c r="L152" s="12">
        <v>52667000</v>
      </c>
      <c r="M152" s="12">
        <v>9500000</v>
      </c>
      <c r="N152" s="12">
        <v>29445250</v>
      </c>
      <c r="O152" s="12">
        <v>34885000</v>
      </c>
      <c r="P152" s="12">
        <v>13617000</v>
      </c>
      <c r="Q152" s="12">
        <v>15596131</v>
      </c>
      <c r="R152" s="12">
        <v>15631594</v>
      </c>
      <c r="S152" s="12">
        <v>22524140</v>
      </c>
      <c r="T152" s="12">
        <v>68004</v>
      </c>
      <c r="U152" s="12">
        <v>34284000</v>
      </c>
      <c r="V152" s="12">
        <v>13395124</v>
      </c>
      <c r="W152" s="12">
        <v>47441288</v>
      </c>
      <c r="X152" s="12">
        <v>51291000</v>
      </c>
      <c r="Y152" s="12">
        <v>16518000</v>
      </c>
      <c r="Z152" s="12">
        <v>0</v>
      </c>
      <c r="AA152" s="12">
        <v>15208000</v>
      </c>
      <c r="AB152" s="12">
        <v>57508000</v>
      </c>
      <c r="AC152" s="12">
        <v>164026384</v>
      </c>
      <c r="AD152" s="12">
        <v>42576000</v>
      </c>
      <c r="AE152" s="12">
        <v>31170000</v>
      </c>
      <c r="AF152" s="12">
        <v>61123000</v>
      </c>
      <c r="AG152" s="12">
        <v>95603000</v>
      </c>
    </row>
    <row r="153" spans="1:33" ht="12.75" hidden="1">
      <c r="A153" s="1" t="s">
        <v>235</v>
      </c>
      <c r="B153" s="12">
        <v>55476520</v>
      </c>
      <c r="C153" s="12">
        <v>55163000</v>
      </c>
      <c r="D153" s="12">
        <v>0</v>
      </c>
      <c r="E153" s="12">
        <v>3500</v>
      </c>
      <c r="F153" s="12">
        <v>7113000</v>
      </c>
      <c r="G153" s="12">
        <v>0</v>
      </c>
      <c r="H153" s="12">
        <v>14031000</v>
      </c>
      <c r="I153" s="12">
        <v>0</v>
      </c>
      <c r="J153" s="12">
        <v>15381000</v>
      </c>
      <c r="K153" s="12">
        <v>10093000</v>
      </c>
      <c r="L153" s="12">
        <v>536000</v>
      </c>
      <c r="M153" s="12">
        <v>11510000</v>
      </c>
      <c r="N153" s="12">
        <v>0</v>
      </c>
      <c r="O153" s="12">
        <v>16141000</v>
      </c>
      <c r="P153" s="12">
        <v>9574000</v>
      </c>
      <c r="Q153" s="12">
        <v>10911000</v>
      </c>
      <c r="R153" s="12">
        <v>0</v>
      </c>
      <c r="S153" s="12">
        <v>15799000</v>
      </c>
      <c r="T153" s="12">
        <v>37980</v>
      </c>
      <c r="U153" s="12">
        <v>0</v>
      </c>
      <c r="V153" s="12">
        <v>11494000</v>
      </c>
      <c r="W153" s="12">
        <v>0</v>
      </c>
      <c r="X153" s="12">
        <v>34559946</v>
      </c>
      <c r="Y153" s="12">
        <v>13870000</v>
      </c>
      <c r="Z153" s="12">
        <v>0</v>
      </c>
      <c r="AA153" s="12">
        <v>0</v>
      </c>
      <c r="AB153" s="12">
        <v>2600000</v>
      </c>
      <c r="AC153" s="12">
        <v>148109640</v>
      </c>
      <c r="AD153" s="12">
        <v>0</v>
      </c>
      <c r="AE153" s="12">
        <v>13099000</v>
      </c>
      <c r="AF153" s="12">
        <v>0</v>
      </c>
      <c r="AG153" s="12">
        <v>0</v>
      </c>
    </row>
    <row r="154" spans="1:33" ht="12.75" hidden="1">
      <c r="A154" s="1" t="s">
        <v>236</v>
      </c>
      <c r="B154" s="12">
        <v>41128000</v>
      </c>
      <c r="C154" s="12">
        <v>0</v>
      </c>
      <c r="D154" s="12">
        <v>0</v>
      </c>
      <c r="E154" s="12">
        <v>488000</v>
      </c>
      <c r="F154" s="12">
        <v>7113000</v>
      </c>
      <c r="G154" s="12">
        <v>22698000</v>
      </c>
      <c r="H154" s="12">
        <v>0</v>
      </c>
      <c r="I154" s="12">
        <v>0</v>
      </c>
      <c r="J154" s="12">
        <v>0</v>
      </c>
      <c r="K154" s="12">
        <v>9493100</v>
      </c>
      <c r="L154" s="12">
        <v>359000</v>
      </c>
      <c r="M154" s="12">
        <v>0</v>
      </c>
      <c r="N154" s="12">
        <v>110089638</v>
      </c>
      <c r="O154" s="12">
        <v>13566000</v>
      </c>
      <c r="P154" s="12">
        <v>7892000</v>
      </c>
      <c r="Q154" s="12">
        <v>0</v>
      </c>
      <c r="R154" s="12">
        <v>0</v>
      </c>
      <c r="S154" s="12">
        <v>12799860</v>
      </c>
      <c r="T154" s="12">
        <v>224</v>
      </c>
      <c r="U154" s="12">
        <v>0</v>
      </c>
      <c r="V154" s="12">
        <v>14367143</v>
      </c>
      <c r="W154" s="12">
        <v>15585712</v>
      </c>
      <c r="X154" s="12">
        <v>0</v>
      </c>
      <c r="Y154" s="12">
        <v>11433840</v>
      </c>
      <c r="Z154" s="12">
        <v>0</v>
      </c>
      <c r="AA154" s="12">
        <v>15157000</v>
      </c>
      <c r="AB154" s="12">
        <v>16500000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</row>
    <row r="155" spans="1:33" ht="12.75" hidden="1">
      <c r="A155" s="1" t="s">
        <v>237</v>
      </c>
      <c r="B155" s="12">
        <v>81768187</v>
      </c>
      <c r="C155" s="12">
        <v>167356851</v>
      </c>
      <c r="D155" s="12">
        <v>150074635</v>
      </c>
      <c r="E155" s="12">
        <v>68615000</v>
      </c>
      <c r="F155" s="12">
        <v>52126126</v>
      </c>
      <c r="G155" s="12">
        <v>150535174</v>
      </c>
      <c r="H155" s="12">
        <v>34550017</v>
      </c>
      <c r="I155" s="12">
        <v>55777553</v>
      </c>
      <c r="J155" s="12">
        <v>32656000</v>
      </c>
      <c r="K155" s="12">
        <v>36992790</v>
      </c>
      <c r="L155" s="12">
        <v>72087000</v>
      </c>
      <c r="M155" s="12">
        <v>43364372</v>
      </c>
      <c r="N155" s="12">
        <v>72236998</v>
      </c>
      <c r="O155" s="12">
        <v>158683504</v>
      </c>
      <c r="P155" s="12">
        <v>38002611</v>
      </c>
      <c r="Q155" s="12">
        <v>28089221</v>
      </c>
      <c r="R155" s="12">
        <v>38177625</v>
      </c>
      <c r="S155" s="12">
        <v>72608235</v>
      </c>
      <c r="T155" s="12">
        <v>166277</v>
      </c>
      <c r="U155" s="12">
        <v>56062453</v>
      </c>
      <c r="V155" s="12">
        <v>19827212</v>
      </c>
      <c r="W155" s="12">
        <v>128594634</v>
      </c>
      <c r="X155" s="12">
        <v>375173223</v>
      </c>
      <c r="Y155" s="12">
        <v>24810720</v>
      </c>
      <c r="Z155" s="12">
        <v>102221500</v>
      </c>
      <c r="AA155" s="12">
        <v>52496000</v>
      </c>
      <c r="AB155" s="12">
        <v>73021000</v>
      </c>
      <c r="AC155" s="12">
        <v>1198854050</v>
      </c>
      <c r="AD155" s="12">
        <v>92123000</v>
      </c>
      <c r="AE155" s="12">
        <v>79749032</v>
      </c>
      <c r="AF155" s="12">
        <v>164300191</v>
      </c>
      <c r="AG155" s="12">
        <v>105821260</v>
      </c>
    </row>
    <row r="156" spans="1:33" ht="12.75" hidden="1">
      <c r="A156" s="1" t="s">
        <v>238</v>
      </c>
      <c r="B156" s="12">
        <v>27989256</v>
      </c>
      <c r="C156" s="12">
        <v>51231098</v>
      </c>
      <c r="D156" s="12">
        <v>63581956</v>
      </c>
      <c r="E156" s="12">
        <v>41246648</v>
      </c>
      <c r="F156" s="12">
        <v>15808004</v>
      </c>
      <c r="G156" s="12">
        <v>56939929</v>
      </c>
      <c r="H156" s="12">
        <v>14336343</v>
      </c>
      <c r="I156" s="12">
        <v>25835892</v>
      </c>
      <c r="J156" s="12">
        <v>18156000</v>
      </c>
      <c r="K156" s="12">
        <v>11550360</v>
      </c>
      <c r="L156" s="12">
        <v>31873634</v>
      </c>
      <c r="M156" s="12">
        <v>28605520</v>
      </c>
      <c r="N156" s="12">
        <v>30686179</v>
      </c>
      <c r="O156" s="12">
        <v>53434374</v>
      </c>
      <c r="P156" s="12">
        <v>11979972</v>
      </c>
      <c r="Q156" s="12">
        <v>13880500</v>
      </c>
      <c r="R156" s="12">
        <v>16025269</v>
      </c>
      <c r="S156" s="12">
        <v>30461000</v>
      </c>
      <c r="T156" s="12">
        <v>35058</v>
      </c>
      <c r="U156" s="12">
        <v>22768332</v>
      </c>
      <c r="V156" s="12">
        <v>7335548</v>
      </c>
      <c r="W156" s="12">
        <v>49193648</v>
      </c>
      <c r="X156" s="12">
        <v>170072914</v>
      </c>
      <c r="Y156" s="12">
        <v>11742255</v>
      </c>
      <c r="Z156" s="12">
        <v>45993000</v>
      </c>
      <c r="AA156" s="12">
        <v>10026000</v>
      </c>
      <c r="AB156" s="12">
        <v>33931201</v>
      </c>
      <c r="AC156" s="12">
        <v>441895901</v>
      </c>
      <c r="AD156" s="12">
        <v>28613000</v>
      </c>
      <c r="AE156" s="12">
        <v>27030801</v>
      </c>
      <c r="AF156" s="12">
        <v>58566656</v>
      </c>
      <c r="AG156" s="12">
        <v>42556450</v>
      </c>
    </row>
    <row r="157" spans="1:33" ht="12.75" hidden="1">
      <c r="A157" s="1" t="s">
        <v>239</v>
      </c>
      <c r="B157" s="12">
        <v>31033041</v>
      </c>
      <c r="C157" s="12">
        <v>57655167</v>
      </c>
      <c r="D157" s="12">
        <v>54595002</v>
      </c>
      <c r="E157" s="12">
        <v>40499000</v>
      </c>
      <c r="F157" s="12">
        <v>15807720</v>
      </c>
      <c r="G157" s="12">
        <v>44470819</v>
      </c>
      <c r="H157" s="12">
        <v>12952540</v>
      </c>
      <c r="I157" s="12">
        <v>21560750</v>
      </c>
      <c r="J157" s="12">
        <v>15280000</v>
      </c>
      <c r="K157" s="12">
        <v>8523260</v>
      </c>
      <c r="L157" s="12">
        <v>20248000</v>
      </c>
      <c r="M157" s="12">
        <v>17731413</v>
      </c>
      <c r="N157" s="12">
        <v>26915001</v>
      </c>
      <c r="O157" s="12">
        <v>47528076</v>
      </c>
      <c r="P157" s="12">
        <v>11605749</v>
      </c>
      <c r="Q157" s="12">
        <v>13358000</v>
      </c>
      <c r="R157" s="12">
        <v>12649119</v>
      </c>
      <c r="S157" s="12">
        <v>20243000</v>
      </c>
      <c r="T157" s="12">
        <v>52896</v>
      </c>
      <c r="U157" s="12">
        <v>22762281</v>
      </c>
      <c r="V157" s="12">
        <v>6597452</v>
      </c>
      <c r="W157" s="12">
        <v>41782159</v>
      </c>
      <c r="X157" s="12">
        <v>148589348</v>
      </c>
      <c r="Y157" s="12">
        <v>8201288</v>
      </c>
      <c r="Z157" s="12">
        <v>37211000</v>
      </c>
      <c r="AA157" s="12">
        <v>14244000</v>
      </c>
      <c r="AB157" s="12">
        <v>30853000</v>
      </c>
      <c r="AC157" s="12">
        <v>387947832</v>
      </c>
      <c r="AD157" s="12">
        <v>33236000</v>
      </c>
      <c r="AE157" s="12">
        <v>24909000</v>
      </c>
      <c r="AF157" s="12">
        <v>48529995</v>
      </c>
      <c r="AG157" s="12">
        <v>38459190</v>
      </c>
    </row>
    <row r="158" spans="1:33" ht="12.75" hidden="1">
      <c r="A158" s="1" t="s">
        <v>240</v>
      </c>
      <c r="B158" s="12">
        <v>715471</v>
      </c>
      <c r="C158" s="12">
        <v>1297660</v>
      </c>
      <c r="D158" s="12">
        <v>4897000</v>
      </c>
      <c r="E158" s="12">
        <v>0</v>
      </c>
      <c r="F158" s="12">
        <v>94340</v>
      </c>
      <c r="G158" s="12">
        <v>1850980</v>
      </c>
      <c r="H158" s="12">
        <v>0</v>
      </c>
      <c r="I158" s="12">
        <v>774185</v>
      </c>
      <c r="J158" s="12">
        <v>360678</v>
      </c>
      <c r="K158" s="12">
        <v>324080</v>
      </c>
      <c r="L158" s="12">
        <v>8768831</v>
      </c>
      <c r="M158" s="12">
        <v>1368526</v>
      </c>
      <c r="N158" s="12">
        <v>794795</v>
      </c>
      <c r="O158" s="12">
        <v>419000</v>
      </c>
      <c r="P158" s="12">
        <v>155000</v>
      </c>
      <c r="Q158" s="12">
        <v>0</v>
      </c>
      <c r="R158" s="12">
        <v>796018</v>
      </c>
      <c r="S158" s="12">
        <v>702500</v>
      </c>
      <c r="T158" s="12">
        <v>1230426</v>
      </c>
      <c r="U158" s="12">
        <v>123000</v>
      </c>
      <c r="V158" s="12">
        <v>0</v>
      </c>
      <c r="W158" s="12">
        <v>2660000</v>
      </c>
      <c r="X158" s="12">
        <v>964925</v>
      </c>
      <c r="Y158" s="12">
        <v>29158</v>
      </c>
      <c r="Z158" s="12">
        <v>3610813</v>
      </c>
      <c r="AA158" s="12">
        <v>879465</v>
      </c>
      <c r="AB158" s="12">
        <v>765089</v>
      </c>
      <c r="AC158" s="12">
        <v>8857987</v>
      </c>
      <c r="AD158" s="12">
        <v>428000</v>
      </c>
      <c r="AE158" s="12">
        <v>1129600</v>
      </c>
      <c r="AF158" s="12">
        <v>156175</v>
      </c>
      <c r="AG158" s="12">
        <v>78700</v>
      </c>
    </row>
    <row r="159" spans="1:33" ht="12.75" hidden="1">
      <c r="A159" s="1" t="s">
        <v>241</v>
      </c>
      <c r="B159" s="12">
        <v>4567921</v>
      </c>
      <c r="C159" s="12">
        <v>49401335</v>
      </c>
      <c r="D159" s="12">
        <v>41319942</v>
      </c>
      <c r="E159" s="12">
        <v>0</v>
      </c>
      <c r="F159" s="12">
        <v>9044000</v>
      </c>
      <c r="G159" s="12">
        <v>46989253</v>
      </c>
      <c r="H159" s="12">
        <v>5583201</v>
      </c>
      <c r="I159" s="12">
        <v>12382606</v>
      </c>
      <c r="J159" s="12">
        <v>0</v>
      </c>
      <c r="K159" s="12">
        <v>3607400</v>
      </c>
      <c r="L159" s="12">
        <v>0</v>
      </c>
      <c r="M159" s="12">
        <v>0</v>
      </c>
      <c r="N159" s="12">
        <v>15215624</v>
      </c>
      <c r="O159" s="12">
        <v>37300000</v>
      </c>
      <c r="P159" s="12">
        <v>7000035</v>
      </c>
      <c r="Q159" s="12">
        <v>5950000</v>
      </c>
      <c r="R159" s="12">
        <v>8835494</v>
      </c>
      <c r="S159" s="12">
        <v>12267610</v>
      </c>
      <c r="T159" s="12">
        <v>0</v>
      </c>
      <c r="U159" s="12">
        <v>0</v>
      </c>
      <c r="V159" s="12">
        <v>0</v>
      </c>
      <c r="W159" s="12">
        <v>28407853</v>
      </c>
      <c r="X159" s="12">
        <v>114629860</v>
      </c>
      <c r="Y159" s="12">
        <v>0</v>
      </c>
      <c r="Z159" s="12">
        <v>15220000</v>
      </c>
      <c r="AA159" s="12">
        <v>11828000</v>
      </c>
      <c r="AB159" s="12">
        <v>0</v>
      </c>
      <c r="AC159" s="12">
        <v>316000000</v>
      </c>
      <c r="AD159" s="12">
        <v>19000800</v>
      </c>
      <c r="AE159" s="12">
        <v>12028741</v>
      </c>
      <c r="AF159" s="12">
        <v>36711246</v>
      </c>
      <c r="AG159" s="12">
        <v>0</v>
      </c>
    </row>
    <row r="160" spans="1:33" ht="12.75" hidden="1">
      <c r="A160" s="1" t="s">
        <v>242</v>
      </c>
      <c r="B160" s="12">
        <v>0</v>
      </c>
      <c r="C160" s="12">
        <v>43698660</v>
      </c>
      <c r="D160" s="12">
        <v>36386000</v>
      </c>
      <c r="E160" s="12">
        <v>0</v>
      </c>
      <c r="F160" s="12">
        <v>9043970</v>
      </c>
      <c r="G160" s="12">
        <v>41400223</v>
      </c>
      <c r="H160" s="12">
        <v>5251000</v>
      </c>
      <c r="I160" s="12">
        <v>10415260</v>
      </c>
      <c r="J160" s="12">
        <v>4280000</v>
      </c>
      <c r="K160" s="12">
        <v>3343200</v>
      </c>
      <c r="L160" s="12">
        <v>0</v>
      </c>
      <c r="M160" s="12">
        <v>0</v>
      </c>
      <c r="N160" s="12">
        <v>13116917</v>
      </c>
      <c r="O160" s="12">
        <v>32985339</v>
      </c>
      <c r="P160" s="12">
        <v>5640877</v>
      </c>
      <c r="Q160" s="12">
        <v>3427000</v>
      </c>
      <c r="R160" s="12">
        <v>7595891</v>
      </c>
      <c r="S160" s="12">
        <v>10223008</v>
      </c>
      <c r="T160" s="12">
        <v>0</v>
      </c>
      <c r="U160" s="12">
        <v>0</v>
      </c>
      <c r="V160" s="12">
        <v>0</v>
      </c>
      <c r="W160" s="12">
        <v>30456509</v>
      </c>
      <c r="X160" s="12">
        <v>99500000</v>
      </c>
      <c r="Y160" s="12">
        <v>0</v>
      </c>
      <c r="Z160" s="12">
        <v>16994000</v>
      </c>
      <c r="AA160" s="12">
        <v>7263525</v>
      </c>
      <c r="AB160" s="12">
        <v>0</v>
      </c>
      <c r="AC160" s="12">
        <v>277000000</v>
      </c>
      <c r="AD160" s="12">
        <v>0</v>
      </c>
      <c r="AE160" s="12">
        <v>9750000</v>
      </c>
      <c r="AF160" s="12">
        <v>33064259</v>
      </c>
      <c r="AG160" s="12">
        <v>0</v>
      </c>
    </row>
    <row r="161" spans="1:33" ht="12.75" hidden="1">
      <c r="A161" s="1" t="s">
        <v>243</v>
      </c>
      <c r="B161" s="12">
        <v>2726681</v>
      </c>
      <c r="C161" s="12">
        <v>0</v>
      </c>
      <c r="D161" s="12">
        <v>7560000</v>
      </c>
      <c r="E161" s="12">
        <v>0</v>
      </c>
      <c r="F161" s="12">
        <v>1380000</v>
      </c>
      <c r="G161" s="12">
        <v>19814160</v>
      </c>
      <c r="H161" s="12">
        <v>371137</v>
      </c>
      <c r="I161" s="12">
        <v>6360</v>
      </c>
      <c r="J161" s="12">
        <v>5182000</v>
      </c>
      <c r="K161" s="12">
        <v>1700000</v>
      </c>
      <c r="L161" s="12">
        <v>0</v>
      </c>
      <c r="M161" s="12">
        <v>0</v>
      </c>
      <c r="N161" s="12">
        <v>308500</v>
      </c>
      <c r="O161" s="12">
        <v>842000</v>
      </c>
      <c r="P161" s="12">
        <v>0</v>
      </c>
      <c r="Q161" s="12">
        <v>380000</v>
      </c>
      <c r="R161" s="12">
        <v>332310</v>
      </c>
      <c r="S161" s="12">
        <v>1050000</v>
      </c>
      <c r="T161" s="12">
        <v>0</v>
      </c>
      <c r="U161" s="12">
        <v>0</v>
      </c>
      <c r="V161" s="12">
        <v>0</v>
      </c>
      <c r="W161" s="12">
        <v>1120998</v>
      </c>
      <c r="X161" s="12">
        <v>2271267</v>
      </c>
      <c r="Y161" s="12">
        <v>660000</v>
      </c>
      <c r="Z161" s="12">
        <v>6960000</v>
      </c>
      <c r="AA161" s="12">
        <v>0</v>
      </c>
      <c r="AB161" s="12">
        <v>0</v>
      </c>
      <c r="AC161" s="12">
        <v>33000000</v>
      </c>
      <c r="AD161" s="12">
        <v>6000000</v>
      </c>
      <c r="AE161" s="12">
        <v>3250000</v>
      </c>
      <c r="AF161" s="12">
        <v>12395337</v>
      </c>
      <c r="AG161" s="12">
        <v>0</v>
      </c>
    </row>
    <row r="162" spans="1:33" ht="12.75" hidden="1">
      <c r="A162" s="1" t="s">
        <v>244</v>
      </c>
      <c r="B162" s="12">
        <v>0</v>
      </c>
      <c r="C162" s="12">
        <v>0</v>
      </c>
      <c r="D162" s="12">
        <v>7000000</v>
      </c>
      <c r="E162" s="12">
        <v>0</v>
      </c>
      <c r="F162" s="12">
        <v>1380400</v>
      </c>
      <c r="G162" s="12">
        <v>18584442</v>
      </c>
      <c r="H162" s="12">
        <v>371137</v>
      </c>
      <c r="I162" s="12">
        <v>6000</v>
      </c>
      <c r="J162" s="12">
        <v>0</v>
      </c>
      <c r="K162" s="12">
        <v>2040000</v>
      </c>
      <c r="L162" s="12">
        <v>0</v>
      </c>
      <c r="M162" s="12">
        <v>0</v>
      </c>
      <c r="N162" s="12">
        <v>280932</v>
      </c>
      <c r="O162" s="12">
        <v>1042928</v>
      </c>
      <c r="P162" s="12">
        <v>0</v>
      </c>
      <c r="Q162" s="12">
        <v>772000</v>
      </c>
      <c r="R162" s="12">
        <v>313500</v>
      </c>
      <c r="S162" s="12">
        <v>550000</v>
      </c>
      <c r="T162" s="12">
        <v>0</v>
      </c>
      <c r="U162" s="12">
        <v>0</v>
      </c>
      <c r="V162" s="12">
        <v>0</v>
      </c>
      <c r="W162" s="12">
        <v>1257600</v>
      </c>
      <c r="X162" s="12">
        <v>1997820</v>
      </c>
      <c r="Y162" s="12">
        <v>742846</v>
      </c>
      <c r="Z162" s="12">
        <v>0</v>
      </c>
      <c r="AA162" s="12">
        <v>0</v>
      </c>
      <c r="AB162" s="12">
        <v>0</v>
      </c>
      <c r="AC162" s="12">
        <v>31000000</v>
      </c>
      <c r="AD162" s="12">
        <v>0</v>
      </c>
      <c r="AE162" s="12">
        <v>3000000</v>
      </c>
      <c r="AF162" s="12">
        <v>11268488</v>
      </c>
      <c r="AG162" s="12">
        <v>0</v>
      </c>
    </row>
    <row r="163" spans="1:33" ht="12.75" hidden="1">
      <c r="A163" s="1" t="s">
        <v>245</v>
      </c>
      <c r="B163" s="12">
        <v>7554487</v>
      </c>
      <c r="C163" s="12">
        <v>6204903</v>
      </c>
      <c r="D163" s="12">
        <v>2341799</v>
      </c>
      <c r="E163" s="12">
        <v>3900000</v>
      </c>
      <c r="F163" s="12">
        <v>1877243</v>
      </c>
      <c r="G163" s="12">
        <v>4287816</v>
      </c>
      <c r="H163" s="12">
        <v>1945081</v>
      </c>
      <c r="I163" s="12">
        <v>2225720</v>
      </c>
      <c r="J163" s="12">
        <v>1874000</v>
      </c>
      <c r="K163" s="12">
        <v>1774200</v>
      </c>
      <c r="L163" s="12">
        <v>2373983</v>
      </c>
      <c r="M163" s="12">
        <v>2030463</v>
      </c>
      <c r="N163" s="12">
        <v>2381961</v>
      </c>
      <c r="O163" s="12">
        <v>3502604</v>
      </c>
      <c r="P163" s="12">
        <v>1880988</v>
      </c>
      <c r="Q163" s="12">
        <v>1427000</v>
      </c>
      <c r="R163" s="12">
        <v>1778886</v>
      </c>
      <c r="S163" s="12">
        <v>2069200</v>
      </c>
      <c r="T163" s="12">
        <v>2615</v>
      </c>
      <c r="U163" s="12">
        <v>3154650</v>
      </c>
      <c r="V163" s="12">
        <v>1744467</v>
      </c>
      <c r="W163" s="12">
        <v>4454983</v>
      </c>
      <c r="X163" s="12">
        <v>7302588</v>
      </c>
      <c r="Y163" s="12">
        <v>1770337</v>
      </c>
      <c r="Z163" s="12">
        <v>769000</v>
      </c>
      <c r="AA163" s="12">
        <v>2014745</v>
      </c>
      <c r="AB163" s="12">
        <v>3723716</v>
      </c>
      <c r="AC163" s="12">
        <v>17400679</v>
      </c>
      <c r="AD163" s="12">
        <v>3191205</v>
      </c>
      <c r="AE163" s="12">
        <v>2767978</v>
      </c>
      <c r="AF163" s="12">
        <v>5031388</v>
      </c>
      <c r="AG163" s="12">
        <v>5357390</v>
      </c>
    </row>
    <row r="164" spans="1:33" ht="12.75" hidden="1">
      <c r="A164" s="1" t="s">
        <v>246</v>
      </c>
      <c r="B164" s="12">
        <v>1151984</v>
      </c>
      <c r="C164" s="12">
        <v>13028150</v>
      </c>
      <c r="D164" s="12">
        <v>9686280</v>
      </c>
      <c r="E164" s="12">
        <v>1847000</v>
      </c>
      <c r="F164" s="12">
        <v>8632248</v>
      </c>
      <c r="G164" s="12">
        <v>7103265</v>
      </c>
      <c r="H164" s="12">
        <v>2729340</v>
      </c>
      <c r="I164" s="12">
        <v>-4090028</v>
      </c>
      <c r="J164" s="12">
        <v>0</v>
      </c>
      <c r="K164" s="12">
        <v>2300060</v>
      </c>
      <c r="L164" s="12">
        <v>2174100</v>
      </c>
      <c r="M164" s="12">
        <v>5723968</v>
      </c>
      <c r="N164" s="12">
        <v>0</v>
      </c>
      <c r="O164" s="12">
        <v>7924058</v>
      </c>
      <c r="P164" s="12">
        <v>3135177</v>
      </c>
      <c r="Q164" s="12">
        <v>4272000</v>
      </c>
      <c r="R164" s="12">
        <v>3613340</v>
      </c>
      <c r="S164" s="12">
        <v>5200000</v>
      </c>
      <c r="T164" s="12">
        <v>9745</v>
      </c>
      <c r="U164" s="12">
        <v>0</v>
      </c>
      <c r="V164" s="12">
        <v>0</v>
      </c>
      <c r="W164" s="12">
        <v>5006805</v>
      </c>
      <c r="X164" s="12">
        <v>14427849</v>
      </c>
      <c r="Y164" s="12">
        <v>0</v>
      </c>
      <c r="Z164" s="12">
        <v>24510000</v>
      </c>
      <c r="AA164" s="12">
        <v>0</v>
      </c>
      <c r="AB164" s="12">
        <v>2497805</v>
      </c>
      <c r="AC164" s="12">
        <v>44060000</v>
      </c>
      <c r="AD164" s="12">
        <v>0</v>
      </c>
      <c r="AE164" s="12">
        <v>10274888</v>
      </c>
      <c r="AF164" s="12">
        <v>5304293</v>
      </c>
      <c r="AG164" s="12">
        <v>4498000</v>
      </c>
    </row>
    <row r="165" spans="1:33" ht="12.75" hidden="1">
      <c r="A165" s="1" t="s">
        <v>247</v>
      </c>
      <c r="B165" s="12">
        <v>0</v>
      </c>
      <c r="C165" s="12">
        <v>1909230</v>
      </c>
      <c r="D165" s="12">
        <v>2127791</v>
      </c>
      <c r="E165" s="12">
        <v>320000</v>
      </c>
      <c r="F165" s="12">
        <v>0</v>
      </c>
      <c r="G165" s="12">
        <v>124398</v>
      </c>
      <c r="H165" s="12">
        <v>0</v>
      </c>
      <c r="I165" s="12">
        <v>290000</v>
      </c>
      <c r="J165" s="12">
        <v>0</v>
      </c>
      <c r="K165" s="12">
        <v>10000</v>
      </c>
      <c r="L165" s="12">
        <v>3056474</v>
      </c>
      <c r="M165" s="12">
        <v>10710000</v>
      </c>
      <c r="N165" s="12">
        <v>652000</v>
      </c>
      <c r="O165" s="12">
        <v>6989484</v>
      </c>
      <c r="P165" s="12">
        <v>428479</v>
      </c>
      <c r="Q165" s="12">
        <v>170000</v>
      </c>
      <c r="R165" s="12">
        <v>0</v>
      </c>
      <c r="S165" s="12">
        <v>0</v>
      </c>
      <c r="T165" s="12">
        <v>3107</v>
      </c>
      <c r="U165" s="12">
        <v>911000</v>
      </c>
      <c r="V165" s="12">
        <v>198960</v>
      </c>
      <c r="W165" s="12">
        <v>5429756</v>
      </c>
      <c r="X165" s="12">
        <v>10485069</v>
      </c>
      <c r="Y165" s="12">
        <v>0</v>
      </c>
      <c r="Z165" s="12">
        <v>0</v>
      </c>
      <c r="AA165" s="12">
        <v>3900000</v>
      </c>
      <c r="AB165" s="12">
        <v>0</v>
      </c>
      <c r="AC165" s="12">
        <v>0</v>
      </c>
      <c r="AD165" s="12">
        <v>4850000</v>
      </c>
      <c r="AE165" s="12">
        <v>2069400</v>
      </c>
      <c r="AF165" s="12">
        <v>8658924</v>
      </c>
      <c r="AG165" s="12">
        <v>0</v>
      </c>
    </row>
    <row r="166" ht="12.75">
      <c r="A166" s="27" t="s">
        <v>756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2" width="10.00390625" style="0" bestFit="1" customWidth="1"/>
    <col min="3" max="4" width="11.28125" style="0" bestFit="1" customWidth="1"/>
    <col min="5" max="5" width="11.57421875" style="0" bestFit="1" customWidth="1"/>
    <col min="6" max="6" width="14.421875" style="0" bestFit="1" customWidth="1"/>
    <col min="7" max="7" width="10.28125" style="0" bestFit="1" customWidth="1"/>
    <col min="8" max="9" width="10.00390625" style="0" bestFit="1" customWidth="1"/>
    <col min="10" max="10" width="10.421875" style="0" bestFit="1" customWidth="1"/>
    <col min="11" max="12" width="10.00390625" style="0" bestFit="1" customWidth="1"/>
    <col min="13" max="13" width="10.8515625" style="0" bestFit="1" customWidth="1"/>
    <col min="14" max="16" width="10.00390625" style="0" bestFit="1" customWidth="1"/>
    <col min="17" max="17" width="12.8515625" style="0" bestFit="1" customWidth="1"/>
    <col min="18" max="18" width="14.57421875" style="0" bestFit="1" customWidth="1"/>
    <col min="19" max="19" width="19.140625" style="0" bestFit="1" customWidth="1"/>
    <col min="20" max="20" width="10.28125" style="0" bestFit="1" customWidth="1"/>
    <col min="21" max="21" width="11.28125" style="0" bestFit="1" customWidth="1"/>
    <col min="22" max="22" width="11.421875" style="0" bestFit="1" customWidth="1"/>
    <col min="23" max="24" width="10.7109375" style="0" bestFit="1" customWidth="1"/>
  </cols>
  <sheetData>
    <row r="1" spans="1:62" ht="15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24" ht="12.75">
      <c r="A2" s="67" t="s">
        <v>764</v>
      </c>
      <c r="B2" s="28" t="s">
        <v>637</v>
      </c>
      <c r="C2" s="28" t="s">
        <v>638</v>
      </c>
      <c r="D2" s="28" t="s">
        <v>639</v>
      </c>
      <c r="E2" s="28" t="s">
        <v>640</v>
      </c>
      <c r="F2" s="28" t="s">
        <v>641</v>
      </c>
      <c r="G2" s="28" t="s">
        <v>642</v>
      </c>
      <c r="H2" s="28" t="s">
        <v>643</v>
      </c>
      <c r="I2" s="28" t="s">
        <v>644</v>
      </c>
      <c r="J2" s="28" t="s">
        <v>645</v>
      </c>
      <c r="K2" s="28" t="s">
        <v>646</v>
      </c>
      <c r="L2" s="28" t="s">
        <v>647</v>
      </c>
      <c r="M2" s="28" t="s">
        <v>648</v>
      </c>
      <c r="N2" s="28" t="s">
        <v>649</v>
      </c>
      <c r="O2" s="28" t="s">
        <v>650</v>
      </c>
      <c r="P2" s="28" t="s">
        <v>651</v>
      </c>
      <c r="Q2" s="28" t="s">
        <v>652</v>
      </c>
      <c r="R2" s="28" t="s">
        <v>653</v>
      </c>
      <c r="S2" s="28" t="s">
        <v>654</v>
      </c>
      <c r="T2" s="28" t="s">
        <v>655</v>
      </c>
      <c r="U2" s="28" t="s">
        <v>656</v>
      </c>
      <c r="V2" s="28" t="s">
        <v>657</v>
      </c>
      <c r="W2" s="28" t="s">
        <v>658</v>
      </c>
      <c r="X2" s="29" t="s">
        <v>659</v>
      </c>
    </row>
    <row r="3" spans="1:24" ht="12.75">
      <c r="A3" s="30"/>
      <c r="B3" s="2" t="s">
        <v>660</v>
      </c>
      <c r="C3" s="2" t="s">
        <v>661</v>
      </c>
      <c r="D3" s="2" t="s">
        <v>662</v>
      </c>
      <c r="E3" s="2" t="s">
        <v>663</v>
      </c>
      <c r="F3" s="2" t="s">
        <v>664</v>
      </c>
      <c r="G3" s="2" t="s">
        <v>665</v>
      </c>
      <c r="H3" s="2" t="s">
        <v>666</v>
      </c>
      <c r="I3" s="2" t="s">
        <v>667</v>
      </c>
      <c r="J3" s="2" t="s">
        <v>668</v>
      </c>
      <c r="K3" s="2" t="s">
        <v>669</v>
      </c>
      <c r="L3" s="2" t="s">
        <v>670</v>
      </c>
      <c r="M3" s="2" t="s">
        <v>671</v>
      </c>
      <c r="N3" s="2" t="s">
        <v>276</v>
      </c>
      <c r="O3" s="2" t="s">
        <v>672</v>
      </c>
      <c r="P3" s="2" t="s">
        <v>444</v>
      </c>
      <c r="Q3" s="2" t="s">
        <v>673</v>
      </c>
      <c r="R3" s="2" t="s">
        <v>674</v>
      </c>
      <c r="S3" s="2" t="s">
        <v>675</v>
      </c>
      <c r="T3" s="2" t="s">
        <v>676</v>
      </c>
      <c r="U3" s="2" t="s">
        <v>677</v>
      </c>
      <c r="V3" s="2" t="s">
        <v>312</v>
      </c>
      <c r="W3" s="2" t="s">
        <v>678</v>
      </c>
      <c r="X3" s="31" t="s">
        <v>679</v>
      </c>
    </row>
    <row r="4" spans="1:24" ht="12.75">
      <c r="A4" s="30"/>
      <c r="B4" s="2" t="s">
        <v>93</v>
      </c>
      <c r="C4" s="2" t="s">
        <v>98</v>
      </c>
      <c r="D4" s="2" t="s">
        <v>98</v>
      </c>
      <c r="E4" s="2" t="s">
        <v>93</v>
      </c>
      <c r="F4" s="2" t="s">
        <v>680</v>
      </c>
      <c r="G4" s="2" t="s">
        <v>681</v>
      </c>
      <c r="H4" s="2" t="s">
        <v>93</v>
      </c>
      <c r="I4" s="2" t="s">
        <v>93</v>
      </c>
      <c r="J4" s="2" t="s">
        <v>93</v>
      </c>
      <c r="K4" s="2" t="s">
        <v>93</v>
      </c>
      <c r="L4" s="2" t="s">
        <v>682</v>
      </c>
      <c r="M4" s="2" t="s">
        <v>683</v>
      </c>
      <c r="N4" s="2" t="s">
        <v>684</v>
      </c>
      <c r="O4" s="2" t="s">
        <v>95</v>
      </c>
      <c r="P4" s="2" t="s">
        <v>685</v>
      </c>
      <c r="Q4" s="2" t="s">
        <v>93</v>
      </c>
      <c r="R4" s="2" t="s">
        <v>93</v>
      </c>
      <c r="S4" s="2" t="s">
        <v>686</v>
      </c>
      <c r="T4" s="2" t="s">
        <v>95</v>
      </c>
      <c r="U4" s="2" t="s">
        <v>98</v>
      </c>
      <c r="V4" s="2" t="s">
        <v>687</v>
      </c>
      <c r="W4" s="2" t="s">
        <v>688</v>
      </c>
      <c r="X4" s="31" t="s">
        <v>689</v>
      </c>
    </row>
    <row r="5" spans="1:24" ht="16.5">
      <c r="A5" s="32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3"/>
    </row>
    <row r="6" spans="1:24" ht="12.75">
      <c r="A6" s="34" t="s">
        <v>110</v>
      </c>
      <c r="B6" s="4">
        <v>197637000</v>
      </c>
      <c r="C6" s="4">
        <v>1166255700</v>
      </c>
      <c r="D6" s="4">
        <v>2685772859</v>
      </c>
      <c r="E6" s="4">
        <v>110459929</v>
      </c>
      <c r="F6" s="4">
        <v>379187661</v>
      </c>
      <c r="G6" s="4">
        <v>241314000</v>
      </c>
      <c r="H6" s="4">
        <v>75858000</v>
      </c>
      <c r="I6" s="4">
        <v>132611944</v>
      </c>
      <c r="J6" s="4">
        <v>480398090</v>
      </c>
      <c r="K6" s="4">
        <v>334286000</v>
      </c>
      <c r="L6" s="4">
        <v>218268671</v>
      </c>
      <c r="M6" s="4">
        <v>437670000</v>
      </c>
      <c r="N6" s="4">
        <v>215049874</v>
      </c>
      <c r="O6" s="4">
        <v>125522440</v>
      </c>
      <c r="P6" s="4">
        <v>129618186</v>
      </c>
      <c r="Q6" s="4">
        <v>201858386</v>
      </c>
      <c r="R6" s="4">
        <v>119230604</v>
      </c>
      <c r="S6" s="4">
        <v>611674600</v>
      </c>
      <c r="T6" s="4">
        <v>107581839</v>
      </c>
      <c r="U6" s="4">
        <v>959132732</v>
      </c>
      <c r="V6" s="4">
        <v>1793178578</v>
      </c>
      <c r="W6" s="4">
        <v>261617700</v>
      </c>
      <c r="X6" s="35">
        <v>173017600</v>
      </c>
    </row>
    <row r="7" spans="1:24" ht="12.75">
      <c r="A7" s="36" t="s">
        <v>111</v>
      </c>
      <c r="B7" s="5">
        <v>197565000</v>
      </c>
      <c r="C7" s="5">
        <v>1166180200</v>
      </c>
      <c r="D7" s="5">
        <v>2587145639</v>
      </c>
      <c r="E7" s="5">
        <v>107600960</v>
      </c>
      <c r="F7" s="5">
        <v>431365943</v>
      </c>
      <c r="G7" s="5">
        <v>236481000</v>
      </c>
      <c r="H7" s="5">
        <v>68886832</v>
      </c>
      <c r="I7" s="5">
        <v>129958419</v>
      </c>
      <c r="J7" s="5">
        <v>480961384</v>
      </c>
      <c r="K7" s="5">
        <v>334286000</v>
      </c>
      <c r="L7" s="5">
        <v>219368409</v>
      </c>
      <c r="M7" s="5">
        <v>356705000</v>
      </c>
      <c r="N7" s="5">
        <v>226347528</v>
      </c>
      <c r="O7" s="5">
        <v>109620600</v>
      </c>
      <c r="P7" s="5">
        <v>118123146</v>
      </c>
      <c r="Q7" s="5">
        <v>198154878</v>
      </c>
      <c r="R7" s="5">
        <v>66450000</v>
      </c>
      <c r="S7" s="5">
        <v>153083221</v>
      </c>
      <c r="T7" s="5">
        <v>115144637</v>
      </c>
      <c r="U7" s="5">
        <v>879484783</v>
      </c>
      <c r="V7" s="5">
        <v>1790937427</v>
      </c>
      <c r="W7" s="5">
        <v>239388171</v>
      </c>
      <c r="X7" s="37">
        <v>348690174</v>
      </c>
    </row>
    <row r="8" spans="1:24" ht="12.75">
      <c r="A8" s="36" t="s">
        <v>112</v>
      </c>
      <c r="B8" s="5">
        <f>+B6-B7</f>
        <v>72000</v>
      </c>
      <c r="C8" s="5">
        <f aca="true" t="shared" si="0" ref="C8:X8">+C6-C7</f>
        <v>75500</v>
      </c>
      <c r="D8" s="5">
        <f t="shared" si="0"/>
        <v>98627220</v>
      </c>
      <c r="E8" s="5">
        <f t="shared" si="0"/>
        <v>2858969</v>
      </c>
      <c r="F8" s="5">
        <f t="shared" si="0"/>
        <v>-52178282</v>
      </c>
      <c r="G8" s="5">
        <f t="shared" si="0"/>
        <v>4833000</v>
      </c>
      <c r="H8" s="5">
        <f t="shared" si="0"/>
        <v>6971168</v>
      </c>
      <c r="I8" s="5">
        <f t="shared" si="0"/>
        <v>2653525</v>
      </c>
      <c r="J8" s="5">
        <f t="shared" si="0"/>
        <v>-563294</v>
      </c>
      <c r="K8" s="5">
        <f t="shared" si="0"/>
        <v>0</v>
      </c>
      <c r="L8" s="5">
        <f t="shared" si="0"/>
        <v>-1099738</v>
      </c>
      <c r="M8" s="5">
        <f t="shared" si="0"/>
        <v>80965000</v>
      </c>
      <c r="N8" s="5">
        <f t="shared" si="0"/>
        <v>-11297654</v>
      </c>
      <c r="O8" s="5">
        <f t="shared" si="0"/>
        <v>15901840</v>
      </c>
      <c r="P8" s="5">
        <f t="shared" si="0"/>
        <v>11495040</v>
      </c>
      <c r="Q8" s="5">
        <f t="shared" si="0"/>
        <v>3703508</v>
      </c>
      <c r="R8" s="5">
        <f t="shared" si="0"/>
        <v>52780604</v>
      </c>
      <c r="S8" s="5">
        <f t="shared" si="0"/>
        <v>458591379</v>
      </c>
      <c r="T8" s="5">
        <f t="shared" si="0"/>
        <v>-7562798</v>
      </c>
      <c r="U8" s="5">
        <f t="shared" si="0"/>
        <v>79647949</v>
      </c>
      <c r="V8" s="5">
        <f t="shared" si="0"/>
        <v>2241151</v>
      </c>
      <c r="W8" s="5">
        <f t="shared" si="0"/>
        <v>22229529</v>
      </c>
      <c r="X8" s="37">
        <f t="shared" si="0"/>
        <v>-175672574</v>
      </c>
    </row>
    <row r="9" spans="1:24" ht="12.75">
      <c r="A9" s="36" t="s">
        <v>113</v>
      </c>
      <c r="B9" s="5">
        <v>30456951</v>
      </c>
      <c r="C9" s="5">
        <v>53159511</v>
      </c>
      <c r="D9" s="5">
        <v>821144850</v>
      </c>
      <c r="E9" s="5">
        <v>-519775</v>
      </c>
      <c r="F9" s="5">
        <v>20707722</v>
      </c>
      <c r="G9" s="5">
        <v>242726000</v>
      </c>
      <c r="H9" s="5">
        <v>33286000</v>
      </c>
      <c r="I9" s="5">
        <v>-43075296</v>
      </c>
      <c r="J9" s="5">
        <v>120497</v>
      </c>
      <c r="K9" s="5">
        <v>10488330</v>
      </c>
      <c r="L9" s="5">
        <v>42462176</v>
      </c>
      <c r="M9" s="5">
        <v>37314401</v>
      </c>
      <c r="N9" s="5">
        <v>15978925</v>
      </c>
      <c r="O9" s="5">
        <v>-31786005</v>
      </c>
      <c r="P9" s="5">
        <v>-10253000</v>
      </c>
      <c r="Q9" s="5">
        <v>93572592</v>
      </c>
      <c r="R9" s="5">
        <v>1</v>
      </c>
      <c r="S9" s="5">
        <v>18407012</v>
      </c>
      <c r="T9" s="5">
        <v>-16836996</v>
      </c>
      <c r="U9" s="5">
        <v>140635000</v>
      </c>
      <c r="V9" s="5">
        <v>953733999</v>
      </c>
      <c r="W9" s="5">
        <v>-458925328</v>
      </c>
      <c r="X9" s="37">
        <v>37028450</v>
      </c>
    </row>
    <row r="10" spans="1:24" ht="25.5">
      <c r="A10" s="36" t="s">
        <v>114</v>
      </c>
      <c r="B10" s="5">
        <v>3518951</v>
      </c>
      <c r="C10" s="5">
        <v>43159512</v>
      </c>
      <c r="D10" s="5">
        <v>-88527075</v>
      </c>
      <c r="E10" s="5">
        <v>-2819775</v>
      </c>
      <c r="F10" s="5">
        <v>292722</v>
      </c>
      <c r="G10" s="5">
        <v>242726000</v>
      </c>
      <c r="H10" s="5">
        <v>0</v>
      </c>
      <c r="I10" s="5">
        <v>-14614296</v>
      </c>
      <c r="J10" s="5">
        <v>120497</v>
      </c>
      <c r="K10" s="5">
        <v>-32282670</v>
      </c>
      <c r="L10" s="5">
        <v>0</v>
      </c>
      <c r="M10" s="5">
        <v>0</v>
      </c>
      <c r="N10" s="5">
        <v>-6248765</v>
      </c>
      <c r="O10" s="5">
        <v>-31786005</v>
      </c>
      <c r="P10" s="5">
        <v>-10253000</v>
      </c>
      <c r="Q10" s="5">
        <v>92343592</v>
      </c>
      <c r="R10" s="5">
        <v>1</v>
      </c>
      <c r="S10" s="5">
        <v>-17051988</v>
      </c>
      <c r="T10" s="5">
        <v>-21436996</v>
      </c>
      <c r="U10" s="5">
        <v>-66925000</v>
      </c>
      <c r="V10" s="5">
        <v>53240999</v>
      </c>
      <c r="W10" s="5">
        <v>-458925328</v>
      </c>
      <c r="X10" s="37">
        <v>-183971550</v>
      </c>
    </row>
    <row r="11" spans="1:24" ht="25.5">
      <c r="A11" s="36" t="s">
        <v>115</v>
      </c>
      <c r="B11" s="5">
        <f>IF((B130+B131)=0,0,(B132-(B137-(((B134+B135+B136)*(B129/(B130+B131)))-B133))))</f>
        <v>98053856.9100267</v>
      </c>
      <c r="C11" s="5">
        <f aca="true" t="shared" si="1" ref="C11:X11">IF((C130+C131)=0,0,(C132-(C137-(((C134+C135+C136)*(C129/(C130+C131)))-C133))))</f>
        <v>435618495.00730807</v>
      </c>
      <c r="D11" s="5">
        <f t="shared" si="1"/>
        <v>427715289.6086366</v>
      </c>
      <c r="E11" s="5">
        <f t="shared" si="1"/>
        <v>6361972.094224781</v>
      </c>
      <c r="F11" s="5">
        <f t="shared" si="1"/>
        <v>92316021.99522412</v>
      </c>
      <c r="G11" s="5">
        <f t="shared" si="1"/>
        <v>0</v>
      </c>
      <c r="H11" s="5">
        <f t="shared" si="1"/>
        <v>3760000</v>
      </c>
      <c r="I11" s="5">
        <f t="shared" si="1"/>
        <v>15059866.665521497</v>
      </c>
      <c r="J11" s="5">
        <f t="shared" si="1"/>
        <v>0</v>
      </c>
      <c r="K11" s="5">
        <f t="shared" si="1"/>
        <v>0</v>
      </c>
      <c r="L11" s="5">
        <f t="shared" si="1"/>
        <v>20290067.091872312</v>
      </c>
      <c r="M11" s="5">
        <f t="shared" si="1"/>
        <v>74632503</v>
      </c>
      <c r="N11" s="5">
        <f t="shared" si="1"/>
        <v>-53204632.47127703</v>
      </c>
      <c r="O11" s="5">
        <f t="shared" si="1"/>
        <v>-5064831.7103148345</v>
      </c>
      <c r="P11" s="5">
        <f t="shared" si="1"/>
        <v>59467506.55755387</v>
      </c>
      <c r="Q11" s="5">
        <f t="shared" si="1"/>
        <v>-89686557.16997045</v>
      </c>
      <c r="R11" s="5">
        <f t="shared" si="1"/>
        <v>0</v>
      </c>
      <c r="S11" s="5">
        <f t="shared" si="1"/>
        <v>25847846407.849842</v>
      </c>
      <c r="T11" s="5">
        <f t="shared" si="1"/>
        <v>-3950620.520698322</v>
      </c>
      <c r="U11" s="5">
        <f t="shared" si="1"/>
        <v>243694032.77511543</v>
      </c>
      <c r="V11" s="5">
        <f t="shared" si="1"/>
        <v>-17172696.9760547</v>
      </c>
      <c r="W11" s="5">
        <f t="shared" si="1"/>
        <v>-389461748.0695079</v>
      </c>
      <c r="X11" s="37">
        <f t="shared" si="1"/>
        <v>224986630</v>
      </c>
    </row>
    <row r="12" spans="1:24" ht="12.75">
      <c r="A12" s="36" t="s">
        <v>116</v>
      </c>
      <c r="B12" s="6">
        <f>IF(((B138+B139+(B140*B141/100))/12)=0,0,B9/((B138+B139+(B140*B141/100))/12))</f>
        <v>2.3864252404489688</v>
      </c>
      <c r="C12" s="6">
        <f aca="true" t="shared" si="2" ref="C12:X12">IF(((C138+C139+(C140*C141/100))/12)=0,0,C9/((C138+C139+(C140*C141/100))/12))</f>
        <v>0.6211686065867731</v>
      </c>
      <c r="D12" s="6">
        <f t="shared" si="2"/>
        <v>4.376600079687719</v>
      </c>
      <c r="E12" s="6">
        <f t="shared" si="2"/>
        <v>-0.07478929982617942</v>
      </c>
      <c r="F12" s="6">
        <f t="shared" si="2"/>
        <v>0.8434627075690456</v>
      </c>
      <c r="G12" s="6">
        <f t="shared" si="2"/>
        <v>13.43971739196638</v>
      </c>
      <c r="H12" s="6">
        <f t="shared" si="2"/>
        <v>7.581626996213526</v>
      </c>
      <c r="I12" s="6">
        <f t="shared" si="2"/>
        <v>-4.777216841428516</v>
      </c>
      <c r="J12" s="6">
        <f t="shared" si="2"/>
        <v>0.003109638975144931</v>
      </c>
      <c r="K12" s="6">
        <f t="shared" si="2"/>
        <v>0.44707352525365907</v>
      </c>
      <c r="L12" s="6">
        <f t="shared" si="2"/>
        <v>3.3342774864729283</v>
      </c>
      <c r="M12" s="6">
        <f t="shared" si="2"/>
        <v>1.7102974792015122</v>
      </c>
      <c r="N12" s="6">
        <f t="shared" si="2"/>
        <v>0.9586910569999797</v>
      </c>
      <c r="O12" s="6">
        <f t="shared" si="2"/>
        <v>-3.7944377462098604</v>
      </c>
      <c r="P12" s="6">
        <f t="shared" si="2"/>
        <v>-1.4117769201530432</v>
      </c>
      <c r="Q12" s="6">
        <f t="shared" si="2"/>
        <v>6.986628340588406</v>
      </c>
      <c r="R12" s="6">
        <f t="shared" si="2"/>
        <v>2.220470517702701E-07</v>
      </c>
      <c r="S12" s="6">
        <f t="shared" si="2"/>
        <v>1.6352023137352916</v>
      </c>
      <c r="T12" s="6">
        <f t="shared" si="2"/>
        <v>-2.1592968388027414</v>
      </c>
      <c r="U12" s="6">
        <f t="shared" si="2"/>
        <v>2.1156835808889936</v>
      </c>
      <c r="V12" s="6">
        <f t="shared" si="2"/>
        <v>8.421570457230338</v>
      </c>
      <c r="W12" s="6">
        <f t="shared" si="2"/>
        <v>-31.55296685521192</v>
      </c>
      <c r="X12" s="38">
        <f t="shared" si="2"/>
        <v>1.3892730546498178</v>
      </c>
    </row>
    <row r="13" spans="1:24" ht="12.75">
      <c r="A13" s="34" t="s">
        <v>117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39"/>
    </row>
    <row r="14" spans="1:24" ht="12.75">
      <c r="A14" s="36" t="s">
        <v>118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40"/>
    </row>
    <row r="15" spans="1:24" ht="12.75">
      <c r="A15" s="41" t="s">
        <v>119</v>
      </c>
      <c r="B15" s="9">
        <f>IF(B142=0,0,(B6-B142)*100/B142)</f>
        <v>-0.2027645607103813</v>
      </c>
      <c r="C15" s="9">
        <f aca="true" t="shared" si="3" ref="C15:X15">IF(C142=0,0,(C6-C142)*100/C142)</f>
        <v>22.79296969594872</v>
      </c>
      <c r="D15" s="9">
        <f t="shared" si="3"/>
        <v>19.559586119775258</v>
      </c>
      <c r="E15" s="9">
        <f t="shared" si="3"/>
        <v>9.239562504665999</v>
      </c>
      <c r="F15" s="9">
        <f t="shared" si="3"/>
        <v>18.115580092775332</v>
      </c>
      <c r="G15" s="9">
        <f t="shared" si="3"/>
        <v>-30.283069562654926</v>
      </c>
      <c r="H15" s="9">
        <f t="shared" si="3"/>
        <v>26.049747826560743</v>
      </c>
      <c r="I15" s="9">
        <f t="shared" si="3"/>
        <v>13.083795168536899</v>
      </c>
      <c r="J15" s="9">
        <f t="shared" si="3"/>
        <v>15.132697912073164</v>
      </c>
      <c r="K15" s="9">
        <f t="shared" si="3"/>
        <v>15.333871557607248</v>
      </c>
      <c r="L15" s="9">
        <f t="shared" si="3"/>
        <v>14.190699681915206</v>
      </c>
      <c r="M15" s="9">
        <f t="shared" si="3"/>
        <v>11.100310855456097</v>
      </c>
      <c r="N15" s="9">
        <f t="shared" si="3"/>
        <v>-6.588065476622393</v>
      </c>
      <c r="O15" s="9">
        <f t="shared" si="3"/>
        <v>14.354572454129695</v>
      </c>
      <c r="P15" s="9">
        <f t="shared" si="3"/>
        <v>14.082440406295133</v>
      </c>
      <c r="Q15" s="9">
        <f t="shared" si="3"/>
        <v>5.551835641938705</v>
      </c>
      <c r="R15" s="9">
        <f t="shared" si="3"/>
        <v>0</v>
      </c>
      <c r="S15" s="9">
        <f t="shared" si="3"/>
        <v>222.1957908631456</v>
      </c>
      <c r="T15" s="9">
        <f t="shared" si="3"/>
        <v>-6.71728223999556</v>
      </c>
      <c r="U15" s="9">
        <f t="shared" si="3"/>
        <v>20.046298916861</v>
      </c>
      <c r="V15" s="9">
        <f t="shared" si="3"/>
        <v>-2.096150606039329</v>
      </c>
      <c r="W15" s="9">
        <f t="shared" si="3"/>
        <v>24.247833798192694</v>
      </c>
      <c r="X15" s="42">
        <f t="shared" si="3"/>
        <v>-31.943007209051316</v>
      </c>
    </row>
    <row r="16" spans="1:24" ht="12.75">
      <c r="A16" s="43" t="s">
        <v>120</v>
      </c>
      <c r="B16" s="10">
        <f>IF(B144=0,0,(B143-B144)*100/B144)</f>
        <v>104.3702957805527</v>
      </c>
      <c r="C16" s="10">
        <f aca="true" t="shared" si="4" ref="C16:X16">IF(C144=0,0,(C143-C144)*100/C144)</f>
        <v>18.926917491025677</v>
      </c>
      <c r="D16" s="10">
        <f t="shared" si="4"/>
        <v>13.260212908076511</v>
      </c>
      <c r="E16" s="10">
        <f t="shared" si="4"/>
        <v>27.77777777777778</v>
      </c>
      <c r="F16" s="10">
        <f t="shared" si="4"/>
        <v>5.849496685489811</v>
      </c>
      <c r="G16" s="10">
        <f t="shared" si="4"/>
        <v>0</v>
      </c>
      <c r="H16" s="10">
        <f t="shared" si="4"/>
        <v>350</v>
      </c>
      <c r="I16" s="10">
        <f t="shared" si="4"/>
        <v>6.002150799865784</v>
      </c>
      <c r="J16" s="10">
        <f t="shared" si="4"/>
        <v>-6.901331615684934</v>
      </c>
      <c r="K16" s="10">
        <f t="shared" si="4"/>
        <v>30.399466666666665</v>
      </c>
      <c r="L16" s="10">
        <f t="shared" si="4"/>
        <v>8.002716868114236</v>
      </c>
      <c r="M16" s="10">
        <f t="shared" si="4"/>
        <v>0</v>
      </c>
      <c r="N16" s="10">
        <f t="shared" si="4"/>
        <v>-20.81669927035722</v>
      </c>
      <c r="O16" s="10">
        <f t="shared" si="4"/>
        <v>5.9010558530987</v>
      </c>
      <c r="P16" s="10">
        <f t="shared" si="4"/>
        <v>6.1019567456230694</v>
      </c>
      <c r="Q16" s="10">
        <f t="shared" si="4"/>
        <v>9.062998894756232</v>
      </c>
      <c r="R16" s="10">
        <f t="shared" si="4"/>
        <v>0</v>
      </c>
      <c r="S16" s="10">
        <f t="shared" si="4"/>
        <v>0</v>
      </c>
      <c r="T16" s="10">
        <f t="shared" si="4"/>
        <v>0</v>
      </c>
      <c r="U16" s="10">
        <f t="shared" si="4"/>
        <v>11.615969050928047</v>
      </c>
      <c r="V16" s="10">
        <f t="shared" si="4"/>
        <v>5.300119691524831</v>
      </c>
      <c r="W16" s="10">
        <f t="shared" si="4"/>
        <v>-2.5309710298037524</v>
      </c>
      <c r="X16" s="44">
        <f t="shared" si="4"/>
        <v>0</v>
      </c>
    </row>
    <row r="17" spans="1:24" ht="12.75">
      <c r="A17" s="43" t="s">
        <v>121</v>
      </c>
      <c r="B17" s="10">
        <f>IF(B146=0,0,(B145-B146)*100/B146)</f>
        <v>0</v>
      </c>
      <c r="C17" s="10">
        <f aca="true" t="shared" si="5" ref="C17:X17">IF(C146=0,0,(C145-C146)*100/C146)</f>
        <v>0</v>
      </c>
      <c r="D17" s="10">
        <f t="shared" si="5"/>
        <v>14.09378061647618</v>
      </c>
      <c r="E17" s="10">
        <f t="shared" si="5"/>
        <v>10.877420322569433</v>
      </c>
      <c r="F17" s="10">
        <f t="shared" si="5"/>
        <v>0</v>
      </c>
      <c r="G17" s="10">
        <f t="shared" si="5"/>
        <v>0</v>
      </c>
      <c r="H17" s="10">
        <f t="shared" si="5"/>
        <v>0</v>
      </c>
      <c r="I17" s="10">
        <f t="shared" si="5"/>
        <v>5.999997350160571</v>
      </c>
      <c r="J17" s="10">
        <f t="shared" si="5"/>
        <v>0</v>
      </c>
      <c r="K17" s="10">
        <f t="shared" si="5"/>
        <v>16.045321637426902</v>
      </c>
      <c r="L17" s="10">
        <f t="shared" si="5"/>
        <v>0</v>
      </c>
      <c r="M17" s="10">
        <f t="shared" si="5"/>
        <v>0</v>
      </c>
      <c r="N17" s="10">
        <f t="shared" si="5"/>
        <v>24.055482645255534</v>
      </c>
      <c r="O17" s="10">
        <f t="shared" si="5"/>
        <v>11</v>
      </c>
      <c r="P17" s="10">
        <f t="shared" si="5"/>
        <v>27.611328790459964</v>
      </c>
      <c r="Q17" s="10">
        <f t="shared" si="5"/>
        <v>-14.775349970770474</v>
      </c>
      <c r="R17" s="10">
        <f t="shared" si="5"/>
        <v>0</v>
      </c>
      <c r="S17" s="10">
        <f t="shared" si="5"/>
        <v>0</v>
      </c>
      <c r="T17" s="10">
        <f t="shared" si="5"/>
        <v>-17.558139534883722</v>
      </c>
      <c r="U17" s="10">
        <f t="shared" si="5"/>
        <v>8.408938140873893</v>
      </c>
      <c r="V17" s="10">
        <f t="shared" si="5"/>
        <v>16.04322914240462</v>
      </c>
      <c r="W17" s="10">
        <f t="shared" si="5"/>
        <v>41.06450555485132</v>
      </c>
      <c r="X17" s="44">
        <f t="shared" si="5"/>
        <v>0</v>
      </c>
    </row>
    <row r="18" spans="1:24" ht="12.75">
      <c r="A18" s="43" t="s">
        <v>122</v>
      </c>
      <c r="B18" s="10">
        <f>IF(B148=0,0,(B147-B148)*100/B148)</f>
        <v>-100</v>
      </c>
      <c r="C18" s="10">
        <f aca="true" t="shared" si="6" ref="C18:X18">IF(C148=0,0,(C147-C148)*100/C148)</f>
        <v>0</v>
      </c>
      <c r="D18" s="10">
        <f t="shared" si="6"/>
        <v>10.319908324823214</v>
      </c>
      <c r="E18" s="10">
        <f t="shared" si="6"/>
        <v>4.97905946086</v>
      </c>
      <c r="F18" s="10">
        <f t="shared" si="6"/>
        <v>38.11857707509881</v>
      </c>
      <c r="G18" s="10">
        <f t="shared" si="6"/>
        <v>0</v>
      </c>
      <c r="H18" s="10">
        <f t="shared" si="6"/>
        <v>0</v>
      </c>
      <c r="I18" s="10">
        <f t="shared" si="6"/>
        <v>107.3782069385401</v>
      </c>
      <c r="J18" s="10">
        <f t="shared" si="6"/>
        <v>0</v>
      </c>
      <c r="K18" s="10">
        <f t="shared" si="6"/>
        <v>5.4494967025338426</v>
      </c>
      <c r="L18" s="10">
        <f t="shared" si="6"/>
        <v>0</v>
      </c>
      <c r="M18" s="10">
        <f t="shared" si="6"/>
        <v>0</v>
      </c>
      <c r="N18" s="10">
        <f t="shared" si="6"/>
        <v>-10.857666078052965</v>
      </c>
      <c r="O18" s="10">
        <f t="shared" si="6"/>
        <v>5.905284435460583</v>
      </c>
      <c r="P18" s="10">
        <f t="shared" si="6"/>
        <v>6.052941176470588</v>
      </c>
      <c r="Q18" s="10">
        <f t="shared" si="6"/>
        <v>107.16044848354485</v>
      </c>
      <c r="R18" s="10">
        <f t="shared" si="6"/>
        <v>0</v>
      </c>
      <c r="S18" s="10">
        <f t="shared" si="6"/>
        <v>0</v>
      </c>
      <c r="T18" s="10">
        <f t="shared" si="6"/>
        <v>-33.56865263157895</v>
      </c>
      <c r="U18" s="10">
        <f t="shared" si="6"/>
        <v>16.516203546682934</v>
      </c>
      <c r="V18" s="10">
        <f t="shared" si="6"/>
        <v>5.748164820302095</v>
      </c>
      <c r="W18" s="10">
        <f t="shared" si="6"/>
        <v>19.27520815452163</v>
      </c>
      <c r="X18" s="44">
        <f t="shared" si="6"/>
        <v>0</v>
      </c>
    </row>
    <row r="19" spans="1:24" ht="12.75">
      <c r="A19" s="43" t="s">
        <v>123</v>
      </c>
      <c r="B19" s="10">
        <f>IF(B150=0,0,(B149-B150)*100/B150)</f>
        <v>-52.42736729142598</v>
      </c>
      <c r="C19" s="10">
        <f aca="true" t="shared" si="7" ref="C19:X19">IF(C150=0,0,(C149-C150)*100/C150)</f>
        <v>17.403353066278758</v>
      </c>
      <c r="D19" s="10">
        <f t="shared" si="7"/>
        <v>13.37912772050959</v>
      </c>
      <c r="E19" s="10">
        <f t="shared" si="7"/>
        <v>21.595133923118148</v>
      </c>
      <c r="F19" s="10">
        <f t="shared" si="7"/>
        <v>25.356740553913916</v>
      </c>
      <c r="G19" s="10">
        <f t="shared" si="7"/>
        <v>0</v>
      </c>
      <c r="H19" s="10">
        <f t="shared" si="7"/>
        <v>350</v>
      </c>
      <c r="I19" s="10">
        <f t="shared" si="7"/>
        <v>16.238359766055204</v>
      </c>
      <c r="J19" s="10">
        <f t="shared" si="7"/>
        <v>6.965723330817517</v>
      </c>
      <c r="K19" s="10">
        <f t="shared" si="7"/>
        <v>15.257812584391035</v>
      </c>
      <c r="L19" s="10">
        <f t="shared" si="7"/>
        <v>18.19372623315024</v>
      </c>
      <c r="M19" s="10">
        <f t="shared" si="7"/>
        <v>110.52631578947368</v>
      </c>
      <c r="N19" s="10">
        <f t="shared" si="7"/>
        <v>-0.7243305874199565</v>
      </c>
      <c r="O19" s="10">
        <f t="shared" si="7"/>
        <v>8.272968876313662</v>
      </c>
      <c r="P19" s="10">
        <f t="shared" si="7"/>
        <v>10.434594222833562</v>
      </c>
      <c r="Q19" s="10">
        <f t="shared" si="7"/>
        <v>1.2633861190350961</v>
      </c>
      <c r="R19" s="10">
        <f t="shared" si="7"/>
        <v>0</v>
      </c>
      <c r="S19" s="10">
        <f t="shared" si="7"/>
        <v>0</v>
      </c>
      <c r="T19" s="10">
        <f t="shared" si="7"/>
        <v>-19.754976215998926</v>
      </c>
      <c r="U19" s="10">
        <f t="shared" si="7"/>
        <v>9.911045333102493</v>
      </c>
      <c r="V19" s="10">
        <f t="shared" si="7"/>
        <v>3.748614569438779</v>
      </c>
      <c r="W19" s="10">
        <f t="shared" si="7"/>
        <v>29.350575191903292</v>
      </c>
      <c r="X19" s="44">
        <f t="shared" si="7"/>
        <v>0</v>
      </c>
    </row>
    <row r="20" spans="1:24" ht="12.75">
      <c r="A20" s="43" t="s">
        <v>124</v>
      </c>
      <c r="B20" s="10">
        <f>IF(B152=0,0,(B151-B152)*100/B152)</f>
        <v>13.335000754309489</v>
      </c>
      <c r="C20" s="10">
        <f aca="true" t="shared" si="8" ref="C20:X20">IF(C152=0,0,(C151-C152)*100/C152)</f>
        <v>0</v>
      </c>
      <c r="D20" s="10">
        <f t="shared" si="8"/>
        <v>9.257411052272916</v>
      </c>
      <c r="E20" s="10">
        <f t="shared" si="8"/>
        <v>13.464780473502895</v>
      </c>
      <c r="F20" s="10">
        <f t="shared" si="8"/>
        <v>16.37948481411231</v>
      </c>
      <c r="G20" s="10">
        <f t="shared" si="8"/>
        <v>3.066619969760906</v>
      </c>
      <c r="H20" s="10">
        <f t="shared" si="8"/>
        <v>23.432169714352014</v>
      </c>
      <c r="I20" s="10">
        <f t="shared" si="8"/>
        <v>17.265583019881785</v>
      </c>
      <c r="J20" s="10">
        <f t="shared" si="8"/>
        <v>57.13059698224904</v>
      </c>
      <c r="K20" s="10">
        <f t="shared" si="8"/>
        <v>16.724489795918366</v>
      </c>
      <c r="L20" s="10">
        <f t="shared" si="8"/>
        <v>-30.284782965286748</v>
      </c>
      <c r="M20" s="10">
        <f t="shared" si="8"/>
        <v>10.700195273582274</v>
      </c>
      <c r="N20" s="10">
        <f t="shared" si="8"/>
        <v>55.366945934921084</v>
      </c>
      <c r="O20" s="10">
        <f t="shared" si="8"/>
        <v>22.96550902010649</v>
      </c>
      <c r="P20" s="10">
        <f t="shared" si="8"/>
        <v>11.459458145776537</v>
      </c>
      <c r="Q20" s="10">
        <f t="shared" si="8"/>
        <v>82.57994471220256</v>
      </c>
      <c r="R20" s="10">
        <f t="shared" si="8"/>
        <v>0</v>
      </c>
      <c r="S20" s="10">
        <f t="shared" si="8"/>
        <v>228.36787392495089</v>
      </c>
      <c r="T20" s="10">
        <f t="shared" si="8"/>
        <v>11.982406971839229</v>
      </c>
      <c r="U20" s="10">
        <f t="shared" si="8"/>
        <v>0</v>
      </c>
      <c r="V20" s="10">
        <f t="shared" si="8"/>
        <v>11.17687296416938</v>
      </c>
      <c r="W20" s="10">
        <f t="shared" si="8"/>
        <v>22.392267758409655</v>
      </c>
      <c r="X20" s="44">
        <f t="shared" si="8"/>
        <v>0.7617811438688905</v>
      </c>
    </row>
    <row r="21" spans="1:24" ht="12.75">
      <c r="A21" s="43" t="s">
        <v>125</v>
      </c>
      <c r="B21" s="10">
        <f>IF(B154=0,0,(B153-B154)*100/B154)</f>
        <v>63.27168931786904</v>
      </c>
      <c r="C21" s="10">
        <f aca="true" t="shared" si="9" ref="C21:X21">IF(C154=0,0,(C153-C154)*100/C154)</f>
        <v>0</v>
      </c>
      <c r="D21" s="10">
        <f t="shared" si="9"/>
        <v>0</v>
      </c>
      <c r="E21" s="10">
        <f t="shared" si="9"/>
        <v>0</v>
      </c>
      <c r="F21" s="10">
        <f t="shared" si="9"/>
        <v>18.517352640277014</v>
      </c>
      <c r="G21" s="10">
        <f t="shared" si="9"/>
        <v>-81.38921839989456</v>
      </c>
      <c r="H21" s="10">
        <f t="shared" si="9"/>
        <v>-4.3415655816388865</v>
      </c>
      <c r="I21" s="10">
        <f t="shared" si="9"/>
        <v>-100</v>
      </c>
      <c r="J21" s="10">
        <f t="shared" si="9"/>
        <v>0</v>
      </c>
      <c r="K21" s="10">
        <f t="shared" si="9"/>
        <v>17.68705259373059</v>
      </c>
      <c r="L21" s="10">
        <f t="shared" si="9"/>
        <v>0</v>
      </c>
      <c r="M21" s="10">
        <f t="shared" si="9"/>
        <v>65.31748411897816</v>
      </c>
      <c r="N21" s="10">
        <f t="shared" si="9"/>
        <v>41.23816373007312</v>
      </c>
      <c r="O21" s="10">
        <f t="shared" si="9"/>
        <v>0</v>
      </c>
      <c r="P21" s="10">
        <f t="shared" si="9"/>
        <v>0</v>
      </c>
      <c r="Q21" s="10">
        <f t="shared" si="9"/>
        <v>0</v>
      </c>
      <c r="R21" s="10">
        <f t="shared" si="9"/>
        <v>0</v>
      </c>
      <c r="S21" s="10">
        <f t="shared" si="9"/>
        <v>38.4461401457912</v>
      </c>
      <c r="T21" s="10">
        <f t="shared" si="9"/>
        <v>138.14665716506866</v>
      </c>
      <c r="U21" s="10">
        <f t="shared" si="9"/>
        <v>0</v>
      </c>
      <c r="V21" s="10">
        <f t="shared" si="9"/>
        <v>14.048076212982792</v>
      </c>
      <c r="W21" s="10">
        <f t="shared" si="9"/>
        <v>0</v>
      </c>
      <c r="X21" s="44">
        <f t="shared" si="9"/>
        <v>0</v>
      </c>
    </row>
    <row r="22" spans="1:24" ht="12.75">
      <c r="A22" s="43" t="s">
        <v>126</v>
      </c>
      <c r="B22" s="10">
        <f>IF((B130+B131)=0,0,B129*100/(B130+B131))</f>
        <v>77.493089973313</v>
      </c>
      <c r="C22" s="10">
        <f aca="true" t="shared" si="10" ref="C22:X22">IF((C130+C131)=0,0,C129*100/(C130+C131))</f>
        <v>95.70385115544151</v>
      </c>
      <c r="D22" s="10">
        <f t="shared" si="10"/>
        <v>91.33264029022513</v>
      </c>
      <c r="E22" s="10">
        <f t="shared" si="10"/>
        <v>99.99528394005763</v>
      </c>
      <c r="F22" s="10">
        <f t="shared" si="10"/>
        <v>67.52568585157357</v>
      </c>
      <c r="G22" s="10">
        <f t="shared" si="10"/>
        <v>0</v>
      </c>
      <c r="H22" s="10">
        <f t="shared" si="10"/>
        <v>100</v>
      </c>
      <c r="I22" s="10">
        <f t="shared" si="10"/>
        <v>73.99623556069457</v>
      </c>
      <c r="J22" s="10">
        <f t="shared" si="10"/>
        <v>0.12817507722889085</v>
      </c>
      <c r="K22" s="10">
        <f t="shared" si="10"/>
        <v>113.94758752874554</v>
      </c>
      <c r="L22" s="10">
        <f t="shared" si="10"/>
        <v>124.98860031143157</v>
      </c>
      <c r="M22" s="10">
        <f t="shared" si="10"/>
        <v>100</v>
      </c>
      <c r="N22" s="10">
        <f t="shared" si="10"/>
        <v>84.39225497209422</v>
      </c>
      <c r="O22" s="10">
        <f t="shared" si="10"/>
        <v>1.526897986196464</v>
      </c>
      <c r="P22" s="10">
        <f t="shared" si="10"/>
        <v>89.43211625244889</v>
      </c>
      <c r="Q22" s="10">
        <f t="shared" si="10"/>
        <v>21.094535691691284</v>
      </c>
      <c r="R22" s="10">
        <f t="shared" si="10"/>
        <v>8.387108397102476E-07</v>
      </c>
      <c r="S22" s="10">
        <f t="shared" si="10"/>
        <v>52854.499653018735</v>
      </c>
      <c r="T22" s="10">
        <f t="shared" si="10"/>
        <v>67.6133989053467</v>
      </c>
      <c r="U22" s="10">
        <f t="shared" si="10"/>
        <v>79.81322683084076</v>
      </c>
      <c r="V22" s="10">
        <f t="shared" si="10"/>
        <v>83.68180793045366</v>
      </c>
      <c r="W22" s="10">
        <f t="shared" si="10"/>
        <v>-94.8535995988826</v>
      </c>
      <c r="X22" s="44">
        <f t="shared" si="10"/>
        <v>100</v>
      </c>
    </row>
    <row r="23" spans="1:24" ht="12.75">
      <c r="A23" s="36" t="s">
        <v>127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44"/>
    </row>
    <row r="24" spans="1:24" ht="12.75">
      <c r="A24" s="41" t="s">
        <v>128</v>
      </c>
      <c r="B24" s="9">
        <f>IF(B155=0,0,(B7-B155)*100/B155)</f>
        <v>-0.23902188038271677</v>
      </c>
      <c r="C24" s="9">
        <f aca="true" t="shared" si="11" ref="C24:X24">IF(C155=0,0,(C7-C155)*100/C155)</f>
        <v>22.792648320812035</v>
      </c>
      <c r="D24" s="9">
        <f t="shared" si="11"/>
        <v>15.360448530491482</v>
      </c>
      <c r="E24" s="9">
        <f t="shared" si="11"/>
        <v>13.599847600196124</v>
      </c>
      <c r="F24" s="9">
        <f t="shared" si="11"/>
        <v>14.490047304923342</v>
      </c>
      <c r="G24" s="9">
        <f t="shared" si="11"/>
        <v>-28.97097864316719</v>
      </c>
      <c r="H24" s="9">
        <f t="shared" si="11"/>
        <v>14.466078754655477</v>
      </c>
      <c r="I24" s="9">
        <f t="shared" si="11"/>
        <v>8.965953678341604</v>
      </c>
      <c r="J24" s="9">
        <f t="shared" si="11"/>
        <v>23.56500422964084</v>
      </c>
      <c r="K24" s="9">
        <f t="shared" si="11"/>
        <v>15.333871557607248</v>
      </c>
      <c r="L24" s="9">
        <f t="shared" si="11"/>
        <v>30.147089525816554</v>
      </c>
      <c r="M24" s="9">
        <f t="shared" si="11"/>
        <v>0.23268324549519695</v>
      </c>
      <c r="N24" s="9">
        <f t="shared" si="11"/>
        <v>8.077875937849027</v>
      </c>
      <c r="O24" s="9">
        <f t="shared" si="11"/>
        <v>19.925772457725657</v>
      </c>
      <c r="P24" s="9">
        <f t="shared" si="11"/>
        <v>23.345836925211778</v>
      </c>
      <c r="Q24" s="9">
        <f t="shared" si="11"/>
        <v>3.6985306989025184</v>
      </c>
      <c r="R24" s="9">
        <f t="shared" si="11"/>
        <v>0</v>
      </c>
      <c r="S24" s="9">
        <f t="shared" si="11"/>
        <v>-28.70430997409722</v>
      </c>
      <c r="T24" s="9">
        <f t="shared" si="11"/>
        <v>0.7706279644156958</v>
      </c>
      <c r="U24" s="9">
        <f t="shared" si="11"/>
        <v>11.497183666792507</v>
      </c>
      <c r="V24" s="9">
        <f t="shared" si="11"/>
        <v>-2.217063622357981</v>
      </c>
      <c r="W24" s="9">
        <f t="shared" si="11"/>
        <v>-3.375832200620671</v>
      </c>
      <c r="X24" s="42">
        <f t="shared" si="11"/>
        <v>40.081010002017756</v>
      </c>
    </row>
    <row r="25" spans="1:24" ht="12.75">
      <c r="A25" s="43" t="s">
        <v>129</v>
      </c>
      <c r="B25" s="10">
        <f>IF(B157=0,0,(B156-B157)*100/B157)</f>
        <v>12.34516481849359</v>
      </c>
      <c r="C25" s="10">
        <f aca="true" t="shared" si="12" ref="C25:X25">IF(C157=0,0,(C156-C157)*100/C157)</f>
        <v>5.9831992093745585</v>
      </c>
      <c r="D25" s="10">
        <f t="shared" si="12"/>
        <v>26.51987143871686</v>
      </c>
      <c r="E25" s="10">
        <f t="shared" si="12"/>
        <v>4.276670329284675</v>
      </c>
      <c r="F25" s="10">
        <f t="shared" si="12"/>
        <v>16.00196278687581</v>
      </c>
      <c r="G25" s="10">
        <f t="shared" si="12"/>
        <v>0.515085847724474</v>
      </c>
      <c r="H25" s="10">
        <f t="shared" si="12"/>
        <v>28.153795369992647</v>
      </c>
      <c r="I25" s="10">
        <f t="shared" si="12"/>
        <v>1.9766590405424962</v>
      </c>
      <c r="J25" s="10">
        <f t="shared" si="12"/>
        <v>2.788105349098107</v>
      </c>
      <c r="K25" s="10">
        <f t="shared" si="12"/>
        <v>13.8270514330585</v>
      </c>
      <c r="L25" s="10">
        <f t="shared" si="12"/>
        <v>0.6355619488398274</v>
      </c>
      <c r="M25" s="10">
        <f t="shared" si="12"/>
        <v>-11.468252116816226</v>
      </c>
      <c r="N25" s="10">
        <f t="shared" si="12"/>
        <v>-8.96734483717175</v>
      </c>
      <c r="O25" s="10">
        <f t="shared" si="12"/>
        <v>23.220372969721275</v>
      </c>
      <c r="P25" s="10">
        <f t="shared" si="12"/>
        <v>-1.6855496935371246</v>
      </c>
      <c r="Q25" s="10">
        <f t="shared" si="12"/>
        <v>10.463091359381213</v>
      </c>
      <c r="R25" s="10">
        <f t="shared" si="12"/>
        <v>0</v>
      </c>
      <c r="S25" s="10">
        <f t="shared" si="12"/>
        <v>17.33043447455729</v>
      </c>
      <c r="T25" s="10">
        <f t="shared" si="12"/>
        <v>15.893771196195386</v>
      </c>
      <c r="U25" s="10">
        <f t="shared" si="12"/>
        <v>7.6779256900165</v>
      </c>
      <c r="V25" s="10">
        <f t="shared" si="12"/>
        <v>6.472914558999356</v>
      </c>
      <c r="W25" s="10">
        <f t="shared" si="12"/>
        <v>-4.6303895389290135</v>
      </c>
      <c r="X25" s="44">
        <f t="shared" si="12"/>
        <v>18.28286428123809</v>
      </c>
    </row>
    <row r="26" spans="1:24" ht="25.5">
      <c r="A26" s="43" t="s">
        <v>130</v>
      </c>
      <c r="B26" s="10">
        <f>IF(B156=0,0,B158*100/B156)</f>
        <v>1.899487947352854</v>
      </c>
      <c r="C26" s="10">
        <f aca="true" t="shared" si="13" ref="C26:X26">IF(C156=0,0,C158*100/C156)</f>
        <v>7.435490624709985</v>
      </c>
      <c r="D26" s="10">
        <f t="shared" si="13"/>
        <v>0</v>
      </c>
      <c r="E26" s="10">
        <f t="shared" si="13"/>
        <v>0.6812959394723842</v>
      </c>
      <c r="F26" s="10">
        <f t="shared" si="13"/>
        <v>3.36200093563331</v>
      </c>
      <c r="G26" s="10">
        <f t="shared" si="13"/>
        <v>4.549244813003286</v>
      </c>
      <c r="H26" s="10">
        <f t="shared" si="13"/>
        <v>0.3378505643033513</v>
      </c>
      <c r="I26" s="10">
        <f t="shared" si="13"/>
        <v>1.7145321983347552</v>
      </c>
      <c r="J26" s="10">
        <f t="shared" si="13"/>
        <v>3.089454376793605</v>
      </c>
      <c r="K26" s="10">
        <f t="shared" si="13"/>
        <v>6.021540610690972</v>
      </c>
      <c r="L26" s="10">
        <f t="shared" si="13"/>
        <v>3.480905334909407</v>
      </c>
      <c r="M26" s="10">
        <f t="shared" si="13"/>
        <v>0</v>
      </c>
      <c r="N26" s="10">
        <f t="shared" si="13"/>
        <v>5.821216590246917</v>
      </c>
      <c r="O26" s="10">
        <f t="shared" si="13"/>
        <v>8.273561160835367</v>
      </c>
      <c r="P26" s="10">
        <f t="shared" si="13"/>
        <v>4.636297458373842</v>
      </c>
      <c r="Q26" s="10">
        <f t="shared" si="13"/>
        <v>4.0188588278708615</v>
      </c>
      <c r="R26" s="10">
        <f t="shared" si="13"/>
        <v>0</v>
      </c>
      <c r="S26" s="10">
        <f t="shared" si="13"/>
        <v>2.2593971840596256</v>
      </c>
      <c r="T26" s="10">
        <f t="shared" si="13"/>
        <v>1.9598500384174853</v>
      </c>
      <c r="U26" s="10">
        <f t="shared" si="13"/>
        <v>1.154813878516423</v>
      </c>
      <c r="V26" s="10">
        <f t="shared" si="13"/>
        <v>3.900905258793449</v>
      </c>
      <c r="W26" s="10">
        <f t="shared" si="13"/>
        <v>0</v>
      </c>
      <c r="X26" s="44">
        <f t="shared" si="13"/>
        <v>1.1669612237318998</v>
      </c>
    </row>
    <row r="27" spans="1:24" ht="12.75">
      <c r="A27" s="43" t="s">
        <v>131</v>
      </c>
      <c r="B27" s="10">
        <f>IF(B160=0,0,(B159-B160)*100/B160)</f>
        <v>0</v>
      </c>
      <c r="C27" s="10">
        <f aca="true" t="shared" si="14" ref="C27:X27">IF(C160=0,0,(C159-C160)*100/C160)</f>
        <v>0</v>
      </c>
      <c r="D27" s="10">
        <f t="shared" si="14"/>
        <v>15.629572368059858</v>
      </c>
      <c r="E27" s="10">
        <f t="shared" si="14"/>
        <v>14.412509390389806</v>
      </c>
      <c r="F27" s="10">
        <f t="shared" si="14"/>
        <v>0</v>
      </c>
      <c r="G27" s="10">
        <f t="shared" si="14"/>
        <v>0</v>
      </c>
      <c r="H27" s="10">
        <f t="shared" si="14"/>
        <v>0</v>
      </c>
      <c r="I27" s="10">
        <f t="shared" si="14"/>
        <v>20.00000092227827</v>
      </c>
      <c r="J27" s="10">
        <f t="shared" si="14"/>
        <v>0</v>
      </c>
      <c r="K27" s="10">
        <f t="shared" si="14"/>
        <v>16.8</v>
      </c>
      <c r="L27" s="10">
        <f t="shared" si="14"/>
        <v>0</v>
      </c>
      <c r="M27" s="10">
        <f t="shared" si="14"/>
        <v>0</v>
      </c>
      <c r="N27" s="10">
        <f t="shared" si="14"/>
        <v>58.7258156424581</v>
      </c>
      <c r="O27" s="10">
        <f t="shared" si="14"/>
        <v>13.5</v>
      </c>
      <c r="P27" s="10">
        <f t="shared" si="14"/>
        <v>-75.37337873218641</v>
      </c>
      <c r="Q27" s="10">
        <f t="shared" si="14"/>
        <v>27.25516369256709</v>
      </c>
      <c r="R27" s="10">
        <f t="shared" si="14"/>
        <v>0</v>
      </c>
      <c r="S27" s="10">
        <f t="shared" si="14"/>
        <v>0</v>
      </c>
      <c r="T27" s="10">
        <f t="shared" si="14"/>
        <v>-9.448818897637794</v>
      </c>
      <c r="U27" s="10">
        <f t="shared" si="14"/>
        <v>15.582696172372122</v>
      </c>
      <c r="V27" s="10">
        <f t="shared" si="14"/>
        <v>17.564363773651234</v>
      </c>
      <c r="W27" s="10">
        <f t="shared" si="14"/>
        <v>47.965661175995244</v>
      </c>
      <c r="X27" s="44">
        <f t="shared" si="14"/>
        <v>0</v>
      </c>
    </row>
    <row r="28" spans="1:24" ht="12.75">
      <c r="A28" s="43" t="s">
        <v>132</v>
      </c>
      <c r="B28" s="10">
        <f>IF(B162=0,0,(B161-B162)*100/B162)</f>
        <v>-100</v>
      </c>
      <c r="C28" s="10">
        <f aca="true" t="shared" si="15" ref="C28:X28">IF(C162=0,0,(C161-C162)*100/C162)</f>
        <v>0</v>
      </c>
      <c r="D28" s="10">
        <f t="shared" si="15"/>
        <v>21.27816851877901</v>
      </c>
      <c r="E28" s="10">
        <f t="shared" si="15"/>
        <v>52.40723918663965</v>
      </c>
      <c r="F28" s="10">
        <f t="shared" si="15"/>
        <v>11.428571428571429</v>
      </c>
      <c r="G28" s="10">
        <f t="shared" si="15"/>
        <v>0</v>
      </c>
      <c r="H28" s="10">
        <f t="shared" si="15"/>
        <v>0</v>
      </c>
      <c r="I28" s="10">
        <f t="shared" si="15"/>
        <v>6</v>
      </c>
      <c r="J28" s="10">
        <f t="shared" si="15"/>
        <v>0</v>
      </c>
      <c r="K28" s="10">
        <f t="shared" si="15"/>
        <v>0</v>
      </c>
      <c r="L28" s="10">
        <f t="shared" si="15"/>
        <v>0</v>
      </c>
      <c r="M28" s="10">
        <f t="shared" si="15"/>
        <v>-44.81132075471698</v>
      </c>
      <c r="N28" s="10">
        <f t="shared" si="15"/>
        <v>-50</v>
      </c>
      <c r="O28" s="10">
        <f t="shared" si="15"/>
        <v>-100</v>
      </c>
      <c r="P28" s="10">
        <f t="shared" si="15"/>
        <v>152</v>
      </c>
      <c r="Q28" s="10">
        <f t="shared" si="15"/>
        <v>13.5</v>
      </c>
      <c r="R28" s="10">
        <f t="shared" si="15"/>
        <v>0</v>
      </c>
      <c r="S28" s="10">
        <f t="shared" si="15"/>
        <v>-100</v>
      </c>
      <c r="T28" s="10">
        <f t="shared" si="15"/>
        <v>-85.07908087138168</v>
      </c>
      <c r="U28" s="10">
        <f t="shared" si="15"/>
        <v>-32.16461147537799</v>
      </c>
      <c r="V28" s="10">
        <f t="shared" si="15"/>
        <v>0</v>
      </c>
      <c r="W28" s="10">
        <f t="shared" si="15"/>
        <v>15.084400970933135</v>
      </c>
      <c r="X28" s="44">
        <f t="shared" si="15"/>
        <v>0</v>
      </c>
    </row>
    <row r="29" spans="1:24" ht="25.5">
      <c r="A29" s="43" t="s">
        <v>133</v>
      </c>
      <c r="B29" s="10">
        <f>IF((B7-B139-B164)=0,0,B156*100/(B7-B139-B164))</f>
        <v>28.421318090114323</v>
      </c>
      <c r="C29" s="10">
        <f aca="true" t="shared" si="16" ref="C29:X29">IF((C7-C139-C164)=0,0,C156*100/(C7-C139-C164))</f>
        <v>24.06575999799954</v>
      </c>
      <c r="D29" s="10">
        <f t="shared" si="16"/>
        <v>16.678389630156463</v>
      </c>
      <c r="E29" s="10">
        <f t="shared" si="16"/>
        <v>33.927442922930304</v>
      </c>
      <c r="F29" s="10">
        <f t="shared" si="16"/>
        <v>36.185807261809074</v>
      </c>
      <c r="G29" s="10">
        <f t="shared" si="16"/>
        <v>51.09543684270618</v>
      </c>
      <c r="H29" s="10">
        <f t="shared" si="16"/>
        <v>44.88975903482897</v>
      </c>
      <c r="I29" s="10">
        <f t="shared" si="16"/>
        <v>41.14548361811019</v>
      </c>
      <c r="J29" s="10">
        <f t="shared" si="16"/>
        <v>36.82582890685045</v>
      </c>
      <c r="K29" s="10">
        <f t="shared" si="16"/>
        <v>37.73910949408694</v>
      </c>
      <c r="L29" s="10">
        <f t="shared" si="16"/>
        <v>29.339903723329645</v>
      </c>
      <c r="M29" s="10">
        <f t="shared" si="16"/>
        <v>36.44468117912561</v>
      </c>
      <c r="N29" s="10">
        <f t="shared" si="16"/>
        <v>43.153497339873425</v>
      </c>
      <c r="O29" s="10">
        <f t="shared" si="16"/>
        <v>42.461681125558165</v>
      </c>
      <c r="P29" s="10">
        <f t="shared" si="16"/>
        <v>43.5290220600699</v>
      </c>
      <c r="Q29" s="10">
        <f t="shared" si="16"/>
        <v>28.037075366046263</v>
      </c>
      <c r="R29" s="10">
        <f t="shared" si="16"/>
        <v>45.8359668924003</v>
      </c>
      <c r="S29" s="10">
        <f t="shared" si="16"/>
        <v>51.064310174733826</v>
      </c>
      <c r="T29" s="10">
        <f t="shared" si="16"/>
        <v>36.2312589178838</v>
      </c>
      <c r="U29" s="10">
        <f t="shared" si="16"/>
        <v>31.280509899234055</v>
      </c>
      <c r="V29" s="10">
        <f t="shared" si="16"/>
        <v>25.702473887026038</v>
      </c>
      <c r="W29" s="10">
        <f t="shared" si="16"/>
        <v>25.94515977191164</v>
      </c>
      <c r="X29" s="44">
        <f t="shared" si="16"/>
        <v>22.862989326284566</v>
      </c>
    </row>
    <row r="30" spans="1:24" ht="25.5">
      <c r="A30" s="43" t="s">
        <v>134</v>
      </c>
      <c r="B30" s="10">
        <f>IF((B7-B139-B164)=0,0,B165*100/(B7-B139-B164))</f>
        <v>5.9967636180228645</v>
      </c>
      <c r="C30" s="10">
        <f aca="true" t="shared" si="17" ref="C30:X30">IF((C7-C139-C164)=0,0,C165*100/(C7-C139-C164))</f>
        <v>8.913375053043719</v>
      </c>
      <c r="D30" s="10">
        <f t="shared" si="17"/>
        <v>5.80881329683531</v>
      </c>
      <c r="E30" s="10">
        <f t="shared" si="17"/>
        <v>5.547322639906787</v>
      </c>
      <c r="F30" s="10">
        <f t="shared" si="17"/>
        <v>7.639919892023708</v>
      </c>
      <c r="G30" s="10">
        <f t="shared" si="17"/>
        <v>30.11912162076446</v>
      </c>
      <c r="H30" s="10">
        <f t="shared" si="17"/>
        <v>3.7915076053396075</v>
      </c>
      <c r="I30" s="10">
        <f t="shared" si="17"/>
        <v>3.5211262457725034</v>
      </c>
      <c r="J30" s="10">
        <f t="shared" si="17"/>
        <v>4.66731211393658</v>
      </c>
      <c r="K30" s="10">
        <f t="shared" si="17"/>
        <v>2.937979602064526</v>
      </c>
      <c r="L30" s="10">
        <f t="shared" si="17"/>
        <v>1.1250480464577741</v>
      </c>
      <c r="M30" s="10">
        <f t="shared" si="17"/>
        <v>8.896567191376628</v>
      </c>
      <c r="N30" s="10">
        <f t="shared" si="17"/>
        <v>3.9835096340341583</v>
      </c>
      <c r="O30" s="10">
        <f t="shared" si="17"/>
        <v>7.102283360491381</v>
      </c>
      <c r="P30" s="10">
        <f t="shared" si="17"/>
        <v>1.7605006953290723</v>
      </c>
      <c r="Q30" s="10">
        <f t="shared" si="17"/>
        <v>7.372084260365447</v>
      </c>
      <c r="R30" s="10">
        <f t="shared" si="17"/>
        <v>10.668171557562077</v>
      </c>
      <c r="S30" s="10">
        <f t="shared" si="17"/>
        <v>26.20254627908733</v>
      </c>
      <c r="T30" s="10">
        <f t="shared" si="17"/>
        <v>7.383683155990246</v>
      </c>
      <c r="U30" s="10">
        <f t="shared" si="17"/>
        <v>5.255612029233008</v>
      </c>
      <c r="V30" s="10">
        <f t="shared" si="17"/>
        <v>2.4341339789146974</v>
      </c>
      <c r="W30" s="10">
        <f t="shared" si="17"/>
        <v>3.7623828317931216</v>
      </c>
      <c r="X30" s="44">
        <f t="shared" si="17"/>
        <v>1.1531256783116486</v>
      </c>
    </row>
    <row r="31" spans="1:24" ht="12.75">
      <c r="A31" s="43" t="s">
        <v>135</v>
      </c>
      <c r="B31" s="10">
        <f>IF(B130=0,0,B139*100/B130)</f>
        <v>0</v>
      </c>
      <c r="C31" s="10">
        <f aca="true" t="shared" si="18" ref="C31:X31">IF(C130=0,0,C139*100/C130)</f>
        <v>24.80605581101441</v>
      </c>
      <c r="D31" s="10">
        <f t="shared" si="18"/>
        <v>2.9877037590498765</v>
      </c>
      <c r="E31" s="10">
        <f t="shared" si="18"/>
        <v>7.376673725774588</v>
      </c>
      <c r="F31" s="10">
        <f t="shared" si="18"/>
        <v>37.13970351041708</v>
      </c>
      <c r="G31" s="10">
        <f t="shared" si="18"/>
        <v>0</v>
      </c>
      <c r="H31" s="10">
        <f t="shared" si="18"/>
        <v>76.5625</v>
      </c>
      <c r="I31" s="10">
        <f t="shared" si="18"/>
        <v>0</v>
      </c>
      <c r="J31" s="10">
        <f t="shared" si="18"/>
        <v>0</v>
      </c>
      <c r="K31" s="10">
        <f t="shared" si="18"/>
        <v>12.622730339583237</v>
      </c>
      <c r="L31" s="10">
        <f t="shared" si="18"/>
        <v>0</v>
      </c>
      <c r="M31" s="10">
        <f t="shared" si="18"/>
        <v>0</v>
      </c>
      <c r="N31" s="10">
        <f t="shared" si="18"/>
        <v>19.561259649847436</v>
      </c>
      <c r="O31" s="10">
        <f t="shared" si="18"/>
        <v>42.1459794740262</v>
      </c>
      <c r="P31" s="10">
        <f t="shared" si="18"/>
        <v>0</v>
      </c>
      <c r="Q31" s="10">
        <f t="shared" si="18"/>
        <v>24.912964340082937</v>
      </c>
      <c r="R31" s="10">
        <f t="shared" si="18"/>
        <v>0</v>
      </c>
      <c r="S31" s="10">
        <f t="shared" si="18"/>
        <v>0</v>
      </c>
      <c r="T31" s="10">
        <f t="shared" si="18"/>
        <v>11.472796466395376</v>
      </c>
      <c r="U31" s="10">
        <f t="shared" si="18"/>
        <v>0</v>
      </c>
      <c r="V31" s="10">
        <f t="shared" si="18"/>
        <v>7.5539162035699094</v>
      </c>
      <c r="W31" s="10">
        <f t="shared" si="18"/>
        <v>0</v>
      </c>
      <c r="X31" s="44">
        <f t="shared" si="18"/>
        <v>0</v>
      </c>
    </row>
    <row r="32" spans="1:24" ht="12.75">
      <c r="A32" s="43" t="s">
        <v>136</v>
      </c>
      <c r="B32" s="10">
        <v>0</v>
      </c>
      <c r="C32" s="10">
        <v>0</v>
      </c>
      <c r="D32" s="10">
        <v>0</v>
      </c>
      <c r="E32" s="10">
        <v>10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20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5</v>
      </c>
      <c r="V32" s="10">
        <v>0</v>
      </c>
      <c r="W32" s="10">
        <v>0</v>
      </c>
      <c r="X32" s="44">
        <v>0</v>
      </c>
    </row>
    <row r="33" spans="1:24" ht="12.75">
      <c r="A33" s="43" t="s">
        <v>137</v>
      </c>
      <c r="B33" s="10">
        <v>0</v>
      </c>
      <c r="C33" s="10">
        <v>0</v>
      </c>
      <c r="D33" s="10">
        <v>0</v>
      </c>
      <c r="E33" s="10">
        <v>8</v>
      </c>
      <c r="F33" s="10">
        <v>20</v>
      </c>
      <c r="G33" s="10">
        <v>0</v>
      </c>
      <c r="H33" s="10">
        <v>0</v>
      </c>
      <c r="I33" s="10">
        <v>0</v>
      </c>
      <c r="J33" s="10">
        <v>10</v>
      </c>
      <c r="K33" s="10">
        <v>0</v>
      </c>
      <c r="L33" s="10">
        <v>0</v>
      </c>
      <c r="M33" s="10">
        <v>0</v>
      </c>
      <c r="N33" s="10">
        <v>0</v>
      </c>
      <c r="O33" s="10">
        <v>20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5</v>
      </c>
      <c r="V33" s="10">
        <v>0</v>
      </c>
      <c r="W33" s="10">
        <v>0</v>
      </c>
      <c r="X33" s="44">
        <v>0</v>
      </c>
    </row>
    <row r="34" spans="1:24" ht="25.5">
      <c r="A34" s="34" t="s">
        <v>138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39"/>
    </row>
    <row r="35" spans="1:24" ht="12.75">
      <c r="A35" s="36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40"/>
    </row>
    <row r="36" spans="1:24" ht="12.75">
      <c r="A36" s="41" t="s">
        <v>140</v>
      </c>
      <c r="B36" s="11">
        <v>140942414</v>
      </c>
      <c r="C36" s="11">
        <v>210500000</v>
      </c>
      <c r="D36" s="11">
        <v>888772983</v>
      </c>
      <c r="E36" s="11">
        <v>35437000</v>
      </c>
      <c r="F36" s="11">
        <v>157520000</v>
      </c>
      <c r="G36" s="11">
        <v>4940000</v>
      </c>
      <c r="H36" s="11">
        <v>28894168</v>
      </c>
      <c r="I36" s="11">
        <v>53535999</v>
      </c>
      <c r="J36" s="11">
        <v>48473000</v>
      </c>
      <c r="K36" s="11">
        <v>75693513</v>
      </c>
      <c r="L36" s="11">
        <v>139180748</v>
      </c>
      <c r="M36" s="11">
        <v>384149000</v>
      </c>
      <c r="N36" s="11">
        <v>31287650</v>
      </c>
      <c r="O36" s="11">
        <v>15901100</v>
      </c>
      <c r="P36" s="11">
        <v>61840000</v>
      </c>
      <c r="Q36" s="11">
        <v>15537000</v>
      </c>
      <c r="R36" s="11">
        <v>48281000</v>
      </c>
      <c r="S36" s="11">
        <v>370916000</v>
      </c>
      <c r="T36" s="11">
        <v>51911000</v>
      </c>
      <c r="U36" s="11">
        <v>157672949</v>
      </c>
      <c r="V36" s="11">
        <v>152246332</v>
      </c>
      <c r="W36" s="11">
        <v>61278300</v>
      </c>
      <c r="X36" s="45">
        <v>13189370</v>
      </c>
    </row>
    <row r="37" spans="1:24" ht="12.75">
      <c r="A37" s="43" t="s">
        <v>141</v>
      </c>
      <c r="B37" s="12">
        <v>67471645</v>
      </c>
      <c r="C37" s="12">
        <v>5500000</v>
      </c>
      <c r="D37" s="12">
        <v>367508036</v>
      </c>
      <c r="E37" s="12">
        <v>2800000</v>
      </c>
      <c r="F37" s="12">
        <v>6920000</v>
      </c>
      <c r="G37" s="12">
        <v>3528000</v>
      </c>
      <c r="H37" s="12">
        <v>6971168</v>
      </c>
      <c r="I37" s="12">
        <v>0</v>
      </c>
      <c r="J37" s="12">
        <v>0</v>
      </c>
      <c r="K37" s="12">
        <v>24889513</v>
      </c>
      <c r="L37" s="12">
        <v>31216700</v>
      </c>
      <c r="M37" s="12">
        <v>100965000</v>
      </c>
      <c r="N37" s="12">
        <v>9449000</v>
      </c>
      <c r="O37" s="12">
        <v>0</v>
      </c>
      <c r="P37" s="12">
        <v>18810000</v>
      </c>
      <c r="Q37" s="12">
        <v>15537000</v>
      </c>
      <c r="R37" s="12">
        <v>9181000</v>
      </c>
      <c r="S37" s="12">
        <v>36444000</v>
      </c>
      <c r="T37" s="12">
        <v>0</v>
      </c>
      <c r="U37" s="12">
        <v>38234621</v>
      </c>
      <c r="V37" s="12">
        <v>28700332</v>
      </c>
      <c r="W37" s="12">
        <v>8298500</v>
      </c>
      <c r="X37" s="46">
        <v>0</v>
      </c>
    </row>
    <row r="38" spans="1:24" ht="12.75">
      <c r="A38" s="43" t="s">
        <v>142</v>
      </c>
      <c r="B38" s="12">
        <v>73470769</v>
      </c>
      <c r="C38" s="12">
        <v>205000000</v>
      </c>
      <c r="D38" s="12">
        <v>521264947</v>
      </c>
      <c r="E38" s="12">
        <v>32637000</v>
      </c>
      <c r="F38" s="12">
        <v>124600000</v>
      </c>
      <c r="G38" s="12">
        <v>1412000</v>
      </c>
      <c r="H38" s="12">
        <v>21923000</v>
      </c>
      <c r="I38" s="12">
        <v>53535999</v>
      </c>
      <c r="J38" s="12">
        <v>41973000</v>
      </c>
      <c r="K38" s="12">
        <v>30804000</v>
      </c>
      <c r="L38" s="12">
        <v>66465850</v>
      </c>
      <c r="M38" s="12">
        <v>283184000</v>
      </c>
      <c r="N38" s="12">
        <v>21838650</v>
      </c>
      <c r="O38" s="12">
        <v>15901100</v>
      </c>
      <c r="P38" s="12">
        <v>43030000</v>
      </c>
      <c r="Q38" s="12">
        <v>0</v>
      </c>
      <c r="R38" s="12">
        <v>39100000</v>
      </c>
      <c r="S38" s="12">
        <v>334472000</v>
      </c>
      <c r="T38" s="12">
        <v>51911000</v>
      </c>
      <c r="U38" s="12">
        <v>79647949</v>
      </c>
      <c r="V38" s="12">
        <v>123546000</v>
      </c>
      <c r="W38" s="12">
        <v>49951800</v>
      </c>
      <c r="X38" s="46">
        <v>13189370</v>
      </c>
    </row>
    <row r="39" spans="1:24" ht="25.5">
      <c r="A39" s="43" t="s">
        <v>143</v>
      </c>
      <c r="B39" s="10">
        <f>IF((B37+B44)=0,0,B37*100/(B37+B44))</f>
        <v>100</v>
      </c>
      <c r="C39" s="10">
        <f aca="true" t="shared" si="19" ref="C39:X39">IF((C37+C44)=0,0,C37*100/(C37+C44))</f>
        <v>100</v>
      </c>
      <c r="D39" s="10">
        <f t="shared" si="19"/>
        <v>100</v>
      </c>
      <c r="E39" s="10">
        <f t="shared" si="19"/>
        <v>100</v>
      </c>
      <c r="F39" s="10">
        <f t="shared" si="19"/>
        <v>21.020656136087485</v>
      </c>
      <c r="G39" s="10">
        <f t="shared" si="19"/>
        <v>100</v>
      </c>
      <c r="H39" s="10">
        <f t="shared" si="19"/>
        <v>100</v>
      </c>
      <c r="I39" s="10">
        <f t="shared" si="19"/>
        <v>0</v>
      </c>
      <c r="J39" s="10">
        <f t="shared" si="19"/>
        <v>0</v>
      </c>
      <c r="K39" s="10">
        <f t="shared" si="19"/>
        <v>55.446164007170225</v>
      </c>
      <c r="L39" s="10">
        <f t="shared" si="19"/>
        <v>42.93026719228843</v>
      </c>
      <c r="M39" s="10">
        <f t="shared" si="19"/>
        <v>100</v>
      </c>
      <c r="N39" s="10">
        <f t="shared" si="19"/>
        <v>100</v>
      </c>
      <c r="O39" s="10">
        <f t="shared" si="19"/>
        <v>0</v>
      </c>
      <c r="P39" s="10">
        <f t="shared" si="19"/>
        <v>100</v>
      </c>
      <c r="Q39" s="10">
        <f t="shared" si="19"/>
        <v>100</v>
      </c>
      <c r="R39" s="10">
        <f t="shared" si="19"/>
        <v>100</v>
      </c>
      <c r="S39" s="10">
        <f t="shared" si="19"/>
        <v>100</v>
      </c>
      <c r="T39" s="10">
        <f t="shared" si="19"/>
        <v>0</v>
      </c>
      <c r="U39" s="10">
        <f t="shared" si="19"/>
        <v>49.00303876962512</v>
      </c>
      <c r="V39" s="10">
        <f t="shared" si="19"/>
        <v>100</v>
      </c>
      <c r="W39" s="10">
        <f t="shared" si="19"/>
        <v>73.26623405288483</v>
      </c>
      <c r="X39" s="44">
        <f t="shared" si="19"/>
        <v>0</v>
      </c>
    </row>
    <row r="40" spans="1:24" ht="12.75">
      <c r="A40" s="43" t="s">
        <v>144</v>
      </c>
      <c r="B40" s="10">
        <f>IF((B37+B44)=0,0,B44*100/(B37+B44))</f>
        <v>0</v>
      </c>
      <c r="C40" s="10">
        <f aca="true" t="shared" si="20" ref="C40:X40">IF((C37+C44)=0,0,C44*100/(C37+C44))</f>
        <v>0</v>
      </c>
      <c r="D40" s="10">
        <f t="shared" si="20"/>
        <v>0</v>
      </c>
      <c r="E40" s="10">
        <f t="shared" si="20"/>
        <v>0</v>
      </c>
      <c r="F40" s="10">
        <f t="shared" si="20"/>
        <v>78.97934386391252</v>
      </c>
      <c r="G40" s="10">
        <f t="shared" si="20"/>
        <v>0</v>
      </c>
      <c r="H40" s="10">
        <f t="shared" si="20"/>
        <v>0</v>
      </c>
      <c r="I40" s="10">
        <f t="shared" si="20"/>
        <v>0</v>
      </c>
      <c r="J40" s="10">
        <f t="shared" si="20"/>
        <v>100</v>
      </c>
      <c r="K40" s="10">
        <f t="shared" si="20"/>
        <v>44.553835992829775</v>
      </c>
      <c r="L40" s="10">
        <f t="shared" si="20"/>
        <v>57.06973280771157</v>
      </c>
      <c r="M40" s="10">
        <f t="shared" si="20"/>
        <v>0</v>
      </c>
      <c r="N40" s="10">
        <f t="shared" si="20"/>
        <v>0</v>
      </c>
      <c r="O40" s="10">
        <f t="shared" si="20"/>
        <v>0</v>
      </c>
      <c r="P40" s="10">
        <f t="shared" si="20"/>
        <v>0</v>
      </c>
      <c r="Q40" s="10">
        <f t="shared" si="20"/>
        <v>0</v>
      </c>
      <c r="R40" s="10">
        <f t="shared" si="20"/>
        <v>0</v>
      </c>
      <c r="S40" s="10">
        <f t="shared" si="20"/>
        <v>0</v>
      </c>
      <c r="T40" s="10">
        <f t="shared" si="20"/>
        <v>0</v>
      </c>
      <c r="U40" s="10">
        <f t="shared" si="20"/>
        <v>50.99696123037488</v>
      </c>
      <c r="V40" s="10">
        <f t="shared" si="20"/>
        <v>0</v>
      </c>
      <c r="W40" s="10">
        <f t="shared" si="20"/>
        <v>26.733765947115174</v>
      </c>
      <c r="X40" s="44">
        <f t="shared" si="20"/>
        <v>0</v>
      </c>
    </row>
    <row r="41" spans="1:24" ht="12.75">
      <c r="A41" s="43" t="s">
        <v>145</v>
      </c>
      <c r="B41" s="10">
        <f>IF((B37+B44+B38)=0,0,B38*100/(B37+B44+B38))</f>
        <v>52.12821812460229</v>
      </c>
      <c r="C41" s="10">
        <f aca="true" t="shared" si="21" ref="C41:X41">IF((C37+C44+C38)=0,0,C38*100/(C37+C44+C38))</f>
        <v>97.38717339667458</v>
      </c>
      <c r="D41" s="10">
        <f t="shared" si="21"/>
        <v>58.64995414695228</v>
      </c>
      <c r="E41" s="10">
        <f t="shared" si="21"/>
        <v>92.09865394926207</v>
      </c>
      <c r="F41" s="10">
        <f t="shared" si="21"/>
        <v>79.10106653123412</v>
      </c>
      <c r="G41" s="10">
        <f t="shared" si="21"/>
        <v>28.582995951417004</v>
      </c>
      <c r="H41" s="10">
        <f t="shared" si="21"/>
        <v>75.87344269611778</v>
      </c>
      <c r="I41" s="10">
        <f t="shared" si="21"/>
        <v>100</v>
      </c>
      <c r="J41" s="10">
        <f t="shared" si="21"/>
        <v>86.59047304685082</v>
      </c>
      <c r="K41" s="10">
        <f t="shared" si="21"/>
        <v>40.69569343412559</v>
      </c>
      <c r="L41" s="10">
        <f t="shared" si="21"/>
        <v>47.75506020415985</v>
      </c>
      <c r="M41" s="10">
        <f t="shared" si="21"/>
        <v>73.71722951250686</v>
      </c>
      <c r="N41" s="10">
        <f t="shared" si="21"/>
        <v>69.79958545943848</v>
      </c>
      <c r="O41" s="10">
        <f t="shared" si="21"/>
        <v>100</v>
      </c>
      <c r="P41" s="10">
        <f t="shared" si="21"/>
        <v>69.58279430789133</v>
      </c>
      <c r="Q41" s="10">
        <f t="shared" si="21"/>
        <v>0</v>
      </c>
      <c r="R41" s="10">
        <f t="shared" si="21"/>
        <v>80.98423810608728</v>
      </c>
      <c r="S41" s="10">
        <f t="shared" si="21"/>
        <v>90.17459478695984</v>
      </c>
      <c r="T41" s="10">
        <f t="shared" si="21"/>
        <v>100</v>
      </c>
      <c r="U41" s="10">
        <f t="shared" si="21"/>
        <v>50.5146567658857</v>
      </c>
      <c r="V41" s="10">
        <f t="shared" si="21"/>
        <v>81.14875306158443</v>
      </c>
      <c r="W41" s="10">
        <f t="shared" si="21"/>
        <v>81.5162953280362</v>
      </c>
      <c r="X41" s="44">
        <f t="shared" si="21"/>
        <v>100</v>
      </c>
    </row>
    <row r="42" spans="1:24" ht="12.75">
      <c r="A42" s="36" t="s">
        <v>146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40"/>
    </row>
    <row r="43" spans="1:24" ht="12.75">
      <c r="A43" s="41" t="s">
        <v>147</v>
      </c>
      <c r="B43" s="11">
        <v>8667000</v>
      </c>
      <c r="C43" s="11">
        <v>541000000</v>
      </c>
      <c r="D43" s="11">
        <v>85270905</v>
      </c>
      <c r="E43" s="11">
        <v>0</v>
      </c>
      <c r="F43" s="11">
        <v>96235000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30817721</v>
      </c>
      <c r="M43" s="11">
        <v>0</v>
      </c>
      <c r="N43" s="11">
        <v>19889702</v>
      </c>
      <c r="O43" s="11">
        <v>0</v>
      </c>
      <c r="P43" s="11">
        <v>0</v>
      </c>
      <c r="Q43" s="11">
        <v>7540000</v>
      </c>
      <c r="R43" s="11">
        <v>0</v>
      </c>
      <c r="S43" s="11">
        <v>0</v>
      </c>
      <c r="T43" s="11">
        <v>21600000</v>
      </c>
      <c r="U43" s="11">
        <v>0</v>
      </c>
      <c r="V43" s="11">
        <v>130000000</v>
      </c>
      <c r="W43" s="11">
        <v>50927000</v>
      </c>
      <c r="X43" s="45">
        <v>0</v>
      </c>
    </row>
    <row r="44" spans="1:24" ht="12.75">
      <c r="A44" s="43" t="s">
        <v>148</v>
      </c>
      <c r="B44" s="12">
        <v>0</v>
      </c>
      <c r="C44" s="12">
        <v>0</v>
      </c>
      <c r="D44" s="12">
        <v>0</v>
      </c>
      <c r="E44" s="12">
        <v>0</v>
      </c>
      <c r="F44" s="12">
        <v>26000000</v>
      </c>
      <c r="G44" s="12">
        <v>0</v>
      </c>
      <c r="H44" s="12">
        <v>0</v>
      </c>
      <c r="I44" s="12">
        <v>0</v>
      </c>
      <c r="J44" s="12">
        <v>6500000</v>
      </c>
      <c r="K44" s="12">
        <v>20000000</v>
      </c>
      <c r="L44" s="12">
        <v>41498198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39790379</v>
      </c>
      <c r="V44" s="12">
        <v>0</v>
      </c>
      <c r="W44" s="12">
        <v>3028000</v>
      </c>
      <c r="X44" s="46">
        <v>0</v>
      </c>
    </row>
    <row r="45" spans="1:24" ht="12.75">
      <c r="A45" s="43" t="s">
        <v>149</v>
      </c>
      <c r="B45" s="12">
        <v>152000</v>
      </c>
      <c r="C45" s="12">
        <v>77999996</v>
      </c>
      <c r="D45" s="12">
        <v>18444076</v>
      </c>
      <c r="E45" s="12">
        <v>0</v>
      </c>
      <c r="F45" s="12">
        <v>18651602</v>
      </c>
      <c r="G45" s="12">
        <v>0</v>
      </c>
      <c r="H45" s="12">
        <v>0</v>
      </c>
      <c r="I45" s="12">
        <v>0</v>
      </c>
      <c r="J45" s="12">
        <v>5577353</v>
      </c>
      <c r="K45" s="12">
        <v>5495000</v>
      </c>
      <c r="L45" s="12">
        <v>1604465</v>
      </c>
      <c r="M45" s="12">
        <v>0</v>
      </c>
      <c r="N45" s="12">
        <v>9225848</v>
      </c>
      <c r="O45" s="12">
        <v>652000</v>
      </c>
      <c r="P45" s="12">
        <v>0</v>
      </c>
      <c r="Q45" s="12">
        <v>5468217</v>
      </c>
      <c r="R45" s="12">
        <v>0</v>
      </c>
      <c r="S45" s="12">
        <v>5000000</v>
      </c>
      <c r="T45" s="12">
        <v>5509996</v>
      </c>
      <c r="U45" s="12">
        <v>-11200000</v>
      </c>
      <c r="V45" s="12">
        <v>11888606</v>
      </c>
      <c r="W45" s="12">
        <v>2986600</v>
      </c>
      <c r="X45" s="46">
        <v>0</v>
      </c>
    </row>
    <row r="46" spans="1:24" ht="25.5">
      <c r="A46" s="43" t="s">
        <v>150</v>
      </c>
      <c r="B46" s="10">
        <f>IF(B43=0,0,B45*100/B43)</f>
        <v>1.7537787008191992</v>
      </c>
      <c r="C46" s="10">
        <f aca="true" t="shared" si="22" ref="C46:X46">IF(C43=0,0,C45*100/C43)</f>
        <v>14.417744177449169</v>
      </c>
      <c r="D46" s="10">
        <f t="shared" si="22"/>
        <v>21.62997566403218</v>
      </c>
      <c r="E46" s="10">
        <f t="shared" si="22"/>
        <v>0</v>
      </c>
      <c r="F46" s="10">
        <f t="shared" si="22"/>
        <v>19.381308255832078</v>
      </c>
      <c r="G46" s="10">
        <f t="shared" si="22"/>
        <v>0</v>
      </c>
      <c r="H46" s="10">
        <f t="shared" si="22"/>
        <v>0</v>
      </c>
      <c r="I46" s="10">
        <f t="shared" si="22"/>
        <v>0</v>
      </c>
      <c r="J46" s="10">
        <f t="shared" si="22"/>
        <v>0</v>
      </c>
      <c r="K46" s="10">
        <f t="shared" si="22"/>
        <v>0</v>
      </c>
      <c r="L46" s="10">
        <f t="shared" si="22"/>
        <v>5.206306462440879</v>
      </c>
      <c r="M46" s="10">
        <f t="shared" si="22"/>
        <v>0</v>
      </c>
      <c r="N46" s="10">
        <f t="shared" si="22"/>
        <v>46.38504890621287</v>
      </c>
      <c r="O46" s="10">
        <f t="shared" si="22"/>
        <v>0</v>
      </c>
      <c r="P46" s="10">
        <f t="shared" si="22"/>
        <v>0</v>
      </c>
      <c r="Q46" s="10">
        <f t="shared" si="22"/>
        <v>72.52277188328912</v>
      </c>
      <c r="R46" s="10">
        <f t="shared" si="22"/>
        <v>0</v>
      </c>
      <c r="S46" s="10">
        <f t="shared" si="22"/>
        <v>0</v>
      </c>
      <c r="T46" s="10">
        <f t="shared" si="22"/>
        <v>25.50924074074074</v>
      </c>
      <c r="U46" s="10">
        <f t="shared" si="22"/>
        <v>0</v>
      </c>
      <c r="V46" s="10">
        <f t="shared" si="22"/>
        <v>9.145081538461538</v>
      </c>
      <c r="W46" s="10">
        <f t="shared" si="22"/>
        <v>5.864472676576276</v>
      </c>
      <c r="X46" s="44">
        <f t="shared" si="22"/>
        <v>0</v>
      </c>
    </row>
    <row r="47" spans="1:24" ht="12.75">
      <c r="A47" s="43" t="s">
        <v>151</v>
      </c>
      <c r="B47" s="10">
        <f>IF(B78=0,0,B45*100/B78)</f>
        <v>0.02209623491786597</v>
      </c>
      <c r="C47" s="10">
        <f aca="true" t="shared" si="23" ref="C47:X47">IF(C78=0,0,C45*100/C78)</f>
        <v>4.850746019900497</v>
      </c>
      <c r="D47" s="10">
        <f t="shared" si="23"/>
        <v>1.346404376193308</v>
      </c>
      <c r="E47" s="10">
        <f t="shared" si="23"/>
        <v>0</v>
      </c>
      <c r="F47" s="10">
        <f t="shared" si="23"/>
        <v>1.9422257765892863</v>
      </c>
      <c r="G47" s="10">
        <f t="shared" si="23"/>
        <v>0</v>
      </c>
      <c r="H47" s="10">
        <f t="shared" si="23"/>
        <v>0</v>
      </c>
      <c r="I47" s="10">
        <f t="shared" si="23"/>
        <v>0</v>
      </c>
      <c r="J47" s="10">
        <f t="shared" si="23"/>
        <v>0</v>
      </c>
      <c r="K47" s="10">
        <f t="shared" si="23"/>
        <v>0</v>
      </c>
      <c r="L47" s="10">
        <f t="shared" si="23"/>
        <v>0.619622408812512</v>
      </c>
      <c r="M47" s="10">
        <f t="shared" si="23"/>
        <v>0</v>
      </c>
      <c r="N47" s="10">
        <f t="shared" si="23"/>
        <v>4.660986484588742</v>
      </c>
      <c r="O47" s="10">
        <f t="shared" si="23"/>
        <v>13.105527638190955</v>
      </c>
      <c r="P47" s="10">
        <f t="shared" si="23"/>
        <v>0</v>
      </c>
      <c r="Q47" s="10">
        <f t="shared" si="23"/>
        <v>7.135497298849075</v>
      </c>
      <c r="R47" s="10">
        <f t="shared" si="23"/>
        <v>0</v>
      </c>
      <c r="S47" s="10">
        <f t="shared" si="23"/>
        <v>0.6699610886599706</v>
      </c>
      <c r="T47" s="10">
        <f t="shared" si="23"/>
        <v>4.071104740513063</v>
      </c>
      <c r="U47" s="10">
        <f t="shared" si="23"/>
        <v>-0.9791575304129388</v>
      </c>
      <c r="V47" s="10">
        <f t="shared" si="23"/>
        <v>0.48719881517714153</v>
      </c>
      <c r="W47" s="10">
        <f t="shared" si="23"/>
        <v>0.6000586677596551</v>
      </c>
      <c r="X47" s="44">
        <f t="shared" si="23"/>
        <v>0</v>
      </c>
    </row>
    <row r="48" spans="1:24" ht="12.75">
      <c r="A48" s="43" t="s">
        <v>152</v>
      </c>
      <c r="B48" s="10">
        <f>IF(B7=0,0,B45*100/B7)</f>
        <v>0.07693670437577506</v>
      </c>
      <c r="C48" s="10">
        <f aca="true" t="shared" si="24" ref="C48:X48">IF(C7=0,0,C45*100/C7)</f>
        <v>6.688502857448618</v>
      </c>
      <c r="D48" s="10">
        <f t="shared" si="24"/>
        <v>0.7129121655141579</v>
      </c>
      <c r="E48" s="10">
        <f t="shared" si="24"/>
        <v>0</v>
      </c>
      <c r="F48" s="10">
        <f t="shared" si="24"/>
        <v>4.323846678827865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1.1596259461861496</v>
      </c>
      <c r="K48" s="10">
        <f t="shared" si="24"/>
        <v>1.6438020138444327</v>
      </c>
      <c r="L48" s="10">
        <f t="shared" si="24"/>
        <v>0.7314020315477604</v>
      </c>
      <c r="M48" s="10">
        <f t="shared" si="24"/>
        <v>0</v>
      </c>
      <c r="N48" s="10">
        <f t="shared" si="24"/>
        <v>4.075965874917794</v>
      </c>
      <c r="O48" s="10">
        <f t="shared" si="24"/>
        <v>0.5947787185985116</v>
      </c>
      <c r="P48" s="10">
        <f t="shared" si="24"/>
        <v>0</v>
      </c>
      <c r="Q48" s="10">
        <f t="shared" si="24"/>
        <v>2.7595671906699164</v>
      </c>
      <c r="R48" s="10">
        <f t="shared" si="24"/>
        <v>0</v>
      </c>
      <c r="S48" s="10">
        <f t="shared" si="24"/>
        <v>3.266197279713627</v>
      </c>
      <c r="T48" s="10">
        <f t="shared" si="24"/>
        <v>4.785282357527429</v>
      </c>
      <c r="U48" s="10">
        <f t="shared" si="24"/>
        <v>-1.273472857801566</v>
      </c>
      <c r="V48" s="10">
        <f t="shared" si="24"/>
        <v>0.6638202887922561</v>
      </c>
      <c r="W48" s="10">
        <f t="shared" si="24"/>
        <v>1.24759715048744</v>
      </c>
      <c r="X48" s="44">
        <f t="shared" si="24"/>
        <v>0</v>
      </c>
    </row>
    <row r="49" spans="1:24" ht="12.75">
      <c r="A49" s="43" t="s">
        <v>153</v>
      </c>
      <c r="B49" s="10">
        <f>IF(B78=0,0,B43*100/B78)</f>
        <v>1.259921500218055</v>
      </c>
      <c r="C49" s="10">
        <f aca="true" t="shared" si="25" ref="C49:X49">IF(C78=0,0,C43*100/C78)</f>
        <v>33.64427860696517</v>
      </c>
      <c r="D49" s="10">
        <f t="shared" si="25"/>
        <v>6.224715168922738</v>
      </c>
      <c r="E49" s="10">
        <f t="shared" si="25"/>
        <v>0</v>
      </c>
      <c r="F49" s="10">
        <f t="shared" si="25"/>
        <v>10.021128351874008</v>
      </c>
      <c r="G49" s="10">
        <f t="shared" si="25"/>
        <v>0</v>
      </c>
      <c r="H49" s="10">
        <f t="shared" si="25"/>
        <v>0</v>
      </c>
      <c r="I49" s="10">
        <f t="shared" si="25"/>
        <v>0</v>
      </c>
      <c r="J49" s="10">
        <f t="shared" si="25"/>
        <v>0</v>
      </c>
      <c r="K49" s="10">
        <f t="shared" si="25"/>
        <v>0</v>
      </c>
      <c r="L49" s="10">
        <f t="shared" si="25"/>
        <v>11.901381781548325</v>
      </c>
      <c r="M49" s="10">
        <f t="shared" si="25"/>
        <v>0</v>
      </c>
      <c r="N49" s="10">
        <f t="shared" si="25"/>
        <v>10.048467328368911</v>
      </c>
      <c r="O49" s="10">
        <f t="shared" si="25"/>
        <v>0</v>
      </c>
      <c r="P49" s="10">
        <f t="shared" si="25"/>
        <v>0</v>
      </c>
      <c r="Q49" s="10">
        <f t="shared" si="25"/>
        <v>9.838974867552261</v>
      </c>
      <c r="R49" s="10">
        <f t="shared" si="25"/>
        <v>0</v>
      </c>
      <c r="S49" s="10">
        <f t="shared" si="25"/>
        <v>0</v>
      </c>
      <c r="T49" s="10">
        <f t="shared" si="25"/>
        <v>15.95933325452181</v>
      </c>
      <c r="U49" s="10">
        <f t="shared" si="25"/>
        <v>0</v>
      </c>
      <c r="V49" s="10">
        <f t="shared" si="25"/>
        <v>5.32744091048424</v>
      </c>
      <c r="W49" s="10">
        <f t="shared" si="25"/>
        <v>10.232099301210726</v>
      </c>
      <c r="X49" s="44">
        <f t="shared" si="25"/>
        <v>0</v>
      </c>
    </row>
    <row r="50" spans="1:24" ht="12.75">
      <c r="A50" s="36" t="s">
        <v>154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40"/>
    </row>
    <row r="51" spans="1:24" ht="12.75">
      <c r="A51" s="34" t="s">
        <v>155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39"/>
    </row>
    <row r="52" spans="1:24" ht="12.75">
      <c r="A52" s="36" t="s">
        <v>156</v>
      </c>
      <c r="B52" s="5">
        <v>66971645</v>
      </c>
      <c r="C52" s="5">
        <v>117600000</v>
      </c>
      <c r="D52" s="5">
        <v>315367000</v>
      </c>
      <c r="E52" s="5">
        <v>24337000</v>
      </c>
      <c r="F52" s="5">
        <v>70900000</v>
      </c>
      <c r="G52" s="5">
        <v>0</v>
      </c>
      <c r="H52" s="5">
        <v>0</v>
      </c>
      <c r="I52" s="5">
        <v>35336403</v>
      </c>
      <c r="J52" s="5">
        <v>3000000</v>
      </c>
      <c r="K52" s="5">
        <v>31833462</v>
      </c>
      <c r="L52" s="5">
        <v>72601948</v>
      </c>
      <c r="M52" s="5">
        <v>90915000</v>
      </c>
      <c r="N52" s="5">
        <v>14967000</v>
      </c>
      <c r="O52" s="5">
        <v>15901100</v>
      </c>
      <c r="P52" s="5">
        <v>6090000</v>
      </c>
      <c r="Q52" s="5">
        <v>0</v>
      </c>
      <c r="R52" s="5">
        <v>0</v>
      </c>
      <c r="S52" s="5">
        <v>363893000</v>
      </c>
      <c r="T52" s="5">
        <v>31040000</v>
      </c>
      <c r="U52" s="5">
        <v>63822199</v>
      </c>
      <c r="V52" s="5">
        <v>66892332</v>
      </c>
      <c r="W52" s="5">
        <v>7218000</v>
      </c>
      <c r="X52" s="37">
        <v>0</v>
      </c>
    </row>
    <row r="53" spans="1:24" ht="12.75">
      <c r="A53" s="43" t="s">
        <v>157</v>
      </c>
      <c r="B53" s="12">
        <v>0</v>
      </c>
      <c r="C53" s="12">
        <v>7600000</v>
      </c>
      <c r="D53" s="12">
        <v>83957000</v>
      </c>
      <c r="E53" s="12">
        <v>1800000</v>
      </c>
      <c r="F53" s="12">
        <v>24000000</v>
      </c>
      <c r="G53" s="12">
        <v>0</v>
      </c>
      <c r="H53" s="12">
        <v>0</v>
      </c>
      <c r="I53" s="12">
        <v>9889403</v>
      </c>
      <c r="J53" s="12">
        <v>0</v>
      </c>
      <c r="K53" s="12">
        <v>28089500</v>
      </c>
      <c r="L53" s="12">
        <v>64716548</v>
      </c>
      <c r="M53" s="12">
        <v>0</v>
      </c>
      <c r="N53" s="12">
        <v>9967000</v>
      </c>
      <c r="O53" s="12">
        <v>0</v>
      </c>
      <c r="P53" s="12">
        <v>2900000</v>
      </c>
      <c r="Q53" s="12">
        <v>0</v>
      </c>
      <c r="R53" s="12">
        <v>0</v>
      </c>
      <c r="S53" s="12">
        <v>0</v>
      </c>
      <c r="T53" s="12">
        <v>12700000</v>
      </c>
      <c r="U53" s="12">
        <v>27350379</v>
      </c>
      <c r="V53" s="12">
        <v>21500000</v>
      </c>
      <c r="W53" s="12">
        <v>260000</v>
      </c>
      <c r="X53" s="46">
        <v>0</v>
      </c>
    </row>
    <row r="54" spans="1:24" ht="12.75">
      <c r="A54" s="43" t="s">
        <v>158</v>
      </c>
      <c r="B54" s="12">
        <v>23717645</v>
      </c>
      <c r="C54" s="12">
        <v>80500000</v>
      </c>
      <c r="D54" s="12">
        <v>85420000</v>
      </c>
      <c r="E54" s="12">
        <v>20500000</v>
      </c>
      <c r="F54" s="12">
        <v>20400000</v>
      </c>
      <c r="G54" s="12">
        <v>0</v>
      </c>
      <c r="H54" s="12">
        <v>0</v>
      </c>
      <c r="I54" s="12">
        <v>15719555</v>
      </c>
      <c r="J54" s="12">
        <v>0</v>
      </c>
      <c r="K54" s="12">
        <v>1530326</v>
      </c>
      <c r="L54" s="12">
        <v>440400</v>
      </c>
      <c r="M54" s="12">
        <v>90915000</v>
      </c>
      <c r="N54" s="12">
        <v>0</v>
      </c>
      <c r="O54" s="12">
        <v>0</v>
      </c>
      <c r="P54" s="12">
        <v>500000</v>
      </c>
      <c r="Q54" s="12">
        <v>0</v>
      </c>
      <c r="R54" s="12">
        <v>0</v>
      </c>
      <c r="S54" s="12">
        <v>0</v>
      </c>
      <c r="T54" s="12">
        <v>18340000</v>
      </c>
      <c r="U54" s="12">
        <v>16199200</v>
      </c>
      <c r="V54" s="12">
        <v>23500000</v>
      </c>
      <c r="W54" s="12">
        <v>950000</v>
      </c>
      <c r="X54" s="46">
        <v>0</v>
      </c>
    </row>
    <row r="55" spans="1:24" ht="12.75">
      <c r="A55" s="43" t="s">
        <v>159</v>
      </c>
      <c r="B55" s="12">
        <v>43254000</v>
      </c>
      <c r="C55" s="12">
        <v>19500000</v>
      </c>
      <c r="D55" s="12">
        <v>106700000</v>
      </c>
      <c r="E55" s="12">
        <v>2037000</v>
      </c>
      <c r="F55" s="12">
        <v>26500000</v>
      </c>
      <c r="G55" s="12">
        <v>0</v>
      </c>
      <c r="H55" s="12">
        <v>0</v>
      </c>
      <c r="I55" s="12">
        <v>9727445</v>
      </c>
      <c r="J55" s="12">
        <v>0</v>
      </c>
      <c r="K55" s="12">
        <v>1688636</v>
      </c>
      <c r="L55" s="12">
        <v>230000</v>
      </c>
      <c r="M55" s="12">
        <v>0</v>
      </c>
      <c r="N55" s="12">
        <v>0</v>
      </c>
      <c r="O55" s="12">
        <v>15901100</v>
      </c>
      <c r="P55" s="12">
        <v>1750000</v>
      </c>
      <c r="Q55" s="12">
        <v>0</v>
      </c>
      <c r="R55" s="12">
        <v>0</v>
      </c>
      <c r="S55" s="12">
        <v>363893000</v>
      </c>
      <c r="T55" s="12">
        <v>0</v>
      </c>
      <c r="U55" s="12">
        <v>20272620</v>
      </c>
      <c r="V55" s="12">
        <v>21892332</v>
      </c>
      <c r="W55" s="12">
        <v>6008000</v>
      </c>
      <c r="X55" s="46">
        <v>0</v>
      </c>
    </row>
    <row r="56" spans="1:24" ht="12.75">
      <c r="A56" s="43" t="s">
        <v>160</v>
      </c>
      <c r="B56" s="12">
        <v>0</v>
      </c>
      <c r="C56" s="12">
        <v>10000000</v>
      </c>
      <c r="D56" s="12">
        <v>39290000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3000000</v>
      </c>
      <c r="K56" s="12">
        <v>525000</v>
      </c>
      <c r="L56" s="12">
        <v>7215000</v>
      </c>
      <c r="M56" s="12">
        <v>0</v>
      </c>
      <c r="N56" s="12">
        <v>5000000</v>
      </c>
      <c r="O56" s="12">
        <v>0</v>
      </c>
      <c r="P56" s="12">
        <v>940000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46">
        <v>0</v>
      </c>
    </row>
    <row r="57" spans="1:24" ht="12.75">
      <c r="A57" s="36" t="s">
        <v>161</v>
      </c>
      <c r="B57" s="5">
        <v>73470769</v>
      </c>
      <c r="C57" s="5">
        <v>74500000</v>
      </c>
      <c r="D57" s="5">
        <v>502624142</v>
      </c>
      <c r="E57" s="5">
        <v>8350000</v>
      </c>
      <c r="F57" s="5">
        <v>47200000</v>
      </c>
      <c r="G57" s="5">
        <v>3000000</v>
      </c>
      <c r="H57" s="5">
        <v>26244029</v>
      </c>
      <c r="I57" s="5">
        <v>0</v>
      </c>
      <c r="J57" s="5">
        <v>35773000</v>
      </c>
      <c r="K57" s="5">
        <v>35616000</v>
      </c>
      <c r="L57" s="5">
        <v>59045091</v>
      </c>
      <c r="M57" s="5">
        <v>0</v>
      </c>
      <c r="N57" s="5">
        <v>7838650</v>
      </c>
      <c r="O57" s="5">
        <v>0</v>
      </c>
      <c r="P57" s="5">
        <v>4130000</v>
      </c>
      <c r="Q57" s="5">
        <v>15537000</v>
      </c>
      <c r="R57" s="5">
        <v>17104446</v>
      </c>
      <c r="S57" s="5">
        <v>60000</v>
      </c>
      <c r="T57" s="5">
        <v>20871000</v>
      </c>
      <c r="U57" s="5">
        <v>67250750</v>
      </c>
      <c r="V57" s="5">
        <v>70954000</v>
      </c>
      <c r="W57" s="5">
        <v>46895800</v>
      </c>
      <c r="X57" s="37">
        <v>402570</v>
      </c>
    </row>
    <row r="58" spans="1:24" ht="12.75">
      <c r="A58" s="43" t="s">
        <v>162</v>
      </c>
      <c r="B58" s="12">
        <v>0</v>
      </c>
      <c r="C58" s="12">
        <v>0</v>
      </c>
      <c r="D58" s="12">
        <v>39114795</v>
      </c>
      <c r="E58" s="12">
        <v>0</v>
      </c>
      <c r="F58" s="12">
        <v>0</v>
      </c>
      <c r="G58" s="12">
        <v>3000000</v>
      </c>
      <c r="H58" s="12">
        <v>26244029</v>
      </c>
      <c r="I58" s="12">
        <v>0</v>
      </c>
      <c r="J58" s="12">
        <v>0</v>
      </c>
      <c r="K58" s="12">
        <v>600000</v>
      </c>
      <c r="L58" s="12">
        <v>59045091</v>
      </c>
      <c r="M58" s="12">
        <v>0</v>
      </c>
      <c r="N58" s="12">
        <v>0</v>
      </c>
      <c r="O58" s="12">
        <v>0</v>
      </c>
      <c r="P58" s="12">
        <v>40000</v>
      </c>
      <c r="Q58" s="12">
        <v>0</v>
      </c>
      <c r="R58" s="12">
        <v>17104446</v>
      </c>
      <c r="S58" s="12">
        <v>60000</v>
      </c>
      <c r="T58" s="12">
        <v>0</v>
      </c>
      <c r="U58" s="12">
        <v>1000000</v>
      </c>
      <c r="V58" s="12">
        <v>0</v>
      </c>
      <c r="W58" s="12">
        <v>0</v>
      </c>
      <c r="X58" s="46">
        <v>402570</v>
      </c>
    </row>
    <row r="59" spans="1:24" ht="12.75">
      <c r="A59" s="43" t="s">
        <v>163</v>
      </c>
      <c r="B59" s="12">
        <v>73470769</v>
      </c>
      <c r="C59" s="12">
        <v>74500000</v>
      </c>
      <c r="D59" s="12">
        <v>463309347</v>
      </c>
      <c r="E59" s="12">
        <v>8350000</v>
      </c>
      <c r="F59" s="12">
        <v>47200000</v>
      </c>
      <c r="G59" s="12">
        <v>0</v>
      </c>
      <c r="H59" s="12">
        <v>0</v>
      </c>
      <c r="I59" s="12">
        <v>0</v>
      </c>
      <c r="J59" s="12">
        <v>35773000</v>
      </c>
      <c r="K59" s="12">
        <v>35016000</v>
      </c>
      <c r="L59" s="12">
        <v>0</v>
      </c>
      <c r="M59" s="12">
        <v>0</v>
      </c>
      <c r="N59" s="12">
        <v>7838650</v>
      </c>
      <c r="O59" s="12">
        <v>0</v>
      </c>
      <c r="P59" s="12">
        <v>4090000</v>
      </c>
      <c r="Q59" s="12">
        <v>15537000</v>
      </c>
      <c r="R59" s="12">
        <v>0</v>
      </c>
      <c r="S59" s="12">
        <v>0</v>
      </c>
      <c r="T59" s="12">
        <v>20871000</v>
      </c>
      <c r="U59" s="12">
        <v>66250750</v>
      </c>
      <c r="V59" s="12">
        <v>70954000</v>
      </c>
      <c r="W59" s="12">
        <v>46895800</v>
      </c>
      <c r="X59" s="46">
        <v>0</v>
      </c>
    </row>
    <row r="60" spans="1:24" ht="12.75">
      <c r="A60" s="43" t="s">
        <v>164</v>
      </c>
      <c r="B60" s="12">
        <v>0</v>
      </c>
      <c r="C60" s="12">
        <v>0</v>
      </c>
      <c r="D60" s="12">
        <v>200000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46">
        <v>0</v>
      </c>
    </row>
    <row r="61" spans="1:24" ht="12.75">
      <c r="A61" s="36" t="s">
        <v>165</v>
      </c>
      <c r="B61" s="5">
        <v>500000</v>
      </c>
      <c r="C61" s="5">
        <v>0</v>
      </c>
      <c r="D61" s="5">
        <v>48647608</v>
      </c>
      <c r="E61" s="5">
        <v>1550000</v>
      </c>
      <c r="F61" s="5">
        <v>2131100</v>
      </c>
      <c r="G61" s="5">
        <v>1940000</v>
      </c>
      <c r="H61" s="5">
        <v>1390000</v>
      </c>
      <c r="I61" s="5">
        <v>0</v>
      </c>
      <c r="J61" s="5">
        <v>0</v>
      </c>
      <c r="K61" s="5">
        <v>5180053</v>
      </c>
      <c r="L61" s="5">
        <v>5813657</v>
      </c>
      <c r="M61" s="5">
        <v>288734000</v>
      </c>
      <c r="N61" s="5">
        <v>280000</v>
      </c>
      <c r="O61" s="5">
        <v>0</v>
      </c>
      <c r="P61" s="5">
        <v>1990000</v>
      </c>
      <c r="Q61" s="5">
        <v>0</v>
      </c>
      <c r="R61" s="5">
        <v>2700000</v>
      </c>
      <c r="S61" s="5">
        <v>790000</v>
      </c>
      <c r="T61" s="5">
        <v>0</v>
      </c>
      <c r="U61" s="5">
        <v>15500000</v>
      </c>
      <c r="V61" s="5">
        <v>1700000</v>
      </c>
      <c r="W61" s="5">
        <v>4418500</v>
      </c>
      <c r="X61" s="37">
        <v>3436400</v>
      </c>
    </row>
    <row r="62" spans="1:24" ht="12.75">
      <c r="A62" s="36" t="s">
        <v>166</v>
      </c>
      <c r="B62" s="5">
        <v>0</v>
      </c>
      <c r="C62" s="5">
        <v>18400000</v>
      </c>
      <c r="D62" s="5">
        <v>22134233</v>
      </c>
      <c r="E62" s="5">
        <v>1200000</v>
      </c>
      <c r="F62" s="5">
        <v>37288900</v>
      </c>
      <c r="G62" s="5">
        <v>0</v>
      </c>
      <c r="H62" s="5">
        <v>1260139</v>
      </c>
      <c r="I62" s="5">
        <v>18199596</v>
      </c>
      <c r="J62" s="5">
        <v>9700000</v>
      </c>
      <c r="K62" s="5">
        <v>3063998</v>
      </c>
      <c r="L62" s="5">
        <v>1720052</v>
      </c>
      <c r="M62" s="5">
        <v>4500000</v>
      </c>
      <c r="N62" s="5">
        <v>1000000</v>
      </c>
      <c r="O62" s="5">
        <v>0</v>
      </c>
      <c r="P62" s="5">
        <v>6480000</v>
      </c>
      <c r="Q62" s="5">
        <v>0</v>
      </c>
      <c r="R62" s="5">
        <v>28476554</v>
      </c>
      <c r="S62" s="5">
        <v>6173000</v>
      </c>
      <c r="T62" s="5">
        <v>0</v>
      </c>
      <c r="U62" s="5">
        <v>11100000</v>
      </c>
      <c r="V62" s="5">
        <v>12700000</v>
      </c>
      <c r="W62" s="5">
        <v>2746000</v>
      </c>
      <c r="X62" s="37">
        <v>9350400</v>
      </c>
    </row>
    <row r="63" spans="1:24" ht="12.75">
      <c r="A63" s="36" t="s">
        <v>167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7202000</v>
      </c>
      <c r="O63" s="5">
        <v>0</v>
      </c>
      <c r="P63" s="5">
        <v>43150000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37">
        <v>0</v>
      </c>
    </row>
    <row r="64" spans="1:24" ht="25.5">
      <c r="A64" s="36" t="s">
        <v>168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40"/>
    </row>
    <row r="65" spans="1:24" ht="12.75">
      <c r="A65" s="34" t="s">
        <v>156</v>
      </c>
      <c r="B65" s="13">
        <f>IF(B36=0,0,B52*100/B36)</f>
        <v>47.51702706042767</v>
      </c>
      <c r="C65" s="13">
        <f aca="true" t="shared" si="26" ref="C65:X65">IF(C36=0,0,C52*100/C36)</f>
        <v>55.86698337292162</v>
      </c>
      <c r="D65" s="13">
        <f t="shared" si="26"/>
        <v>35.48341432876341</v>
      </c>
      <c r="E65" s="13">
        <f t="shared" si="26"/>
        <v>68.67680672743178</v>
      </c>
      <c r="F65" s="13">
        <f t="shared" si="26"/>
        <v>45.01015744032504</v>
      </c>
      <c r="G65" s="13">
        <f t="shared" si="26"/>
        <v>0</v>
      </c>
      <c r="H65" s="13">
        <f t="shared" si="26"/>
        <v>0</v>
      </c>
      <c r="I65" s="13">
        <f t="shared" si="26"/>
        <v>66.00493809782087</v>
      </c>
      <c r="J65" s="13">
        <f t="shared" si="26"/>
        <v>6.189012439915004</v>
      </c>
      <c r="K65" s="13">
        <f t="shared" si="26"/>
        <v>42.05573336251417</v>
      </c>
      <c r="L65" s="13">
        <f t="shared" si="26"/>
        <v>52.163786330563475</v>
      </c>
      <c r="M65" s="13">
        <f t="shared" si="26"/>
        <v>23.666598116876525</v>
      </c>
      <c r="N65" s="13">
        <f t="shared" si="26"/>
        <v>47.83676626400513</v>
      </c>
      <c r="O65" s="13">
        <f t="shared" si="26"/>
        <v>100</v>
      </c>
      <c r="P65" s="13">
        <f t="shared" si="26"/>
        <v>9.847994825355757</v>
      </c>
      <c r="Q65" s="13">
        <f t="shared" si="26"/>
        <v>0</v>
      </c>
      <c r="R65" s="13">
        <f t="shared" si="26"/>
        <v>0</v>
      </c>
      <c r="S65" s="13">
        <f t="shared" si="26"/>
        <v>98.10657938724671</v>
      </c>
      <c r="T65" s="13">
        <f t="shared" si="26"/>
        <v>59.79464853306621</v>
      </c>
      <c r="U65" s="13">
        <f t="shared" si="26"/>
        <v>40.47758312683046</v>
      </c>
      <c r="V65" s="13">
        <f t="shared" si="26"/>
        <v>43.936908772291474</v>
      </c>
      <c r="W65" s="13">
        <f t="shared" si="26"/>
        <v>11.77904739524432</v>
      </c>
      <c r="X65" s="47">
        <f t="shared" si="26"/>
        <v>0</v>
      </c>
    </row>
    <row r="66" spans="1:24" ht="12.75">
      <c r="A66" s="43" t="s">
        <v>169</v>
      </c>
      <c r="B66" s="10">
        <f>IF(B36=0,0,B53*100/B36)</f>
        <v>0</v>
      </c>
      <c r="C66" s="10">
        <f aca="true" t="shared" si="27" ref="C66:X66">IF(C36=0,0,C53*100/C36)</f>
        <v>3.6104513064133017</v>
      </c>
      <c r="D66" s="10">
        <f t="shared" si="27"/>
        <v>9.446394254313196</v>
      </c>
      <c r="E66" s="10">
        <f t="shared" si="27"/>
        <v>5.079436746902955</v>
      </c>
      <c r="F66" s="10">
        <f t="shared" si="27"/>
        <v>15.236160487557136</v>
      </c>
      <c r="G66" s="10">
        <f t="shared" si="27"/>
        <v>0</v>
      </c>
      <c r="H66" s="10">
        <f t="shared" si="27"/>
        <v>0</v>
      </c>
      <c r="I66" s="10">
        <f t="shared" si="27"/>
        <v>18.472435715638742</v>
      </c>
      <c r="J66" s="10">
        <f t="shared" si="27"/>
        <v>0</v>
      </c>
      <c r="K66" s="10">
        <f t="shared" si="27"/>
        <v>37.10952086475363</v>
      </c>
      <c r="L66" s="10">
        <f t="shared" si="27"/>
        <v>46.4982039038905</v>
      </c>
      <c r="M66" s="10">
        <f t="shared" si="27"/>
        <v>0</v>
      </c>
      <c r="N66" s="10">
        <f t="shared" si="27"/>
        <v>31.85601986726392</v>
      </c>
      <c r="O66" s="10">
        <f t="shared" si="27"/>
        <v>0</v>
      </c>
      <c r="P66" s="10">
        <f t="shared" si="27"/>
        <v>4.6895213454075035</v>
      </c>
      <c r="Q66" s="10">
        <f t="shared" si="27"/>
        <v>0</v>
      </c>
      <c r="R66" s="10">
        <f t="shared" si="27"/>
        <v>0</v>
      </c>
      <c r="S66" s="10">
        <f t="shared" si="27"/>
        <v>0</v>
      </c>
      <c r="T66" s="10">
        <f t="shared" si="27"/>
        <v>24.46494962532026</v>
      </c>
      <c r="U66" s="10">
        <f t="shared" si="27"/>
        <v>17.34627225117734</v>
      </c>
      <c r="V66" s="10">
        <f t="shared" si="27"/>
        <v>14.121850896217323</v>
      </c>
      <c r="W66" s="10">
        <f t="shared" si="27"/>
        <v>0.4242937548854978</v>
      </c>
      <c r="X66" s="44">
        <f t="shared" si="27"/>
        <v>0</v>
      </c>
    </row>
    <row r="67" spans="1:24" ht="12.75">
      <c r="A67" s="43" t="s">
        <v>170</v>
      </c>
      <c r="B67" s="10">
        <f>IF(B36=0,0,B54*100/B36)</f>
        <v>16.827897526999926</v>
      </c>
      <c r="C67" s="10">
        <f aca="true" t="shared" si="28" ref="C67:X67">IF(C36=0,0,C54*100/C36)</f>
        <v>38.242280285035626</v>
      </c>
      <c r="D67" s="10">
        <f t="shared" si="28"/>
        <v>9.61100321835503</v>
      </c>
      <c r="E67" s="10">
        <f t="shared" si="28"/>
        <v>57.84914072861698</v>
      </c>
      <c r="F67" s="10">
        <f t="shared" si="28"/>
        <v>12.950736414423565</v>
      </c>
      <c r="G67" s="10">
        <f t="shared" si="28"/>
        <v>0</v>
      </c>
      <c r="H67" s="10">
        <f t="shared" si="28"/>
        <v>0</v>
      </c>
      <c r="I67" s="10">
        <f t="shared" si="28"/>
        <v>29.362588339857073</v>
      </c>
      <c r="J67" s="10">
        <f t="shared" si="28"/>
        <v>0</v>
      </c>
      <c r="K67" s="10">
        <f t="shared" si="28"/>
        <v>2.0217399607282065</v>
      </c>
      <c r="L67" s="10">
        <f t="shared" si="28"/>
        <v>0.31642307311065754</v>
      </c>
      <c r="M67" s="10">
        <f t="shared" si="28"/>
        <v>23.666598116876525</v>
      </c>
      <c r="N67" s="10">
        <f t="shared" si="28"/>
        <v>0</v>
      </c>
      <c r="O67" s="10">
        <f t="shared" si="28"/>
        <v>0</v>
      </c>
      <c r="P67" s="10">
        <f t="shared" si="28"/>
        <v>0.8085381630012937</v>
      </c>
      <c r="Q67" s="10">
        <f t="shared" si="28"/>
        <v>0</v>
      </c>
      <c r="R67" s="10">
        <f t="shared" si="28"/>
        <v>0</v>
      </c>
      <c r="S67" s="10">
        <f t="shared" si="28"/>
        <v>0</v>
      </c>
      <c r="T67" s="10">
        <f t="shared" si="28"/>
        <v>35.32969890774595</v>
      </c>
      <c r="U67" s="10">
        <f t="shared" si="28"/>
        <v>10.273924666684582</v>
      </c>
      <c r="V67" s="10">
        <f t="shared" si="28"/>
        <v>15.435511444702655</v>
      </c>
      <c r="W67" s="10">
        <f t="shared" si="28"/>
        <v>1.5503041043893189</v>
      </c>
      <c r="X67" s="44">
        <f t="shared" si="28"/>
        <v>0</v>
      </c>
    </row>
    <row r="68" spans="1:24" ht="12.75">
      <c r="A68" s="43" t="s">
        <v>171</v>
      </c>
      <c r="B68" s="10">
        <f>IF(B36=0,0,B55*100/B36)</f>
        <v>30.689129533427746</v>
      </c>
      <c r="C68" s="10">
        <f aca="true" t="shared" si="29" ref="C68:X68">IF(C36=0,0,C55*100/C36)</f>
        <v>9.263657957244655</v>
      </c>
      <c r="D68" s="10">
        <f t="shared" si="29"/>
        <v>12.005315422599878</v>
      </c>
      <c r="E68" s="10">
        <f t="shared" si="29"/>
        <v>5.748229251911844</v>
      </c>
      <c r="F68" s="10">
        <f t="shared" si="29"/>
        <v>16.823260538344336</v>
      </c>
      <c r="G68" s="10">
        <f t="shared" si="29"/>
        <v>0</v>
      </c>
      <c r="H68" s="10">
        <f t="shared" si="29"/>
        <v>0</v>
      </c>
      <c r="I68" s="10">
        <f t="shared" si="29"/>
        <v>18.169914042325054</v>
      </c>
      <c r="J68" s="10">
        <f t="shared" si="29"/>
        <v>0</v>
      </c>
      <c r="K68" s="10">
        <f t="shared" si="29"/>
        <v>2.230886020576162</v>
      </c>
      <c r="L68" s="10">
        <f t="shared" si="29"/>
        <v>0.1652527402712335</v>
      </c>
      <c r="M68" s="10">
        <f t="shared" si="29"/>
        <v>0</v>
      </c>
      <c r="N68" s="10">
        <f t="shared" si="29"/>
        <v>0</v>
      </c>
      <c r="O68" s="10">
        <f t="shared" si="29"/>
        <v>100</v>
      </c>
      <c r="P68" s="10">
        <f t="shared" si="29"/>
        <v>2.8298835705045278</v>
      </c>
      <c r="Q68" s="10">
        <f t="shared" si="29"/>
        <v>0</v>
      </c>
      <c r="R68" s="10">
        <f t="shared" si="29"/>
        <v>0</v>
      </c>
      <c r="S68" s="10">
        <f t="shared" si="29"/>
        <v>98.10657938724671</v>
      </c>
      <c r="T68" s="10">
        <f t="shared" si="29"/>
        <v>0</v>
      </c>
      <c r="U68" s="10">
        <f t="shared" si="29"/>
        <v>12.85738620896854</v>
      </c>
      <c r="V68" s="10">
        <f t="shared" si="29"/>
        <v>14.379546431371496</v>
      </c>
      <c r="W68" s="10">
        <f t="shared" si="29"/>
        <v>9.804449535969503</v>
      </c>
      <c r="X68" s="44">
        <f t="shared" si="29"/>
        <v>0</v>
      </c>
    </row>
    <row r="69" spans="1:24" ht="12.75">
      <c r="A69" s="43" t="s">
        <v>172</v>
      </c>
      <c r="B69" s="10">
        <f>IF(B36=0,0,B56*100/B36)</f>
        <v>0</v>
      </c>
      <c r="C69" s="10">
        <f aca="true" t="shared" si="30" ref="C69:X69">IF(C36=0,0,C56*100/C36)</f>
        <v>4.750593824228028</v>
      </c>
      <c r="D69" s="10">
        <f t="shared" si="30"/>
        <v>4.4207014334953065</v>
      </c>
      <c r="E69" s="10">
        <f t="shared" si="30"/>
        <v>0</v>
      </c>
      <c r="F69" s="10">
        <f t="shared" si="30"/>
        <v>0</v>
      </c>
      <c r="G69" s="10">
        <f t="shared" si="30"/>
        <v>0</v>
      </c>
      <c r="H69" s="10">
        <f t="shared" si="30"/>
        <v>0</v>
      </c>
      <c r="I69" s="10">
        <f t="shared" si="30"/>
        <v>0</v>
      </c>
      <c r="J69" s="10">
        <f t="shared" si="30"/>
        <v>6.189012439915004</v>
      </c>
      <c r="K69" s="10">
        <f t="shared" si="30"/>
        <v>0.6935865164561724</v>
      </c>
      <c r="L69" s="10">
        <f t="shared" si="30"/>
        <v>5.183906613291085</v>
      </c>
      <c r="M69" s="10">
        <f t="shared" si="30"/>
        <v>0</v>
      </c>
      <c r="N69" s="10">
        <f t="shared" si="30"/>
        <v>15.980746396741207</v>
      </c>
      <c r="O69" s="10">
        <f t="shared" si="30"/>
        <v>0</v>
      </c>
      <c r="P69" s="10">
        <f t="shared" si="30"/>
        <v>1.5200517464424321</v>
      </c>
      <c r="Q69" s="10">
        <f t="shared" si="30"/>
        <v>0</v>
      </c>
      <c r="R69" s="10">
        <f t="shared" si="30"/>
        <v>0</v>
      </c>
      <c r="S69" s="10">
        <f t="shared" si="30"/>
        <v>0</v>
      </c>
      <c r="T69" s="10">
        <f t="shared" si="30"/>
        <v>0</v>
      </c>
      <c r="U69" s="10">
        <f t="shared" si="30"/>
        <v>0</v>
      </c>
      <c r="V69" s="10">
        <f t="shared" si="30"/>
        <v>0</v>
      </c>
      <c r="W69" s="10">
        <f t="shared" si="30"/>
        <v>0</v>
      </c>
      <c r="X69" s="44">
        <f t="shared" si="30"/>
        <v>0</v>
      </c>
    </row>
    <row r="70" spans="1:24" ht="12.75">
      <c r="A70" s="36" t="s">
        <v>161</v>
      </c>
      <c r="B70" s="14">
        <f>IF(B36=0,0,B57*100/B36)</f>
        <v>52.12821812460229</v>
      </c>
      <c r="C70" s="14">
        <f aca="true" t="shared" si="31" ref="C70:X70">IF(C36=0,0,C57*100/C36)</f>
        <v>35.39192399049881</v>
      </c>
      <c r="D70" s="14">
        <f t="shared" si="31"/>
        <v>56.55259010050264</v>
      </c>
      <c r="E70" s="14">
        <f t="shared" si="31"/>
        <v>23.56294268702204</v>
      </c>
      <c r="F70" s="14">
        <f t="shared" si="31"/>
        <v>29.964448958862366</v>
      </c>
      <c r="G70" s="14">
        <f t="shared" si="31"/>
        <v>60.72874493927125</v>
      </c>
      <c r="H70" s="14">
        <f t="shared" si="31"/>
        <v>90.8281179786869</v>
      </c>
      <c r="I70" s="14">
        <f t="shared" si="31"/>
        <v>0</v>
      </c>
      <c r="J70" s="14">
        <f t="shared" si="31"/>
        <v>73.79984733769315</v>
      </c>
      <c r="K70" s="14">
        <f t="shared" si="31"/>
        <v>47.052909276386735</v>
      </c>
      <c r="L70" s="14">
        <f t="shared" si="31"/>
        <v>42.42331777093194</v>
      </c>
      <c r="M70" s="14">
        <f t="shared" si="31"/>
        <v>0</v>
      </c>
      <c r="N70" s="14">
        <f t="shared" si="31"/>
        <v>25.05349554856309</v>
      </c>
      <c r="O70" s="14">
        <f t="shared" si="31"/>
        <v>0</v>
      </c>
      <c r="P70" s="14">
        <f t="shared" si="31"/>
        <v>6.678525226390685</v>
      </c>
      <c r="Q70" s="14">
        <f t="shared" si="31"/>
        <v>100</v>
      </c>
      <c r="R70" s="14">
        <f t="shared" si="31"/>
        <v>35.426867711936374</v>
      </c>
      <c r="S70" s="14">
        <f t="shared" si="31"/>
        <v>0.016176169267435214</v>
      </c>
      <c r="T70" s="14">
        <f t="shared" si="31"/>
        <v>40.20535146693379</v>
      </c>
      <c r="U70" s="14">
        <f t="shared" si="31"/>
        <v>42.652053143244</v>
      </c>
      <c r="V70" s="14">
        <f t="shared" si="31"/>
        <v>46.604735278614136</v>
      </c>
      <c r="W70" s="14">
        <f t="shared" si="31"/>
        <v>76.52921180907434</v>
      </c>
      <c r="X70" s="48">
        <f t="shared" si="31"/>
        <v>3.0522306979029326</v>
      </c>
    </row>
    <row r="71" spans="1:24" ht="12.75">
      <c r="A71" s="43" t="s">
        <v>173</v>
      </c>
      <c r="B71" s="10">
        <f>IF(B36=0,0,B58*100/B36)</f>
        <v>0</v>
      </c>
      <c r="C71" s="10">
        <f aca="true" t="shared" si="32" ref="C71:X71">IF(C36=0,0,C58*100/C36)</f>
        <v>0</v>
      </c>
      <c r="D71" s="10">
        <f t="shared" si="32"/>
        <v>4.4009883005185815</v>
      </c>
      <c r="E71" s="10">
        <f t="shared" si="32"/>
        <v>0</v>
      </c>
      <c r="F71" s="10">
        <f t="shared" si="32"/>
        <v>0</v>
      </c>
      <c r="G71" s="10">
        <f t="shared" si="32"/>
        <v>60.72874493927125</v>
      </c>
      <c r="H71" s="10">
        <f t="shared" si="32"/>
        <v>90.8281179786869</v>
      </c>
      <c r="I71" s="10">
        <f t="shared" si="32"/>
        <v>0</v>
      </c>
      <c r="J71" s="10">
        <f t="shared" si="32"/>
        <v>0</v>
      </c>
      <c r="K71" s="10">
        <f t="shared" si="32"/>
        <v>0.7926703045213399</v>
      </c>
      <c r="L71" s="10">
        <f t="shared" si="32"/>
        <v>42.42331777093194</v>
      </c>
      <c r="M71" s="10">
        <f t="shared" si="32"/>
        <v>0</v>
      </c>
      <c r="N71" s="10">
        <f t="shared" si="32"/>
        <v>0</v>
      </c>
      <c r="O71" s="10">
        <f t="shared" si="32"/>
        <v>0</v>
      </c>
      <c r="P71" s="10">
        <f t="shared" si="32"/>
        <v>0.0646830530401035</v>
      </c>
      <c r="Q71" s="10">
        <f t="shared" si="32"/>
        <v>0</v>
      </c>
      <c r="R71" s="10">
        <f t="shared" si="32"/>
        <v>35.426867711936374</v>
      </c>
      <c r="S71" s="10">
        <f t="shared" si="32"/>
        <v>0.016176169267435214</v>
      </c>
      <c r="T71" s="10">
        <f t="shared" si="32"/>
        <v>0</v>
      </c>
      <c r="U71" s="10">
        <f t="shared" si="32"/>
        <v>0.6342242003731408</v>
      </c>
      <c r="V71" s="10">
        <f t="shared" si="32"/>
        <v>0</v>
      </c>
      <c r="W71" s="10">
        <f t="shared" si="32"/>
        <v>0</v>
      </c>
      <c r="X71" s="44">
        <f t="shared" si="32"/>
        <v>3.0522306979029326</v>
      </c>
    </row>
    <row r="72" spans="1:24" ht="12.75">
      <c r="A72" s="43" t="s">
        <v>174</v>
      </c>
      <c r="B72" s="10">
        <f>IF(B36=0,0,B59*100/B36)</f>
        <v>52.12821812460229</v>
      </c>
      <c r="C72" s="10">
        <f aca="true" t="shared" si="33" ref="C72:X72">IF(C36=0,0,C59*100/C36)</f>
        <v>35.39192399049881</v>
      </c>
      <c r="D72" s="10">
        <f t="shared" si="33"/>
        <v>52.12909886573364</v>
      </c>
      <c r="E72" s="10">
        <f t="shared" si="33"/>
        <v>23.56294268702204</v>
      </c>
      <c r="F72" s="10">
        <f t="shared" si="33"/>
        <v>29.964448958862366</v>
      </c>
      <c r="G72" s="10">
        <f t="shared" si="33"/>
        <v>0</v>
      </c>
      <c r="H72" s="10">
        <f t="shared" si="33"/>
        <v>0</v>
      </c>
      <c r="I72" s="10">
        <f t="shared" si="33"/>
        <v>0</v>
      </c>
      <c r="J72" s="10">
        <f t="shared" si="33"/>
        <v>73.79984733769315</v>
      </c>
      <c r="K72" s="10">
        <f t="shared" si="33"/>
        <v>46.2602389718654</v>
      </c>
      <c r="L72" s="10">
        <f t="shared" si="33"/>
        <v>0</v>
      </c>
      <c r="M72" s="10">
        <f t="shared" si="33"/>
        <v>0</v>
      </c>
      <c r="N72" s="10">
        <f t="shared" si="33"/>
        <v>25.05349554856309</v>
      </c>
      <c r="O72" s="10">
        <f t="shared" si="33"/>
        <v>0</v>
      </c>
      <c r="P72" s="10">
        <f t="shared" si="33"/>
        <v>6.613842173350582</v>
      </c>
      <c r="Q72" s="10">
        <f t="shared" si="33"/>
        <v>100</v>
      </c>
      <c r="R72" s="10">
        <f t="shared" si="33"/>
        <v>0</v>
      </c>
      <c r="S72" s="10">
        <f t="shared" si="33"/>
        <v>0</v>
      </c>
      <c r="T72" s="10">
        <f t="shared" si="33"/>
        <v>40.20535146693379</v>
      </c>
      <c r="U72" s="10">
        <f t="shared" si="33"/>
        <v>42.01782894287086</v>
      </c>
      <c r="V72" s="10">
        <f t="shared" si="33"/>
        <v>46.604735278614136</v>
      </c>
      <c r="W72" s="10">
        <f t="shared" si="33"/>
        <v>76.52921180907434</v>
      </c>
      <c r="X72" s="44">
        <f t="shared" si="33"/>
        <v>0</v>
      </c>
    </row>
    <row r="73" spans="1:24" ht="12.75">
      <c r="A73" s="43" t="s">
        <v>175</v>
      </c>
      <c r="B73" s="10">
        <f>IF(B36=0,0,B60*100/B36)</f>
        <v>0</v>
      </c>
      <c r="C73" s="10">
        <f aca="true" t="shared" si="34" ref="C73:X73">IF(C36=0,0,C60*100/C36)</f>
        <v>0</v>
      </c>
      <c r="D73" s="10">
        <f t="shared" si="34"/>
        <v>0.022502934250421516</v>
      </c>
      <c r="E73" s="10">
        <f t="shared" si="34"/>
        <v>0</v>
      </c>
      <c r="F73" s="10">
        <f t="shared" si="34"/>
        <v>0</v>
      </c>
      <c r="G73" s="10">
        <f t="shared" si="34"/>
        <v>0</v>
      </c>
      <c r="H73" s="10">
        <f t="shared" si="34"/>
        <v>0</v>
      </c>
      <c r="I73" s="10">
        <f t="shared" si="34"/>
        <v>0</v>
      </c>
      <c r="J73" s="10">
        <f t="shared" si="34"/>
        <v>0</v>
      </c>
      <c r="K73" s="10">
        <f t="shared" si="34"/>
        <v>0</v>
      </c>
      <c r="L73" s="10">
        <f t="shared" si="34"/>
        <v>0</v>
      </c>
      <c r="M73" s="10">
        <f t="shared" si="34"/>
        <v>0</v>
      </c>
      <c r="N73" s="10">
        <f t="shared" si="34"/>
        <v>0</v>
      </c>
      <c r="O73" s="10">
        <f t="shared" si="34"/>
        <v>0</v>
      </c>
      <c r="P73" s="10">
        <f t="shared" si="34"/>
        <v>0</v>
      </c>
      <c r="Q73" s="10">
        <f t="shared" si="34"/>
        <v>0</v>
      </c>
      <c r="R73" s="10">
        <f t="shared" si="34"/>
        <v>0</v>
      </c>
      <c r="S73" s="10">
        <f t="shared" si="34"/>
        <v>0</v>
      </c>
      <c r="T73" s="10">
        <f t="shared" si="34"/>
        <v>0</v>
      </c>
      <c r="U73" s="10">
        <f t="shared" si="34"/>
        <v>0</v>
      </c>
      <c r="V73" s="10">
        <f t="shared" si="34"/>
        <v>0</v>
      </c>
      <c r="W73" s="10">
        <f t="shared" si="34"/>
        <v>0</v>
      </c>
      <c r="X73" s="44">
        <f t="shared" si="34"/>
        <v>0</v>
      </c>
    </row>
    <row r="74" spans="1:24" ht="12.75">
      <c r="A74" s="36" t="s">
        <v>165</v>
      </c>
      <c r="B74" s="14">
        <f>IF(B36=0,0,B61*100/B36)</f>
        <v>0.3547548149700345</v>
      </c>
      <c r="C74" s="14">
        <f aca="true" t="shared" si="35" ref="C74:X74">IF(C36=0,0,C61*100/C36)</f>
        <v>0</v>
      </c>
      <c r="D74" s="14">
        <f t="shared" si="35"/>
        <v>5.473569621321399</v>
      </c>
      <c r="E74" s="14">
        <f t="shared" si="35"/>
        <v>4.373959420944211</v>
      </c>
      <c r="F74" s="14">
        <f t="shared" si="35"/>
        <v>1.3529075672930422</v>
      </c>
      <c r="G74" s="14">
        <f t="shared" si="35"/>
        <v>39.27125506072875</v>
      </c>
      <c r="H74" s="14">
        <f t="shared" si="35"/>
        <v>4.810659369046377</v>
      </c>
      <c r="I74" s="14">
        <f t="shared" si="35"/>
        <v>0</v>
      </c>
      <c r="J74" s="14">
        <f t="shared" si="35"/>
        <v>0</v>
      </c>
      <c r="K74" s="14">
        <f t="shared" si="35"/>
        <v>6.8434569815778</v>
      </c>
      <c r="L74" s="14">
        <f t="shared" si="35"/>
        <v>4.177055435856689</v>
      </c>
      <c r="M74" s="14">
        <f t="shared" si="35"/>
        <v>75.16198141866828</v>
      </c>
      <c r="N74" s="14">
        <f t="shared" si="35"/>
        <v>0.8949217982175075</v>
      </c>
      <c r="O74" s="14">
        <f t="shared" si="35"/>
        <v>0</v>
      </c>
      <c r="P74" s="14">
        <f t="shared" si="35"/>
        <v>3.2179818887451486</v>
      </c>
      <c r="Q74" s="14">
        <f t="shared" si="35"/>
        <v>0</v>
      </c>
      <c r="R74" s="14">
        <f t="shared" si="35"/>
        <v>5.592261966405004</v>
      </c>
      <c r="S74" s="14">
        <f t="shared" si="35"/>
        <v>0.212986228687897</v>
      </c>
      <c r="T74" s="14">
        <f t="shared" si="35"/>
        <v>0</v>
      </c>
      <c r="U74" s="14">
        <f t="shared" si="35"/>
        <v>9.830475105783682</v>
      </c>
      <c r="V74" s="14">
        <f t="shared" si="35"/>
        <v>1.1166114662125324</v>
      </c>
      <c r="W74" s="14">
        <f t="shared" si="35"/>
        <v>7.2105459844675845</v>
      </c>
      <c r="X74" s="48">
        <f t="shared" si="35"/>
        <v>26.05431495211674</v>
      </c>
    </row>
    <row r="75" spans="1:24" ht="12.75">
      <c r="A75" s="36" t="s">
        <v>166</v>
      </c>
      <c r="B75" s="14">
        <f>IF(B36=0,0,B62*100/B36)</f>
        <v>0</v>
      </c>
      <c r="C75" s="14">
        <f aca="true" t="shared" si="36" ref="C75:X75">IF(C36=0,0,C62*100/C36)</f>
        <v>8.741092636579573</v>
      </c>
      <c r="D75" s="14">
        <f t="shared" si="36"/>
        <v>2.490425949412551</v>
      </c>
      <c r="E75" s="14">
        <f t="shared" si="36"/>
        <v>3.3862911646019698</v>
      </c>
      <c r="F75" s="14">
        <f t="shared" si="36"/>
        <v>23.672486033519554</v>
      </c>
      <c r="G75" s="14">
        <f t="shared" si="36"/>
        <v>0</v>
      </c>
      <c r="H75" s="14">
        <f t="shared" si="36"/>
        <v>4.361222652266713</v>
      </c>
      <c r="I75" s="14">
        <f t="shared" si="36"/>
        <v>33.99506190217913</v>
      </c>
      <c r="J75" s="14">
        <f t="shared" si="36"/>
        <v>20.011140222391848</v>
      </c>
      <c r="K75" s="14">
        <f t="shared" si="36"/>
        <v>4.047900379521294</v>
      </c>
      <c r="L75" s="14">
        <f t="shared" si="36"/>
        <v>1.2358404626478943</v>
      </c>
      <c r="M75" s="14">
        <f t="shared" si="36"/>
        <v>1.1714204644551984</v>
      </c>
      <c r="N75" s="14">
        <f t="shared" si="36"/>
        <v>3.196149279348241</v>
      </c>
      <c r="O75" s="14">
        <f t="shared" si="36"/>
        <v>0</v>
      </c>
      <c r="P75" s="14">
        <f t="shared" si="36"/>
        <v>10.478654592496765</v>
      </c>
      <c r="Q75" s="14">
        <f t="shared" si="36"/>
        <v>0</v>
      </c>
      <c r="R75" s="14">
        <f t="shared" si="36"/>
        <v>58.98087032165862</v>
      </c>
      <c r="S75" s="14">
        <f t="shared" si="36"/>
        <v>1.6642582147979597</v>
      </c>
      <c r="T75" s="14">
        <f t="shared" si="36"/>
        <v>0</v>
      </c>
      <c r="U75" s="14">
        <f t="shared" si="36"/>
        <v>7.039888624141862</v>
      </c>
      <c r="V75" s="14">
        <f t="shared" si="36"/>
        <v>8.341744482881861</v>
      </c>
      <c r="W75" s="14">
        <f t="shared" si="36"/>
        <v>4.481194811213758</v>
      </c>
      <c r="X75" s="48">
        <f t="shared" si="36"/>
        <v>70.89345434998033</v>
      </c>
    </row>
    <row r="76" spans="1:24" ht="12.75">
      <c r="A76" s="36" t="s">
        <v>167</v>
      </c>
      <c r="B76" s="14">
        <f>IF(B36=0,0,B63*100/B36)</f>
        <v>0</v>
      </c>
      <c r="C76" s="14">
        <f aca="true" t="shared" si="37" ref="C76:X76">IF(C36=0,0,C63*100/C36)</f>
        <v>0</v>
      </c>
      <c r="D76" s="14">
        <f t="shared" si="37"/>
        <v>0</v>
      </c>
      <c r="E76" s="14">
        <f t="shared" si="37"/>
        <v>0</v>
      </c>
      <c r="F76" s="14">
        <f t="shared" si="37"/>
        <v>0</v>
      </c>
      <c r="G76" s="14">
        <f t="shared" si="37"/>
        <v>0</v>
      </c>
      <c r="H76" s="14">
        <f t="shared" si="37"/>
        <v>0</v>
      </c>
      <c r="I76" s="14">
        <f t="shared" si="37"/>
        <v>0</v>
      </c>
      <c r="J76" s="14">
        <f t="shared" si="37"/>
        <v>0</v>
      </c>
      <c r="K76" s="14">
        <f t="shared" si="37"/>
        <v>0</v>
      </c>
      <c r="L76" s="14">
        <f t="shared" si="37"/>
        <v>0</v>
      </c>
      <c r="M76" s="14">
        <f t="shared" si="37"/>
        <v>0</v>
      </c>
      <c r="N76" s="14">
        <f t="shared" si="37"/>
        <v>23.018667109866033</v>
      </c>
      <c r="O76" s="14">
        <f t="shared" si="37"/>
        <v>0</v>
      </c>
      <c r="P76" s="14">
        <f t="shared" si="37"/>
        <v>69.77684346701164</v>
      </c>
      <c r="Q76" s="14">
        <f t="shared" si="37"/>
        <v>0</v>
      </c>
      <c r="R76" s="14">
        <f t="shared" si="37"/>
        <v>0</v>
      </c>
      <c r="S76" s="14">
        <f t="shared" si="37"/>
        <v>0</v>
      </c>
      <c r="T76" s="14">
        <f t="shared" si="37"/>
        <v>0</v>
      </c>
      <c r="U76" s="14">
        <f t="shared" si="37"/>
        <v>0</v>
      </c>
      <c r="V76" s="14">
        <f t="shared" si="37"/>
        <v>0</v>
      </c>
      <c r="W76" s="14">
        <f t="shared" si="37"/>
        <v>0</v>
      </c>
      <c r="X76" s="48">
        <f t="shared" si="37"/>
        <v>0</v>
      </c>
    </row>
    <row r="77" spans="1:24" ht="12.75">
      <c r="A77" s="34" t="s">
        <v>176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39"/>
    </row>
    <row r="78" spans="1:24" ht="12.75">
      <c r="A78" s="43" t="s">
        <v>177</v>
      </c>
      <c r="B78" s="12">
        <v>687900000</v>
      </c>
      <c r="C78" s="12">
        <v>1608000000</v>
      </c>
      <c r="D78" s="12">
        <v>1369876415</v>
      </c>
      <c r="E78" s="12">
        <v>184635000</v>
      </c>
      <c r="F78" s="12">
        <v>960321000</v>
      </c>
      <c r="G78" s="12">
        <v>4940000</v>
      </c>
      <c r="H78" s="12">
        <v>192280000</v>
      </c>
      <c r="I78" s="12">
        <v>217345232</v>
      </c>
      <c r="J78" s="12">
        <v>0</v>
      </c>
      <c r="K78" s="12">
        <v>0</v>
      </c>
      <c r="L78" s="12">
        <v>258942378</v>
      </c>
      <c r="M78" s="12">
        <v>453041134</v>
      </c>
      <c r="N78" s="12">
        <v>197937669</v>
      </c>
      <c r="O78" s="12">
        <v>4975000</v>
      </c>
      <c r="P78" s="12">
        <v>192538000</v>
      </c>
      <c r="Q78" s="12">
        <v>76634000</v>
      </c>
      <c r="R78" s="12">
        <v>0</v>
      </c>
      <c r="S78" s="12">
        <v>746312000</v>
      </c>
      <c r="T78" s="12">
        <v>135344000</v>
      </c>
      <c r="U78" s="12">
        <v>1143840460</v>
      </c>
      <c r="V78" s="12">
        <v>2440196000</v>
      </c>
      <c r="W78" s="12">
        <v>497718000</v>
      </c>
      <c r="X78" s="46">
        <v>11081070</v>
      </c>
    </row>
    <row r="79" spans="1:24" ht="12.75">
      <c r="A79" s="43" t="s">
        <v>178</v>
      </c>
      <c r="B79" s="12">
        <v>0</v>
      </c>
      <c r="C79" s="12">
        <v>0</v>
      </c>
      <c r="D79" s="12">
        <v>330438471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46">
        <v>0</v>
      </c>
    </row>
    <row r="80" spans="1:24" ht="12.75">
      <c r="A80" s="43" t="s">
        <v>179</v>
      </c>
      <c r="B80" s="12">
        <v>0</v>
      </c>
      <c r="C80" s="12">
        <v>0</v>
      </c>
      <c r="D80" s="12">
        <v>127892359</v>
      </c>
      <c r="E80" s="12">
        <v>10534000</v>
      </c>
      <c r="F80" s="12">
        <v>33999000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46">
        <v>0</v>
      </c>
    </row>
    <row r="81" spans="1:24" ht="12.75">
      <c r="A81" s="43" t="s">
        <v>180</v>
      </c>
      <c r="B81" s="10">
        <f>IF(B164=0,0,B79*100/B164)</f>
        <v>0</v>
      </c>
      <c r="C81" s="10">
        <f aca="true" t="shared" si="38" ref="C81:X81">IF(C164=0,0,C79*100/C164)</f>
        <v>0</v>
      </c>
      <c r="D81" s="10">
        <f t="shared" si="38"/>
        <v>303.8852037339281</v>
      </c>
      <c r="E81" s="10">
        <f t="shared" si="38"/>
        <v>0</v>
      </c>
      <c r="F81" s="10">
        <f t="shared" si="38"/>
        <v>0</v>
      </c>
      <c r="G81" s="10">
        <f t="shared" si="38"/>
        <v>0</v>
      </c>
      <c r="H81" s="10">
        <f t="shared" si="38"/>
        <v>0</v>
      </c>
      <c r="I81" s="10">
        <f t="shared" si="38"/>
        <v>0</v>
      </c>
      <c r="J81" s="10">
        <f t="shared" si="38"/>
        <v>0</v>
      </c>
      <c r="K81" s="10">
        <f t="shared" si="38"/>
        <v>0</v>
      </c>
      <c r="L81" s="10">
        <f t="shared" si="38"/>
        <v>0</v>
      </c>
      <c r="M81" s="10">
        <f t="shared" si="38"/>
        <v>0</v>
      </c>
      <c r="N81" s="10">
        <f t="shared" si="38"/>
        <v>0</v>
      </c>
      <c r="O81" s="10">
        <f t="shared" si="38"/>
        <v>0</v>
      </c>
      <c r="P81" s="10">
        <f t="shared" si="38"/>
        <v>0</v>
      </c>
      <c r="Q81" s="10">
        <f t="shared" si="38"/>
        <v>0</v>
      </c>
      <c r="R81" s="10">
        <f t="shared" si="38"/>
        <v>0</v>
      </c>
      <c r="S81" s="10">
        <f t="shared" si="38"/>
        <v>0</v>
      </c>
      <c r="T81" s="10">
        <f t="shared" si="38"/>
        <v>0</v>
      </c>
      <c r="U81" s="10">
        <f t="shared" si="38"/>
        <v>0</v>
      </c>
      <c r="V81" s="10">
        <f t="shared" si="38"/>
        <v>0</v>
      </c>
      <c r="W81" s="10">
        <f t="shared" si="38"/>
        <v>0</v>
      </c>
      <c r="X81" s="44">
        <f t="shared" si="38"/>
        <v>0</v>
      </c>
    </row>
    <row r="82" spans="1:24" ht="12.75">
      <c r="A82" s="43" t="s">
        <v>181</v>
      </c>
      <c r="B82" s="10">
        <f>IF(B78=0,0,B80*100/B78)</f>
        <v>0</v>
      </c>
      <c r="C82" s="10">
        <f aca="true" t="shared" si="39" ref="C82:X82">IF(C78=0,0,C80*100/C78)</f>
        <v>0</v>
      </c>
      <c r="D82" s="10">
        <f t="shared" si="39"/>
        <v>9.336050872881113</v>
      </c>
      <c r="E82" s="10">
        <f t="shared" si="39"/>
        <v>5.70531047742844</v>
      </c>
      <c r="F82" s="10">
        <f t="shared" si="39"/>
        <v>3.54037868587691</v>
      </c>
      <c r="G82" s="10">
        <f t="shared" si="39"/>
        <v>0</v>
      </c>
      <c r="H82" s="10">
        <f t="shared" si="39"/>
        <v>0</v>
      </c>
      <c r="I82" s="10">
        <f t="shared" si="39"/>
        <v>0</v>
      </c>
      <c r="J82" s="10">
        <f t="shared" si="39"/>
        <v>0</v>
      </c>
      <c r="K82" s="10">
        <f t="shared" si="39"/>
        <v>0</v>
      </c>
      <c r="L82" s="10">
        <f t="shared" si="39"/>
        <v>0</v>
      </c>
      <c r="M82" s="10">
        <f t="shared" si="39"/>
        <v>0</v>
      </c>
      <c r="N82" s="10">
        <f t="shared" si="39"/>
        <v>0</v>
      </c>
      <c r="O82" s="10">
        <f t="shared" si="39"/>
        <v>0</v>
      </c>
      <c r="P82" s="10">
        <f t="shared" si="39"/>
        <v>0</v>
      </c>
      <c r="Q82" s="10">
        <f t="shared" si="39"/>
        <v>0</v>
      </c>
      <c r="R82" s="10">
        <f t="shared" si="39"/>
        <v>0</v>
      </c>
      <c r="S82" s="10">
        <f t="shared" si="39"/>
        <v>0</v>
      </c>
      <c r="T82" s="10">
        <f t="shared" si="39"/>
        <v>0</v>
      </c>
      <c r="U82" s="10">
        <f t="shared" si="39"/>
        <v>0</v>
      </c>
      <c r="V82" s="10">
        <f t="shared" si="39"/>
        <v>0</v>
      </c>
      <c r="W82" s="10">
        <f t="shared" si="39"/>
        <v>0</v>
      </c>
      <c r="X82" s="44">
        <f t="shared" si="39"/>
        <v>0</v>
      </c>
    </row>
    <row r="83" spans="1:24" ht="12.75">
      <c r="A83" s="43" t="s">
        <v>182</v>
      </c>
      <c r="B83" s="10">
        <f>IF(B78=0,0,(B80+B79)*100/B78)</f>
        <v>0</v>
      </c>
      <c r="C83" s="10">
        <f aca="true" t="shared" si="40" ref="C83:X83">IF(C78=0,0,(C80+C79)*100/C78)</f>
        <v>0</v>
      </c>
      <c r="D83" s="10">
        <f t="shared" si="40"/>
        <v>33.4578232737878</v>
      </c>
      <c r="E83" s="10">
        <f t="shared" si="40"/>
        <v>5.70531047742844</v>
      </c>
      <c r="F83" s="10">
        <f t="shared" si="40"/>
        <v>3.54037868587691</v>
      </c>
      <c r="G83" s="10">
        <f t="shared" si="40"/>
        <v>0</v>
      </c>
      <c r="H83" s="10">
        <f t="shared" si="40"/>
        <v>0</v>
      </c>
      <c r="I83" s="10">
        <f t="shared" si="40"/>
        <v>0</v>
      </c>
      <c r="J83" s="10">
        <f t="shared" si="40"/>
        <v>0</v>
      </c>
      <c r="K83" s="10">
        <f t="shared" si="40"/>
        <v>0</v>
      </c>
      <c r="L83" s="10">
        <f t="shared" si="40"/>
        <v>0</v>
      </c>
      <c r="M83" s="10">
        <f t="shared" si="40"/>
        <v>0</v>
      </c>
      <c r="N83" s="10">
        <f t="shared" si="40"/>
        <v>0</v>
      </c>
      <c r="O83" s="10">
        <f t="shared" si="40"/>
        <v>0</v>
      </c>
      <c r="P83" s="10">
        <f t="shared" si="40"/>
        <v>0</v>
      </c>
      <c r="Q83" s="10">
        <f t="shared" si="40"/>
        <v>0</v>
      </c>
      <c r="R83" s="10">
        <f t="shared" si="40"/>
        <v>0</v>
      </c>
      <c r="S83" s="10">
        <f t="shared" si="40"/>
        <v>0</v>
      </c>
      <c r="T83" s="10">
        <f t="shared" si="40"/>
        <v>0</v>
      </c>
      <c r="U83" s="10">
        <f t="shared" si="40"/>
        <v>0</v>
      </c>
      <c r="V83" s="10">
        <f t="shared" si="40"/>
        <v>0</v>
      </c>
      <c r="W83" s="10">
        <f t="shared" si="40"/>
        <v>0</v>
      </c>
      <c r="X83" s="44">
        <f t="shared" si="40"/>
        <v>0</v>
      </c>
    </row>
    <row r="84" spans="1:24" ht="12.75">
      <c r="A84" s="43" t="s">
        <v>183</v>
      </c>
      <c r="B84" s="10">
        <f>IF(B78=0,0,B164*100/B78)</f>
        <v>1.0508794882977177</v>
      </c>
      <c r="C84" s="10">
        <f aca="true" t="shared" si="41" ref="C84:X84">IF(C78=0,0,C164*100/C78)</f>
        <v>2.512157960199005</v>
      </c>
      <c r="D84" s="10">
        <f t="shared" si="41"/>
        <v>7.93779101598738</v>
      </c>
      <c r="E84" s="10">
        <f t="shared" si="41"/>
        <v>0.8990121049638475</v>
      </c>
      <c r="F84" s="10">
        <f t="shared" si="41"/>
        <v>7.080277844595713</v>
      </c>
      <c r="G84" s="10">
        <f t="shared" si="41"/>
        <v>0</v>
      </c>
      <c r="H84" s="10">
        <f t="shared" si="41"/>
        <v>0.26003744539213647</v>
      </c>
      <c r="I84" s="10">
        <f t="shared" si="41"/>
        <v>0</v>
      </c>
      <c r="J84" s="10">
        <f t="shared" si="41"/>
        <v>0</v>
      </c>
      <c r="K84" s="10">
        <f t="shared" si="41"/>
        <v>0</v>
      </c>
      <c r="L84" s="10">
        <f t="shared" si="41"/>
        <v>0</v>
      </c>
      <c r="M84" s="10">
        <f t="shared" si="41"/>
        <v>0</v>
      </c>
      <c r="N84" s="10">
        <f t="shared" si="41"/>
        <v>5.242979293648244</v>
      </c>
      <c r="O84" s="10">
        <f t="shared" si="41"/>
        <v>0</v>
      </c>
      <c r="P84" s="10">
        <f t="shared" si="41"/>
        <v>0.8720356501054337</v>
      </c>
      <c r="Q84" s="10">
        <f t="shared" si="41"/>
        <v>12.604676775321659</v>
      </c>
      <c r="R84" s="10">
        <f t="shared" si="41"/>
        <v>0</v>
      </c>
      <c r="S84" s="10">
        <f t="shared" si="41"/>
        <v>0.5147981005263215</v>
      </c>
      <c r="T84" s="10">
        <f t="shared" si="41"/>
        <v>2.659888875753635</v>
      </c>
      <c r="U84" s="10">
        <f t="shared" si="41"/>
        <v>3.157799646289833</v>
      </c>
      <c r="V84" s="10">
        <f t="shared" si="41"/>
        <v>5.028622495897871</v>
      </c>
      <c r="W84" s="10">
        <f t="shared" si="41"/>
        <v>0.6320575104778208</v>
      </c>
      <c r="X84" s="44">
        <f t="shared" si="41"/>
        <v>28.79505318529709</v>
      </c>
    </row>
    <row r="85" spans="1:24" ht="12.75">
      <c r="A85" s="34" t="s">
        <v>184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39"/>
    </row>
    <row r="86" spans="1:24" ht="12.75">
      <c r="A86" s="36" t="s">
        <v>185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40"/>
    </row>
    <row r="87" spans="1:24" ht="12.75">
      <c r="A87" s="41" t="s">
        <v>186</v>
      </c>
      <c r="B87" s="15">
        <v>0</v>
      </c>
      <c r="C87" s="15">
        <v>69</v>
      </c>
      <c r="D87" s="15">
        <v>1</v>
      </c>
      <c r="E87" s="15">
        <v>5</v>
      </c>
      <c r="F87" s="15">
        <v>6.1</v>
      </c>
      <c r="G87" s="15">
        <v>0</v>
      </c>
      <c r="H87" s="15">
        <v>0</v>
      </c>
      <c r="I87" s="15">
        <v>31</v>
      </c>
      <c r="J87" s="15">
        <v>0</v>
      </c>
      <c r="K87" s="15">
        <v>0</v>
      </c>
      <c r="L87" s="15">
        <v>6</v>
      </c>
      <c r="M87" s="15">
        <v>0</v>
      </c>
      <c r="N87" s="15">
        <v>5.9</v>
      </c>
      <c r="O87" s="15">
        <v>35</v>
      </c>
      <c r="P87" s="15">
        <v>0</v>
      </c>
      <c r="Q87" s="15">
        <v>14.9</v>
      </c>
      <c r="R87" s="15">
        <v>0</v>
      </c>
      <c r="S87" s="15">
        <v>0</v>
      </c>
      <c r="T87" s="15">
        <v>-100</v>
      </c>
      <c r="U87" s="15">
        <v>6</v>
      </c>
      <c r="V87" s="15">
        <v>5.4</v>
      </c>
      <c r="W87" s="15">
        <v>6</v>
      </c>
      <c r="X87" s="49">
        <v>0</v>
      </c>
    </row>
    <row r="88" spans="1:24" ht="12.75">
      <c r="A88" s="43" t="s">
        <v>187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5</v>
      </c>
      <c r="J88" s="16">
        <v>0</v>
      </c>
      <c r="K88" s="16">
        <v>0</v>
      </c>
      <c r="L88" s="16">
        <v>6</v>
      </c>
      <c r="M88" s="16">
        <v>0</v>
      </c>
      <c r="N88" s="16">
        <v>11</v>
      </c>
      <c r="O88" s="16">
        <v>194</v>
      </c>
      <c r="P88" s="16">
        <v>0</v>
      </c>
      <c r="Q88" s="16">
        <v>11</v>
      </c>
      <c r="R88" s="16">
        <v>0</v>
      </c>
      <c r="S88" s="16">
        <v>0</v>
      </c>
      <c r="T88" s="16">
        <v>-100</v>
      </c>
      <c r="U88" s="16">
        <v>0</v>
      </c>
      <c r="V88" s="16">
        <v>10.4</v>
      </c>
      <c r="W88" s="16">
        <v>6</v>
      </c>
      <c r="X88" s="50">
        <v>0</v>
      </c>
    </row>
    <row r="89" spans="1:24" ht="12.75">
      <c r="A89" s="43" t="s">
        <v>188</v>
      </c>
      <c r="B89" s="16">
        <v>0</v>
      </c>
      <c r="C89" s="16">
        <v>4.6</v>
      </c>
      <c r="D89" s="16">
        <v>11</v>
      </c>
      <c r="E89" s="16">
        <v>41.5</v>
      </c>
      <c r="F89" s="16">
        <v>0</v>
      </c>
      <c r="G89" s="16">
        <v>0</v>
      </c>
      <c r="H89" s="16">
        <v>0</v>
      </c>
      <c r="I89" s="16">
        <v>20</v>
      </c>
      <c r="J89" s="16">
        <v>0</v>
      </c>
      <c r="K89" s="16">
        <v>0</v>
      </c>
      <c r="L89" s="16">
        <v>6</v>
      </c>
      <c r="M89" s="16">
        <v>0</v>
      </c>
      <c r="N89" s="16">
        <v>11</v>
      </c>
      <c r="O89" s="16">
        <v>159.9</v>
      </c>
      <c r="P89" s="16">
        <v>0</v>
      </c>
      <c r="Q89" s="16">
        <v>11</v>
      </c>
      <c r="R89" s="16">
        <v>0</v>
      </c>
      <c r="S89" s="16">
        <v>0</v>
      </c>
      <c r="T89" s="16">
        <v>-100</v>
      </c>
      <c r="U89" s="16">
        <v>11</v>
      </c>
      <c r="V89" s="16">
        <v>11</v>
      </c>
      <c r="W89" s="16">
        <v>6</v>
      </c>
      <c r="X89" s="50">
        <v>0</v>
      </c>
    </row>
    <row r="90" spans="1:24" ht="12.75">
      <c r="A90" s="43" t="s">
        <v>189</v>
      </c>
      <c r="B90" s="16">
        <v>0</v>
      </c>
      <c r="C90" s="16">
        <v>-52.3</v>
      </c>
      <c r="D90" s="16">
        <v>5</v>
      </c>
      <c r="E90" s="16">
        <v>0</v>
      </c>
      <c r="F90" s="16">
        <v>0</v>
      </c>
      <c r="G90" s="16">
        <v>0</v>
      </c>
      <c r="H90" s="16">
        <v>0</v>
      </c>
      <c r="I90" s="16">
        <v>4.9</v>
      </c>
      <c r="J90" s="16">
        <v>0</v>
      </c>
      <c r="K90" s="16">
        <v>0</v>
      </c>
      <c r="L90" s="16">
        <v>6</v>
      </c>
      <c r="M90" s="16">
        <v>0</v>
      </c>
      <c r="N90" s="16">
        <v>0</v>
      </c>
      <c r="O90" s="16">
        <v>35.8</v>
      </c>
      <c r="P90" s="16">
        <v>0</v>
      </c>
      <c r="Q90" s="16">
        <v>6</v>
      </c>
      <c r="R90" s="16">
        <v>0</v>
      </c>
      <c r="S90" s="16">
        <v>0</v>
      </c>
      <c r="T90" s="16">
        <v>-100</v>
      </c>
      <c r="U90" s="16">
        <v>5.9</v>
      </c>
      <c r="V90" s="16">
        <v>0</v>
      </c>
      <c r="W90" s="16">
        <v>6</v>
      </c>
      <c r="X90" s="50">
        <v>0</v>
      </c>
    </row>
    <row r="91" spans="1:24" ht="12.75">
      <c r="A91" s="43" t="s">
        <v>190</v>
      </c>
      <c r="B91" s="16">
        <v>0</v>
      </c>
      <c r="C91" s="16">
        <v>-2.3</v>
      </c>
      <c r="D91" s="16">
        <v>0</v>
      </c>
      <c r="E91" s="16">
        <v>5</v>
      </c>
      <c r="F91" s="16">
        <v>10</v>
      </c>
      <c r="G91" s="16">
        <v>0</v>
      </c>
      <c r="H91" s="16">
        <v>0</v>
      </c>
      <c r="I91" s="16">
        <v>5</v>
      </c>
      <c r="J91" s="16">
        <v>0</v>
      </c>
      <c r="K91" s="16">
        <v>0</v>
      </c>
      <c r="L91" s="16">
        <v>0</v>
      </c>
      <c r="M91" s="16">
        <v>0</v>
      </c>
      <c r="N91" s="16">
        <v>5.9</v>
      </c>
      <c r="O91" s="16">
        <v>17.6</v>
      </c>
      <c r="P91" s="16">
        <v>0</v>
      </c>
      <c r="Q91" s="16">
        <v>6</v>
      </c>
      <c r="R91" s="16">
        <v>0</v>
      </c>
      <c r="S91" s="16">
        <v>0</v>
      </c>
      <c r="T91" s="16">
        <v>-100</v>
      </c>
      <c r="U91" s="16">
        <v>6</v>
      </c>
      <c r="V91" s="16">
        <v>11.5</v>
      </c>
      <c r="W91" s="16">
        <v>8.5</v>
      </c>
      <c r="X91" s="50">
        <v>0</v>
      </c>
    </row>
    <row r="92" spans="1:24" ht="12.75">
      <c r="A92" s="43" t="s">
        <v>191</v>
      </c>
      <c r="B92" s="16">
        <v>0</v>
      </c>
      <c r="C92" s="16">
        <v>135</v>
      </c>
      <c r="D92" s="16">
        <v>0</v>
      </c>
      <c r="E92" s="16">
        <v>5.1</v>
      </c>
      <c r="F92" s="16">
        <v>5.9</v>
      </c>
      <c r="G92" s="16">
        <v>0</v>
      </c>
      <c r="H92" s="16">
        <v>0</v>
      </c>
      <c r="I92" s="16">
        <v>4.9</v>
      </c>
      <c r="J92" s="16">
        <v>0</v>
      </c>
      <c r="K92" s="16">
        <v>0</v>
      </c>
      <c r="L92" s="16">
        <v>5.9</v>
      </c>
      <c r="M92" s="16">
        <v>0</v>
      </c>
      <c r="N92" s="16">
        <v>5.9</v>
      </c>
      <c r="O92" s="16">
        <v>36.5</v>
      </c>
      <c r="P92" s="16">
        <v>0</v>
      </c>
      <c r="Q92" s="16">
        <v>6</v>
      </c>
      <c r="R92" s="16">
        <v>0</v>
      </c>
      <c r="S92" s="16">
        <v>0</v>
      </c>
      <c r="T92" s="16">
        <v>-100</v>
      </c>
      <c r="U92" s="16">
        <v>6</v>
      </c>
      <c r="V92" s="16">
        <v>-3.1</v>
      </c>
      <c r="W92" s="16">
        <v>6</v>
      </c>
      <c r="X92" s="50">
        <v>0</v>
      </c>
    </row>
    <row r="93" spans="1:24" ht="12.75">
      <c r="A93" s="43" t="s">
        <v>192</v>
      </c>
      <c r="B93" s="16">
        <v>0</v>
      </c>
      <c r="C93" s="16">
        <v>111.6</v>
      </c>
      <c r="D93" s="16">
        <v>5</v>
      </c>
      <c r="E93" s="16">
        <v>5</v>
      </c>
      <c r="F93" s="16">
        <v>10</v>
      </c>
      <c r="G93" s="16">
        <v>0</v>
      </c>
      <c r="H93" s="16">
        <v>0</v>
      </c>
      <c r="I93" s="16">
        <v>5</v>
      </c>
      <c r="J93" s="16">
        <v>0</v>
      </c>
      <c r="K93" s="16">
        <v>0</v>
      </c>
      <c r="L93" s="16">
        <v>5.9</v>
      </c>
      <c r="M93" s="16">
        <v>0</v>
      </c>
      <c r="N93" s="16">
        <v>5.9</v>
      </c>
      <c r="O93" s="16">
        <v>107.9</v>
      </c>
      <c r="P93" s="16">
        <v>0</v>
      </c>
      <c r="Q93" s="16">
        <v>6</v>
      </c>
      <c r="R93" s="16">
        <v>0</v>
      </c>
      <c r="S93" s="16">
        <v>0</v>
      </c>
      <c r="T93" s="16">
        <v>-100</v>
      </c>
      <c r="U93" s="16">
        <v>6</v>
      </c>
      <c r="V93" s="16">
        <v>-3.1</v>
      </c>
      <c r="W93" s="16">
        <v>6</v>
      </c>
      <c r="X93" s="50">
        <v>0</v>
      </c>
    </row>
    <row r="94" spans="1:24" ht="12.75">
      <c r="A94" s="43" t="s">
        <v>167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50">
        <v>0</v>
      </c>
    </row>
    <row r="95" spans="1:24" ht="12.75">
      <c r="A95" s="36" t="s">
        <v>193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40"/>
    </row>
    <row r="96" spans="1:24" ht="12.75">
      <c r="A96" s="41" t="s">
        <v>186</v>
      </c>
      <c r="B96" s="17">
        <v>0</v>
      </c>
      <c r="C96" s="17">
        <v>58.25</v>
      </c>
      <c r="D96" s="17">
        <v>145.6</v>
      </c>
      <c r="E96" s="17">
        <v>27.15</v>
      </c>
      <c r="F96" s="17">
        <v>3.46</v>
      </c>
      <c r="G96" s="17">
        <v>0</v>
      </c>
      <c r="H96" s="17">
        <v>0</v>
      </c>
      <c r="I96" s="17">
        <v>285.3</v>
      </c>
      <c r="J96" s="17">
        <v>0</v>
      </c>
      <c r="K96" s="17">
        <v>0</v>
      </c>
      <c r="L96" s="17">
        <v>302.26</v>
      </c>
      <c r="M96" s="17">
        <v>0</v>
      </c>
      <c r="N96" s="17">
        <v>297.76</v>
      </c>
      <c r="O96" s="17">
        <v>8939.02</v>
      </c>
      <c r="P96" s="17">
        <v>0</v>
      </c>
      <c r="Q96" s="17">
        <v>92.8</v>
      </c>
      <c r="R96" s="17">
        <v>0</v>
      </c>
      <c r="S96" s="17">
        <v>0</v>
      </c>
      <c r="T96" s="17">
        <v>0</v>
      </c>
      <c r="U96" s="17">
        <v>91.76</v>
      </c>
      <c r="V96" s="17">
        <v>111.72</v>
      </c>
      <c r="W96" s="17">
        <v>39.98</v>
      </c>
      <c r="X96" s="51">
        <v>0</v>
      </c>
    </row>
    <row r="97" spans="1:24" ht="12.75">
      <c r="A97" s="43" t="s">
        <v>187</v>
      </c>
      <c r="B97" s="18">
        <v>0</v>
      </c>
      <c r="C97" s="18">
        <v>0</v>
      </c>
      <c r="D97" s="18">
        <v>200.32</v>
      </c>
      <c r="E97" s="18">
        <v>0</v>
      </c>
      <c r="F97" s="18">
        <v>0</v>
      </c>
      <c r="G97" s="18">
        <v>0</v>
      </c>
      <c r="H97" s="18">
        <v>0</v>
      </c>
      <c r="I97" s="18">
        <v>104.95</v>
      </c>
      <c r="J97" s="18">
        <v>0</v>
      </c>
      <c r="K97" s="18">
        <v>0</v>
      </c>
      <c r="L97" s="18">
        <v>45.51</v>
      </c>
      <c r="M97" s="18">
        <v>0</v>
      </c>
      <c r="N97" s="18">
        <v>155.59</v>
      </c>
      <c r="O97" s="18">
        <v>32656.14</v>
      </c>
      <c r="P97" s="18">
        <v>0</v>
      </c>
      <c r="Q97" s="18">
        <v>119.47</v>
      </c>
      <c r="R97" s="18">
        <v>0</v>
      </c>
      <c r="S97" s="18">
        <v>0</v>
      </c>
      <c r="T97" s="18">
        <v>0</v>
      </c>
      <c r="U97" s="18">
        <v>0</v>
      </c>
      <c r="V97" s="18">
        <v>38</v>
      </c>
      <c r="W97" s="18">
        <v>172.24</v>
      </c>
      <c r="X97" s="52">
        <v>0</v>
      </c>
    </row>
    <row r="98" spans="1:24" ht="12.75">
      <c r="A98" s="43" t="s">
        <v>188</v>
      </c>
      <c r="B98" s="18">
        <v>0</v>
      </c>
      <c r="C98" s="18">
        <v>160</v>
      </c>
      <c r="D98" s="18">
        <v>45.93</v>
      </c>
      <c r="E98" s="18">
        <v>94.68</v>
      </c>
      <c r="F98" s="18">
        <v>0</v>
      </c>
      <c r="G98" s="18">
        <v>0</v>
      </c>
      <c r="H98" s="18">
        <v>0</v>
      </c>
      <c r="I98" s="18">
        <v>507.96</v>
      </c>
      <c r="J98" s="18">
        <v>0</v>
      </c>
      <c r="K98" s="18">
        <v>0</v>
      </c>
      <c r="L98" s="18">
        <v>336.27</v>
      </c>
      <c r="M98" s="18">
        <v>0</v>
      </c>
      <c r="N98" s="18">
        <v>791.31</v>
      </c>
      <c r="O98" s="18">
        <v>28276.01</v>
      </c>
      <c r="P98" s="18">
        <v>0</v>
      </c>
      <c r="Q98" s="18">
        <v>474.09</v>
      </c>
      <c r="R98" s="18">
        <v>0</v>
      </c>
      <c r="S98" s="18">
        <v>0</v>
      </c>
      <c r="T98" s="18">
        <v>0</v>
      </c>
      <c r="U98" s="18">
        <v>750.56</v>
      </c>
      <c r="V98" s="18">
        <v>320.93</v>
      </c>
      <c r="W98" s="18">
        <v>376.43</v>
      </c>
      <c r="X98" s="52">
        <v>0</v>
      </c>
    </row>
    <row r="99" spans="1:24" ht="12.75">
      <c r="A99" s="43" t="s">
        <v>189</v>
      </c>
      <c r="B99" s="18">
        <v>0</v>
      </c>
      <c r="C99" s="18">
        <v>30.78</v>
      </c>
      <c r="D99" s="18">
        <v>47.65</v>
      </c>
      <c r="E99" s="18">
        <v>0</v>
      </c>
      <c r="F99" s="18">
        <v>0</v>
      </c>
      <c r="G99" s="18">
        <v>0</v>
      </c>
      <c r="H99" s="18">
        <v>0</v>
      </c>
      <c r="I99" s="18">
        <v>26.96</v>
      </c>
      <c r="J99" s="18">
        <v>0</v>
      </c>
      <c r="K99" s="18">
        <v>0</v>
      </c>
      <c r="L99" s="18">
        <v>96.94</v>
      </c>
      <c r="M99" s="18">
        <v>0</v>
      </c>
      <c r="N99" s="18">
        <v>0</v>
      </c>
      <c r="O99" s="18">
        <v>51880.41</v>
      </c>
      <c r="P99" s="18">
        <v>0</v>
      </c>
      <c r="Q99" s="18">
        <v>26.82</v>
      </c>
      <c r="R99" s="18">
        <v>0</v>
      </c>
      <c r="S99" s="18">
        <v>0</v>
      </c>
      <c r="T99" s="18">
        <v>0</v>
      </c>
      <c r="U99" s="18">
        <v>39.12</v>
      </c>
      <c r="V99" s="18">
        <v>0</v>
      </c>
      <c r="W99" s="18">
        <v>30.8</v>
      </c>
      <c r="X99" s="52">
        <v>0</v>
      </c>
    </row>
    <row r="100" spans="1:24" ht="12.75">
      <c r="A100" s="43" t="s">
        <v>190</v>
      </c>
      <c r="B100" s="18">
        <v>0</v>
      </c>
      <c r="C100" s="18">
        <v>75</v>
      </c>
      <c r="D100" s="18">
        <v>106.56</v>
      </c>
      <c r="E100" s="18">
        <v>5.52</v>
      </c>
      <c r="F100" s="18">
        <v>238.68</v>
      </c>
      <c r="G100" s="18">
        <v>0</v>
      </c>
      <c r="H100" s="18">
        <v>0</v>
      </c>
      <c r="I100" s="18">
        <v>60.25</v>
      </c>
      <c r="J100" s="18">
        <v>0</v>
      </c>
      <c r="K100" s="18">
        <v>0</v>
      </c>
      <c r="L100" s="18">
        <v>0</v>
      </c>
      <c r="M100" s="18">
        <v>0</v>
      </c>
      <c r="N100" s="18">
        <v>212.7</v>
      </c>
      <c r="O100" s="18">
        <v>359955.16</v>
      </c>
      <c r="P100" s="18">
        <v>0</v>
      </c>
      <c r="Q100" s="18">
        <v>218.89</v>
      </c>
      <c r="R100" s="18">
        <v>0</v>
      </c>
      <c r="S100" s="18">
        <v>0</v>
      </c>
      <c r="T100" s="18">
        <v>0</v>
      </c>
      <c r="U100" s="18">
        <v>188.72</v>
      </c>
      <c r="V100" s="18">
        <v>36.69</v>
      </c>
      <c r="W100" s="18">
        <v>384.26</v>
      </c>
      <c r="X100" s="52">
        <v>0</v>
      </c>
    </row>
    <row r="101" spans="1:24" ht="12.75">
      <c r="A101" s="43" t="s">
        <v>191</v>
      </c>
      <c r="B101" s="18">
        <v>0</v>
      </c>
      <c r="C101" s="18">
        <v>105.34</v>
      </c>
      <c r="D101" s="18">
        <v>94.17</v>
      </c>
      <c r="E101" s="18">
        <v>14.42</v>
      </c>
      <c r="F101" s="18">
        <v>18.4</v>
      </c>
      <c r="G101" s="18">
        <v>0</v>
      </c>
      <c r="H101" s="18">
        <v>0</v>
      </c>
      <c r="I101" s="18">
        <v>48.39</v>
      </c>
      <c r="J101" s="18">
        <v>0</v>
      </c>
      <c r="K101" s="18">
        <v>0</v>
      </c>
      <c r="L101" s="18">
        <v>45.09</v>
      </c>
      <c r="M101" s="18">
        <v>0</v>
      </c>
      <c r="N101" s="18">
        <v>154.35</v>
      </c>
      <c r="O101" s="18">
        <v>118078.5</v>
      </c>
      <c r="P101" s="18">
        <v>0</v>
      </c>
      <c r="Q101" s="18">
        <v>104.73</v>
      </c>
      <c r="R101" s="18">
        <v>0</v>
      </c>
      <c r="S101" s="18">
        <v>0</v>
      </c>
      <c r="T101" s="18">
        <v>0</v>
      </c>
      <c r="U101" s="18">
        <v>92.86</v>
      </c>
      <c r="V101" s="18">
        <v>108.63</v>
      </c>
      <c r="W101" s="18">
        <v>102.15</v>
      </c>
      <c r="X101" s="52">
        <v>0</v>
      </c>
    </row>
    <row r="102" spans="1:24" ht="12.75">
      <c r="A102" s="43" t="s">
        <v>192</v>
      </c>
      <c r="B102" s="18">
        <v>0</v>
      </c>
      <c r="C102" s="18">
        <v>74.1</v>
      </c>
      <c r="D102" s="18">
        <v>91.19</v>
      </c>
      <c r="E102" s="18">
        <v>3.09</v>
      </c>
      <c r="F102" s="18">
        <v>19.1</v>
      </c>
      <c r="G102" s="18">
        <v>0</v>
      </c>
      <c r="H102" s="18">
        <v>0</v>
      </c>
      <c r="I102" s="18">
        <v>67.75</v>
      </c>
      <c r="J102" s="18">
        <v>0</v>
      </c>
      <c r="K102" s="18">
        <v>0</v>
      </c>
      <c r="L102" s="18">
        <v>35.03</v>
      </c>
      <c r="M102" s="18">
        <v>0</v>
      </c>
      <c r="N102" s="18">
        <v>148.23</v>
      </c>
      <c r="O102" s="18">
        <v>16565.94</v>
      </c>
      <c r="P102" s="18">
        <v>0</v>
      </c>
      <c r="Q102" s="18">
        <v>74.41</v>
      </c>
      <c r="R102" s="18">
        <v>0</v>
      </c>
      <c r="S102" s="18">
        <v>0</v>
      </c>
      <c r="T102" s="18">
        <v>0</v>
      </c>
      <c r="U102" s="18">
        <v>78.65</v>
      </c>
      <c r="V102" s="18">
        <v>71.35</v>
      </c>
      <c r="W102" s="18">
        <v>51.9</v>
      </c>
      <c r="X102" s="52">
        <v>0</v>
      </c>
    </row>
    <row r="103" spans="1:24" ht="12.75">
      <c r="A103" s="43" t="s">
        <v>167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52">
        <v>0</v>
      </c>
    </row>
    <row r="104" spans="1:24" ht="12.75">
      <c r="A104" s="43" t="s">
        <v>194</v>
      </c>
      <c r="B104" s="18">
        <v>0</v>
      </c>
      <c r="C104" s="18">
        <v>503.47</v>
      </c>
      <c r="D104" s="18">
        <v>731.42</v>
      </c>
      <c r="E104" s="18">
        <v>144.86</v>
      </c>
      <c r="F104" s="18">
        <v>279.64</v>
      </c>
      <c r="G104" s="18">
        <v>0</v>
      </c>
      <c r="H104" s="18">
        <v>0</v>
      </c>
      <c r="I104" s="18">
        <v>1101.56</v>
      </c>
      <c r="J104" s="18">
        <v>0</v>
      </c>
      <c r="K104" s="18">
        <v>0</v>
      </c>
      <c r="L104" s="18">
        <v>861.1</v>
      </c>
      <c r="M104" s="18">
        <v>0</v>
      </c>
      <c r="N104" s="18">
        <v>1759.94</v>
      </c>
      <c r="O104" s="18">
        <v>616351.18</v>
      </c>
      <c r="P104" s="18">
        <v>0</v>
      </c>
      <c r="Q104" s="18">
        <v>1111.21</v>
      </c>
      <c r="R104" s="18">
        <v>0</v>
      </c>
      <c r="S104" s="18">
        <v>0</v>
      </c>
      <c r="T104" s="18">
        <v>0</v>
      </c>
      <c r="U104" s="18">
        <v>1241.67</v>
      </c>
      <c r="V104" s="18">
        <v>687.32</v>
      </c>
      <c r="W104" s="18">
        <v>1157.76</v>
      </c>
      <c r="X104" s="52">
        <v>0</v>
      </c>
    </row>
    <row r="105" spans="1:24" ht="12.75">
      <c r="A105" s="34" t="s">
        <v>195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39"/>
    </row>
    <row r="106" spans="1:24" ht="12.75">
      <c r="A106" s="43" t="s">
        <v>196</v>
      </c>
      <c r="B106" s="19">
        <v>58683</v>
      </c>
      <c r="C106" s="19">
        <v>205000</v>
      </c>
      <c r="D106" s="19">
        <v>64093</v>
      </c>
      <c r="E106" s="19">
        <v>26906</v>
      </c>
      <c r="F106" s="19">
        <v>63000000</v>
      </c>
      <c r="G106" s="19">
        <v>0</v>
      </c>
      <c r="H106" s="19">
        <v>23591</v>
      </c>
      <c r="I106" s="19">
        <v>0</v>
      </c>
      <c r="J106" s="19">
        <v>325</v>
      </c>
      <c r="K106" s="19">
        <v>0</v>
      </c>
      <c r="L106" s="19">
        <v>7568467</v>
      </c>
      <c r="M106" s="19">
        <v>0</v>
      </c>
      <c r="N106" s="19">
        <v>12488</v>
      </c>
      <c r="O106" s="19">
        <v>13000</v>
      </c>
      <c r="P106" s="19">
        <v>0</v>
      </c>
      <c r="Q106" s="19">
        <v>18000</v>
      </c>
      <c r="R106" s="19">
        <v>0</v>
      </c>
      <c r="S106" s="19">
        <v>0</v>
      </c>
      <c r="T106" s="19">
        <v>12500</v>
      </c>
      <c r="U106" s="19">
        <v>44500</v>
      </c>
      <c r="V106" s="19">
        <v>218306</v>
      </c>
      <c r="W106" s="19">
        <v>19656</v>
      </c>
      <c r="X106" s="53">
        <v>0</v>
      </c>
    </row>
    <row r="107" spans="1:24" ht="12.75">
      <c r="A107" s="34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39"/>
    </row>
    <row r="108" spans="1:24" ht="12.75">
      <c r="A108" s="41" t="s">
        <v>198</v>
      </c>
      <c r="B108" s="20">
        <v>0</v>
      </c>
      <c r="C108" s="20">
        <v>0</v>
      </c>
      <c r="D108" s="20">
        <v>12</v>
      </c>
      <c r="E108" s="20">
        <v>0</v>
      </c>
      <c r="F108" s="20">
        <v>6</v>
      </c>
      <c r="G108" s="20">
        <v>0</v>
      </c>
      <c r="H108" s="20">
        <v>0</v>
      </c>
      <c r="I108" s="20">
        <v>0</v>
      </c>
      <c r="J108" s="20">
        <v>6</v>
      </c>
      <c r="K108" s="20">
        <v>0</v>
      </c>
      <c r="L108" s="20">
        <v>860</v>
      </c>
      <c r="M108" s="20">
        <v>0</v>
      </c>
      <c r="N108" s="20">
        <v>6</v>
      </c>
      <c r="O108" s="20">
        <v>0</v>
      </c>
      <c r="P108" s="20">
        <v>0</v>
      </c>
      <c r="Q108" s="20">
        <v>6</v>
      </c>
      <c r="R108" s="20">
        <v>0</v>
      </c>
      <c r="S108" s="20">
        <v>0</v>
      </c>
      <c r="T108" s="20">
        <v>6</v>
      </c>
      <c r="U108" s="20">
        <v>6</v>
      </c>
      <c r="V108" s="20">
        <v>0</v>
      </c>
      <c r="W108" s="20">
        <v>0</v>
      </c>
      <c r="X108" s="54">
        <v>0</v>
      </c>
    </row>
    <row r="109" spans="1:24" ht="12.75">
      <c r="A109" s="43" t="s">
        <v>199</v>
      </c>
      <c r="B109" s="19">
        <v>0</v>
      </c>
      <c r="C109" s="19">
        <v>0</v>
      </c>
      <c r="D109" s="19">
        <v>50</v>
      </c>
      <c r="E109" s="19">
        <v>0</v>
      </c>
      <c r="F109" s="19">
        <v>0</v>
      </c>
      <c r="G109" s="19">
        <v>0</v>
      </c>
      <c r="H109" s="19">
        <v>50</v>
      </c>
      <c r="I109" s="19">
        <v>0</v>
      </c>
      <c r="J109" s="19">
        <v>50</v>
      </c>
      <c r="K109" s="19">
        <v>0</v>
      </c>
      <c r="L109" s="19">
        <v>621</v>
      </c>
      <c r="M109" s="19">
        <v>0</v>
      </c>
      <c r="N109" s="19">
        <v>50</v>
      </c>
      <c r="O109" s="19">
        <v>0</v>
      </c>
      <c r="P109" s="19">
        <v>0</v>
      </c>
      <c r="Q109" s="19">
        <v>70</v>
      </c>
      <c r="R109" s="19">
        <v>0</v>
      </c>
      <c r="S109" s="19">
        <v>0</v>
      </c>
      <c r="T109" s="19">
        <v>50</v>
      </c>
      <c r="U109" s="19">
        <v>88</v>
      </c>
      <c r="V109" s="19">
        <v>70</v>
      </c>
      <c r="W109" s="19">
        <v>0</v>
      </c>
      <c r="X109" s="53">
        <v>0</v>
      </c>
    </row>
    <row r="110" spans="1:24" ht="25.5">
      <c r="A110" s="36" t="s">
        <v>200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40"/>
    </row>
    <row r="111" spans="1:24" ht="12.75">
      <c r="A111" s="41" t="s">
        <v>201</v>
      </c>
      <c r="B111" s="20">
        <v>7700</v>
      </c>
      <c r="C111" s="20">
        <v>0</v>
      </c>
      <c r="D111" s="20">
        <v>12</v>
      </c>
      <c r="E111" s="20">
        <v>0</v>
      </c>
      <c r="F111" s="20">
        <v>19000000</v>
      </c>
      <c r="G111" s="20">
        <v>0</v>
      </c>
      <c r="H111" s="20">
        <v>0</v>
      </c>
      <c r="I111" s="20">
        <v>0</v>
      </c>
      <c r="J111" s="20">
        <v>6</v>
      </c>
      <c r="K111" s="20">
        <v>6562</v>
      </c>
      <c r="L111" s="20">
        <v>4935000</v>
      </c>
      <c r="M111" s="20">
        <v>0</v>
      </c>
      <c r="N111" s="20">
        <v>6352</v>
      </c>
      <c r="O111" s="20">
        <v>60</v>
      </c>
      <c r="P111" s="20">
        <v>0</v>
      </c>
      <c r="Q111" s="20">
        <v>4268</v>
      </c>
      <c r="R111" s="20">
        <v>0</v>
      </c>
      <c r="S111" s="20">
        <v>0</v>
      </c>
      <c r="T111" s="20">
        <v>6000</v>
      </c>
      <c r="U111" s="20">
        <v>44500</v>
      </c>
      <c r="V111" s="20">
        <v>42</v>
      </c>
      <c r="W111" s="20">
        <v>0</v>
      </c>
      <c r="X111" s="54">
        <v>0</v>
      </c>
    </row>
    <row r="112" spans="1:24" ht="12.75">
      <c r="A112" s="43" t="s">
        <v>202</v>
      </c>
      <c r="B112" s="19">
        <v>7700</v>
      </c>
      <c r="C112" s="19">
        <v>0</v>
      </c>
      <c r="D112" s="19">
        <v>0</v>
      </c>
      <c r="E112" s="19">
        <v>0</v>
      </c>
      <c r="F112" s="19">
        <v>345</v>
      </c>
      <c r="G112" s="19">
        <v>0</v>
      </c>
      <c r="H112" s="19">
        <v>0</v>
      </c>
      <c r="I112" s="19">
        <v>0</v>
      </c>
      <c r="J112" s="19">
        <v>6</v>
      </c>
      <c r="K112" s="19">
        <v>2880</v>
      </c>
      <c r="L112" s="19">
        <v>0</v>
      </c>
      <c r="M112" s="19">
        <v>0</v>
      </c>
      <c r="N112" s="19">
        <v>739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5500</v>
      </c>
      <c r="U112" s="19">
        <v>11506</v>
      </c>
      <c r="V112" s="19">
        <v>42</v>
      </c>
      <c r="W112" s="19">
        <v>0</v>
      </c>
      <c r="X112" s="53">
        <v>0</v>
      </c>
    </row>
    <row r="113" spans="1:24" ht="25.5">
      <c r="A113" s="43" t="s">
        <v>203</v>
      </c>
      <c r="B113" s="19">
        <v>11200</v>
      </c>
      <c r="C113" s="19">
        <v>0</v>
      </c>
      <c r="D113" s="19">
        <v>50</v>
      </c>
      <c r="E113" s="19">
        <v>0</v>
      </c>
      <c r="F113" s="19">
        <v>0</v>
      </c>
      <c r="G113" s="19">
        <v>0</v>
      </c>
      <c r="H113" s="19">
        <v>17086</v>
      </c>
      <c r="I113" s="19">
        <v>0</v>
      </c>
      <c r="J113" s="19">
        <v>8</v>
      </c>
      <c r="K113" s="19">
        <v>3444</v>
      </c>
      <c r="L113" s="19">
        <v>4935000</v>
      </c>
      <c r="M113" s="19">
        <v>0</v>
      </c>
      <c r="N113" s="19">
        <v>6074</v>
      </c>
      <c r="O113" s="19">
        <v>277</v>
      </c>
      <c r="P113" s="19">
        <v>0</v>
      </c>
      <c r="Q113" s="19">
        <v>0</v>
      </c>
      <c r="R113" s="19">
        <v>0</v>
      </c>
      <c r="S113" s="19">
        <v>0</v>
      </c>
      <c r="T113" s="19">
        <v>9000</v>
      </c>
      <c r="U113" s="19">
        <v>10344</v>
      </c>
      <c r="V113" s="19">
        <v>42</v>
      </c>
      <c r="W113" s="19">
        <v>0</v>
      </c>
      <c r="X113" s="53">
        <v>0</v>
      </c>
    </row>
    <row r="114" spans="1:24" ht="12.75">
      <c r="A114" s="43" t="s">
        <v>204</v>
      </c>
      <c r="B114" s="19">
        <v>0</v>
      </c>
      <c r="C114" s="19">
        <v>0</v>
      </c>
      <c r="D114" s="19">
        <v>1</v>
      </c>
      <c r="E114" s="19">
        <v>0</v>
      </c>
      <c r="F114" s="19">
        <v>40276000</v>
      </c>
      <c r="G114" s="19">
        <v>0</v>
      </c>
      <c r="H114" s="19">
        <v>0</v>
      </c>
      <c r="I114" s="19">
        <v>0</v>
      </c>
      <c r="J114" s="19">
        <v>32</v>
      </c>
      <c r="K114" s="19">
        <v>3517</v>
      </c>
      <c r="L114" s="19">
        <v>0</v>
      </c>
      <c r="M114" s="19">
        <v>0</v>
      </c>
      <c r="N114" s="19">
        <v>739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6000</v>
      </c>
      <c r="U114" s="19">
        <v>11506</v>
      </c>
      <c r="V114" s="19">
        <v>42</v>
      </c>
      <c r="W114" s="19">
        <v>0</v>
      </c>
      <c r="X114" s="53">
        <v>0</v>
      </c>
    </row>
    <row r="115" spans="1:24" ht="12.75">
      <c r="A115" s="36" t="s">
        <v>205</v>
      </c>
      <c r="B115" s="21">
        <v>10640957</v>
      </c>
      <c r="C115" s="21">
        <v>21286800</v>
      </c>
      <c r="D115" s="21">
        <v>9388450</v>
      </c>
      <c r="E115" s="21">
        <v>0</v>
      </c>
      <c r="F115" s="21">
        <v>90512234</v>
      </c>
      <c r="G115" s="21">
        <v>0</v>
      </c>
      <c r="H115" s="21">
        <v>500000</v>
      </c>
      <c r="I115" s="21">
        <v>0</v>
      </c>
      <c r="J115" s="21">
        <v>7500000</v>
      </c>
      <c r="K115" s="21">
        <v>28000000</v>
      </c>
      <c r="L115" s="21">
        <v>151920</v>
      </c>
      <c r="M115" s="21">
        <v>0</v>
      </c>
      <c r="N115" s="21">
        <v>614202</v>
      </c>
      <c r="O115" s="21">
        <v>34024908</v>
      </c>
      <c r="P115" s="21">
        <v>0</v>
      </c>
      <c r="Q115" s="21">
        <v>25104960</v>
      </c>
      <c r="R115" s="21">
        <v>0</v>
      </c>
      <c r="S115" s="21">
        <v>0</v>
      </c>
      <c r="T115" s="21">
        <v>6400000</v>
      </c>
      <c r="U115" s="21">
        <v>36000000</v>
      </c>
      <c r="V115" s="21">
        <v>3216797</v>
      </c>
      <c r="W115" s="21">
        <v>0</v>
      </c>
      <c r="X115" s="55">
        <v>0</v>
      </c>
    </row>
    <row r="116" spans="1:24" ht="12.75">
      <c r="A116" s="41" t="s">
        <v>201</v>
      </c>
      <c r="B116" s="11">
        <v>3428040</v>
      </c>
      <c r="C116" s="11">
        <v>6320400</v>
      </c>
      <c r="D116" s="11">
        <v>2586251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6000000</v>
      </c>
      <c r="K116" s="11">
        <v>8000000</v>
      </c>
      <c r="L116" s="11">
        <v>46220</v>
      </c>
      <c r="M116" s="11">
        <v>0</v>
      </c>
      <c r="N116" s="11">
        <v>49616</v>
      </c>
      <c r="O116" s="11">
        <v>10505376</v>
      </c>
      <c r="P116" s="11">
        <v>0</v>
      </c>
      <c r="Q116" s="11">
        <v>4485600</v>
      </c>
      <c r="R116" s="11">
        <v>0</v>
      </c>
      <c r="S116" s="11">
        <v>0</v>
      </c>
      <c r="T116" s="11">
        <v>1200000</v>
      </c>
      <c r="U116" s="11">
        <v>8200000</v>
      </c>
      <c r="V116" s="11">
        <v>57000</v>
      </c>
      <c r="W116" s="11">
        <v>0</v>
      </c>
      <c r="X116" s="45">
        <v>0</v>
      </c>
    </row>
    <row r="117" spans="1:24" ht="12.75">
      <c r="A117" s="43" t="s">
        <v>202</v>
      </c>
      <c r="B117" s="12">
        <v>3428040</v>
      </c>
      <c r="C117" s="12">
        <v>6320400</v>
      </c>
      <c r="D117" s="12">
        <v>292962</v>
      </c>
      <c r="E117" s="12">
        <v>0</v>
      </c>
      <c r="F117" s="12">
        <v>80730000</v>
      </c>
      <c r="G117" s="12">
        <v>0</v>
      </c>
      <c r="H117" s="12">
        <v>0</v>
      </c>
      <c r="I117" s="12">
        <v>0</v>
      </c>
      <c r="J117" s="12">
        <v>0</v>
      </c>
      <c r="K117" s="12">
        <v>8000000</v>
      </c>
      <c r="L117" s="12">
        <v>0</v>
      </c>
      <c r="M117" s="12">
        <v>0</v>
      </c>
      <c r="N117" s="12">
        <v>110083</v>
      </c>
      <c r="O117" s="12">
        <v>7503840</v>
      </c>
      <c r="P117" s="12">
        <v>0</v>
      </c>
      <c r="Q117" s="12">
        <v>8923200</v>
      </c>
      <c r="R117" s="12">
        <v>0</v>
      </c>
      <c r="S117" s="12">
        <v>0</v>
      </c>
      <c r="T117" s="12">
        <v>1500000</v>
      </c>
      <c r="U117" s="12">
        <v>9600000</v>
      </c>
      <c r="V117" s="12">
        <v>71000</v>
      </c>
      <c r="W117" s="12">
        <v>0</v>
      </c>
      <c r="X117" s="46">
        <v>0</v>
      </c>
    </row>
    <row r="118" spans="1:24" ht="25.5">
      <c r="A118" s="43" t="s">
        <v>203</v>
      </c>
      <c r="B118" s="12">
        <v>3784877</v>
      </c>
      <c r="C118" s="12">
        <v>4200000</v>
      </c>
      <c r="D118" s="12">
        <v>3316821</v>
      </c>
      <c r="E118" s="12">
        <v>0</v>
      </c>
      <c r="F118" s="12">
        <v>0</v>
      </c>
      <c r="G118" s="12">
        <v>0</v>
      </c>
      <c r="H118" s="12">
        <v>500000</v>
      </c>
      <c r="I118" s="12">
        <v>0</v>
      </c>
      <c r="J118" s="12">
        <v>1500000</v>
      </c>
      <c r="K118" s="12">
        <v>4000000</v>
      </c>
      <c r="L118" s="12">
        <v>105700</v>
      </c>
      <c r="M118" s="12">
        <v>0</v>
      </c>
      <c r="N118" s="12">
        <v>351069</v>
      </c>
      <c r="O118" s="12">
        <v>6844332</v>
      </c>
      <c r="P118" s="12">
        <v>0</v>
      </c>
      <c r="Q118" s="12">
        <v>5364240</v>
      </c>
      <c r="R118" s="12">
        <v>0</v>
      </c>
      <c r="S118" s="12">
        <v>0</v>
      </c>
      <c r="T118" s="12">
        <v>2000000</v>
      </c>
      <c r="U118" s="12">
        <v>9800000</v>
      </c>
      <c r="V118" s="12">
        <v>3034797</v>
      </c>
      <c r="W118" s="12">
        <v>0</v>
      </c>
      <c r="X118" s="46">
        <v>0</v>
      </c>
    </row>
    <row r="119" spans="1:24" ht="12.75">
      <c r="A119" s="43" t="s">
        <v>204</v>
      </c>
      <c r="B119" s="12">
        <v>0</v>
      </c>
      <c r="C119" s="12">
        <v>4446000</v>
      </c>
      <c r="D119" s="12">
        <v>0</v>
      </c>
      <c r="E119" s="12">
        <v>0</v>
      </c>
      <c r="F119" s="12">
        <v>9782234</v>
      </c>
      <c r="G119" s="12">
        <v>0</v>
      </c>
      <c r="H119" s="12">
        <v>0</v>
      </c>
      <c r="I119" s="12">
        <v>0</v>
      </c>
      <c r="J119" s="12">
        <v>0</v>
      </c>
      <c r="K119" s="12">
        <v>8000000</v>
      </c>
      <c r="L119" s="12">
        <v>0</v>
      </c>
      <c r="M119" s="12">
        <v>0</v>
      </c>
      <c r="N119" s="12">
        <v>103434</v>
      </c>
      <c r="O119" s="12">
        <v>9171360</v>
      </c>
      <c r="P119" s="12">
        <v>0</v>
      </c>
      <c r="Q119" s="12">
        <v>6331920</v>
      </c>
      <c r="R119" s="12">
        <v>0</v>
      </c>
      <c r="S119" s="12">
        <v>0</v>
      </c>
      <c r="T119" s="12">
        <v>1700000</v>
      </c>
      <c r="U119" s="12">
        <v>8400000</v>
      </c>
      <c r="V119" s="12">
        <v>0</v>
      </c>
      <c r="W119" s="12">
        <v>0</v>
      </c>
      <c r="X119" s="46">
        <v>0</v>
      </c>
    </row>
    <row r="120" spans="1:24" ht="12.75">
      <c r="A120" s="36" t="s">
        <v>206</v>
      </c>
      <c r="B120" s="22">
        <f>SUM(B121:B124)</f>
        <v>1228.3354464285715</v>
      </c>
      <c r="C120" s="22">
        <f aca="true" t="shared" si="42" ref="C120:X120">SUM(C121:C124)</f>
        <v>0</v>
      </c>
      <c r="D120" s="22">
        <f t="shared" si="42"/>
        <v>281857.33666666667</v>
      </c>
      <c r="E120" s="22">
        <f t="shared" si="42"/>
        <v>0</v>
      </c>
      <c r="F120" s="22">
        <f t="shared" si="42"/>
        <v>234000.24287997815</v>
      </c>
      <c r="G120" s="22">
        <f t="shared" si="42"/>
        <v>0</v>
      </c>
      <c r="H120" s="22">
        <f t="shared" si="42"/>
        <v>29.263724686878145</v>
      </c>
      <c r="I120" s="22">
        <f t="shared" si="42"/>
        <v>0</v>
      </c>
      <c r="J120" s="22">
        <f t="shared" si="42"/>
        <v>1187500</v>
      </c>
      <c r="K120" s="22">
        <f t="shared" si="42"/>
        <v>7433.024377996215</v>
      </c>
      <c r="L120" s="22">
        <f t="shared" si="42"/>
        <v>0.03078419452887538</v>
      </c>
      <c r="M120" s="22">
        <f t="shared" si="42"/>
        <v>0</v>
      </c>
      <c r="N120" s="22">
        <f t="shared" si="42"/>
        <v>354.5366613884235</v>
      </c>
      <c r="O120" s="22">
        <f t="shared" si="42"/>
        <v>199798.3797833935</v>
      </c>
      <c r="P120" s="22">
        <f t="shared" si="42"/>
        <v>0</v>
      </c>
      <c r="Q120" s="22">
        <f t="shared" si="42"/>
        <v>1050.984067478913</v>
      </c>
      <c r="R120" s="22">
        <f t="shared" si="42"/>
        <v>0</v>
      </c>
      <c r="S120" s="22">
        <f t="shared" si="42"/>
        <v>0</v>
      </c>
      <c r="T120" s="22">
        <f t="shared" si="42"/>
        <v>978.2828282828282</v>
      </c>
      <c r="U120" s="22">
        <f t="shared" si="42"/>
        <v>2696.0799709767707</v>
      </c>
      <c r="V120" s="22">
        <f t="shared" si="42"/>
        <v>75304.69047619049</v>
      </c>
      <c r="W120" s="22">
        <f t="shared" si="42"/>
        <v>0</v>
      </c>
      <c r="X120" s="56">
        <f t="shared" si="42"/>
        <v>0</v>
      </c>
    </row>
    <row r="121" spans="1:24" ht="12.75">
      <c r="A121" s="41" t="s">
        <v>201</v>
      </c>
      <c r="B121" s="23">
        <f>IF(B111=0,0,B116/B111)</f>
        <v>445.2</v>
      </c>
      <c r="C121" s="23">
        <f aca="true" t="shared" si="43" ref="C121:X121">IF(C111=0,0,C116/C111)</f>
        <v>0</v>
      </c>
      <c r="D121" s="23">
        <f t="shared" si="43"/>
        <v>215520.91666666666</v>
      </c>
      <c r="E121" s="23">
        <f t="shared" si="43"/>
        <v>0</v>
      </c>
      <c r="F121" s="23">
        <f t="shared" si="43"/>
        <v>0</v>
      </c>
      <c r="G121" s="23">
        <f t="shared" si="43"/>
        <v>0</v>
      </c>
      <c r="H121" s="23">
        <f t="shared" si="43"/>
        <v>0</v>
      </c>
      <c r="I121" s="23">
        <f t="shared" si="43"/>
        <v>0</v>
      </c>
      <c r="J121" s="23">
        <f t="shared" si="43"/>
        <v>1000000</v>
      </c>
      <c r="K121" s="23">
        <f t="shared" si="43"/>
        <v>1219.14050594331</v>
      </c>
      <c r="L121" s="23">
        <f t="shared" si="43"/>
        <v>0.009365754812563323</v>
      </c>
      <c r="M121" s="23">
        <f t="shared" si="43"/>
        <v>0</v>
      </c>
      <c r="N121" s="23">
        <f t="shared" si="43"/>
        <v>7.811083123425693</v>
      </c>
      <c r="O121" s="23">
        <f t="shared" si="43"/>
        <v>175089.6</v>
      </c>
      <c r="P121" s="23">
        <f t="shared" si="43"/>
        <v>0</v>
      </c>
      <c r="Q121" s="23">
        <f t="shared" si="43"/>
        <v>1050.984067478913</v>
      </c>
      <c r="R121" s="23">
        <f t="shared" si="43"/>
        <v>0</v>
      </c>
      <c r="S121" s="23">
        <f t="shared" si="43"/>
        <v>0</v>
      </c>
      <c r="T121" s="23">
        <f t="shared" si="43"/>
        <v>200</v>
      </c>
      <c r="U121" s="23">
        <f t="shared" si="43"/>
        <v>184.26966292134833</v>
      </c>
      <c r="V121" s="23">
        <f t="shared" si="43"/>
        <v>1357.142857142857</v>
      </c>
      <c r="W121" s="23">
        <f t="shared" si="43"/>
        <v>0</v>
      </c>
      <c r="X121" s="57">
        <f t="shared" si="43"/>
        <v>0</v>
      </c>
    </row>
    <row r="122" spans="1:24" ht="12.75">
      <c r="A122" s="43" t="s">
        <v>202</v>
      </c>
      <c r="B122" s="24">
        <f>IF(B112=0,0,B117/B112)</f>
        <v>445.2</v>
      </c>
      <c r="C122" s="24">
        <f aca="true" t="shared" si="44" ref="C122:X122">IF(C112=0,0,C117/C112)</f>
        <v>0</v>
      </c>
      <c r="D122" s="24">
        <f t="shared" si="44"/>
        <v>0</v>
      </c>
      <c r="E122" s="24">
        <f t="shared" si="44"/>
        <v>0</v>
      </c>
      <c r="F122" s="24">
        <f t="shared" si="44"/>
        <v>234000</v>
      </c>
      <c r="G122" s="24">
        <f t="shared" si="44"/>
        <v>0</v>
      </c>
      <c r="H122" s="24">
        <f t="shared" si="44"/>
        <v>0</v>
      </c>
      <c r="I122" s="24">
        <f t="shared" si="44"/>
        <v>0</v>
      </c>
      <c r="J122" s="24">
        <f t="shared" si="44"/>
        <v>0</v>
      </c>
      <c r="K122" s="24">
        <f t="shared" si="44"/>
        <v>2777.777777777778</v>
      </c>
      <c r="L122" s="24">
        <f t="shared" si="44"/>
        <v>0</v>
      </c>
      <c r="M122" s="24">
        <f t="shared" si="44"/>
        <v>0</v>
      </c>
      <c r="N122" s="24">
        <f t="shared" si="44"/>
        <v>148.96211096075777</v>
      </c>
      <c r="O122" s="24">
        <f t="shared" si="44"/>
        <v>0</v>
      </c>
      <c r="P122" s="24">
        <f t="shared" si="44"/>
        <v>0</v>
      </c>
      <c r="Q122" s="24">
        <f t="shared" si="44"/>
        <v>0</v>
      </c>
      <c r="R122" s="24">
        <f t="shared" si="44"/>
        <v>0</v>
      </c>
      <c r="S122" s="24">
        <f t="shared" si="44"/>
        <v>0</v>
      </c>
      <c r="T122" s="24">
        <f t="shared" si="44"/>
        <v>272.72727272727275</v>
      </c>
      <c r="U122" s="24">
        <f t="shared" si="44"/>
        <v>834.3472970624023</v>
      </c>
      <c r="V122" s="24">
        <f t="shared" si="44"/>
        <v>1690.4761904761904</v>
      </c>
      <c r="W122" s="24">
        <f t="shared" si="44"/>
        <v>0</v>
      </c>
      <c r="X122" s="58">
        <f t="shared" si="44"/>
        <v>0</v>
      </c>
    </row>
    <row r="123" spans="1:24" ht="25.5">
      <c r="A123" s="43" t="s">
        <v>203</v>
      </c>
      <c r="B123" s="24">
        <f>IF(B113=0,0,B118/B113)</f>
        <v>337.9354464285714</v>
      </c>
      <c r="C123" s="24">
        <f aca="true" t="shared" si="45" ref="C123:X123">IF(C113=0,0,C118/C113)</f>
        <v>0</v>
      </c>
      <c r="D123" s="24">
        <f t="shared" si="45"/>
        <v>66336.42</v>
      </c>
      <c r="E123" s="24">
        <f t="shared" si="45"/>
        <v>0</v>
      </c>
      <c r="F123" s="24">
        <f t="shared" si="45"/>
        <v>0</v>
      </c>
      <c r="G123" s="24">
        <f t="shared" si="45"/>
        <v>0</v>
      </c>
      <c r="H123" s="24">
        <f t="shared" si="45"/>
        <v>29.263724686878145</v>
      </c>
      <c r="I123" s="24">
        <f t="shared" si="45"/>
        <v>0</v>
      </c>
      <c r="J123" s="24">
        <f t="shared" si="45"/>
        <v>187500</v>
      </c>
      <c r="K123" s="24">
        <f t="shared" si="45"/>
        <v>1161.4401858304298</v>
      </c>
      <c r="L123" s="24">
        <f t="shared" si="45"/>
        <v>0.021418439716312056</v>
      </c>
      <c r="M123" s="24">
        <f t="shared" si="45"/>
        <v>0</v>
      </c>
      <c r="N123" s="24">
        <f t="shared" si="45"/>
        <v>57.798649983536386</v>
      </c>
      <c r="O123" s="24">
        <f t="shared" si="45"/>
        <v>24708.7797833935</v>
      </c>
      <c r="P123" s="24">
        <f t="shared" si="45"/>
        <v>0</v>
      </c>
      <c r="Q123" s="24">
        <f t="shared" si="45"/>
        <v>0</v>
      </c>
      <c r="R123" s="24">
        <f t="shared" si="45"/>
        <v>0</v>
      </c>
      <c r="S123" s="24">
        <f t="shared" si="45"/>
        <v>0</v>
      </c>
      <c r="T123" s="24">
        <f t="shared" si="45"/>
        <v>222.22222222222223</v>
      </c>
      <c r="U123" s="24">
        <f t="shared" si="45"/>
        <v>947.4091260634184</v>
      </c>
      <c r="V123" s="24">
        <f t="shared" si="45"/>
        <v>72257.07142857143</v>
      </c>
      <c r="W123" s="24">
        <f t="shared" si="45"/>
        <v>0</v>
      </c>
      <c r="X123" s="58">
        <f t="shared" si="45"/>
        <v>0</v>
      </c>
    </row>
    <row r="124" spans="1:24" ht="12.75">
      <c r="A124" s="43" t="s">
        <v>204</v>
      </c>
      <c r="B124" s="24">
        <f>IF(B114=0,0,B119/B114)</f>
        <v>0</v>
      </c>
      <c r="C124" s="24">
        <f aca="true" t="shared" si="46" ref="C124:X124">IF(C114=0,0,C119/C114)</f>
        <v>0</v>
      </c>
      <c r="D124" s="24">
        <f t="shared" si="46"/>
        <v>0</v>
      </c>
      <c r="E124" s="24">
        <f t="shared" si="46"/>
        <v>0</v>
      </c>
      <c r="F124" s="24">
        <f t="shared" si="46"/>
        <v>0.24287997815075976</v>
      </c>
      <c r="G124" s="24">
        <f t="shared" si="46"/>
        <v>0</v>
      </c>
      <c r="H124" s="24">
        <f t="shared" si="46"/>
        <v>0</v>
      </c>
      <c r="I124" s="24">
        <f t="shared" si="46"/>
        <v>0</v>
      </c>
      <c r="J124" s="24">
        <f t="shared" si="46"/>
        <v>0</v>
      </c>
      <c r="K124" s="24">
        <f t="shared" si="46"/>
        <v>2274.6659084446974</v>
      </c>
      <c r="L124" s="24">
        <f t="shared" si="46"/>
        <v>0</v>
      </c>
      <c r="M124" s="24">
        <f t="shared" si="46"/>
        <v>0</v>
      </c>
      <c r="N124" s="24">
        <f t="shared" si="46"/>
        <v>139.96481732070365</v>
      </c>
      <c r="O124" s="24">
        <f t="shared" si="46"/>
        <v>0</v>
      </c>
      <c r="P124" s="24">
        <f t="shared" si="46"/>
        <v>0</v>
      </c>
      <c r="Q124" s="24">
        <f t="shared" si="46"/>
        <v>0</v>
      </c>
      <c r="R124" s="24">
        <f t="shared" si="46"/>
        <v>0</v>
      </c>
      <c r="S124" s="24">
        <f t="shared" si="46"/>
        <v>0</v>
      </c>
      <c r="T124" s="24">
        <f t="shared" si="46"/>
        <v>283.3333333333333</v>
      </c>
      <c r="U124" s="24">
        <f t="shared" si="46"/>
        <v>730.053884929602</v>
      </c>
      <c r="V124" s="24">
        <f t="shared" si="46"/>
        <v>0</v>
      </c>
      <c r="W124" s="24">
        <f t="shared" si="46"/>
        <v>0</v>
      </c>
      <c r="X124" s="58">
        <f t="shared" si="46"/>
        <v>0</v>
      </c>
    </row>
    <row r="125" spans="1:24" ht="25.5">
      <c r="A125" s="36" t="s">
        <v>207</v>
      </c>
      <c r="B125" s="25">
        <f>+B120*B111</f>
        <v>9458182.9375</v>
      </c>
      <c r="C125" s="25">
        <f aca="true" t="shared" si="47" ref="C125:X125">+C120*C111</f>
        <v>0</v>
      </c>
      <c r="D125" s="25">
        <f t="shared" si="47"/>
        <v>3382288.04</v>
      </c>
      <c r="E125" s="25">
        <f t="shared" si="47"/>
        <v>0</v>
      </c>
      <c r="F125" s="25">
        <f t="shared" si="47"/>
        <v>4446004614719.585</v>
      </c>
      <c r="G125" s="25">
        <f t="shared" si="47"/>
        <v>0</v>
      </c>
      <c r="H125" s="25">
        <f t="shared" si="47"/>
        <v>0</v>
      </c>
      <c r="I125" s="25">
        <f t="shared" si="47"/>
        <v>0</v>
      </c>
      <c r="J125" s="25">
        <f t="shared" si="47"/>
        <v>7125000</v>
      </c>
      <c r="K125" s="25">
        <f t="shared" si="47"/>
        <v>48775505.96841116</v>
      </c>
      <c r="L125" s="25">
        <f t="shared" si="47"/>
        <v>151920</v>
      </c>
      <c r="M125" s="25">
        <f t="shared" si="47"/>
        <v>0</v>
      </c>
      <c r="N125" s="25">
        <f t="shared" si="47"/>
        <v>2252016.873139266</v>
      </c>
      <c r="O125" s="25">
        <f t="shared" si="47"/>
        <v>11987902.78700361</v>
      </c>
      <c r="P125" s="25">
        <f t="shared" si="47"/>
        <v>0</v>
      </c>
      <c r="Q125" s="25">
        <f t="shared" si="47"/>
        <v>4485600</v>
      </c>
      <c r="R125" s="25">
        <f t="shared" si="47"/>
        <v>0</v>
      </c>
      <c r="S125" s="25">
        <f t="shared" si="47"/>
        <v>0</v>
      </c>
      <c r="T125" s="25">
        <f t="shared" si="47"/>
        <v>5869696.969696969</v>
      </c>
      <c r="U125" s="25">
        <f t="shared" si="47"/>
        <v>119975558.70846629</v>
      </c>
      <c r="V125" s="25">
        <f t="shared" si="47"/>
        <v>3162797.0000000005</v>
      </c>
      <c r="W125" s="25">
        <f t="shared" si="47"/>
        <v>0</v>
      </c>
      <c r="X125" s="59">
        <f t="shared" si="47"/>
        <v>0</v>
      </c>
    </row>
    <row r="126" spans="1:24" ht="25.5">
      <c r="A126" s="34" t="s">
        <v>208</v>
      </c>
      <c r="B126" s="26">
        <v>10640957</v>
      </c>
      <c r="C126" s="26">
        <v>21286800</v>
      </c>
      <c r="D126" s="26">
        <v>9388450</v>
      </c>
      <c r="E126" s="26">
        <v>0</v>
      </c>
      <c r="F126" s="26">
        <v>14629232000</v>
      </c>
      <c r="G126" s="26">
        <v>0</v>
      </c>
      <c r="H126" s="26">
        <v>500000</v>
      </c>
      <c r="I126" s="26">
        <v>0</v>
      </c>
      <c r="J126" s="26">
        <v>0</v>
      </c>
      <c r="K126" s="26">
        <v>16402972</v>
      </c>
      <c r="L126" s="26">
        <v>0</v>
      </c>
      <c r="M126" s="26">
        <v>0</v>
      </c>
      <c r="N126" s="26">
        <v>579202</v>
      </c>
      <c r="O126" s="26">
        <v>0</v>
      </c>
      <c r="P126" s="26">
        <v>0</v>
      </c>
      <c r="Q126" s="26">
        <v>25104960</v>
      </c>
      <c r="R126" s="26">
        <v>0</v>
      </c>
      <c r="S126" s="26">
        <v>0</v>
      </c>
      <c r="T126" s="26">
        <v>6400000</v>
      </c>
      <c r="U126" s="26">
        <v>36000000</v>
      </c>
      <c r="V126" s="26">
        <v>97347600</v>
      </c>
      <c r="W126" s="26">
        <v>0</v>
      </c>
      <c r="X126" s="60">
        <v>0</v>
      </c>
    </row>
    <row r="127" spans="1:24" ht="12.75">
      <c r="A127" s="41" t="s">
        <v>209</v>
      </c>
      <c r="B127" s="11">
        <v>155654000</v>
      </c>
      <c r="C127" s="11">
        <v>273733000</v>
      </c>
      <c r="D127" s="11">
        <v>256520000</v>
      </c>
      <c r="E127" s="11">
        <v>42641000</v>
      </c>
      <c r="F127" s="11">
        <v>228799000</v>
      </c>
      <c r="G127" s="11">
        <v>239064000</v>
      </c>
      <c r="H127" s="11">
        <v>67258000</v>
      </c>
      <c r="I127" s="11">
        <v>63830000</v>
      </c>
      <c r="J127" s="11">
        <v>121440000</v>
      </c>
      <c r="K127" s="11">
        <v>79407000</v>
      </c>
      <c r="L127" s="11">
        <v>80152000</v>
      </c>
      <c r="M127" s="11">
        <v>394002000</v>
      </c>
      <c r="N127" s="11">
        <v>33235000</v>
      </c>
      <c r="O127" s="11">
        <v>31940000</v>
      </c>
      <c r="P127" s="11">
        <v>100547000</v>
      </c>
      <c r="Q127" s="11">
        <v>28302000</v>
      </c>
      <c r="R127" s="11">
        <v>66113000</v>
      </c>
      <c r="S127" s="11">
        <v>209603000</v>
      </c>
      <c r="T127" s="11">
        <v>45869000</v>
      </c>
      <c r="U127" s="11">
        <v>85150000</v>
      </c>
      <c r="V127" s="11">
        <v>335773000</v>
      </c>
      <c r="W127" s="11">
        <v>77840000</v>
      </c>
      <c r="X127" s="45">
        <v>156438000</v>
      </c>
    </row>
    <row r="128" spans="1:24" ht="12.75">
      <c r="A128" s="61" t="s">
        <v>210</v>
      </c>
      <c r="B128" s="62" t="str">
        <f>IF(B11&gt;0,"Funded","Unfunded")</f>
        <v>Funded</v>
      </c>
      <c r="C128" s="62" t="str">
        <f aca="true" t="shared" si="48" ref="C128:X128">IF(C11&gt;0,"Funded","Unfunded")</f>
        <v>Funded</v>
      </c>
      <c r="D128" s="62" t="str">
        <f t="shared" si="48"/>
        <v>Funded</v>
      </c>
      <c r="E128" s="62" t="str">
        <f t="shared" si="48"/>
        <v>Funded</v>
      </c>
      <c r="F128" s="62" t="str">
        <f t="shared" si="48"/>
        <v>Funded</v>
      </c>
      <c r="G128" s="62" t="str">
        <f t="shared" si="48"/>
        <v>Unfunded</v>
      </c>
      <c r="H128" s="62" t="str">
        <f t="shared" si="48"/>
        <v>Funded</v>
      </c>
      <c r="I128" s="62" t="str">
        <f t="shared" si="48"/>
        <v>Funded</v>
      </c>
      <c r="J128" s="62" t="str">
        <f t="shared" si="48"/>
        <v>Unfunded</v>
      </c>
      <c r="K128" s="62" t="str">
        <f t="shared" si="48"/>
        <v>Unfunded</v>
      </c>
      <c r="L128" s="62" t="str">
        <f t="shared" si="48"/>
        <v>Funded</v>
      </c>
      <c r="M128" s="62" t="str">
        <f t="shared" si="48"/>
        <v>Funded</v>
      </c>
      <c r="N128" s="62" t="str">
        <f t="shared" si="48"/>
        <v>Unfunded</v>
      </c>
      <c r="O128" s="62" t="str">
        <f t="shared" si="48"/>
        <v>Unfunded</v>
      </c>
      <c r="P128" s="62" t="str">
        <f t="shared" si="48"/>
        <v>Funded</v>
      </c>
      <c r="Q128" s="62" t="str">
        <f t="shared" si="48"/>
        <v>Unfunded</v>
      </c>
      <c r="R128" s="62" t="str">
        <f t="shared" si="48"/>
        <v>Unfunded</v>
      </c>
      <c r="S128" s="62" t="str">
        <f t="shared" si="48"/>
        <v>Funded</v>
      </c>
      <c r="T128" s="62" t="str">
        <f t="shared" si="48"/>
        <v>Unfunded</v>
      </c>
      <c r="U128" s="62" t="str">
        <f t="shared" si="48"/>
        <v>Funded</v>
      </c>
      <c r="V128" s="62" t="str">
        <f t="shared" si="48"/>
        <v>Unfunded</v>
      </c>
      <c r="W128" s="62" t="str">
        <f t="shared" si="48"/>
        <v>Unfunded</v>
      </c>
      <c r="X128" s="63" t="str">
        <f t="shared" si="48"/>
        <v>Funded</v>
      </c>
    </row>
    <row r="129" spans="1:24" ht="12.75" hidden="1">
      <c r="A129" s="1" t="s">
        <v>211</v>
      </c>
      <c r="B129" s="12">
        <v>16261150</v>
      </c>
      <c r="C129" s="12">
        <v>827132688</v>
      </c>
      <c r="D129" s="12">
        <v>2012999053</v>
      </c>
      <c r="E129" s="12">
        <v>62104000</v>
      </c>
      <c r="F129" s="12">
        <v>86041000</v>
      </c>
      <c r="G129" s="12">
        <v>0</v>
      </c>
      <c r="H129" s="12">
        <v>3300000</v>
      </c>
      <c r="I129" s="12">
        <v>46439996</v>
      </c>
      <c r="J129" s="12">
        <v>384037</v>
      </c>
      <c r="K129" s="12">
        <v>268621000</v>
      </c>
      <c r="L129" s="12">
        <v>174684564</v>
      </c>
      <c r="M129" s="12">
        <v>9000000</v>
      </c>
      <c r="N129" s="12">
        <v>139699548</v>
      </c>
      <c r="O129" s="12">
        <v>969000</v>
      </c>
      <c r="P129" s="12">
        <v>17113000</v>
      </c>
      <c r="Q129" s="12">
        <v>31623596</v>
      </c>
      <c r="R129" s="12">
        <v>1</v>
      </c>
      <c r="S129" s="12">
        <v>456980004</v>
      </c>
      <c r="T129" s="12">
        <v>38328000</v>
      </c>
      <c r="U129" s="12">
        <v>765514783</v>
      </c>
      <c r="V129" s="12">
        <v>1212939001</v>
      </c>
      <c r="W129" s="12">
        <v>-165531388</v>
      </c>
      <c r="X129" s="12">
        <v>501600</v>
      </c>
    </row>
    <row r="130" spans="1:24" ht="12.75" hidden="1">
      <c r="A130" s="1" t="s">
        <v>212</v>
      </c>
      <c r="B130" s="12">
        <v>16261000</v>
      </c>
      <c r="C130" s="12">
        <v>765942000</v>
      </c>
      <c r="D130" s="12">
        <v>2067870913</v>
      </c>
      <c r="E130" s="12">
        <v>54224982</v>
      </c>
      <c r="F130" s="12">
        <v>111416191</v>
      </c>
      <c r="G130" s="12">
        <v>0</v>
      </c>
      <c r="H130" s="12">
        <v>3200000</v>
      </c>
      <c r="I130" s="12">
        <v>59169696</v>
      </c>
      <c r="J130" s="12">
        <v>267333863</v>
      </c>
      <c r="K130" s="12">
        <v>213899840</v>
      </c>
      <c r="L130" s="12">
        <v>87810555</v>
      </c>
      <c r="M130" s="12">
        <v>4000000</v>
      </c>
      <c r="N130" s="12">
        <v>159539828</v>
      </c>
      <c r="O130" s="12">
        <v>54072465</v>
      </c>
      <c r="P130" s="12">
        <v>13285184</v>
      </c>
      <c r="Q130" s="12">
        <v>114578898</v>
      </c>
      <c r="R130" s="12">
        <v>1761604</v>
      </c>
      <c r="S130" s="12">
        <v>594000</v>
      </c>
      <c r="T130" s="12">
        <v>47939489</v>
      </c>
      <c r="U130" s="12">
        <v>730579125</v>
      </c>
      <c r="V130" s="12">
        <v>1214918534</v>
      </c>
      <c r="W130" s="12">
        <v>145931700</v>
      </c>
      <c r="X130" s="12">
        <v>0</v>
      </c>
    </row>
    <row r="131" spans="1:24" ht="12.75" hidden="1">
      <c r="A131" s="1" t="s">
        <v>213</v>
      </c>
      <c r="B131" s="12">
        <v>4723000</v>
      </c>
      <c r="C131" s="12">
        <v>98320700</v>
      </c>
      <c r="D131" s="12">
        <v>136159373</v>
      </c>
      <c r="E131" s="12">
        <v>7881947</v>
      </c>
      <c r="F131" s="12">
        <v>16003470</v>
      </c>
      <c r="G131" s="12">
        <v>0</v>
      </c>
      <c r="H131" s="12">
        <v>100000</v>
      </c>
      <c r="I131" s="12">
        <v>3590248</v>
      </c>
      <c r="J131" s="12">
        <v>32285227</v>
      </c>
      <c r="K131" s="12">
        <v>21841000</v>
      </c>
      <c r="L131" s="12">
        <v>51949842</v>
      </c>
      <c r="M131" s="12">
        <v>5000000</v>
      </c>
      <c r="N131" s="12">
        <v>5996154</v>
      </c>
      <c r="O131" s="12">
        <v>9389535</v>
      </c>
      <c r="P131" s="12">
        <v>5850000</v>
      </c>
      <c r="Q131" s="12">
        <v>35334788</v>
      </c>
      <c r="R131" s="12">
        <v>117469000</v>
      </c>
      <c r="S131" s="12">
        <v>270600</v>
      </c>
      <c r="T131" s="12">
        <v>8747500</v>
      </c>
      <c r="U131" s="12">
        <v>228553607</v>
      </c>
      <c r="V131" s="12">
        <v>234547044</v>
      </c>
      <c r="W131" s="12">
        <v>28580800</v>
      </c>
      <c r="X131" s="12">
        <v>501600</v>
      </c>
    </row>
    <row r="132" spans="1:24" ht="12.75" hidden="1">
      <c r="A132" s="1" t="s">
        <v>214</v>
      </c>
      <c r="B132" s="12">
        <v>41598000</v>
      </c>
      <c r="C132" s="12">
        <v>277941138</v>
      </c>
      <c r="D132" s="12">
        <v>1190439471</v>
      </c>
      <c r="E132" s="12">
        <v>15248000</v>
      </c>
      <c r="F132" s="12">
        <v>75000000</v>
      </c>
      <c r="G132" s="12">
        <v>0</v>
      </c>
      <c r="H132" s="12">
        <v>4198000</v>
      </c>
      <c r="I132" s="12">
        <v>425450</v>
      </c>
      <c r="J132" s="12">
        <v>0</v>
      </c>
      <c r="K132" s="12">
        <v>0</v>
      </c>
      <c r="L132" s="12">
        <v>25196493</v>
      </c>
      <c r="M132" s="12">
        <v>254813474</v>
      </c>
      <c r="N132" s="12">
        <v>2324036</v>
      </c>
      <c r="O132" s="12">
        <v>7500000</v>
      </c>
      <c r="P132" s="12">
        <v>71500000</v>
      </c>
      <c r="Q132" s="12">
        <v>0</v>
      </c>
      <c r="R132" s="12">
        <v>0</v>
      </c>
      <c r="S132" s="12">
        <v>90329435</v>
      </c>
      <c r="T132" s="12">
        <v>10000000</v>
      </c>
      <c r="U132" s="12">
        <v>207560000</v>
      </c>
      <c r="V132" s="12">
        <v>79831000</v>
      </c>
      <c r="W132" s="12">
        <v>1000000</v>
      </c>
      <c r="X132" s="12">
        <v>236156000</v>
      </c>
    </row>
    <row r="133" spans="1:24" ht="12.75" hidden="1">
      <c r="A133" s="1" t="s">
        <v>215</v>
      </c>
      <c r="B133" s="12">
        <v>89817000</v>
      </c>
      <c r="C133" s="12">
        <v>50000000</v>
      </c>
      <c r="D133" s="12">
        <v>432942157</v>
      </c>
      <c r="E133" s="12">
        <v>51884000</v>
      </c>
      <c r="F133" s="12">
        <v>13500000</v>
      </c>
      <c r="G133" s="12">
        <v>0</v>
      </c>
      <c r="H133" s="12">
        <v>794000</v>
      </c>
      <c r="I133" s="12">
        <v>1800000</v>
      </c>
      <c r="J133" s="12">
        <v>0</v>
      </c>
      <c r="K133" s="12">
        <v>0</v>
      </c>
      <c r="L133" s="12">
        <v>41778063</v>
      </c>
      <c r="M133" s="12">
        <v>188633981</v>
      </c>
      <c r="N133" s="12">
        <v>102846383</v>
      </c>
      <c r="O133" s="12">
        <v>13020000</v>
      </c>
      <c r="P133" s="12">
        <v>14000000</v>
      </c>
      <c r="Q133" s="12">
        <v>115000000</v>
      </c>
      <c r="R133" s="12">
        <v>0</v>
      </c>
      <c r="S133" s="12">
        <v>112907000</v>
      </c>
      <c r="T133" s="12">
        <v>24000000</v>
      </c>
      <c r="U133" s="12">
        <v>70000000</v>
      </c>
      <c r="V133" s="12">
        <v>243000000</v>
      </c>
      <c r="W133" s="12">
        <v>38000000</v>
      </c>
      <c r="X133" s="12">
        <v>3680000</v>
      </c>
    </row>
    <row r="134" spans="1:24" ht="12.75" hidden="1">
      <c r="A134" s="1" t="s">
        <v>216</v>
      </c>
      <c r="B134" s="12">
        <v>188756000</v>
      </c>
      <c r="C134" s="12">
        <v>210000000</v>
      </c>
      <c r="D134" s="12">
        <v>244941131</v>
      </c>
      <c r="E134" s="12">
        <v>43000000</v>
      </c>
      <c r="F134" s="12">
        <v>40636000</v>
      </c>
      <c r="G134" s="12">
        <v>0</v>
      </c>
      <c r="H134" s="12">
        <v>356000</v>
      </c>
      <c r="I134" s="12">
        <v>22209801</v>
      </c>
      <c r="J134" s="12">
        <v>0</v>
      </c>
      <c r="K134" s="12">
        <v>0</v>
      </c>
      <c r="L134" s="12">
        <v>29500000</v>
      </c>
      <c r="M134" s="12">
        <v>0</v>
      </c>
      <c r="N134" s="12">
        <v>41494459</v>
      </c>
      <c r="O134" s="12">
        <v>29810000</v>
      </c>
      <c r="P134" s="12">
        <v>2200000</v>
      </c>
      <c r="Q134" s="12">
        <v>120000000</v>
      </c>
      <c r="R134" s="12">
        <v>0</v>
      </c>
      <c r="S134" s="12">
        <v>48554493</v>
      </c>
      <c r="T134" s="12">
        <v>6563000</v>
      </c>
      <c r="U134" s="12">
        <v>105948000</v>
      </c>
      <c r="V134" s="12">
        <v>126487000</v>
      </c>
      <c r="W134" s="12">
        <v>371585000</v>
      </c>
      <c r="X134" s="12">
        <v>5000000</v>
      </c>
    </row>
    <row r="135" spans="1:24" ht="12.75" hidden="1">
      <c r="A135" s="1" t="s">
        <v>217</v>
      </c>
      <c r="B135" s="12">
        <v>0</v>
      </c>
      <c r="C135" s="12">
        <v>7000000</v>
      </c>
      <c r="D135" s="12">
        <v>13889045</v>
      </c>
      <c r="E135" s="12">
        <v>0</v>
      </c>
      <c r="F135" s="12">
        <v>5000000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8453010</v>
      </c>
      <c r="N135" s="12">
        <v>14574329</v>
      </c>
      <c r="O135" s="12">
        <v>0</v>
      </c>
      <c r="P135" s="12">
        <v>0</v>
      </c>
      <c r="Q135" s="12">
        <v>0</v>
      </c>
      <c r="R135" s="12">
        <v>0</v>
      </c>
      <c r="S135" s="12">
        <v>392000</v>
      </c>
      <c r="T135" s="12">
        <v>8300000</v>
      </c>
      <c r="U135" s="12">
        <v>27000000</v>
      </c>
      <c r="V135" s="12">
        <v>9831000</v>
      </c>
      <c r="W135" s="12">
        <v>0</v>
      </c>
      <c r="X135" s="12">
        <v>0</v>
      </c>
    </row>
    <row r="136" spans="1:24" ht="12.75" hidden="1">
      <c r="A136" s="1" t="s">
        <v>218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30000</v>
      </c>
      <c r="V136" s="12">
        <v>38148000</v>
      </c>
      <c r="W136" s="12">
        <v>0</v>
      </c>
      <c r="X136" s="12">
        <v>0</v>
      </c>
    </row>
    <row r="137" spans="1:24" ht="12.75" hidden="1">
      <c r="A137" s="1" t="s">
        <v>219</v>
      </c>
      <c r="B137" s="12">
        <v>0</v>
      </c>
      <c r="C137" s="12">
        <v>0</v>
      </c>
      <c r="D137" s="12">
        <v>566178458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12489370</v>
      </c>
    </row>
    <row r="138" spans="1:24" ht="25.5" hidden="1">
      <c r="A138" s="1" t="s">
        <v>220</v>
      </c>
      <c r="B138" s="12">
        <v>128361000</v>
      </c>
      <c r="C138" s="12">
        <v>771073700</v>
      </c>
      <c r="D138" s="12">
        <v>2038378977</v>
      </c>
      <c r="E138" s="12">
        <v>64369777</v>
      </c>
      <c r="F138" s="12">
        <v>207388887</v>
      </c>
      <c r="G138" s="12">
        <v>203553000</v>
      </c>
      <c r="H138" s="12">
        <v>39765789</v>
      </c>
      <c r="I138" s="12">
        <v>93697419</v>
      </c>
      <c r="J138" s="12">
        <v>270903165</v>
      </c>
      <c r="K138" s="12">
        <v>219342000</v>
      </c>
      <c r="L138" s="12">
        <v>108455307</v>
      </c>
      <c r="M138" s="12">
        <v>198546500</v>
      </c>
      <c r="N138" s="12">
        <v>158160988</v>
      </c>
      <c r="O138" s="12">
        <v>71670230</v>
      </c>
      <c r="P138" s="12">
        <v>67620146</v>
      </c>
      <c r="Q138" s="12">
        <v>113653336</v>
      </c>
      <c r="R138" s="12">
        <v>45771000</v>
      </c>
      <c r="S138" s="12">
        <v>125640221</v>
      </c>
      <c r="T138" s="12">
        <v>76085787</v>
      </c>
      <c r="U138" s="12">
        <v>614897957</v>
      </c>
      <c r="V138" s="12">
        <v>1061052254</v>
      </c>
      <c r="W138" s="12">
        <v>133397158</v>
      </c>
      <c r="X138" s="12">
        <v>302811852</v>
      </c>
    </row>
    <row r="139" spans="1:24" ht="12.75" hidden="1">
      <c r="A139" s="1" t="s">
        <v>221</v>
      </c>
      <c r="B139" s="12">
        <v>0</v>
      </c>
      <c r="C139" s="12">
        <v>190000000</v>
      </c>
      <c r="D139" s="12">
        <v>61781857</v>
      </c>
      <c r="E139" s="12">
        <v>4000000</v>
      </c>
      <c r="F139" s="12">
        <v>41379643</v>
      </c>
      <c r="G139" s="12">
        <v>0</v>
      </c>
      <c r="H139" s="12">
        <v>2450000</v>
      </c>
      <c r="I139" s="12">
        <v>0</v>
      </c>
      <c r="J139" s="12">
        <v>0</v>
      </c>
      <c r="K139" s="12">
        <v>27000000</v>
      </c>
      <c r="L139" s="12">
        <v>0</v>
      </c>
      <c r="M139" s="12">
        <v>0</v>
      </c>
      <c r="N139" s="12">
        <v>31208000</v>
      </c>
      <c r="O139" s="12">
        <v>22789370</v>
      </c>
      <c r="P139" s="12">
        <v>0</v>
      </c>
      <c r="Q139" s="12">
        <v>28545000</v>
      </c>
      <c r="R139" s="12">
        <v>0</v>
      </c>
      <c r="S139" s="12">
        <v>0</v>
      </c>
      <c r="T139" s="12">
        <v>5500000</v>
      </c>
      <c r="U139" s="12">
        <v>0</v>
      </c>
      <c r="V139" s="12">
        <v>91773928</v>
      </c>
      <c r="W139" s="12">
        <v>0</v>
      </c>
      <c r="X139" s="12">
        <v>0</v>
      </c>
    </row>
    <row r="140" spans="1:24" ht="12.75" hidden="1">
      <c r="A140" s="1" t="s">
        <v>222</v>
      </c>
      <c r="B140" s="12">
        <v>61975000</v>
      </c>
      <c r="C140" s="12">
        <v>164711000</v>
      </c>
      <c r="D140" s="12">
        <v>378246878</v>
      </c>
      <c r="E140" s="12">
        <v>37571292</v>
      </c>
      <c r="F140" s="12">
        <v>114604018</v>
      </c>
      <c r="G140" s="12">
        <v>32928000</v>
      </c>
      <c r="H140" s="12">
        <v>26171043</v>
      </c>
      <c r="I140" s="12">
        <v>36261000</v>
      </c>
      <c r="J140" s="12">
        <v>204306323</v>
      </c>
      <c r="K140" s="12">
        <v>87944000</v>
      </c>
      <c r="L140" s="12">
        <v>110913102</v>
      </c>
      <c r="M140" s="12">
        <v>158158500</v>
      </c>
      <c r="N140" s="12">
        <v>26600709</v>
      </c>
      <c r="O140" s="12">
        <v>15161000</v>
      </c>
      <c r="P140" s="12">
        <v>48824000</v>
      </c>
      <c r="Q140" s="12">
        <v>46297074</v>
      </c>
      <c r="R140" s="12">
        <v>20679000</v>
      </c>
      <c r="S140" s="12">
        <v>23601000</v>
      </c>
      <c r="T140" s="12">
        <v>29958850</v>
      </c>
      <c r="U140" s="12">
        <v>228466636</v>
      </c>
      <c r="V140" s="12">
        <v>515403000</v>
      </c>
      <c r="W140" s="12">
        <v>102845149</v>
      </c>
      <c r="X140" s="12">
        <v>42563723</v>
      </c>
    </row>
    <row r="141" spans="1:24" ht="12.75" hidden="1">
      <c r="A141" s="1" t="s">
        <v>223</v>
      </c>
      <c r="B141" s="12">
        <v>40</v>
      </c>
      <c r="C141" s="12">
        <v>40</v>
      </c>
      <c r="D141" s="12">
        <v>40</v>
      </c>
      <c r="E141" s="12">
        <v>40</v>
      </c>
      <c r="F141" s="12">
        <v>40</v>
      </c>
      <c r="G141" s="12">
        <v>40</v>
      </c>
      <c r="H141" s="12">
        <v>40</v>
      </c>
      <c r="I141" s="12">
        <v>40</v>
      </c>
      <c r="J141" s="12">
        <v>95</v>
      </c>
      <c r="K141" s="12">
        <v>40</v>
      </c>
      <c r="L141" s="12">
        <v>40</v>
      </c>
      <c r="M141" s="12">
        <v>40</v>
      </c>
      <c r="N141" s="12">
        <v>40</v>
      </c>
      <c r="O141" s="12">
        <v>40</v>
      </c>
      <c r="P141" s="12">
        <v>40</v>
      </c>
      <c r="Q141" s="12">
        <v>40</v>
      </c>
      <c r="R141" s="12">
        <v>40</v>
      </c>
      <c r="S141" s="12">
        <v>40</v>
      </c>
      <c r="T141" s="12">
        <v>40</v>
      </c>
      <c r="U141" s="12">
        <v>80</v>
      </c>
      <c r="V141" s="12">
        <v>40</v>
      </c>
      <c r="W141" s="12">
        <v>40</v>
      </c>
      <c r="X141" s="12">
        <v>40</v>
      </c>
    </row>
    <row r="142" spans="1:24" ht="12.75" hidden="1">
      <c r="A142" s="1" t="s">
        <v>224</v>
      </c>
      <c r="B142" s="12">
        <v>198038552</v>
      </c>
      <c r="C142" s="12">
        <v>949774000</v>
      </c>
      <c r="D142" s="12">
        <v>2246388555</v>
      </c>
      <c r="E142" s="12">
        <v>101117147</v>
      </c>
      <c r="F142" s="12">
        <v>321031028</v>
      </c>
      <c r="G142" s="12">
        <v>346134000</v>
      </c>
      <c r="H142" s="12">
        <v>60181001</v>
      </c>
      <c r="I142" s="12">
        <v>117268742</v>
      </c>
      <c r="J142" s="12">
        <v>417256000</v>
      </c>
      <c r="K142" s="12">
        <v>289842000</v>
      </c>
      <c r="L142" s="12">
        <v>191144000</v>
      </c>
      <c r="M142" s="12">
        <v>393941292</v>
      </c>
      <c r="N142" s="12">
        <v>230216701</v>
      </c>
      <c r="O142" s="12">
        <v>109766000</v>
      </c>
      <c r="P142" s="12">
        <v>113617999</v>
      </c>
      <c r="Q142" s="12">
        <v>191241000</v>
      </c>
      <c r="R142" s="12">
        <v>0</v>
      </c>
      <c r="S142" s="12">
        <v>189845621</v>
      </c>
      <c r="T142" s="12">
        <v>115328800</v>
      </c>
      <c r="U142" s="12">
        <v>798969015</v>
      </c>
      <c r="V142" s="12">
        <v>1831571066</v>
      </c>
      <c r="W142" s="12">
        <v>210561176</v>
      </c>
      <c r="X142" s="12">
        <v>254224574</v>
      </c>
    </row>
    <row r="143" spans="1:24" ht="12.75" hidden="1">
      <c r="A143" s="1" t="s">
        <v>225</v>
      </c>
      <c r="B143" s="12">
        <v>2608000</v>
      </c>
      <c r="C143" s="12">
        <v>217000000</v>
      </c>
      <c r="D143" s="12">
        <v>196957518</v>
      </c>
      <c r="E143" s="12">
        <v>4600000</v>
      </c>
      <c r="F143" s="12">
        <v>34490000</v>
      </c>
      <c r="G143" s="12">
        <v>0</v>
      </c>
      <c r="H143" s="12">
        <v>2250000</v>
      </c>
      <c r="I143" s="12">
        <v>8754000</v>
      </c>
      <c r="J143" s="12">
        <v>141645900</v>
      </c>
      <c r="K143" s="12">
        <v>39119840</v>
      </c>
      <c r="L143" s="12">
        <v>20194348</v>
      </c>
      <c r="M143" s="12">
        <v>0</v>
      </c>
      <c r="N143" s="12">
        <v>20497896</v>
      </c>
      <c r="O143" s="12">
        <v>6920634</v>
      </c>
      <c r="P143" s="12">
        <v>6181500</v>
      </c>
      <c r="Q143" s="12">
        <v>8881000</v>
      </c>
      <c r="R143" s="12">
        <v>1661604</v>
      </c>
      <c r="S143" s="12">
        <v>0</v>
      </c>
      <c r="T143" s="12">
        <v>4800000</v>
      </c>
      <c r="U143" s="12">
        <v>98299435</v>
      </c>
      <c r="V143" s="12">
        <v>264527000</v>
      </c>
      <c r="W143" s="12">
        <v>21557500</v>
      </c>
      <c r="X143" s="12">
        <v>0</v>
      </c>
    </row>
    <row r="144" spans="1:24" ht="12.75" hidden="1">
      <c r="A144" s="1" t="s">
        <v>226</v>
      </c>
      <c r="B144" s="12">
        <v>1276115</v>
      </c>
      <c r="C144" s="12">
        <v>182465000</v>
      </c>
      <c r="D144" s="12">
        <v>173898241</v>
      </c>
      <c r="E144" s="12">
        <v>3600000</v>
      </c>
      <c r="F144" s="12">
        <v>32584000</v>
      </c>
      <c r="G144" s="12">
        <v>0</v>
      </c>
      <c r="H144" s="12">
        <v>500000</v>
      </c>
      <c r="I144" s="12">
        <v>8258323</v>
      </c>
      <c r="J144" s="12">
        <v>152146000</v>
      </c>
      <c r="K144" s="12">
        <v>30000000</v>
      </c>
      <c r="L144" s="12">
        <v>18698000</v>
      </c>
      <c r="M144" s="12">
        <v>0</v>
      </c>
      <c r="N144" s="12">
        <v>25886640</v>
      </c>
      <c r="O144" s="12">
        <v>6535000</v>
      </c>
      <c r="P144" s="12">
        <v>5826000</v>
      </c>
      <c r="Q144" s="12">
        <v>8143000</v>
      </c>
      <c r="R144" s="12">
        <v>0</v>
      </c>
      <c r="S144" s="12">
        <v>0</v>
      </c>
      <c r="T144" s="12">
        <v>4800000</v>
      </c>
      <c r="U144" s="12">
        <v>88069329</v>
      </c>
      <c r="V144" s="12">
        <v>251212440</v>
      </c>
      <c r="W144" s="12">
        <v>22117282</v>
      </c>
      <c r="X144" s="12">
        <v>0</v>
      </c>
    </row>
    <row r="145" spans="1:24" ht="12.75" hidden="1">
      <c r="A145" s="1" t="s">
        <v>227</v>
      </c>
      <c r="B145" s="12">
        <v>0</v>
      </c>
      <c r="C145" s="12">
        <v>373000000</v>
      </c>
      <c r="D145" s="12">
        <v>1437891033</v>
      </c>
      <c r="E145" s="12">
        <v>30306846</v>
      </c>
      <c r="F145" s="12">
        <v>0</v>
      </c>
      <c r="G145" s="12">
        <v>0</v>
      </c>
      <c r="H145" s="12">
        <v>0</v>
      </c>
      <c r="I145" s="12">
        <v>28001696</v>
      </c>
      <c r="J145" s="12">
        <v>0</v>
      </c>
      <c r="K145" s="12">
        <v>127000000</v>
      </c>
      <c r="L145" s="12">
        <v>50586266</v>
      </c>
      <c r="M145" s="12">
        <v>0</v>
      </c>
      <c r="N145" s="12">
        <v>98947731</v>
      </c>
      <c r="O145" s="12">
        <v>27786630</v>
      </c>
      <c r="P145" s="12">
        <v>2996314</v>
      </c>
      <c r="Q145" s="12">
        <v>50033483</v>
      </c>
      <c r="R145" s="12">
        <v>0</v>
      </c>
      <c r="S145" s="12">
        <v>0</v>
      </c>
      <c r="T145" s="12">
        <v>35450000</v>
      </c>
      <c r="U145" s="12">
        <v>489106154</v>
      </c>
      <c r="V145" s="12">
        <v>498220000</v>
      </c>
      <c r="W145" s="12">
        <v>49454400</v>
      </c>
      <c r="X145" s="12">
        <v>0</v>
      </c>
    </row>
    <row r="146" spans="1:24" ht="12.75" hidden="1">
      <c r="A146" s="1" t="s">
        <v>228</v>
      </c>
      <c r="B146" s="12">
        <v>0</v>
      </c>
      <c r="C146" s="12">
        <v>0</v>
      </c>
      <c r="D146" s="12">
        <v>1260271178</v>
      </c>
      <c r="E146" s="12">
        <v>27333650</v>
      </c>
      <c r="F146" s="12">
        <v>0</v>
      </c>
      <c r="G146" s="12">
        <v>0</v>
      </c>
      <c r="H146" s="12">
        <v>0</v>
      </c>
      <c r="I146" s="12">
        <v>26416695</v>
      </c>
      <c r="J146" s="12">
        <v>0</v>
      </c>
      <c r="K146" s="12">
        <v>109440000</v>
      </c>
      <c r="L146" s="12">
        <v>0</v>
      </c>
      <c r="M146" s="12">
        <v>0</v>
      </c>
      <c r="N146" s="12">
        <v>79760869</v>
      </c>
      <c r="O146" s="12">
        <v>25033000</v>
      </c>
      <c r="P146" s="12">
        <v>2348000</v>
      </c>
      <c r="Q146" s="12">
        <v>58707760</v>
      </c>
      <c r="R146" s="12">
        <v>0</v>
      </c>
      <c r="S146" s="12">
        <v>0</v>
      </c>
      <c r="T146" s="12">
        <v>43000000</v>
      </c>
      <c r="U146" s="12">
        <v>451167738</v>
      </c>
      <c r="V146" s="12">
        <v>429340000</v>
      </c>
      <c r="W146" s="12">
        <v>35058004</v>
      </c>
      <c r="X146" s="12">
        <v>0</v>
      </c>
    </row>
    <row r="147" spans="1:24" ht="12.75" hidden="1">
      <c r="A147" s="1" t="s">
        <v>229</v>
      </c>
      <c r="B147" s="12">
        <v>0</v>
      </c>
      <c r="C147" s="12">
        <v>115100000</v>
      </c>
      <c r="D147" s="12">
        <v>294981689</v>
      </c>
      <c r="E147" s="12">
        <v>7236300</v>
      </c>
      <c r="F147" s="12">
        <v>69888000</v>
      </c>
      <c r="G147" s="12">
        <v>0</v>
      </c>
      <c r="H147" s="12">
        <v>0</v>
      </c>
      <c r="I147" s="12">
        <v>10273000</v>
      </c>
      <c r="J147" s="12">
        <v>81490930</v>
      </c>
      <c r="K147" s="12">
        <v>30380000</v>
      </c>
      <c r="L147" s="12">
        <v>12406088</v>
      </c>
      <c r="M147" s="12">
        <v>3000000</v>
      </c>
      <c r="N147" s="12">
        <v>21607098</v>
      </c>
      <c r="O147" s="12">
        <v>7335000</v>
      </c>
      <c r="P147" s="12">
        <v>396638</v>
      </c>
      <c r="Q147" s="12">
        <v>38523557</v>
      </c>
      <c r="R147" s="12">
        <v>0</v>
      </c>
      <c r="S147" s="12">
        <v>0</v>
      </c>
      <c r="T147" s="12">
        <v>3155489</v>
      </c>
      <c r="U147" s="12">
        <v>74547864</v>
      </c>
      <c r="V147" s="12">
        <v>204849000</v>
      </c>
      <c r="W147" s="12">
        <v>37239100</v>
      </c>
      <c r="X147" s="12">
        <v>0</v>
      </c>
    </row>
    <row r="148" spans="1:24" ht="12.75" hidden="1">
      <c r="A148" s="1" t="s">
        <v>230</v>
      </c>
      <c r="B148" s="12">
        <v>20163057</v>
      </c>
      <c r="C148" s="12">
        <v>0</v>
      </c>
      <c r="D148" s="12">
        <v>267387540</v>
      </c>
      <c r="E148" s="12">
        <v>6893089</v>
      </c>
      <c r="F148" s="12">
        <v>50600000</v>
      </c>
      <c r="G148" s="12">
        <v>0</v>
      </c>
      <c r="H148" s="12">
        <v>0</v>
      </c>
      <c r="I148" s="12">
        <v>4953751</v>
      </c>
      <c r="J148" s="12">
        <v>0</v>
      </c>
      <c r="K148" s="12">
        <v>28810000</v>
      </c>
      <c r="L148" s="12">
        <v>0</v>
      </c>
      <c r="M148" s="12">
        <v>0</v>
      </c>
      <c r="N148" s="12">
        <v>24238874</v>
      </c>
      <c r="O148" s="12">
        <v>6926000</v>
      </c>
      <c r="P148" s="12">
        <v>374000</v>
      </c>
      <c r="Q148" s="12">
        <v>18596000</v>
      </c>
      <c r="R148" s="12">
        <v>0</v>
      </c>
      <c r="S148" s="12">
        <v>0</v>
      </c>
      <c r="T148" s="12">
        <v>4750000</v>
      </c>
      <c r="U148" s="12">
        <v>63980684</v>
      </c>
      <c r="V148" s="12">
        <v>193714000</v>
      </c>
      <c r="W148" s="12">
        <v>31221157</v>
      </c>
      <c r="X148" s="12">
        <v>0</v>
      </c>
    </row>
    <row r="149" spans="1:24" ht="12.75" hidden="1">
      <c r="A149" s="1" t="s">
        <v>231</v>
      </c>
      <c r="B149" s="12">
        <v>16239000</v>
      </c>
      <c r="C149" s="12">
        <v>765120000</v>
      </c>
      <c r="D149" s="12">
        <v>2057762025</v>
      </c>
      <c r="E149" s="12">
        <v>54211082</v>
      </c>
      <c r="F149" s="12">
        <v>111416191</v>
      </c>
      <c r="G149" s="12">
        <v>0</v>
      </c>
      <c r="H149" s="12">
        <v>2250000</v>
      </c>
      <c r="I149" s="12">
        <v>58607696</v>
      </c>
      <c r="J149" s="12">
        <v>263904902</v>
      </c>
      <c r="K149" s="12">
        <v>213399840</v>
      </c>
      <c r="L149" s="12">
        <v>86717555</v>
      </c>
      <c r="M149" s="12">
        <v>4000000</v>
      </c>
      <c r="N149" s="12">
        <v>158997326</v>
      </c>
      <c r="O149" s="12">
        <v>53573465</v>
      </c>
      <c r="P149" s="12">
        <v>12845752</v>
      </c>
      <c r="Q149" s="12">
        <v>113438040</v>
      </c>
      <c r="R149" s="12">
        <v>1761604</v>
      </c>
      <c r="S149" s="12">
        <v>0</v>
      </c>
      <c r="T149" s="12">
        <v>47909489</v>
      </c>
      <c r="U149" s="12">
        <v>730579125</v>
      </c>
      <c r="V149" s="12">
        <v>1202113000</v>
      </c>
      <c r="W149" s="12">
        <v>145465000</v>
      </c>
      <c r="X149" s="12">
        <v>0</v>
      </c>
    </row>
    <row r="150" spans="1:24" ht="12.75" hidden="1">
      <c r="A150" s="1" t="s">
        <v>232</v>
      </c>
      <c r="B150" s="12">
        <v>34135172</v>
      </c>
      <c r="C150" s="12">
        <v>651702000</v>
      </c>
      <c r="D150" s="12">
        <v>1814939016</v>
      </c>
      <c r="E150" s="12">
        <v>44583266</v>
      </c>
      <c r="F150" s="12">
        <v>88879298</v>
      </c>
      <c r="G150" s="12">
        <v>0</v>
      </c>
      <c r="H150" s="12">
        <v>500000</v>
      </c>
      <c r="I150" s="12">
        <v>50420271</v>
      </c>
      <c r="J150" s="12">
        <v>246719130</v>
      </c>
      <c r="K150" s="12">
        <v>185150000</v>
      </c>
      <c r="L150" s="12">
        <v>73369000</v>
      </c>
      <c r="M150" s="12">
        <v>1900000</v>
      </c>
      <c r="N150" s="12">
        <v>160157395</v>
      </c>
      <c r="O150" s="12">
        <v>49480000</v>
      </c>
      <c r="P150" s="12">
        <v>11632000</v>
      </c>
      <c r="Q150" s="12">
        <v>112022760</v>
      </c>
      <c r="R150" s="12">
        <v>0</v>
      </c>
      <c r="S150" s="12">
        <v>0</v>
      </c>
      <c r="T150" s="12">
        <v>59704000</v>
      </c>
      <c r="U150" s="12">
        <v>664700370</v>
      </c>
      <c r="V150" s="12">
        <v>1158678605</v>
      </c>
      <c r="W150" s="12">
        <v>112457946</v>
      </c>
      <c r="X150" s="12">
        <v>0</v>
      </c>
    </row>
    <row r="151" spans="1:24" ht="12.75" hidden="1">
      <c r="A151" s="1" t="s">
        <v>233</v>
      </c>
      <c r="B151" s="12">
        <v>171285000</v>
      </c>
      <c r="C151" s="12">
        <v>289843000</v>
      </c>
      <c r="D151" s="12">
        <v>282915139</v>
      </c>
      <c r="E151" s="12">
        <v>46440000</v>
      </c>
      <c r="F151" s="12">
        <v>247268000</v>
      </c>
      <c r="G151" s="12">
        <v>241314000</v>
      </c>
      <c r="H151" s="12">
        <v>71308000</v>
      </c>
      <c r="I151" s="12">
        <v>69834000</v>
      </c>
      <c r="J151" s="12">
        <v>179429000</v>
      </c>
      <c r="K151" s="12">
        <v>96545160</v>
      </c>
      <c r="L151" s="12">
        <v>68001617</v>
      </c>
      <c r="M151" s="12">
        <v>416670000</v>
      </c>
      <c r="N151" s="12">
        <v>49513892</v>
      </c>
      <c r="O151" s="12">
        <v>61891000</v>
      </c>
      <c r="P151" s="12">
        <v>105483002</v>
      </c>
      <c r="Q151" s="12">
        <v>51880000</v>
      </c>
      <c r="R151" s="12">
        <v>0</v>
      </c>
      <c r="S151" s="12">
        <v>608620000</v>
      </c>
      <c r="T151" s="12">
        <v>50704850</v>
      </c>
      <c r="U151" s="12">
        <v>0</v>
      </c>
      <c r="V151" s="12">
        <v>341313000</v>
      </c>
      <c r="W151" s="12">
        <v>86995200</v>
      </c>
      <c r="X151" s="12">
        <v>159916000</v>
      </c>
    </row>
    <row r="152" spans="1:24" ht="12.75" hidden="1">
      <c r="A152" s="1" t="s">
        <v>234</v>
      </c>
      <c r="B152" s="12">
        <v>151131600</v>
      </c>
      <c r="C152" s="12">
        <v>0</v>
      </c>
      <c r="D152" s="12">
        <v>258943660</v>
      </c>
      <c r="E152" s="12">
        <v>40929000</v>
      </c>
      <c r="F152" s="12">
        <v>212467000</v>
      </c>
      <c r="G152" s="12">
        <v>234134000</v>
      </c>
      <c r="H152" s="12">
        <v>57771001</v>
      </c>
      <c r="I152" s="12">
        <v>59552000</v>
      </c>
      <c r="J152" s="12">
        <v>114191000</v>
      </c>
      <c r="K152" s="12">
        <v>82712000</v>
      </c>
      <c r="L152" s="12">
        <v>97542000</v>
      </c>
      <c r="M152" s="12">
        <v>376395000</v>
      </c>
      <c r="N152" s="12">
        <v>31869000</v>
      </c>
      <c r="O152" s="12">
        <v>50332000</v>
      </c>
      <c r="P152" s="12">
        <v>94638000</v>
      </c>
      <c r="Q152" s="12">
        <v>28414950</v>
      </c>
      <c r="R152" s="12">
        <v>0</v>
      </c>
      <c r="S152" s="12">
        <v>185346999</v>
      </c>
      <c r="T152" s="12">
        <v>45279300</v>
      </c>
      <c r="U152" s="12">
        <v>0</v>
      </c>
      <c r="V152" s="12">
        <v>307000000</v>
      </c>
      <c r="W152" s="12">
        <v>71079000</v>
      </c>
      <c r="X152" s="12">
        <v>158707000</v>
      </c>
    </row>
    <row r="153" spans="1:24" ht="12.75" hidden="1">
      <c r="A153" s="1" t="s">
        <v>235</v>
      </c>
      <c r="B153" s="12">
        <v>140942000</v>
      </c>
      <c r="C153" s="12">
        <v>0</v>
      </c>
      <c r="D153" s="12">
        <v>0</v>
      </c>
      <c r="E153" s="12">
        <v>0</v>
      </c>
      <c r="F153" s="12">
        <v>150600000</v>
      </c>
      <c r="G153" s="12">
        <v>1412000</v>
      </c>
      <c r="H153" s="12">
        <v>21923000</v>
      </c>
      <c r="I153" s="12">
        <v>0</v>
      </c>
      <c r="J153" s="12">
        <v>750000</v>
      </c>
      <c r="K153" s="12">
        <v>36004000</v>
      </c>
      <c r="L153" s="12">
        <v>37400000</v>
      </c>
      <c r="M153" s="12">
        <v>303184000</v>
      </c>
      <c r="N153" s="12">
        <v>23567000</v>
      </c>
      <c r="O153" s="12">
        <v>0</v>
      </c>
      <c r="P153" s="12">
        <v>0</v>
      </c>
      <c r="Q153" s="12">
        <v>0</v>
      </c>
      <c r="R153" s="12">
        <v>0</v>
      </c>
      <c r="S153" s="12">
        <v>370931000</v>
      </c>
      <c r="T153" s="12">
        <v>55140477</v>
      </c>
      <c r="U153" s="12">
        <v>0</v>
      </c>
      <c r="V153" s="12">
        <v>123546000</v>
      </c>
      <c r="W153" s="12">
        <v>51631800</v>
      </c>
      <c r="X153" s="12">
        <v>1700000</v>
      </c>
    </row>
    <row r="154" spans="1:24" ht="12.75" hidden="1">
      <c r="A154" s="1" t="s">
        <v>236</v>
      </c>
      <c r="B154" s="12">
        <v>86323600</v>
      </c>
      <c r="C154" s="12">
        <v>0</v>
      </c>
      <c r="D154" s="12">
        <v>0</v>
      </c>
      <c r="E154" s="12">
        <v>0</v>
      </c>
      <c r="F154" s="12">
        <v>127070000</v>
      </c>
      <c r="G154" s="12">
        <v>7587000</v>
      </c>
      <c r="H154" s="12">
        <v>22918000</v>
      </c>
      <c r="I154" s="12">
        <v>56831000</v>
      </c>
      <c r="J154" s="12">
        <v>0</v>
      </c>
      <c r="K154" s="12">
        <v>30593000</v>
      </c>
      <c r="L154" s="12">
        <v>0</v>
      </c>
      <c r="M154" s="12">
        <v>183395000</v>
      </c>
      <c r="N154" s="12">
        <v>16686000</v>
      </c>
      <c r="O154" s="12">
        <v>0</v>
      </c>
      <c r="P154" s="12">
        <v>0</v>
      </c>
      <c r="Q154" s="12">
        <v>0</v>
      </c>
      <c r="R154" s="12">
        <v>0</v>
      </c>
      <c r="S154" s="12">
        <v>267924407</v>
      </c>
      <c r="T154" s="12">
        <v>23154000</v>
      </c>
      <c r="U154" s="12">
        <v>0</v>
      </c>
      <c r="V154" s="12">
        <v>108328000</v>
      </c>
      <c r="W154" s="12">
        <v>0</v>
      </c>
      <c r="X154" s="12">
        <v>0</v>
      </c>
    </row>
    <row r="155" spans="1:24" ht="12.75" hidden="1">
      <c r="A155" s="1" t="s">
        <v>237</v>
      </c>
      <c r="B155" s="12">
        <v>198038355</v>
      </c>
      <c r="C155" s="12">
        <v>949715000</v>
      </c>
      <c r="D155" s="12">
        <v>2242662604</v>
      </c>
      <c r="E155" s="12">
        <v>94719282</v>
      </c>
      <c r="F155" s="12">
        <v>376771565</v>
      </c>
      <c r="G155" s="12">
        <v>332935743</v>
      </c>
      <c r="H155" s="12">
        <v>60181001</v>
      </c>
      <c r="I155" s="12">
        <v>119265160</v>
      </c>
      <c r="J155" s="12">
        <v>389237541</v>
      </c>
      <c r="K155" s="12">
        <v>289842000</v>
      </c>
      <c r="L155" s="12">
        <v>168554218</v>
      </c>
      <c r="M155" s="12">
        <v>355876934</v>
      </c>
      <c r="N155" s="12">
        <v>209430030</v>
      </c>
      <c r="O155" s="12">
        <v>91407041</v>
      </c>
      <c r="P155" s="12">
        <v>95765815</v>
      </c>
      <c r="Q155" s="12">
        <v>191087450</v>
      </c>
      <c r="R155" s="12">
        <v>0</v>
      </c>
      <c r="S155" s="12">
        <v>214715954</v>
      </c>
      <c r="T155" s="12">
        <v>114264086</v>
      </c>
      <c r="U155" s="12">
        <v>788795514</v>
      </c>
      <c r="V155" s="12">
        <v>1831543921</v>
      </c>
      <c r="W155" s="12">
        <v>247751858</v>
      </c>
      <c r="X155" s="12">
        <v>248920374</v>
      </c>
    </row>
    <row r="156" spans="1:24" ht="12.75" hidden="1">
      <c r="A156" s="1" t="s">
        <v>238</v>
      </c>
      <c r="B156" s="12">
        <v>54096000</v>
      </c>
      <c r="C156" s="12">
        <v>225203700</v>
      </c>
      <c r="D156" s="12">
        <v>403054276</v>
      </c>
      <c r="E156" s="12">
        <v>34585998</v>
      </c>
      <c r="F156" s="12">
        <v>116515732</v>
      </c>
      <c r="G156" s="12">
        <v>120831000</v>
      </c>
      <c r="H156" s="12">
        <v>29598885</v>
      </c>
      <c r="I156" s="12">
        <v>53472020</v>
      </c>
      <c r="J156" s="12">
        <v>174999833</v>
      </c>
      <c r="K156" s="12">
        <v>115967000</v>
      </c>
      <c r="L156" s="12">
        <v>64362480</v>
      </c>
      <c r="M156" s="12">
        <v>130000000</v>
      </c>
      <c r="N156" s="12">
        <v>79731134</v>
      </c>
      <c r="O156" s="12">
        <v>36870000</v>
      </c>
      <c r="P156" s="12">
        <v>50686998</v>
      </c>
      <c r="Q156" s="12">
        <v>44845417</v>
      </c>
      <c r="R156" s="12">
        <v>30458000</v>
      </c>
      <c r="S156" s="12">
        <v>76209000</v>
      </c>
      <c r="T156" s="12">
        <v>38421307</v>
      </c>
      <c r="U156" s="12">
        <v>263808745</v>
      </c>
      <c r="V156" s="12">
        <v>405188000</v>
      </c>
      <c r="W156" s="12">
        <v>61293444</v>
      </c>
      <c r="X156" s="12">
        <v>78991485</v>
      </c>
    </row>
    <row r="157" spans="1:24" ht="12.75" hidden="1">
      <c r="A157" s="1" t="s">
        <v>239</v>
      </c>
      <c r="B157" s="12">
        <v>48151605</v>
      </c>
      <c r="C157" s="12">
        <v>212490000</v>
      </c>
      <c r="D157" s="12">
        <v>318569938</v>
      </c>
      <c r="E157" s="12">
        <v>33167532</v>
      </c>
      <c r="F157" s="12">
        <v>100442897</v>
      </c>
      <c r="G157" s="12">
        <v>120211806</v>
      </c>
      <c r="H157" s="12">
        <v>23096378</v>
      </c>
      <c r="I157" s="12">
        <v>52435548</v>
      </c>
      <c r="J157" s="12">
        <v>170253000</v>
      </c>
      <c r="K157" s="12">
        <v>101880000</v>
      </c>
      <c r="L157" s="12">
        <v>63956000</v>
      </c>
      <c r="M157" s="12">
        <v>146839979</v>
      </c>
      <c r="N157" s="12">
        <v>87585201</v>
      </c>
      <c r="O157" s="12">
        <v>29922000</v>
      </c>
      <c r="P157" s="12">
        <v>51556000</v>
      </c>
      <c r="Q157" s="12">
        <v>40597648</v>
      </c>
      <c r="R157" s="12">
        <v>0</v>
      </c>
      <c r="S157" s="12">
        <v>64952457</v>
      </c>
      <c r="T157" s="12">
        <v>33152176</v>
      </c>
      <c r="U157" s="12">
        <v>244997982</v>
      </c>
      <c r="V157" s="12">
        <v>380555000</v>
      </c>
      <c r="W157" s="12">
        <v>64269366</v>
      </c>
      <c r="X157" s="12">
        <v>66781850</v>
      </c>
    </row>
    <row r="158" spans="1:24" ht="12.75" hidden="1">
      <c r="A158" s="1" t="s">
        <v>240</v>
      </c>
      <c r="B158" s="12">
        <v>1027547</v>
      </c>
      <c r="C158" s="12">
        <v>16745000</v>
      </c>
      <c r="D158" s="12">
        <v>0</v>
      </c>
      <c r="E158" s="12">
        <v>235633</v>
      </c>
      <c r="F158" s="12">
        <v>3917260</v>
      </c>
      <c r="G158" s="12">
        <v>5496898</v>
      </c>
      <c r="H158" s="12">
        <v>100000</v>
      </c>
      <c r="I158" s="12">
        <v>916795</v>
      </c>
      <c r="J158" s="12">
        <v>5406540</v>
      </c>
      <c r="K158" s="12">
        <v>6983000</v>
      </c>
      <c r="L158" s="12">
        <v>2240397</v>
      </c>
      <c r="M158" s="12">
        <v>0</v>
      </c>
      <c r="N158" s="12">
        <v>4641322</v>
      </c>
      <c r="O158" s="12">
        <v>3050462</v>
      </c>
      <c r="P158" s="12">
        <v>2350000</v>
      </c>
      <c r="Q158" s="12">
        <v>1802274</v>
      </c>
      <c r="R158" s="12">
        <v>0</v>
      </c>
      <c r="S158" s="12">
        <v>1721864</v>
      </c>
      <c r="T158" s="12">
        <v>753000</v>
      </c>
      <c r="U158" s="12">
        <v>3046500</v>
      </c>
      <c r="V158" s="12">
        <v>15806000</v>
      </c>
      <c r="W158" s="12">
        <v>0</v>
      </c>
      <c r="X158" s="12">
        <v>921800</v>
      </c>
    </row>
    <row r="159" spans="1:24" ht="12.75" hidden="1">
      <c r="A159" s="1" t="s">
        <v>241</v>
      </c>
      <c r="B159" s="12">
        <v>0</v>
      </c>
      <c r="C159" s="12">
        <v>315114000</v>
      </c>
      <c r="D159" s="12">
        <v>1200597875</v>
      </c>
      <c r="E159" s="12">
        <v>20560500</v>
      </c>
      <c r="F159" s="12">
        <v>0</v>
      </c>
      <c r="G159" s="12">
        <v>0</v>
      </c>
      <c r="H159" s="12">
        <v>0</v>
      </c>
      <c r="I159" s="12">
        <v>26022515</v>
      </c>
      <c r="J159" s="12">
        <v>0</v>
      </c>
      <c r="K159" s="12">
        <v>81760000</v>
      </c>
      <c r="L159" s="12">
        <v>29201260</v>
      </c>
      <c r="M159" s="12">
        <v>0</v>
      </c>
      <c r="N159" s="12">
        <v>56823842</v>
      </c>
      <c r="O159" s="12">
        <v>24173230</v>
      </c>
      <c r="P159" s="12">
        <v>673000</v>
      </c>
      <c r="Q159" s="12">
        <v>36227000</v>
      </c>
      <c r="R159" s="12">
        <v>0</v>
      </c>
      <c r="S159" s="12">
        <v>0</v>
      </c>
      <c r="T159" s="12">
        <v>23000000</v>
      </c>
      <c r="U159" s="12">
        <v>296114756</v>
      </c>
      <c r="V159" s="12">
        <v>418216000</v>
      </c>
      <c r="W159" s="12">
        <v>26909300</v>
      </c>
      <c r="X159" s="12">
        <v>0</v>
      </c>
    </row>
    <row r="160" spans="1:24" ht="12.75" hidden="1">
      <c r="A160" s="1" t="s">
        <v>242</v>
      </c>
      <c r="B160" s="12">
        <v>0</v>
      </c>
      <c r="C160" s="12">
        <v>0</v>
      </c>
      <c r="D160" s="12">
        <v>1038313859</v>
      </c>
      <c r="E160" s="12">
        <v>17970500</v>
      </c>
      <c r="F160" s="12">
        <v>0</v>
      </c>
      <c r="G160" s="12">
        <v>0</v>
      </c>
      <c r="H160" s="12">
        <v>0</v>
      </c>
      <c r="I160" s="12">
        <v>21685429</v>
      </c>
      <c r="J160" s="12">
        <v>0</v>
      </c>
      <c r="K160" s="12">
        <v>70000000</v>
      </c>
      <c r="L160" s="12">
        <v>0</v>
      </c>
      <c r="M160" s="12">
        <v>0</v>
      </c>
      <c r="N160" s="12">
        <v>35800000</v>
      </c>
      <c r="O160" s="12">
        <v>21298000</v>
      </c>
      <c r="P160" s="12">
        <v>2732815</v>
      </c>
      <c r="Q160" s="12">
        <v>28468000</v>
      </c>
      <c r="R160" s="12">
        <v>0</v>
      </c>
      <c r="S160" s="12">
        <v>0</v>
      </c>
      <c r="T160" s="12">
        <v>25400000</v>
      </c>
      <c r="U160" s="12">
        <v>256192982</v>
      </c>
      <c r="V160" s="12">
        <v>355733648</v>
      </c>
      <c r="W160" s="12">
        <v>18186179</v>
      </c>
      <c r="X160" s="12">
        <v>0</v>
      </c>
    </row>
    <row r="161" spans="1:24" ht="12.75" hidden="1">
      <c r="A161" s="1" t="s">
        <v>243</v>
      </c>
      <c r="B161" s="12">
        <v>0</v>
      </c>
      <c r="C161" s="12">
        <v>84946000</v>
      </c>
      <c r="D161" s="12">
        <v>258649950</v>
      </c>
      <c r="E161" s="12">
        <v>872440</v>
      </c>
      <c r="F161" s="12">
        <v>39000000</v>
      </c>
      <c r="G161" s="12">
        <v>0</v>
      </c>
      <c r="H161" s="12">
        <v>0</v>
      </c>
      <c r="I161" s="12">
        <v>901000</v>
      </c>
      <c r="J161" s="12">
        <v>50307600</v>
      </c>
      <c r="K161" s="12">
        <v>1000000</v>
      </c>
      <c r="L161" s="12">
        <v>0</v>
      </c>
      <c r="M161" s="12">
        <v>1170000</v>
      </c>
      <c r="N161" s="12">
        <v>3500000</v>
      </c>
      <c r="O161" s="12">
        <v>0</v>
      </c>
      <c r="P161" s="12">
        <v>630000</v>
      </c>
      <c r="Q161" s="12">
        <v>10950480</v>
      </c>
      <c r="R161" s="12">
        <v>0</v>
      </c>
      <c r="S161" s="12">
        <v>0</v>
      </c>
      <c r="T161" s="12">
        <v>1000000</v>
      </c>
      <c r="U161" s="12">
        <v>10650485</v>
      </c>
      <c r="V161" s="12">
        <v>158605258</v>
      </c>
      <c r="W161" s="12">
        <v>27317300</v>
      </c>
      <c r="X161" s="12">
        <v>0</v>
      </c>
    </row>
    <row r="162" spans="1:24" ht="12.75" hidden="1">
      <c r="A162" s="1" t="s">
        <v>244</v>
      </c>
      <c r="B162" s="12">
        <v>38400000</v>
      </c>
      <c r="C162" s="12">
        <v>0</v>
      </c>
      <c r="D162" s="12">
        <v>213270000</v>
      </c>
      <c r="E162" s="12">
        <v>572440</v>
      </c>
      <c r="F162" s="12">
        <v>35000000</v>
      </c>
      <c r="G162" s="12">
        <v>0</v>
      </c>
      <c r="H162" s="12">
        <v>0</v>
      </c>
      <c r="I162" s="12">
        <v>850000</v>
      </c>
      <c r="J162" s="12">
        <v>0</v>
      </c>
      <c r="K162" s="12">
        <v>1000000</v>
      </c>
      <c r="L162" s="12">
        <v>0</v>
      </c>
      <c r="M162" s="12">
        <v>2120000</v>
      </c>
      <c r="N162" s="12">
        <v>7000000</v>
      </c>
      <c r="O162" s="12">
        <v>4000</v>
      </c>
      <c r="P162" s="12">
        <v>250000</v>
      </c>
      <c r="Q162" s="12">
        <v>9648000</v>
      </c>
      <c r="R162" s="12">
        <v>0</v>
      </c>
      <c r="S162" s="12">
        <v>46216800</v>
      </c>
      <c r="T162" s="12">
        <v>6702000</v>
      </c>
      <c r="U162" s="12">
        <v>15700485</v>
      </c>
      <c r="V162" s="12">
        <v>0</v>
      </c>
      <c r="W162" s="12">
        <v>23736753</v>
      </c>
      <c r="X162" s="12">
        <v>0</v>
      </c>
    </row>
    <row r="163" spans="1:24" ht="12.75" hidden="1">
      <c r="A163" s="1" t="s">
        <v>245</v>
      </c>
      <c r="B163" s="12">
        <v>14299000</v>
      </c>
      <c r="C163" s="12">
        <v>24400000</v>
      </c>
      <c r="D163" s="12">
        <v>23785390</v>
      </c>
      <c r="E163" s="12">
        <v>2695839</v>
      </c>
      <c r="F163" s="12">
        <v>17221831</v>
      </c>
      <c r="G163" s="12">
        <v>11496000</v>
      </c>
      <c r="H163" s="12">
        <v>7666904</v>
      </c>
      <c r="I163" s="12">
        <v>8725884</v>
      </c>
      <c r="J163" s="12">
        <v>17844441</v>
      </c>
      <c r="K163" s="12">
        <v>10787000</v>
      </c>
      <c r="L163" s="12">
        <v>10819102</v>
      </c>
      <c r="M163" s="12">
        <v>9000000</v>
      </c>
      <c r="N163" s="12">
        <v>4500023</v>
      </c>
      <c r="O163" s="12">
        <v>3808000</v>
      </c>
      <c r="P163" s="12">
        <v>13580148</v>
      </c>
      <c r="Q163" s="12">
        <v>4370543</v>
      </c>
      <c r="R163" s="12">
        <v>8224000</v>
      </c>
      <c r="S163" s="12">
        <v>5326221</v>
      </c>
      <c r="T163" s="12">
        <v>3079480</v>
      </c>
      <c r="U163" s="12">
        <v>0</v>
      </c>
      <c r="V163" s="12">
        <v>19781357</v>
      </c>
      <c r="W163" s="12">
        <v>6002174</v>
      </c>
      <c r="X163" s="12">
        <v>9057321</v>
      </c>
    </row>
    <row r="164" spans="1:24" ht="12.75" hidden="1">
      <c r="A164" s="1" t="s">
        <v>246</v>
      </c>
      <c r="B164" s="12">
        <v>7229000</v>
      </c>
      <c r="C164" s="12">
        <v>40395500</v>
      </c>
      <c r="D164" s="12">
        <v>108737927</v>
      </c>
      <c r="E164" s="12">
        <v>1659891</v>
      </c>
      <c r="F164" s="12">
        <v>67993395</v>
      </c>
      <c r="G164" s="12">
        <v>0</v>
      </c>
      <c r="H164" s="12">
        <v>500000</v>
      </c>
      <c r="I164" s="12">
        <v>0</v>
      </c>
      <c r="J164" s="12">
        <v>5751896</v>
      </c>
      <c r="K164" s="12">
        <v>0</v>
      </c>
      <c r="L164" s="12">
        <v>0</v>
      </c>
      <c r="M164" s="12">
        <v>0</v>
      </c>
      <c r="N164" s="12">
        <v>10377831</v>
      </c>
      <c r="O164" s="12">
        <v>0</v>
      </c>
      <c r="P164" s="12">
        <v>1679000</v>
      </c>
      <c r="Q164" s="12">
        <v>9659468</v>
      </c>
      <c r="R164" s="12">
        <v>0</v>
      </c>
      <c r="S164" s="12">
        <v>3842000</v>
      </c>
      <c r="T164" s="12">
        <v>3600000</v>
      </c>
      <c r="U164" s="12">
        <v>36120190</v>
      </c>
      <c r="V164" s="12">
        <v>122708245</v>
      </c>
      <c r="W164" s="12">
        <v>3145864</v>
      </c>
      <c r="X164" s="12">
        <v>3190800</v>
      </c>
    </row>
    <row r="165" spans="1:24" ht="12.75" hidden="1">
      <c r="A165" s="1" t="s">
        <v>247</v>
      </c>
      <c r="B165" s="12">
        <v>11414000</v>
      </c>
      <c r="C165" s="12">
        <v>83410000</v>
      </c>
      <c r="D165" s="12">
        <v>140377284</v>
      </c>
      <c r="E165" s="12">
        <v>5655000</v>
      </c>
      <c r="F165" s="12">
        <v>24600000</v>
      </c>
      <c r="G165" s="12">
        <v>71226000</v>
      </c>
      <c r="H165" s="12">
        <v>2500000</v>
      </c>
      <c r="I165" s="12">
        <v>4576000</v>
      </c>
      <c r="J165" s="12">
        <v>22179510</v>
      </c>
      <c r="K165" s="12">
        <v>9028000</v>
      </c>
      <c r="L165" s="12">
        <v>2468000</v>
      </c>
      <c r="M165" s="12">
        <v>31734500</v>
      </c>
      <c r="N165" s="12">
        <v>7360000</v>
      </c>
      <c r="O165" s="12">
        <v>6167000</v>
      </c>
      <c r="P165" s="12">
        <v>2050000</v>
      </c>
      <c r="Q165" s="12">
        <v>11791679</v>
      </c>
      <c r="R165" s="12">
        <v>7089000</v>
      </c>
      <c r="S165" s="12">
        <v>39105000</v>
      </c>
      <c r="T165" s="12">
        <v>7830000</v>
      </c>
      <c r="U165" s="12">
        <v>44323971</v>
      </c>
      <c r="V165" s="12">
        <v>38373033</v>
      </c>
      <c r="W165" s="12">
        <v>8888340</v>
      </c>
      <c r="X165" s="12">
        <v>3984042</v>
      </c>
    </row>
    <row r="166" ht="12.75">
      <c r="A166" s="27" t="s">
        <v>756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2" width="12.140625" style="0" bestFit="1" customWidth="1"/>
    <col min="3" max="5" width="10.00390625" style="0" bestFit="1" customWidth="1"/>
    <col min="6" max="7" width="11.28125" style="0" bestFit="1" customWidth="1"/>
    <col min="8" max="9" width="10.00390625" style="0" bestFit="1" customWidth="1"/>
    <col min="10" max="12" width="11.28125" style="0" bestFit="1" customWidth="1"/>
    <col min="13" max="13" width="10.00390625" style="0" bestFit="1" customWidth="1"/>
    <col min="14" max="15" width="13.421875" style="0" bestFit="1" customWidth="1"/>
    <col min="16" max="16" width="11.28125" style="0" bestFit="1" customWidth="1"/>
    <col min="17" max="21" width="10.00390625" style="0" bestFit="1" customWidth="1"/>
    <col min="22" max="23" width="11.28125" style="0" bestFit="1" customWidth="1"/>
    <col min="24" max="24" width="10.140625" style="0" bestFit="1" customWidth="1"/>
    <col min="25" max="25" width="10.7109375" style="0" bestFit="1" customWidth="1"/>
    <col min="26" max="28" width="10.00390625" style="0" bestFit="1" customWidth="1"/>
    <col min="30" max="30" width="10.00390625" style="0" bestFit="1" customWidth="1"/>
  </cols>
  <sheetData>
    <row r="1" spans="1:62" ht="15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31" ht="12.75">
      <c r="A2" s="67" t="s">
        <v>765</v>
      </c>
      <c r="B2" s="28" t="s">
        <v>690</v>
      </c>
      <c r="C2" s="28" t="s">
        <v>691</v>
      </c>
      <c r="D2" s="28" t="s">
        <v>692</v>
      </c>
      <c r="E2" s="28" t="s">
        <v>693</v>
      </c>
      <c r="F2" s="28" t="s">
        <v>694</v>
      </c>
      <c r="G2" s="28" t="s">
        <v>695</v>
      </c>
      <c r="H2" s="28" t="s">
        <v>696</v>
      </c>
      <c r="I2" s="28" t="s">
        <v>697</v>
      </c>
      <c r="J2" s="28" t="s">
        <v>698</v>
      </c>
      <c r="K2" s="28" t="s">
        <v>699</v>
      </c>
      <c r="L2" s="28" t="s">
        <v>700</v>
      </c>
      <c r="M2" s="28" t="s">
        <v>701</v>
      </c>
      <c r="N2" s="28" t="s">
        <v>702</v>
      </c>
      <c r="O2" s="28" t="s">
        <v>703</v>
      </c>
      <c r="P2" s="28" t="s">
        <v>704</v>
      </c>
      <c r="Q2" s="28" t="s">
        <v>705</v>
      </c>
      <c r="R2" s="28" t="s">
        <v>706</v>
      </c>
      <c r="S2" s="28" t="s">
        <v>707</v>
      </c>
      <c r="T2" s="28" t="s">
        <v>708</v>
      </c>
      <c r="U2" s="28" t="s">
        <v>709</v>
      </c>
      <c r="V2" s="28" t="s">
        <v>710</v>
      </c>
      <c r="W2" s="28" t="s">
        <v>711</v>
      </c>
      <c r="X2" s="28" t="s">
        <v>712</v>
      </c>
      <c r="Y2" s="28" t="s">
        <v>713</v>
      </c>
      <c r="Z2" s="28" t="s">
        <v>714</v>
      </c>
      <c r="AA2" s="28" t="s">
        <v>715</v>
      </c>
      <c r="AB2" s="28" t="s">
        <v>716</v>
      </c>
      <c r="AC2" s="28" t="s">
        <v>717</v>
      </c>
      <c r="AD2" s="28" t="s">
        <v>718</v>
      </c>
      <c r="AE2" s="29" t="s">
        <v>719</v>
      </c>
    </row>
    <row r="3" spans="1:31" ht="12.75">
      <c r="A3" s="30"/>
      <c r="B3" s="2" t="s">
        <v>720</v>
      </c>
      <c r="C3" s="2" t="s">
        <v>721</v>
      </c>
      <c r="D3" s="2" t="s">
        <v>722</v>
      </c>
      <c r="E3" s="2" t="s">
        <v>723</v>
      </c>
      <c r="F3" s="2" t="s">
        <v>724</v>
      </c>
      <c r="G3" s="2" t="s">
        <v>725</v>
      </c>
      <c r="H3" s="2" t="s">
        <v>321</v>
      </c>
      <c r="I3" s="2" t="s">
        <v>726</v>
      </c>
      <c r="J3" s="2" t="s">
        <v>727</v>
      </c>
      <c r="K3" s="2" t="s">
        <v>728</v>
      </c>
      <c r="L3" s="2" t="s">
        <v>729</v>
      </c>
      <c r="M3" s="2" t="s">
        <v>730</v>
      </c>
      <c r="N3" s="2" t="s">
        <v>731</v>
      </c>
      <c r="O3" s="2" t="s">
        <v>732</v>
      </c>
      <c r="P3" s="2" t="s">
        <v>733</v>
      </c>
      <c r="Q3" s="2" t="s">
        <v>720</v>
      </c>
      <c r="R3" s="2" t="s">
        <v>734</v>
      </c>
      <c r="S3" s="2" t="s">
        <v>735</v>
      </c>
      <c r="T3" s="2" t="s">
        <v>736</v>
      </c>
      <c r="U3" s="2" t="s">
        <v>737</v>
      </c>
      <c r="V3" s="2" t="s">
        <v>738</v>
      </c>
      <c r="W3" s="2" t="s">
        <v>739</v>
      </c>
      <c r="X3" s="2" t="s">
        <v>740</v>
      </c>
      <c r="Y3" s="2" t="s">
        <v>741</v>
      </c>
      <c r="Z3" s="2" t="s">
        <v>742</v>
      </c>
      <c r="AA3" s="2" t="s">
        <v>743</v>
      </c>
      <c r="AB3" s="2" t="s">
        <v>744</v>
      </c>
      <c r="AC3" s="2" t="s">
        <v>745</v>
      </c>
      <c r="AD3" s="2" t="s">
        <v>746</v>
      </c>
      <c r="AE3" s="31" t="s">
        <v>747</v>
      </c>
    </row>
    <row r="4" spans="1:31" ht="12.75">
      <c r="A4" s="30"/>
      <c r="B4" s="2" t="s">
        <v>748</v>
      </c>
      <c r="C4" s="2" t="s">
        <v>95</v>
      </c>
      <c r="D4" s="2" t="s">
        <v>93</v>
      </c>
      <c r="E4" s="2" t="s">
        <v>95</v>
      </c>
      <c r="F4" s="2" t="s">
        <v>92</v>
      </c>
      <c r="G4" s="2" t="s">
        <v>95</v>
      </c>
      <c r="H4" s="2" t="s">
        <v>749</v>
      </c>
      <c r="I4" s="2" t="s">
        <v>93</v>
      </c>
      <c r="J4" s="2" t="s">
        <v>98</v>
      </c>
      <c r="K4" s="2" t="s">
        <v>98</v>
      </c>
      <c r="L4" s="2" t="s">
        <v>750</v>
      </c>
      <c r="M4" s="2" t="s">
        <v>95</v>
      </c>
      <c r="N4" s="2" t="s">
        <v>751</v>
      </c>
      <c r="O4" s="2" t="s">
        <v>95</v>
      </c>
      <c r="P4" s="2" t="s">
        <v>98</v>
      </c>
      <c r="Q4" s="2" t="s">
        <v>752</v>
      </c>
      <c r="R4" s="2" t="s">
        <v>93</v>
      </c>
      <c r="S4" s="2" t="s">
        <v>95</v>
      </c>
      <c r="T4" s="2" t="s">
        <v>95</v>
      </c>
      <c r="U4" s="2" t="s">
        <v>95</v>
      </c>
      <c r="V4" s="2" t="s">
        <v>92</v>
      </c>
      <c r="W4" s="2" t="s">
        <v>98</v>
      </c>
      <c r="X4" s="2" t="s">
        <v>95</v>
      </c>
      <c r="Y4" s="2" t="s">
        <v>95</v>
      </c>
      <c r="Z4" s="2" t="s">
        <v>95</v>
      </c>
      <c r="AA4" s="2" t="s">
        <v>95</v>
      </c>
      <c r="AB4" s="2" t="s">
        <v>95</v>
      </c>
      <c r="AC4" s="2" t="s">
        <v>753</v>
      </c>
      <c r="AD4" s="2" t="s">
        <v>754</v>
      </c>
      <c r="AE4" s="31" t="s">
        <v>755</v>
      </c>
    </row>
    <row r="5" spans="1:31" ht="16.5">
      <c r="A5" s="32" t="s">
        <v>109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3"/>
    </row>
    <row r="6" spans="1:31" ht="12.75">
      <c r="A6" s="34" t="s">
        <v>110</v>
      </c>
      <c r="B6" s="4">
        <v>23901656068</v>
      </c>
      <c r="C6" s="4">
        <v>184896800</v>
      </c>
      <c r="D6" s="4">
        <v>182158000</v>
      </c>
      <c r="E6" s="4">
        <v>193724598</v>
      </c>
      <c r="F6" s="4">
        <v>654876805</v>
      </c>
      <c r="G6" s="4">
        <v>385473216</v>
      </c>
      <c r="H6" s="4">
        <v>241171060</v>
      </c>
      <c r="I6" s="4">
        <v>351614295</v>
      </c>
      <c r="J6" s="4">
        <v>1324090793</v>
      </c>
      <c r="K6" s="4">
        <v>861570703</v>
      </c>
      <c r="L6" s="4">
        <v>647224463</v>
      </c>
      <c r="M6" s="4">
        <v>427982030</v>
      </c>
      <c r="N6" s="4">
        <v>327498100</v>
      </c>
      <c r="O6" s="4">
        <v>298654506</v>
      </c>
      <c r="P6" s="4">
        <v>702027294</v>
      </c>
      <c r="Q6" s="4">
        <v>201630323</v>
      </c>
      <c r="R6" s="4">
        <v>147115033</v>
      </c>
      <c r="S6" s="4">
        <v>109173384</v>
      </c>
      <c r="T6" s="4">
        <v>84703190</v>
      </c>
      <c r="U6" s="4">
        <v>272509792</v>
      </c>
      <c r="V6" s="4">
        <v>686429164</v>
      </c>
      <c r="W6" s="4">
        <v>947297698</v>
      </c>
      <c r="X6" s="4">
        <v>396135083</v>
      </c>
      <c r="Y6" s="4">
        <v>330211861</v>
      </c>
      <c r="Z6" s="4">
        <v>488401000</v>
      </c>
      <c r="AA6" s="4">
        <v>172487445</v>
      </c>
      <c r="AB6" s="4">
        <v>48203584</v>
      </c>
      <c r="AC6" s="4">
        <v>45667548</v>
      </c>
      <c r="AD6" s="4">
        <v>167347012</v>
      </c>
      <c r="AE6" s="35">
        <v>59508139</v>
      </c>
    </row>
    <row r="7" spans="1:31" ht="12.75">
      <c r="A7" s="36" t="s">
        <v>111</v>
      </c>
      <c r="B7" s="5">
        <v>24362424954</v>
      </c>
      <c r="C7" s="5">
        <v>191038160</v>
      </c>
      <c r="D7" s="5">
        <v>169852000</v>
      </c>
      <c r="E7" s="5">
        <v>191567025</v>
      </c>
      <c r="F7" s="5">
        <v>711341187</v>
      </c>
      <c r="G7" s="5">
        <v>430479736</v>
      </c>
      <c r="H7" s="5">
        <v>248470930</v>
      </c>
      <c r="I7" s="5">
        <v>332648323</v>
      </c>
      <c r="J7" s="5">
        <v>1324055007</v>
      </c>
      <c r="K7" s="5">
        <v>891306452</v>
      </c>
      <c r="L7" s="5">
        <v>686469345</v>
      </c>
      <c r="M7" s="5">
        <v>426963710</v>
      </c>
      <c r="N7" s="5">
        <v>407407986</v>
      </c>
      <c r="O7" s="5">
        <v>283212527</v>
      </c>
      <c r="P7" s="5">
        <v>791054519</v>
      </c>
      <c r="Q7" s="5">
        <v>202464564</v>
      </c>
      <c r="R7" s="5">
        <v>159313215</v>
      </c>
      <c r="S7" s="5">
        <v>107215765</v>
      </c>
      <c r="T7" s="5">
        <v>105633010</v>
      </c>
      <c r="U7" s="5">
        <v>266103834</v>
      </c>
      <c r="V7" s="5">
        <v>655136436</v>
      </c>
      <c r="W7" s="5">
        <v>983290146</v>
      </c>
      <c r="X7" s="5">
        <v>406939248</v>
      </c>
      <c r="Y7" s="5">
        <v>332412670</v>
      </c>
      <c r="Z7" s="5">
        <v>489599050</v>
      </c>
      <c r="AA7" s="5">
        <v>170847014</v>
      </c>
      <c r="AB7" s="5">
        <v>48205601</v>
      </c>
      <c r="AC7" s="5">
        <v>36989442</v>
      </c>
      <c r="AD7" s="5">
        <v>177232704</v>
      </c>
      <c r="AE7" s="37">
        <v>53082992</v>
      </c>
    </row>
    <row r="8" spans="1:31" ht="12.75">
      <c r="A8" s="36" t="s">
        <v>112</v>
      </c>
      <c r="B8" s="5">
        <f>+B6-B7</f>
        <v>-460768886</v>
      </c>
      <c r="C8" s="5">
        <f aca="true" t="shared" si="0" ref="C8:AE8">+C6-C7</f>
        <v>-6141360</v>
      </c>
      <c r="D8" s="5">
        <f t="shared" si="0"/>
        <v>12306000</v>
      </c>
      <c r="E8" s="5">
        <f t="shared" si="0"/>
        <v>2157573</v>
      </c>
      <c r="F8" s="5">
        <f t="shared" si="0"/>
        <v>-56464382</v>
      </c>
      <c r="G8" s="5">
        <f t="shared" si="0"/>
        <v>-45006520</v>
      </c>
      <c r="H8" s="5">
        <f t="shared" si="0"/>
        <v>-7299870</v>
      </c>
      <c r="I8" s="5">
        <f t="shared" si="0"/>
        <v>18965972</v>
      </c>
      <c r="J8" s="5">
        <f t="shared" si="0"/>
        <v>35786</v>
      </c>
      <c r="K8" s="5">
        <f t="shared" si="0"/>
        <v>-29735749</v>
      </c>
      <c r="L8" s="5">
        <f t="shared" si="0"/>
        <v>-39244882</v>
      </c>
      <c r="M8" s="5">
        <f t="shared" si="0"/>
        <v>1018320</v>
      </c>
      <c r="N8" s="5">
        <f t="shared" si="0"/>
        <v>-79909886</v>
      </c>
      <c r="O8" s="5">
        <f t="shared" si="0"/>
        <v>15441979</v>
      </c>
      <c r="P8" s="5">
        <f t="shared" si="0"/>
        <v>-89027225</v>
      </c>
      <c r="Q8" s="5">
        <f t="shared" si="0"/>
        <v>-834241</v>
      </c>
      <c r="R8" s="5">
        <f t="shared" si="0"/>
        <v>-12198182</v>
      </c>
      <c r="S8" s="5">
        <f t="shared" si="0"/>
        <v>1957619</v>
      </c>
      <c r="T8" s="5">
        <f t="shared" si="0"/>
        <v>-20929820</v>
      </c>
      <c r="U8" s="5">
        <f t="shared" si="0"/>
        <v>6405958</v>
      </c>
      <c r="V8" s="5">
        <f t="shared" si="0"/>
        <v>31292728</v>
      </c>
      <c r="W8" s="5">
        <f t="shared" si="0"/>
        <v>-35992448</v>
      </c>
      <c r="X8" s="5">
        <f t="shared" si="0"/>
        <v>-10804165</v>
      </c>
      <c r="Y8" s="5">
        <f t="shared" si="0"/>
        <v>-2200809</v>
      </c>
      <c r="Z8" s="5">
        <f t="shared" si="0"/>
        <v>-1198050</v>
      </c>
      <c r="AA8" s="5">
        <f t="shared" si="0"/>
        <v>1640431</v>
      </c>
      <c r="AB8" s="5">
        <f t="shared" si="0"/>
        <v>-2017</v>
      </c>
      <c r="AC8" s="5">
        <f t="shared" si="0"/>
        <v>8678106</v>
      </c>
      <c r="AD8" s="5">
        <f t="shared" si="0"/>
        <v>-9885692</v>
      </c>
      <c r="AE8" s="37">
        <f t="shared" si="0"/>
        <v>6425147</v>
      </c>
    </row>
    <row r="9" spans="1:31" ht="12.75">
      <c r="A9" s="36" t="s">
        <v>113</v>
      </c>
      <c r="B9" s="5">
        <v>4523510728</v>
      </c>
      <c r="C9" s="5">
        <v>12374333</v>
      </c>
      <c r="D9" s="5">
        <v>90574495</v>
      </c>
      <c r="E9" s="5">
        <v>9753106</v>
      </c>
      <c r="F9" s="5">
        <v>262113636</v>
      </c>
      <c r="G9" s="5">
        <v>177432608</v>
      </c>
      <c r="H9" s="5">
        <v>222713000</v>
      </c>
      <c r="I9" s="5">
        <v>38308000</v>
      </c>
      <c r="J9" s="5">
        <v>365085204</v>
      </c>
      <c r="K9" s="5">
        <v>303414170</v>
      </c>
      <c r="L9" s="5">
        <v>1917967</v>
      </c>
      <c r="M9" s="5">
        <v>87562211</v>
      </c>
      <c r="N9" s="5">
        <v>361069111</v>
      </c>
      <c r="O9" s="5">
        <v>19266598</v>
      </c>
      <c r="P9" s="5">
        <v>87646379</v>
      </c>
      <c r="Q9" s="5">
        <v>10321519</v>
      </c>
      <c r="R9" s="5">
        <v>18434345</v>
      </c>
      <c r="S9" s="5">
        <v>-5378781</v>
      </c>
      <c r="T9" s="5">
        <v>1065026</v>
      </c>
      <c r="U9" s="5">
        <v>12544493</v>
      </c>
      <c r="V9" s="5">
        <v>-85440073</v>
      </c>
      <c r="W9" s="5">
        <v>282439546</v>
      </c>
      <c r="X9" s="5">
        <v>41670966</v>
      </c>
      <c r="Y9" s="5">
        <v>3849420</v>
      </c>
      <c r="Z9" s="5">
        <v>25529406</v>
      </c>
      <c r="AA9" s="5">
        <v>18854238</v>
      </c>
      <c r="AB9" s="5">
        <v>-13316803</v>
      </c>
      <c r="AC9" s="5">
        <v>5152964</v>
      </c>
      <c r="AD9" s="5">
        <v>9532499</v>
      </c>
      <c r="AE9" s="37">
        <v>527930</v>
      </c>
    </row>
    <row r="10" spans="1:31" ht="25.5">
      <c r="A10" s="36" t="s">
        <v>114</v>
      </c>
      <c r="B10" s="5">
        <v>849120728</v>
      </c>
      <c r="C10" s="5">
        <v>-1073733</v>
      </c>
      <c r="D10" s="5">
        <v>37999000</v>
      </c>
      <c r="E10" s="5">
        <v>-5793014</v>
      </c>
      <c r="F10" s="5">
        <v>-103362363</v>
      </c>
      <c r="G10" s="5">
        <v>-35140811</v>
      </c>
      <c r="H10" s="5">
        <v>2803000</v>
      </c>
      <c r="I10" s="5">
        <v>3502000</v>
      </c>
      <c r="J10" s="5">
        <v>104490078</v>
      </c>
      <c r="K10" s="5">
        <v>-3864949</v>
      </c>
      <c r="L10" s="5">
        <v>-2787275</v>
      </c>
      <c r="M10" s="5">
        <v>40798211</v>
      </c>
      <c r="N10" s="5">
        <v>-12550057</v>
      </c>
      <c r="O10" s="5">
        <v>941003</v>
      </c>
      <c r="P10" s="5">
        <v>-14500000</v>
      </c>
      <c r="Q10" s="5">
        <v>-4678481</v>
      </c>
      <c r="R10" s="5">
        <v>-3150395</v>
      </c>
      <c r="S10" s="5">
        <v>10622</v>
      </c>
      <c r="T10" s="5">
        <v>122976</v>
      </c>
      <c r="U10" s="5">
        <v>-15365507</v>
      </c>
      <c r="V10" s="5">
        <v>-85440072</v>
      </c>
      <c r="W10" s="5">
        <v>17123228</v>
      </c>
      <c r="X10" s="5">
        <v>-7327486</v>
      </c>
      <c r="Y10" s="5">
        <v>8801420</v>
      </c>
      <c r="Z10" s="5">
        <v>-20727759</v>
      </c>
      <c r="AA10" s="5">
        <v>18854238</v>
      </c>
      <c r="AB10" s="5">
        <v>-27803</v>
      </c>
      <c r="AC10" s="5">
        <v>1939040</v>
      </c>
      <c r="AD10" s="5">
        <v>3582206</v>
      </c>
      <c r="AE10" s="37">
        <v>527930</v>
      </c>
    </row>
    <row r="11" spans="1:31" ht="25.5">
      <c r="A11" s="36" t="s">
        <v>115</v>
      </c>
      <c r="B11" s="5">
        <f>IF((B130+B131)=0,0,(B132-(B137-(((B134+B135+B136)*(B129/(B130+B131)))-B133))))</f>
        <v>3377896460.1463346</v>
      </c>
      <c r="C11" s="5">
        <f aca="true" t="shared" si="1" ref="C11:AE11">IF((C130+C131)=0,0,(C132-(C137-(((C134+C135+C136)*(C129/(C130+C131)))-C133))))</f>
        <v>6169469.909663867</v>
      </c>
      <c r="D11" s="5">
        <f t="shared" si="1"/>
        <v>41859904.729234025</v>
      </c>
      <c r="E11" s="5">
        <f t="shared" si="1"/>
        <v>40181670.69272135</v>
      </c>
      <c r="F11" s="5">
        <f t="shared" si="1"/>
        <v>-36760512.67623919</v>
      </c>
      <c r="G11" s="5">
        <f t="shared" si="1"/>
        <v>25062499.78031981</v>
      </c>
      <c r="H11" s="5">
        <f t="shared" si="1"/>
        <v>138634128.65151638</v>
      </c>
      <c r="I11" s="5">
        <f t="shared" si="1"/>
        <v>31225994.92117907</v>
      </c>
      <c r="J11" s="5">
        <f t="shared" si="1"/>
        <v>310577829.06430703</v>
      </c>
      <c r="K11" s="5">
        <f t="shared" si="1"/>
        <v>99746228.94125456</v>
      </c>
      <c r="L11" s="5">
        <f t="shared" si="1"/>
        <v>86559120.06444108</v>
      </c>
      <c r="M11" s="5">
        <f t="shared" si="1"/>
        <v>47147079.77252114</v>
      </c>
      <c r="N11" s="5">
        <f t="shared" si="1"/>
        <v>160866808.4747985</v>
      </c>
      <c r="O11" s="5">
        <f t="shared" si="1"/>
        <v>11040949.408592716</v>
      </c>
      <c r="P11" s="5">
        <f t="shared" si="1"/>
        <v>98160856.5307492</v>
      </c>
      <c r="Q11" s="5">
        <f t="shared" si="1"/>
        <v>-14337286</v>
      </c>
      <c r="R11" s="5">
        <f t="shared" si="1"/>
        <v>7456051.457654741</v>
      </c>
      <c r="S11" s="5">
        <f t="shared" si="1"/>
        <v>-9030286.629563149</v>
      </c>
      <c r="T11" s="5">
        <f t="shared" si="1"/>
        <v>-11416208.813752908</v>
      </c>
      <c r="U11" s="5">
        <f t="shared" si="1"/>
        <v>-1637048.5193862803</v>
      </c>
      <c r="V11" s="5">
        <f t="shared" si="1"/>
        <v>160698870.96144274</v>
      </c>
      <c r="W11" s="5">
        <f t="shared" si="1"/>
        <v>191121431.05889264</v>
      </c>
      <c r="X11" s="5">
        <f t="shared" si="1"/>
        <v>66754799.97539961</v>
      </c>
      <c r="Y11" s="5">
        <f t="shared" si="1"/>
        <v>-100091061.32033437</v>
      </c>
      <c r="Z11" s="5">
        <f t="shared" si="1"/>
        <v>1561611.6942164227</v>
      </c>
      <c r="AA11" s="5">
        <f t="shared" si="1"/>
        <v>74630162.3718752</v>
      </c>
      <c r="AB11" s="5">
        <f t="shared" si="1"/>
        <v>7959601.792374901</v>
      </c>
      <c r="AC11" s="5">
        <f t="shared" si="1"/>
        <v>0</v>
      </c>
      <c r="AD11" s="5">
        <f t="shared" si="1"/>
        <v>7180126.633869857</v>
      </c>
      <c r="AE11" s="37">
        <f t="shared" si="1"/>
        <v>-2734000</v>
      </c>
    </row>
    <row r="12" spans="1:31" ht="12.75">
      <c r="A12" s="36" t="s">
        <v>116</v>
      </c>
      <c r="B12" s="6">
        <f>IF(((B138+B139+(B140*B141/100))/12)=0,0,B9/((B138+B139+(B140*B141/100))/12))</f>
        <v>2.66010233845174</v>
      </c>
      <c r="C12" s="6">
        <f aca="true" t="shared" si="2" ref="C12:AE12">IF(((C138+C139+(C140*C141/100))/12)=0,0,C9/((C138+C139+(C140*C141/100))/12))</f>
        <v>0.955965507677879</v>
      </c>
      <c r="D12" s="6">
        <f t="shared" si="2"/>
        <v>8.942464313041475</v>
      </c>
      <c r="E12" s="6">
        <f t="shared" si="2"/>
        <v>0.7648271678379281</v>
      </c>
      <c r="F12" s="6">
        <f t="shared" si="2"/>
        <v>6.838619648820711</v>
      </c>
      <c r="G12" s="6">
        <f t="shared" si="2"/>
        <v>6.619248681376511</v>
      </c>
      <c r="H12" s="6">
        <f t="shared" si="2"/>
        <v>18.142753958985026</v>
      </c>
      <c r="I12" s="6">
        <f t="shared" si="2"/>
        <v>1.612980108083941</v>
      </c>
      <c r="J12" s="6">
        <f t="shared" si="2"/>
        <v>4.28672642742082</v>
      </c>
      <c r="K12" s="6">
        <f t="shared" si="2"/>
        <v>6.4657396928783895</v>
      </c>
      <c r="L12" s="6">
        <f t="shared" si="2"/>
        <v>0.04387770856259001</v>
      </c>
      <c r="M12" s="6">
        <f t="shared" si="2"/>
        <v>2.8451046792672514</v>
      </c>
      <c r="N12" s="6">
        <f t="shared" si="2"/>
        <v>17.949754106521567</v>
      </c>
      <c r="O12" s="6">
        <f t="shared" si="2"/>
        <v>0.9312063903819702</v>
      </c>
      <c r="P12" s="6">
        <f t="shared" si="2"/>
        <v>1.802022742969592</v>
      </c>
      <c r="Q12" s="6">
        <f t="shared" si="2"/>
        <v>0.8250086190521622</v>
      </c>
      <c r="R12" s="6">
        <f t="shared" si="2"/>
        <v>1.7848961619491164</v>
      </c>
      <c r="S12" s="6">
        <f t="shared" si="2"/>
        <v>-0.8319557302544105</v>
      </c>
      <c r="T12" s="6">
        <f t="shared" si="2"/>
        <v>0.14667087348553226</v>
      </c>
      <c r="U12" s="6">
        <f t="shared" si="2"/>
        <v>0.6633494183046688</v>
      </c>
      <c r="V12" s="6">
        <f t="shared" si="2"/>
        <v>-1.928922261489856</v>
      </c>
      <c r="W12" s="6">
        <f t="shared" si="2"/>
        <v>4.275565088706052</v>
      </c>
      <c r="X12" s="6">
        <f t="shared" si="2"/>
        <v>1.4833498656186301</v>
      </c>
      <c r="Y12" s="6">
        <f t="shared" si="2"/>
        <v>0.16924523147860535</v>
      </c>
      <c r="Z12" s="6">
        <f t="shared" si="2"/>
        <v>0.797116923677807</v>
      </c>
      <c r="AA12" s="6">
        <f t="shared" si="2"/>
        <v>1.659564921949523</v>
      </c>
      <c r="AB12" s="6">
        <f t="shared" si="2"/>
        <v>-5.988264545628591</v>
      </c>
      <c r="AC12" s="6">
        <f t="shared" si="2"/>
        <v>2.2810734798823966</v>
      </c>
      <c r="AD12" s="6">
        <f t="shared" si="2"/>
        <v>0.8419615230668507</v>
      </c>
      <c r="AE12" s="38">
        <f t="shared" si="2"/>
        <v>0.21495282530658116</v>
      </c>
    </row>
    <row r="13" spans="1:31" ht="12.75">
      <c r="A13" s="34" t="s">
        <v>117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39"/>
    </row>
    <row r="14" spans="1:31" ht="12.75">
      <c r="A14" s="36" t="s">
        <v>118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40"/>
    </row>
    <row r="15" spans="1:31" ht="12.75">
      <c r="A15" s="41" t="s">
        <v>119</v>
      </c>
      <c r="B15" s="9">
        <f>IF(B142=0,0,(B6-B142)*100/B142)</f>
        <v>8.736637396605664</v>
      </c>
      <c r="C15" s="9">
        <f aca="true" t="shared" si="3" ref="C15:AE15">IF(C142=0,0,(C6-C142)*100/C142)</f>
        <v>16.000642688561243</v>
      </c>
      <c r="D15" s="9">
        <f t="shared" si="3"/>
        <v>34.01088438406973</v>
      </c>
      <c r="E15" s="9">
        <f t="shared" si="3"/>
        <v>13.45624619088421</v>
      </c>
      <c r="F15" s="9">
        <f t="shared" si="3"/>
        <v>3.1891541442702436</v>
      </c>
      <c r="G15" s="9">
        <f t="shared" si="3"/>
        <v>7.634929724236484</v>
      </c>
      <c r="H15" s="9">
        <f t="shared" si="3"/>
        <v>7.5996557290151365</v>
      </c>
      <c r="I15" s="9">
        <f t="shared" si="3"/>
        <v>21.17295510988167</v>
      </c>
      <c r="J15" s="9">
        <f t="shared" si="3"/>
        <v>6.662818255735485</v>
      </c>
      <c r="K15" s="9">
        <f t="shared" si="3"/>
        <v>6.86934905458399</v>
      </c>
      <c r="L15" s="9">
        <f t="shared" si="3"/>
        <v>11.361185734317877</v>
      </c>
      <c r="M15" s="9">
        <f t="shared" si="3"/>
        <v>7.37950331507366</v>
      </c>
      <c r="N15" s="9">
        <f t="shared" si="3"/>
        <v>-17.315313699983463</v>
      </c>
      <c r="O15" s="9">
        <f t="shared" si="3"/>
        <v>23.336588574481443</v>
      </c>
      <c r="P15" s="9">
        <f t="shared" si="3"/>
        <v>9.649087206838713</v>
      </c>
      <c r="Q15" s="9">
        <f t="shared" si="3"/>
        <v>13.461787649922254</v>
      </c>
      <c r="R15" s="9">
        <f t="shared" si="3"/>
        <v>22.18774764680562</v>
      </c>
      <c r="S15" s="9">
        <f t="shared" si="3"/>
        <v>0.11808652599513464</v>
      </c>
      <c r="T15" s="9">
        <f t="shared" si="3"/>
        <v>27.992917407679215</v>
      </c>
      <c r="U15" s="9">
        <f t="shared" si="3"/>
        <v>2.289158876854494</v>
      </c>
      <c r="V15" s="9">
        <f t="shared" si="3"/>
        <v>6.23804371722104</v>
      </c>
      <c r="W15" s="9">
        <f t="shared" si="3"/>
        <v>3.1545628364230685</v>
      </c>
      <c r="X15" s="9">
        <f t="shared" si="3"/>
        <v>5.778205812684157</v>
      </c>
      <c r="Y15" s="9">
        <f t="shared" si="3"/>
        <v>0.20760528133254844</v>
      </c>
      <c r="Z15" s="9">
        <f t="shared" si="3"/>
        <v>5.90338612590421</v>
      </c>
      <c r="AA15" s="9">
        <f t="shared" si="3"/>
        <v>-0.2499328763302683</v>
      </c>
      <c r="AB15" s="9">
        <f t="shared" si="3"/>
        <v>223.97437808601296</v>
      </c>
      <c r="AC15" s="9">
        <f t="shared" si="3"/>
        <v>-0.29631073485848214</v>
      </c>
      <c r="AD15" s="9">
        <f t="shared" si="3"/>
        <v>2.172097920385506</v>
      </c>
      <c r="AE15" s="42">
        <f t="shared" si="3"/>
        <v>3.18127833932697</v>
      </c>
    </row>
    <row r="16" spans="1:31" ht="12.75">
      <c r="A16" s="43" t="s">
        <v>120</v>
      </c>
      <c r="B16" s="10">
        <f>IF(B144=0,0,(B143-B144)*100/B144)</f>
        <v>9.667633813214305</v>
      </c>
      <c r="C16" s="10">
        <f aca="true" t="shared" si="4" ref="C16:AE16">IF(C144=0,0,(C143-C144)*100/C144)</f>
        <v>-1.187648456057007</v>
      </c>
      <c r="D16" s="10">
        <f t="shared" si="4"/>
        <v>13.888364858569565</v>
      </c>
      <c r="E16" s="10">
        <f t="shared" si="4"/>
        <v>29.123758874375497</v>
      </c>
      <c r="F16" s="10">
        <f t="shared" si="4"/>
        <v>23.70753679868192</v>
      </c>
      <c r="G16" s="10">
        <f t="shared" si="4"/>
        <v>13.642087392590012</v>
      </c>
      <c r="H16" s="10">
        <f t="shared" si="4"/>
        <v>0</v>
      </c>
      <c r="I16" s="10">
        <f t="shared" si="4"/>
        <v>10.393920601325123</v>
      </c>
      <c r="J16" s="10">
        <f t="shared" si="4"/>
        <v>36.23866051292989</v>
      </c>
      <c r="K16" s="10">
        <f t="shared" si="4"/>
        <v>9.529735488451044</v>
      </c>
      <c r="L16" s="10">
        <f t="shared" si="4"/>
        <v>-6.085169827960887</v>
      </c>
      <c r="M16" s="10">
        <f t="shared" si="4"/>
        <v>-8.181212873620025</v>
      </c>
      <c r="N16" s="10">
        <f t="shared" si="4"/>
        <v>0</v>
      </c>
      <c r="O16" s="10">
        <f t="shared" si="4"/>
        <v>4.472437141059268</v>
      </c>
      <c r="P16" s="10">
        <f t="shared" si="4"/>
        <v>10.416262169768832</v>
      </c>
      <c r="Q16" s="10">
        <f t="shared" si="4"/>
        <v>8.313402437299164</v>
      </c>
      <c r="R16" s="10">
        <f t="shared" si="4"/>
        <v>23.075472448842564</v>
      </c>
      <c r="S16" s="10">
        <f t="shared" si="4"/>
        <v>0</v>
      </c>
      <c r="T16" s="10">
        <f t="shared" si="4"/>
        <v>0.9171989930121939</v>
      </c>
      <c r="U16" s="10">
        <f t="shared" si="4"/>
        <v>9.000000097537843</v>
      </c>
      <c r="V16" s="10">
        <f t="shared" si="4"/>
        <v>9.979758487603132</v>
      </c>
      <c r="W16" s="10">
        <f t="shared" si="4"/>
        <v>5.597333785917051</v>
      </c>
      <c r="X16" s="10">
        <f t="shared" si="4"/>
        <v>20.801435406698566</v>
      </c>
      <c r="Y16" s="10">
        <f t="shared" si="4"/>
        <v>15.298391058834932</v>
      </c>
      <c r="Z16" s="10">
        <f t="shared" si="4"/>
        <v>10.232074631097191</v>
      </c>
      <c r="AA16" s="10">
        <f t="shared" si="4"/>
        <v>0</v>
      </c>
      <c r="AB16" s="10">
        <f t="shared" si="4"/>
        <v>16.746736967253366</v>
      </c>
      <c r="AC16" s="10">
        <f t="shared" si="4"/>
        <v>6.804535333342666</v>
      </c>
      <c r="AD16" s="10">
        <f t="shared" si="4"/>
        <v>1.934978129056109</v>
      </c>
      <c r="AE16" s="44">
        <f t="shared" si="4"/>
        <v>0</v>
      </c>
    </row>
    <row r="17" spans="1:31" ht="12.75">
      <c r="A17" s="43" t="s">
        <v>121</v>
      </c>
      <c r="B17" s="10">
        <f>IF(B146=0,0,(B145-B146)*100/B146)</f>
        <v>6.130523517971582</v>
      </c>
      <c r="C17" s="10">
        <f aca="true" t="shared" si="5" ref="C17:AE17">IF(C146=0,0,(C145-C146)*100/C146)</f>
        <v>22.457485270487414</v>
      </c>
      <c r="D17" s="10">
        <f t="shared" si="5"/>
        <v>-100</v>
      </c>
      <c r="E17" s="10">
        <f t="shared" si="5"/>
        <v>14.107738244174215</v>
      </c>
      <c r="F17" s="10">
        <f t="shared" si="5"/>
        <v>11.177026340572837</v>
      </c>
      <c r="G17" s="10">
        <f t="shared" si="5"/>
        <v>9.596342494691745</v>
      </c>
      <c r="H17" s="10">
        <f t="shared" si="5"/>
        <v>0</v>
      </c>
      <c r="I17" s="10">
        <f t="shared" si="5"/>
        <v>20.38295378349697</v>
      </c>
      <c r="J17" s="10">
        <f t="shared" si="5"/>
        <v>12.659684630008291</v>
      </c>
      <c r="K17" s="10">
        <f t="shared" si="5"/>
        <v>10.41904948077662</v>
      </c>
      <c r="L17" s="10">
        <f t="shared" si="5"/>
        <v>11.210628737488934</v>
      </c>
      <c r="M17" s="10">
        <f t="shared" si="5"/>
        <v>7.311377646699168</v>
      </c>
      <c r="N17" s="10">
        <f t="shared" si="5"/>
        <v>0</v>
      </c>
      <c r="O17" s="10">
        <f t="shared" si="5"/>
        <v>13.615859222819054</v>
      </c>
      <c r="P17" s="10">
        <f t="shared" si="5"/>
        <v>16.67813770939393</v>
      </c>
      <c r="Q17" s="10">
        <f t="shared" si="5"/>
        <v>20.58165345628275</v>
      </c>
      <c r="R17" s="10">
        <f t="shared" si="5"/>
        <v>21.08040407633186</v>
      </c>
      <c r="S17" s="10">
        <f t="shared" si="5"/>
        <v>0</v>
      </c>
      <c r="T17" s="10">
        <f t="shared" si="5"/>
        <v>12.763838968442494</v>
      </c>
      <c r="U17" s="10">
        <f t="shared" si="5"/>
        <v>10.138355488373925</v>
      </c>
      <c r="V17" s="10">
        <f t="shared" si="5"/>
        <v>9.868299163167817</v>
      </c>
      <c r="W17" s="10">
        <f t="shared" si="5"/>
        <v>2.608017737446641</v>
      </c>
      <c r="X17" s="10">
        <f t="shared" si="5"/>
        <v>3.4329770273034526</v>
      </c>
      <c r="Y17" s="10">
        <f t="shared" si="5"/>
        <v>-1.653575250387967</v>
      </c>
      <c r="Z17" s="10">
        <f t="shared" si="5"/>
        <v>2.434357149814086</v>
      </c>
      <c r="AA17" s="10">
        <f t="shared" si="5"/>
        <v>0</v>
      </c>
      <c r="AB17" s="10">
        <f t="shared" si="5"/>
        <v>31.661477832512315</v>
      </c>
      <c r="AC17" s="10">
        <f t="shared" si="5"/>
        <v>15.411493887789328</v>
      </c>
      <c r="AD17" s="10">
        <f t="shared" si="5"/>
        <v>1.9176513620826994</v>
      </c>
      <c r="AE17" s="44">
        <f t="shared" si="5"/>
        <v>0</v>
      </c>
    </row>
    <row r="18" spans="1:31" ht="12.75">
      <c r="A18" s="43" t="s">
        <v>122</v>
      </c>
      <c r="B18" s="10">
        <f>IF(B148=0,0,(B147-B148)*100/B148)</f>
        <v>15.121491724954062</v>
      </c>
      <c r="C18" s="10">
        <f aca="true" t="shared" si="6" ref="C18:AE18">IF(C148=0,0,(C147-C148)*100/C148)</f>
        <v>17.742625053441643</v>
      </c>
      <c r="D18" s="10">
        <f t="shared" si="6"/>
        <v>-100</v>
      </c>
      <c r="E18" s="10">
        <f t="shared" si="6"/>
        <v>17.566735143066765</v>
      </c>
      <c r="F18" s="10">
        <f t="shared" si="6"/>
        <v>3.281549576396129</v>
      </c>
      <c r="G18" s="10">
        <f t="shared" si="6"/>
        <v>18.78023883304222</v>
      </c>
      <c r="H18" s="10">
        <f t="shared" si="6"/>
        <v>13.986900981618312</v>
      </c>
      <c r="I18" s="10">
        <f t="shared" si="6"/>
        <v>5.515286046216792</v>
      </c>
      <c r="J18" s="10">
        <f t="shared" si="6"/>
        <v>38.466571254682556</v>
      </c>
      <c r="K18" s="10">
        <f t="shared" si="6"/>
        <v>10.229652965044771</v>
      </c>
      <c r="L18" s="10">
        <f t="shared" si="6"/>
        <v>12.323129040376651</v>
      </c>
      <c r="M18" s="10">
        <f t="shared" si="6"/>
        <v>7.933206308966959</v>
      </c>
      <c r="N18" s="10">
        <f t="shared" si="6"/>
        <v>0</v>
      </c>
      <c r="O18" s="10">
        <f t="shared" si="6"/>
        <v>15.849142037584722</v>
      </c>
      <c r="P18" s="10">
        <f t="shared" si="6"/>
        <v>2.195080840407986</v>
      </c>
      <c r="Q18" s="10">
        <f t="shared" si="6"/>
        <v>6.039878568177826</v>
      </c>
      <c r="R18" s="10">
        <f t="shared" si="6"/>
        <v>40.76602635777315</v>
      </c>
      <c r="S18" s="10">
        <f t="shared" si="6"/>
        <v>0</v>
      </c>
      <c r="T18" s="10">
        <f t="shared" si="6"/>
        <v>81.58982832903554</v>
      </c>
      <c r="U18" s="10">
        <f t="shared" si="6"/>
        <v>23.654064250075976</v>
      </c>
      <c r="V18" s="10">
        <f t="shared" si="6"/>
        <v>17.894780628718713</v>
      </c>
      <c r="W18" s="10">
        <f t="shared" si="6"/>
        <v>-22.634599647488354</v>
      </c>
      <c r="X18" s="10">
        <f t="shared" si="6"/>
        <v>-6.558600806322791</v>
      </c>
      <c r="Y18" s="10">
        <f t="shared" si="6"/>
        <v>-4.0088750601001895</v>
      </c>
      <c r="Z18" s="10">
        <f t="shared" si="6"/>
        <v>9.968831563743253</v>
      </c>
      <c r="AA18" s="10">
        <f t="shared" si="6"/>
        <v>0</v>
      </c>
      <c r="AB18" s="10">
        <f t="shared" si="6"/>
        <v>25.993957331360217</v>
      </c>
      <c r="AC18" s="10">
        <f t="shared" si="6"/>
        <v>-27.583685453215967</v>
      </c>
      <c r="AD18" s="10">
        <f t="shared" si="6"/>
        <v>1.8823077125731442</v>
      </c>
      <c r="AE18" s="44">
        <f t="shared" si="6"/>
        <v>0</v>
      </c>
    </row>
    <row r="19" spans="1:31" ht="12.75">
      <c r="A19" s="43" t="s">
        <v>123</v>
      </c>
      <c r="B19" s="10">
        <f>IF(B150=0,0,(B149-B150)*100/B150)</f>
        <v>8.254051719714967</v>
      </c>
      <c r="C19" s="10">
        <f aca="true" t="shared" si="7" ref="C19:AE19">IF(C150=0,0,(C149-C150)*100/C150)</f>
        <v>12.405107361393055</v>
      </c>
      <c r="D19" s="10">
        <f t="shared" si="7"/>
        <v>31.925673969425027</v>
      </c>
      <c r="E19" s="10">
        <f t="shared" si="7"/>
        <v>16.05356967700018</v>
      </c>
      <c r="F19" s="10">
        <f t="shared" si="7"/>
        <v>13.210226727142116</v>
      </c>
      <c r="G19" s="10">
        <f t="shared" si="7"/>
        <v>12.455670025854722</v>
      </c>
      <c r="H19" s="10">
        <f t="shared" si="7"/>
        <v>12.849032258064517</v>
      </c>
      <c r="I19" s="10">
        <f t="shared" si="7"/>
        <v>14.809374589368227</v>
      </c>
      <c r="J19" s="10">
        <f t="shared" si="7"/>
        <v>13.938307488623119</v>
      </c>
      <c r="K19" s="10">
        <f t="shared" si="7"/>
        <v>10.501639396318092</v>
      </c>
      <c r="L19" s="10">
        <f t="shared" si="7"/>
        <v>12.34600867691835</v>
      </c>
      <c r="M19" s="10">
        <f t="shared" si="7"/>
        <v>3.054034680122427</v>
      </c>
      <c r="N19" s="10">
        <f t="shared" si="7"/>
        <v>0</v>
      </c>
      <c r="O19" s="10">
        <f t="shared" si="7"/>
        <v>13.637590709714589</v>
      </c>
      <c r="P19" s="10">
        <f t="shared" si="7"/>
        <v>10.405700665129165</v>
      </c>
      <c r="Q19" s="10">
        <f t="shared" si="7"/>
        <v>14.014737015012198</v>
      </c>
      <c r="R19" s="10">
        <f t="shared" si="7"/>
        <v>23.280739257837823</v>
      </c>
      <c r="S19" s="10">
        <f t="shared" si="7"/>
        <v>-73.92270736601584</v>
      </c>
      <c r="T19" s="10">
        <f t="shared" si="7"/>
        <v>27.914823298307265</v>
      </c>
      <c r="U19" s="10">
        <f t="shared" si="7"/>
        <v>11.704323529847768</v>
      </c>
      <c r="V19" s="10">
        <f t="shared" si="7"/>
        <v>10.287161623083067</v>
      </c>
      <c r="W19" s="10">
        <f t="shared" si="7"/>
        <v>-2.661125580481752</v>
      </c>
      <c r="X19" s="10">
        <f t="shared" si="7"/>
        <v>5.212896931492534</v>
      </c>
      <c r="Y19" s="10">
        <f t="shared" si="7"/>
        <v>3.185069996708187</v>
      </c>
      <c r="Z19" s="10">
        <f t="shared" si="7"/>
        <v>7.103268768115347</v>
      </c>
      <c r="AA19" s="10">
        <f t="shared" si="7"/>
        <v>0</v>
      </c>
      <c r="AB19" s="10">
        <f t="shared" si="7"/>
        <v>27.57633278286371</v>
      </c>
      <c r="AC19" s="10">
        <f t="shared" si="7"/>
        <v>9.695133348042923</v>
      </c>
      <c r="AD19" s="10">
        <f t="shared" si="7"/>
        <v>0.6254724532656487</v>
      </c>
      <c r="AE19" s="44">
        <f t="shared" si="7"/>
        <v>0</v>
      </c>
    </row>
    <row r="20" spans="1:31" ht="12.75">
      <c r="A20" s="43" t="s">
        <v>124</v>
      </c>
      <c r="B20" s="10">
        <f>IF(B152=0,0,(B151-B152)*100/B152)</f>
        <v>22.536899192452076</v>
      </c>
      <c r="C20" s="10">
        <f aca="true" t="shared" si="8" ref="C20:AE20">IF(C152=0,0,(C151-C152)*100/C152)</f>
        <v>28.00900438248073</v>
      </c>
      <c r="D20" s="10">
        <f t="shared" si="8"/>
        <v>24.16958772994271</v>
      </c>
      <c r="E20" s="10">
        <f t="shared" si="8"/>
        <v>10.871960855003307</v>
      </c>
      <c r="F20" s="10">
        <f t="shared" si="8"/>
        <v>-51.954277503888264</v>
      </c>
      <c r="G20" s="10">
        <f t="shared" si="8"/>
        <v>-8.304340591518258</v>
      </c>
      <c r="H20" s="10">
        <f t="shared" si="8"/>
        <v>-0.29173286583027447</v>
      </c>
      <c r="I20" s="10">
        <f t="shared" si="8"/>
        <v>56.321805799473324</v>
      </c>
      <c r="J20" s="10">
        <f t="shared" si="8"/>
        <v>-26.30141565726884</v>
      </c>
      <c r="K20" s="10">
        <f t="shared" si="8"/>
        <v>8.616848447677178</v>
      </c>
      <c r="L20" s="10">
        <f t="shared" si="8"/>
        <v>5.648716896056948</v>
      </c>
      <c r="M20" s="10">
        <f t="shared" si="8"/>
        <v>40.393403118787255</v>
      </c>
      <c r="N20" s="10">
        <f t="shared" si="8"/>
        <v>1.3873564312211566</v>
      </c>
      <c r="O20" s="10">
        <f t="shared" si="8"/>
        <v>50.51709361013237</v>
      </c>
      <c r="P20" s="10">
        <f t="shared" si="8"/>
        <v>-17.42367833209233</v>
      </c>
      <c r="Q20" s="10">
        <f t="shared" si="8"/>
        <v>12.862411715828832</v>
      </c>
      <c r="R20" s="10">
        <f t="shared" si="8"/>
        <v>54.295167315793655</v>
      </c>
      <c r="S20" s="10">
        <f t="shared" si="8"/>
        <v>-0.5395998842284292</v>
      </c>
      <c r="T20" s="10">
        <f t="shared" si="8"/>
        <v>25.116941677815767</v>
      </c>
      <c r="U20" s="10">
        <f t="shared" si="8"/>
        <v>3.6585644570475853</v>
      </c>
      <c r="V20" s="10">
        <f t="shared" si="8"/>
        <v>-10.014330923156276</v>
      </c>
      <c r="W20" s="10">
        <f t="shared" si="8"/>
        <v>22.104068590166282</v>
      </c>
      <c r="X20" s="10">
        <f t="shared" si="8"/>
        <v>8.191249234704724</v>
      </c>
      <c r="Y20" s="10">
        <f t="shared" si="8"/>
        <v>-26.527922493324965</v>
      </c>
      <c r="Z20" s="10">
        <f t="shared" si="8"/>
        <v>0.22503916820965675</v>
      </c>
      <c r="AA20" s="10">
        <f t="shared" si="8"/>
        <v>3.1988283500864334</v>
      </c>
      <c r="AB20" s="10">
        <f t="shared" si="8"/>
        <v>47841.714765100674</v>
      </c>
      <c r="AC20" s="10">
        <f t="shared" si="8"/>
        <v>-1.2742382271468145</v>
      </c>
      <c r="AD20" s="10">
        <f t="shared" si="8"/>
        <v>0.7811104273775731</v>
      </c>
      <c r="AE20" s="44">
        <f t="shared" si="8"/>
        <v>-3.929209034836514</v>
      </c>
    </row>
    <row r="21" spans="1:31" ht="12.75">
      <c r="A21" s="43" t="s">
        <v>125</v>
      </c>
      <c r="B21" s="10">
        <f>IF(B154=0,0,(B153-B154)*100/B154)</f>
        <v>22.813546386415265</v>
      </c>
      <c r="C21" s="10">
        <f aca="true" t="shared" si="9" ref="C21:AE21">IF(C154=0,0,(C153-C154)*100/C154)</f>
        <v>109.69571280868563</v>
      </c>
      <c r="D21" s="10">
        <f t="shared" si="9"/>
        <v>-100</v>
      </c>
      <c r="E21" s="10">
        <f t="shared" si="9"/>
        <v>12.995211658288943</v>
      </c>
      <c r="F21" s="10">
        <f t="shared" si="9"/>
        <v>0</v>
      </c>
      <c r="G21" s="10">
        <f t="shared" si="9"/>
        <v>47.30792498487598</v>
      </c>
      <c r="H21" s="10">
        <f t="shared" si="9"/>
        <v>92.12478599961956</v>
      </c>
      <c r="I21" s="10">
        <f t="shared" si="9"/>
        <v>8.091013535803826</v>
      </c>
      <c r="J21" s="10">
        <f t="shared" si="9"/>
        <v>0</v>
      </c>
      <c r="K21" s="10">
        <f t="shared" si="9"/>
        <v>40.594511474658866</v>
      </c>
      <c r="L21" s="10">
        <f t="shared" si="9"/>
        <v>66.74145320116466</v>
      </c>
      <c r="M21" s="10">
        <f t="shared" si="9"/>
        <v>-56.990399274795</v>
      </c>
      <c r="N21" s="10">
        <f t="shared" si="9"/>
        <v>0</v>
      </c>
      <c r="O21" s="10">
        <f t="shared" si="9"/>
        <v>2.4822336735037553</v>
      </c>
      <c r="P21" s="10">
        <f t="shared" si="9"/>
        <v>55.174202224322165</v>
      </c>
      <c r="Q21" s="10">
        <f t="shared" si="9"/>
        <v>0</v>
      </c>
      <c r="R21" s="10">
        <f t="shared" si="9"/>
        <v>181.40565106617393</v>
      </c>
      <c r="S21" s="10">
        <f t="shared" si="9"/>
        <v>0</v>
      </c>
      <c r="T21" s="10">
        <f t="shared" si="9"/>
        <v>5.221676112142033</v>
      </c>
      <c r="U21" s="10">
        <f t="shared" si="9"/>
        <v>-23.29512895726579</v>
      </c>
      <c r="V21" s="10">
        <f t="shared" si="9"/>
        <v>40.569704198718966</v>
      </c>
      <c r="W21" s="10">
        <f t="shared" si="9"/>
        <v>35.866561190455826</v>
      </c>
      <c r="X21" s="10">
        <f t="shared" si="9"/>
        <v>-5.824672505809351</v>
      </c>
      <c r="Y21" s="10">
        <f t="shared" si="9"/>
        <v>14.88</v>
      </c>
      <c r="Z21" s="10">
        <f t="shared" si="9"/>
        <v>20.12035843004993</v>
      </c>
      <c r="AA21" s="10">
        <f t="shared" si="9"/>
        <v>-100</v>
      </c>
      <c r="AB21" s="10">
        <f t="shared" si="9"/>
        <v>0</v>
      </c>
      <c r="AC21" s="10">
        <f t="shared" si="9"/>
        <v>0</v>
      </c>
      <c r="AD21" s="10">
        <f t="shared" si="9"/>
        <v>-15.23786877586437</v>
      </c>
      <c r="AE21" s="44">
        <f t="shared" si="9"/>
        <v>0</v>
      </c>
    </row>
    <row r="22" spans="1:31" ht="12.75">
      <c r="A22" s="43" t="s">
        <v>126</v>
      </c>
      <c r="B22" s="10">
        <f>IF((B130+B131)=0,0,B129*100/(B130+B131))</f>
        <v>92.48472741013896</v>
      </c>
      <c r="C22" s="10">
        <f aca="true" t="shared" si="10" ref="C22:AE22">IF((C130+C131)=0,0,C129*100/(C130+C131))</f>
        <v>94.88258718121395</v>
      </c>
      <c r="D22" s="10">
        <f t="shared" si="10"/>
        <v>105.78689237290438</v>
      </c>
      <c r="E22" s="10">
        <f t="shared" si="10"/>
        <v>110.64765093797442</v>
      </c>
      <c r="F22" s="10">
        <f t="shared" si="10"/>
        <v>95.75221765366909</v>
      </c>
      <c r="G22" s="10">
        <f t="shared" si="10"/>
        <v>97.97418433503562</v>
      </c>
      <c r="H22" s="10">
        <f t="shared" si="10"/>
        <v>109.83547752527306</v>
      </c>
      <c r="I22" s="10">
        <f t="shared" si="10"/>
        <v>94.11180163469773</v>
      </c>
      <c r="J22" s="10">
        <f t="shared" si="10"/>
        <v>99.17111428466312</v>
      </c>
      <c r="K22" s="10">
        <f t="shared" si="10"/>
        <v>97.032473393586</v>
      </c>
      <c r="L22" s="10">
        <f t="shared" si="10"/>
        <v>100.34814194133607</v>
      </c>
      <c r="M22" s="10">
        <f t="shared" si="10"/>
        <v>99.53431171960167</v>
      </c>
      <c r="N22" s="10">
        <f t="shared" si="10"/>
        <v>100.00060627923402</v>
      </c>
      <c r="O22" s="10">
        <f t="shared" si="10"/>
        <v>90.55880124837823</v>
      </c>
      <c r="P22" s="10">
        <f t="shared" si="10"/>
        <v>103.4331058807463</v>
      </c>
      <c r="Q22" s="10">
        <f t="shared" si="10"/>
        <v>98.45243659374535</v>
      </c>
      <c r="R22" s="10">
        <f t="shared" si="10"/>
        <v>93.06429644628419</v>
      </c>
      <c r="S22" s="10">
        <f t="shared" si="10"/>
        <v>100.06478930701381</v>
      </c>
      <c r="T22" s="10">
        <f t="shared" si="10"/>
        <v>87.1774310569935</v>
      </c>
      <c r="U22" s="10">
        <f t="shared" si="10"/>
        <v>98.83105936217018</v>
      </c>
      <c r="V22" s="10">
        <f t="shared" si="10"/>
        <v>99.95177932771523</v>
      </c>
      <c r="W22" s="10">
        <f t="shared" si="10"/>
        <v>102.22474367562585</v>
      </c>
      <c r="X22" s="10">
        <f t="shared" si="10"/>
        <v>98.75501161895737</v>
      </c>
      <c r="Y22" s="10">
        <f t="shared" si="10"/>
        <v>92.63602734872447</v>
      </c>
      <c r="Z22" s="10">
        <f t="shared" si="10"/>
        <v>93.91774075573089</v>
      </c>
      <c r="AA22" s="10">
        <f t="shared" si="10"/>
        <v>99.99928864234964</v>
      </c>
      <c r="AB22" s="10">
        <f t="shared" si="10"/>
        <v>99.69511727554706</v>
      </c>
      <c r="AC22" s="10">
        <f t="shared" si="10"/>
        <v>107.85640754826069</v>
      </c>
      <c r="AD22" s="10">
        <f t="shared" si="10"/>
        <v>92.00154871526553</v>
      </c>
      <c r="AE22" s="44">
        <f t="shared" si="10"/>
        <v>100</v>
      </c>
    </row>
    <row r="23" spans="1:31" ht="12.75">
      <c r="A23" s="36" t="s">
        <v>127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4"/>
    </row>
    <row r="24" spans="1:31" ht="12.75">
      <c r="A24" s="41" t="s">
        <v>128</v>
      </c>
      <c r="B24" s="9">
        <f>IF(B155=0,0,(B7-B155)*100/B155)</f>
        <v>10.028735534070545</v>
      </c>
      <c r="C24" s="9">
        <f aca="true" t="shared" si="11" ref="C24:AE24">IF(C155=0,0,(C7-C155)*100/C155)</f>
        <v>12.410083276879634</v>
      </c>
      <c r="D24" s="9">
        <f t="shared" si="11"/>
        <v>3.8358510790493363</v>
      </c>
      <c r="E24" s="9">
        <f t="shared" si="11"/>
        <v>11.46109447883379</v>
      </c>
      <c r="F24" s="9">
        <f t="shared" si="11"/>
        <v>11.085361402605589</v>
      </c>
      <c r="G24" s="9">
        <f t="shared" si="11"/>
        <v>3.2356541058989725</v>
      </c>
      <c r="H24" s="9">
        <f t="shared" si="11"/>
        <v>-9.16961592274398</v>
      </c>
      <c r="I24" s="9">
        <f t="shared" si="11"/>
        <v>15.80767603047845</v>
      </c>
      <c r="J24" s="9">
        <f t="shared" si="11"/>
        <v>7.0560544836921775</v>
      </c>
      <c r="K24" s="9">
        <f t="shared" si="11"/>
        <v>5.755239763706987</v>
      </c>
      <c r="L24" s="9">
        <f t="shared" si="11"/>
        <v>8.06212697165164</v>
      </c>
      <c r="M24" s="9">
        <f t="shared" si="11"/>
        <v>-0.26712835403000573</v>
      </c>
      <c r="N24" s="9">
        <f t="shared" si="11"/>
        <v>-16.004071879485796</v>
      </c>
      <c r="O24" s="9">
        <f t="shared" si="11"/>
        <v>17.751174857986495</v>
      </c>
      <c r="P24" s="9">
        <f t="shared" si="11"/>
        <v>8.596945839715682</v>
      </c>
      <c r="Q24" s="9">
        <f t="shared" si="11"/>
        <v>12.876560227090522</v>
      </c>
      <c r="R24" s="9">
        <f t="shared" si="11"/>
        <v>25.746856015146527</v>
      </c>
      <c r="S24" s="9">
        <f t="shared" si="11"/>
        <v>-1.6649671973858982</v>
      </c>
      <c r="T24" s="9">
        <f t="shared" si="11"/>
        <v>34.83470212674461</v>
      </c>
      <c r="U24" s="9">
        <f t="shared" si="11"/>
        <v>2.1842853094054493</v>
      </c>
      <c r="V24" s="9">
        <f t="shared" si="11"/>
        <v>7.894179177004468</v>
      </c>
      <c r="W24" s="9">
        <f t="shared" si="11"/>
        <v>1.8746747363545218</v>
      </c>
      <c r="X24" s="9">
        <f t="shared" si="11"/>
        <v>0.04896566808752081</v>
      </c>
      <c r="Y24" s="9">
        <f t="shared" si="11"/>
        <v>0.43621860060927414</v>
      </c>
      <c r="Z24" s="9">
        <f t="shared" si="11"/>
        <v>3.812608125091043</v>
      </c>
      <c r="AA24" s="9">
        <f t="shared" si="11"/>
        <v>-8.441703505613814</v>
      </c>
      <c r="AB24" s="9">
        <f t="shared" si="11"/>
        <v>38.04563607832487</v>
      </c>
      <c r="AC24" s="9">
        <f t="shared" si="11"/>
        <v>-5.160770303073983</v>
      </c>
      <c r="AD24" s="9">
        <f t="shared" si="11"/>
        <v>2.323482402895599</v>
      </c>
      <c r="AE24" s="42">
        <f t="shared" si="11"/>
        <v>2.584429202973575</v>
      </c>
    </row>
    <row r="25" spans="1:31" ht="12.75">
      <c r="A25" s="43" t="s">
        <v>129</v>
      </c>
      <c r="B25" s="10">
        <f>IF(B157=0,0,(B156-B157)*100/B157)</f>
        <v>9.671558354668377</v>
      </c>
      <c r="C25" s="10">
        <f aca="true" t="shared" si="12" ref="C25:AE25">IF(C157=0,0,(C156-C157)*100/C157)</f>
        <v>12.329738375771939</v>
      </c>
      <c r="D25" s="10">
        <f t="shared" si="12"/>
        <v>16.59062092550966</v>
      </c>
      <c r="E25" s="10">
        <f t="shared" si="12"/>
        <v>16.1690953610673</v>
      </c>
      <c r="F25" s="10">
        <f t="shared" si="12"/>
        <v>13.598508309246967</v>
      </c>
      <c r="G25" s="10">
        <f t="shared" si="12"/>
        <v>6.385612406003743</v>
      </c>
      <c r="H25" s="10">
        <f t="shared" si="12"/>
        <v>-4.319294580143228</v>
      </c>
      <c r="I25" s="10">
        <f t="shared" si="12"/>
        <v>4.127917786513975</v>
      </c>
      <c r="J25" s="10">
        <f t="shared" si="12"/>
        <v>7.5580636967600725</v>
      </c>
      <c r="K25" s="10">
        <f t="shared" si="12"/>
        <v>7.254168793468995</v>
      </c>
      <c r="L25" s="10">
        <f t="shared" si="12"/>
        <v>12.153847299972833</v>
      </c>
      <c r="M25" s="10">
        <f t="shared" si="12"/>
        <v>8.829540402116258</v>
      </c>
      <c r="N25" s="10">
        <f t="shared" si="12"/>
        <v>-17.251394520809203</v>
      </c>
      <c r="O25" s="10">
        <f t="shared" si="12"/>
        <v>10.379740095131432</v>
      </c>
      <c r="P25" s="10">
        <f t="shared" si="12"/>
        <v>20.65298355605669</v>
      </c>
      <c r="Q25" s="10">
        <f t="shared" si="12"/>
        <v>8.639543126560538</v>
      </c>
      <c r="R25" s="10">
        <f t="shared" si="12"/>
        <v>33.46163777392497</v>
      </c>
      <c r="S25" s="10">
        <f t="shared" si="12"/>
        <v>-0.34239941094417253</v>
      </c>
      <c r="T25" s="10">
        <f t="shared" si="12"/>
        <v>7.948605207494829</v>
      </c>
      <c r="U25" s="10">
        <f t="shared" si="12"/>
        <v>8.718277174430302</v>
      </c>
      <c r="V25" s="10">
        <f t="shared" si="12"/>
        <v>4.90846642527918</v>
      </c>
      <c r="W25" s="10">
        <f t="shared" si="12"/>
        <v>12.973200561117629</v>
      </c>
      <c r="X25" s="10">
        <f t="shared" si="12"/>
        <v>11.913239567553191</v>
      </c>
      <c r="Y25" s="10">
        <f t="shared" si="12"/>
        <v>3.803641510431399</v>
      </c>
      <c r="Z25" s="10">
        <f t="shared" si="12"/>
        <v>9.445411028938764</v>
      </c>
      <c r="AA25" s="10">
        <f t="shared" si="12"/>
        <v>-8.126317019259336</v>
      </c>
      <c r="AB25" s="10">
        <f t="shared" si="12"/>
        <v>4.696754225121588</v>
      </c>
      <c r="AC25" s="10">
        <f t="shared" si="12"/>
        <v>17.67481151538761</v>
      </c>
      <c r="AD25" s="10">
        <f t="shared" si="12"/>
        <v>9.594719470572889</v>
      </c>
      <c r="AE25" s="44">
        <f t="shared" si="12"/>
        <v>-4.926177045303235</v>
      </c>
    </row>
    <row r="26" spans="1:31" ht="25.5">
      <c r="A26" s="43" t="s">
        <v>130</v>
      </c>
      <c r="B26" s="10">
        <f>IF(B156=0,0,B158*100/B156)</f>
        <v>3.5838668206535362</v>
      </c>
      <c r="C26" s="10">
        <f aca="true" t="shared" si="13" ref="C26:AE26">IF(C156=0,0,C158*100/C156)</f>
        <v>2.378532448478699</v>
      </c>
      <c r="D26" s="10">
        <f t="shared" si="13"/>
        <v>4.0476590538336055</v>
      </c>
      <c r="E26" s="10">
        <f t="shared" si="13"/>
        <v>4.338264307560035</v>
      </c>
      <c r="F26" s="10">
        <f t="shared" si="13"/>
        <v>3.8848867442546906</v>
      </c>
      <c r="G26" s="10">
        <f t="shared" si="13"/>
        <v>3.840184260923173</v>
      </c>
      <c r="H26" s="10">
        <f t="shared" si="13"/>
        <v>2.949345246791815</v>
      </c>
      <c r="I26" s="10">
        <f t="shared" si="13"/>
        <v>3.830588317600908</v>
      </c>
      <c r="J26" s="10">
        <f t="shared" si="13"/>
        <v>4.351031463921338</v>
      </c>
      <c r="K26" s="10">
        <f t="shared" si="13"/>
        <v>2.9881629235129465</v>
      </c>
      <c r="L26" s="10">
        <f t="shared" si="13"/>
        <v>3.860713463414273</v>
      </c>
      <c r="M26" s="10">
        <f t="shared" si="13"/>
        <v>2.5221341817896894</v>
      </c>
      <c r="N26" s="10">
        <f t="shared" si="13"/>
        <v>2.8455741925904636</v>
      </c>
      <c r="O26" s="10">
        <f t="shared" si="13"/>
        <v>2.9000150654755057</v>
      </c>
      <c r="P26" s="10">
        <f t="shared" si="13"/>
        <v>4.634447829280736</v>
      </c>
      <c r="Q26" s="10">
        <f t="shared" si="13"/>
        <v>3.1544014079321108</v>
      </c>
      <c r="R26" s="10">
        <f t="shared" si="13"/>
        <v>3.647327766685242</v>
      </c>
      <c r="S26" s="10">
        <f t="shared" si="13"/>
        <v>3.1188450791917948</v>
      </c>
      <c r="T26" s="10">
        <f t="shared" si="13"/>
        <v>1.6503992018056197</v>
      </c>
      <c r="U26" s="10">
        <f t="shared" si="13"/>
        <v>3.0474439552167962</v>
      </c>
      <c r="V26" s="10">
        <f t="shared" si="13"/>
        <v>4.3321869340908155</v>
      </c>
      <c r="W26" s="10">
        <f t="shared" si="13"/>
        <v>4.796036477313519</v>
      </c>
      <c r="X26" s="10">
        <f t="shared" si="13"/>
        <v>4.753082483139278</v>
      </c>
      <c r="Y26" s="10">
        <f t="shared" si="13"/>
        <v>2.7908774628520945</v>
      </c>
      <c r="Z26" s="10">
        <f t="shared" si="13"/>
        <v>4.873406963847897</v>
      </c>
      <c r="AA26" s="10">
        <f t="shared" si="13"/>
        <v>1.0147697356659613</v>
      </c>
      <c r="AB26" s="10">
        <f t="shared" si="13"/>
        <v>2.0913154533844187</v>
      </c>
      <c r="AC26" s="10">
        <f t="shared" si="13"/>
        <v>4.105713189157347</v>
      </c>
      <c r="AD26" s="10">
        <f t="shared" si="13"/>
        <v>3.9743380300028375</v>
      </c>
      <c r="AE26" s="44">
        <f t="shared" si="13"/>
        <v>0</v>
      </c>
    </row>
    <row r="27" spans="1:31" ht="12.75">
      <c r="A27" s="43" t="s">
        <v>131</v>
      </c>
      <c r="B27" s="10">
        <f>IF(B160=0,0,(B159-B160)*100/B160)</f>
        <v>11.674774148714384</v>
      </c>
      <c r="C27" s="10">
        <f aca="true" t="shared" si="14" ref="C27:AE27">IF(C160=0,0,(C159-C160)*100/C160)</f>
        <v>26.829268292682926</v>
      </c>
      <c r="D27" s="10">
        <f t="shared" si="14"/>
        <v>-100</v>
      </c>
      <c r="E27" s="10">
        <f t="shared" si="14"/>
        <v>32.11355855564886</v>
      </c>
      <c r="F27" s="10">
        <f t="shared" si="14"/>
        <v>13.776569414789476</v>
      </c>
      <c r="G27" s="10">
        <f t="shared" si="14"/>
        <v>13.991705683247144</v>
      </c>
      <c r="H27" s="10">
        <f t="shared" si="14"/>
        <v>0</v>
      </c>
      <c r="I27" s="10">
        <f t="shared" si="14"/>
        <v>22.783274559043317</v>
      </c>
      <c r="J27" s="10">
        <f t="shared" si="14"/>
        <v>17.972227854003947</v>
      </c>
      <c r="K27" s="10">
        <f t="shared" si="14"/>
        <v>15.86361999025818</v>
      </c>
      <c r="L27" s="10">
        <f t="shared" si="14"/>
        <v>15.602350611632822</v>
      </c>
      <c r="M27" s="10">
        <f t="shared" si="14"/>
        <v>13.5</v>
      </c>
      <c r="N27" s="10">
        <f t="shared" si="14"/>
        <v>0</v>
      </c>
      <c r="O27" s="10">
        <f t="shared" si="14"/>
        <v>13.138826613810103</v>
      </c>
      <c r="P27" s="10">
        <f t="shared" si="14"/>
        <v>13.500014381883165</v>
      </c>
      <c r="Q27" s="10">
        <f t="shared" si="14"/>
        <v>12.333052034354782</v>
      </c>
      <c r="R27" s="10">
        <f t="shared" si="14"/>
        <v>28.809103457830673</v>
      </c>
      <c r="S27" s="10">
        <f t="shared" si="14"/>
        <v>0</v>
      </c>
      <c r="T27" s="10">
        <f t="shared" si="14"/>
        <v>22.66190754449891</v>
      </c>
      <c r="U27" s="10">
        <f t="shared" si="14"/>
        <v>13.500000047428085</v>
      </c>
      <c r="V27" s="10">
        <f t="shared" si="14"/>
        <v>15.972231987605742</v>
      </c>
      <c r="W27" s="10">
        <f t="shared" si="14"/>
        <v>12.284885894946317</v>
      </c>
      <c r="X27" s="10">
        <f t="shared" si="14"/>
        <v>5.223958333333333</v>
      </c>
      <c r="Y27" s="10">
        <f t="shared" si="14"/>
        <v>12.36197372903187</v>
      </c>
      <c r="Z27" s="10">
        <f t="shared" si="14"/>
        <v>8.880361792517473</v>
      </c>
      <c r="AA27" s="10">
        <f t="shared" si="14"/>
        <v>0</v>
      </c>
      <c r="AB27" s="10">
        <f t="shared" si="14"/>
        <v>20.886415571696727</v>
      </c>
      <c r="AC27" s="10">
        <f t="shared" si="14"/>
        <v>-1.4705882352941178</v>
      </c>
      <c r="AD27" s="10">
        <f t="shared" si="14"/>
        <v>17.292034390479987</v>
      </c>
      <c r="AE27" s="44">
        <f t="shared" si="14"/>
        <v>0</v>
      </c>
    </row>
    <row r="28" spans="1:31" ht="12.75">
      <c r="A28" s="43" t="s">
        <v>132</v>
      </c>
      <c r="B28" s="10">
        <f>IF(B162=0,0,(B161-B162)*100/B162)</f>
        <v>5.350545789778317</v>
      </c>
      <c r="C28" s="10">
        <f aca="true" t="shared" si="15" ref="C28:AE28">IF(C162=0,0,(C161-C162)*100/C162)</f>
        <v>12.67605633802817</v>
      </c>
      <c r="D28" s="10">
        <f t="shared" si="15"/>
        <v>-100</v>
      </c>
      <c r="E28" s="10">
        <f t="shared" si="15"/>
        <v>8.118081180811808</v>
      </c>
      <c r="F28" s="10">
        <f t="shared" si="15"/>
        <v>16.867469879518072</v>
      </c>
      <c r="G28" s="10">
        <f t="shared" si="15"/>
        <v>14.586913247216756</v>
      </c>
      <c r="H28" s="10">
        <f t="shared" si="15"/>
        <v>12.666666666666666</v>
      </c>
      <c r="I28" s="10">
        <f t="shared" si="15"/>
        <v>0</v>
      </c>
      <c r="J28" s="10">
        <f t="shared" si="15"/>
        <v>30.899582948330544</v>
      </c>
      <c r="K28" s="10">
        <f t="shared" si="15"/>
        <v>2.3667929595702843</v>
      </c>
      <c r="L28" s="10">
        <f t="shared" si="15"/>
        <v>17.846</v>
      </c>
      <c r="M28" s="10">
        <f t="shared" si="15"/>
        <v>34.69629048213114</v>
      </c>
      <c r="N28" s="10">
        <f t="shared" si="15"/>
        <v>0</v>
      </c>
      <c r="O28" s="10">
        <f t="shared" si="15"/>
        <v>0.4866351646801608</v>
      </c>
      <c r="P28" s="10">
        <f t="shared" si="15"/>
        <v>0</v>
      </c>
      <c r="Q28" s="10">
        <f t="shared" si="15"/>
        <v>-23.954372623574145</v>
      </c>
      <c r="R28" s="10">
        <f t="shared" si="15"/>
        <v>-100</v>
      </c>
      <c r="S28" s="10">
        <f t="shared" si="15"/>
        <v>0</v>
      </c>
      <c r="T28" s="10">
        <f t="shared" si="15"/>
        <v>-2.2222222222222223</v>
      </c>
      <c r="U28" s="10">
        <f t="shared" si="15"/>
        <v>7.934419280218879</v>
      </c>
      <c r="V28" s="10">
        <f t="shared" si="15"/>
        <v>26</v>
      </c>
      <c r="W28" s="10">
        <f t="shared" si="15"/>
        <v>-100</v>
      </c>
      <c r="X28" s="10">
        <f t="shared" si="15"/>
        <v>-49.992707573705594</v>
      </c>
      <c r="Y28" s="10">
        <f t="shared" si="15"/>
        <v>7</v>
      </c>
      <c r="Z28" s="10">
        <f t="shared" si="15"/>
        <v>0</v>
      </c>
      <c r="AA28" s="10">
        <f t="shared" si="15"/>
        <v>0</v>
      </c>
      <c r="AB28" s="10">
        <f t="shared" si="15"/>
        <v>0</v>
      </c>
      <c r="AC28" s="10">
        <f t="shared" si="15"/>
        <v>0</v>
      </c>
      <c r="AD28" s="10">
        <f t="shared" si="15"/>
        <v>51.204111600587375</v>
      </c>
      <c r="AE28" s="44">
        <f t="shared" si="15"/>
        <v>0</v>
      </c>
    </row>
    <row r="29" spans="1:31" ht="25.5">
      <c r="A29" s="43" t="s">
        <v>133</v>
      </c>
      <c r="B29" s="10">
        <f>IF((B7-B139-B164)=0,0,B156*100/(B7-B139-B164))</f>
        <v>35.469575004216</v>
      </c>
      <c r="C29" s="10">
        <f aca="true" t="shared" si="16" ref="C29:AE29">IF((C7-C139-C164)=0,0,C156*100/(C7-C139-C164))</f>
        <v>39.31851713411314</v>
      </c>
      <c r="D29" s="10">
        <f t="shared" si="16"/>
        <v>42.82161618419582</v>
      </c>
      <c r="E29" s="10">
        <f t="shared" si="16"/>
        <v>43.56392333158202</v>
      </c>
      <c r="F29" s="10">
        <f t="shared" si="16"/>
        <v>33.082336125342565</v>
      </c>
      <c r="G29" s="10">
        <f t="shared" si="16"/>
        <v>34.514142227819555</v>
      </c>
      <c r="H29" s="10">
        <f t="shared" si="16"/>
        <v>30.96890708589785</v>
      </c>
      <c r="I29" s="10">
        <f t="shared" si="16"/>
        <v>33.237841238796314</v>
      </c>
      <c r="J29" s="10">
        <f t="shared" si="16"/>
        <v>27.6427248008405</v>
      </c>
      <c r="K29" s="10">
        <f t="shared" si="16"/>
        <v>31.904694968439685</v>
      </c>
      <c r="L29" s="10">
        <f t="shared" si="16"/>
        <v>32.893108172642876</v>
      </c>
      <c r="M29" s="10">
        <f t="shared" si="16"/>
        <v>31.11606900788503</v>
      </c>
      <c r="N29" s="10">
        <f t="shared" si="16"/>
        <v>33.02531288621552</v>
      </c>
      <c r="O29" s="10">
        <f t="shared" si="16"/>
        <v>43.601846247470874</v>
      </c>
      <c r="P29" s="10">
        <f t="shared" si="16"/>
        <v>33.56446958911154</v>
      </c>
      <c r="Q29" s="10">
        <f t="shared" si="16"/>
        <v>36.07891286379028</v>
      </c>
      <c r="R29" s="10">
        <f t="shared" si="16"/>
        <v>41.29627997802006</v>
      </c>
      <c r="S29" s="10">
        <f t="shared" si="16"/>
        <v>50.098756414277496</v>
      </c>
      <c r="T29" s="10">
        <f t="shared" si="16"/>
        <v>29.313211401887344</v>
      </c>
      <c r="U29" s="10">
        <f t="shared" si="16"/>
        <v>38.645565536676536</v>
      </c>
      <c r="V29" s="10">
        <f t="shared" si="16"/>
        <v>29.226901225193217</v>
      </c>
      <c r="W29" s="10">
        <f t="shared" si="16"/>
        <v>30.30249709059205</v>
      </c>
      <c r="X29" s="10">
        <f t="shared" si="16"/>
        <v>34.12208959865098</v>
      </c>
      <c r="Y29" s="10">
        <f t="shared" si="16"/>
        <v>38.242781509822535</v>
      </c>
      <c r="Z29" s="10">
        <f t="shared" si="16"/>
        <v>32.72551922864833</v>
      </c>
      <c r="AA29" s="10">
        <f t="shared" si="16"/>
        <v>54.61922339431716</v>
      </c>
      <c r="AB29" s="10">
        <f t="shared" si="16"/>
        <v>39.56093800727122</v>
      </c>
      <c r="AC29" s="10">
        <f t="shared" si="16"/>
        <v>32.5542878976524</v>
      </c>
      <c r="AD29" s="10">
        <f t="shared" si="16"/>
        <v>37.58052372577327</v>
      </c>
      <c r="AE29" s="44">
        <f t="shared" si="16"/>
        <v>18.018084838392987</v>
      </c>
    </row>
    <row r="30" spans="1:31" ht="25.5">
      <c r="A30" s="43" t="s">
        <v>134</v>
      </c>
      <c r="B30" s="10">
        <f>IF((B7-B139-B164)=0,0,B165*100/(B7-B139-B164))</f>
        <v>11.765452746021118</v>
      </c>
      <c r="C30" s="10">
        <f aca="true" t="shared" si="17" ref="C30:AE30">IF((C7-C139-C164)=0,0,C165*100/(C7-C139-C164))</f>
        <v>0.24428847919807786</v>
      </c>
      <c r="D30" s="10">
        <f t="shared" si="17"/>
        <v>0</v>
      </c>
      <c r="E30" s="10">
        <f t="shared" si="17"/>
        <v>0</v>
      </c>
      <c r="F30" s="10">
        <f t="shared" si="17"/>
        <v>0</v>
      </c>
      <c r="G30" s="10">
        <f t="shared" si="17"/>
        <v>0.9723759394899801</v>
      </c>
      <c r="H30" s="10">
        <f t="shared" si="17"/>
        <v>0</v>
      </c>
      <c r="I30" s="10">
        <f t="shared" si="17"/>
        <v>3.104765986979637</v>
      </c>
      <c r="J30" s="10">
        <f t="shared" si="17"/>
        <v>0.8365063184529533</v>
      </c>
      <c r="K30" s="10">
        <f t="shared" si="17"/>
        <v>1.5533578222459896</v>
      </c>
      <c r="L30" s="10">
        <f t="shared" si="17"/>
        <v>0.8327522959146614</v>
      </c>
      <c r="M30" s="10">
        <f t="shared" si="17"/>
        <v>0.6255103303474725</v>
      </c>
      <c r="N30" s="10">
        <f t="shared" si="17"/>
        <v>0</v>
      </c>
      <c r="O30" s="10">
        <f t="shared" si="17"/>
        <v>6.857953314561189</v>
      </c>
      <c r="P30" s="10">
        <f t="shared" si="17"/>
        <v>10.171746460002117</v>
      </c>
      <c r="Q30" s="10">
        <f t="shared" si="17"/>
        <v>1.449605661566232</v>
      </c>
      <c r="R30" s="10">
        <f t="shared" si="17"/>
        <v>0</v>
      </c>
      <c r="S30" s="10">
        <f t="shared" si="17"/>
        <v>0.7692320488186966</v>
      </c>
      <c r="T30" s="10">
        <f t="shared" si="17"/>
        <v>0</v>
      </c>
      <c r="U30" s="10">
        <f t="shared" si="17"/>
        <v>1.7162442800385211</v>
      </c>
      <c r="V30" s="10">
        <f t="shared" si="17"/>
        <v>5.09278394402371</v>
      </c>
      <c r="W30" s="10">
        <f t="shared" si="17"/>
        <v>11.671297915333744</v>
      </c>
      <c r="X30" s="10">
        <f t="shared" si="17"/>
        <v>6.7248498493489866</v>
      </c>
      <c r="Y30" s="10">
        <f t="shared" si="17"/>
        <v>6.92968101347558</v>
      </c>
      <c r="Z30" s="10">
        <f t="shared" si="17"/>
        <v>3.368188257936499</v>
      </c>
      <c r="AA30" s="10">
        <f t="shared" si="17"/>
        <v>10.442955040151821</v>
      </c>
      <c r="AB30" s="10">
        <f t="shared" si="17"/>
        <v>2.510452244235362</v>
      </c>
      <c r="AC30" s="10">
        <f t="shared" si="17"/>
        <v>0</v>
      </c>
      <c r="AD30" s="10">
        <f t="shared" si="17"/>
        <v>2.3646610672575834</v>
      </c>
      <c r="AE30" s="44">
        <f t="shared" si="17"/>
        <v>0.9489587540581509</v>
      </c>
    </row>
    <row r="31" spans="1:31" ht="12.75">
      <c r="A31" s="43" t="s">
        <v>135</v>
      </c>
      <c r="B31" s="10">
        <f>IF(B130=0,0,B139*100/B130)</f>
        <v>5.287700234775379</v>
      </c>
      <c r="C31" s="10">
        <f aca="true" t="shared" si="18" ref="C31:AE31">IF(C130=0,0,C139*100/C130)</f>
        <v>1.583293091300596</v>
      </c>
      <c r="D31" s="10">
        <f t="shared" si="18"/>
        <v>0</v>
      </c>
      <c r="E31" s="10">
        <f t="shared" si="18"/>
        <v>0.7209880088268732</v>
      </c>
      <c r="F31" s="10">
        <f t="shared" si="18"/>
        <v>2.9455094836329736</v>
      </c>
      <c r="G31" s="10">
        <f t="shared" si="18"/>
        <v>3.1017682794013854</v>
      </c>
      <c r="H31" s="10">
        <f t="shared" si="18"/>
        <v>0</v>
      </c>
      <c r="I31" s="10">
        <f t="shared" si="18"/>
        <v>4.576751282805198</v>
      </c>
      <c r="J31" s="10">
        <f t="shared" si="18"/>
        <v>2.434214343458148</v>
      </c>
      <c r="K31" s="10">
        <f t="shared" si="18"/>
        <v>0</v>
      </c>
      <c r="L31" s="10">
        <f t="shared" si="18"/>
        <v>0.8513899043818832</v>
      </c>
      <c r="M31" s="10">
        <f t="shared" si="18"/>
        <v>2.2817424840102536</v>
      </c>
      <c r="N31" s="10">
        <f t="shared" si="18"/>
        <v>36.29402756508423</v>
      </c>
      <c r="O31" s="10">
        <f t="shared" si="18"/>
        <v>6.933042390393841</v>
      </c>
      <c r="P31" s="10">
        <f t="shared" si="18"/>
        <v>0.16232391065649104</v>
      </c>
      <c r="Q31" s="10">
        <f t="shared" si="18"/>
        <v>0.7208583618059772</v>
      </c>
      <c r="R31" s="10">
        <f t="shared" si="18"/>
        <v>5.818341393382168</v>
      </c>
      <c r="S31" s="10">
        <f t="shared" si="18"/>
        <v>3.6214866028968613</v>
      </c>
      <c r="T31" s="10">
        <f t="shared" si="18"/>
        <v>4.8570795991986815</v>
      </c>
      <c r="U31" s="10">
        <f t="shared" si="18"/>
        <v>1.4887953742966111</v>
      </c>
      <c r="V31" s="10">
        <f t="shared" si="18"/>
        <v>0</v>
      </c>
      <c r="W31" s="10">
        <f t="shared" si="18"/>
        <v>2.926931115459395</v>
      </c>
      <c r="X31" s="10">
        <f t="shared" si="18"/>
        <v>2.954841985496721</v>
      </c>
      <c r="Y31" s="10">
        <f t="shared" si="18"/>
        <v>7.750820929146317</v>
      </c>
      <c r="Z31" s="10">
        <f t="shared" si="18"/>
        <v>5.1071181406250785</v>
      </c>
      <c r="AA31" s="10">
        <f t="shared" si="18"/>
        <v>48.87549269649896</v>
      </c>
      <c r="AB31" s="10">
        <f t="shared" si="18"/>
        <v>0</v>
      </c>
      <c r="AC31" s="10">
        <f t="shared" si="18"/>
        <v>7.789326953197531</v>
      </c>
      <c r="AD31" s="10">
        <f t="shared" si="18"/>
        <v>2.3635271474630084</v>
      </c>
      <c r="AE31" s="44">
        <f t="shared" si="18"/>
        <v>0</v>
      </c>
    </row>
    <row r="32" spans="1:31" ht="12.75">
      <c r="A32" s="43" t="s">
        <v>136</v>
      </c>
      <c r="B32" s="10">
        <v>9</v>
      </c>
      <c r="C32" s="10">
        <v>19</v>
      </c>
      <c r="D32" s="10">
        <v>0</v>
      </c>
      <c r="E32" s="10">
        <v>10</v>
      </c>
      <c r="F32" s="10">
        <v>10</v>
      </c>
      <c r="G32" s="10">
        <v>7</v>
      </c>
      <c r="H32" s="10">
        <v>0</v>
      </c>
      <c r="I32" s="10">
        <v>0</v>
      </c>
      <c r="J32" s="10">
        <v>7</v>
      </c>
      <c r="K32" s="10">
        <v>7</v>
      </c>
      <c r="L32" s="10">
        <v>6</v>
      </c>
      <c r="M32" s="10">
        <v>0</v>
      </c>
      <c r="N32" s="10">
        <v>0</v>
      </c>
      <c r="O32" s="10">
        <v>8</v>
      </c>
      <c r="P32" s="10">
        <v>7</v>
      </c>
      <c r="Q32" s="10">
        <v>11</v>
      </c>
      <c r="R32" s="10">
        <v>0</v>
      </c>
      <c r="S32" s="10">
        <v>0</v>
      </c>
      <c r="T32" s="10">
        <v>24</v>
      </c>
      <c r="U32" s="10">
        <v>10</v>
      </c>
      <c r="V32" s="10">
        <v>8</v>
      </c>
      <c r="W32" s="10">
        <v>7</v>
      </c>
      <c r="X32" s="10">
        <v>0</v>
      </c>
      <c r="Y32" s="10">
        <v>13</v>
      </c>
      <c r="Z32" s="10">
        <v>9</v>
      </c>
      <c r="AA32" s="10">
        <v>0</v>
      </c>
      <c r="AB32" s="10">
        <v>0</v>
      </c>
      <c r="AC32" s="10">
        <v>0</v>
      </c>
      <c r="AD32" s="10">
        <v>11</v>
      </c>
      <c r="AE32" s="44">
        <v>0</v>
      </c>
    </row>
    <row r="33" spans="1:31" ht="12.75">
      <c r="A33" s="43" t="s">
        <v>137</v>
      </c>
      <c r="B33" s="10">
        <v>18</v>
      </c>
      <c r="C33" s="10">
        <v>32</v>
      </c>
      <c r="D33" s="10">
        <v>0</v>
      </c>
      <c r="E33" s="10">
        <v>15</v>
      </c>
      <c r="F33" s="10">
        <v>10</v>
      </c>
      <c r="G33" s="10">
        <v>17</v>
      </c>
      <c r="H33" s="10">
        <v>0</v>
      </c>
      <c r="I33" s="10">
        <v>0</v>
      </c>
      <c r="J33" s="10">
        <v>15</v>
      </c>
      <c r="K33" s="10">
        <v>17</v>
      </c>
      <c r="L33" s="10">
        <v>20</v>
      </c>
      <c r="M33" s="10">
        <v>0</v>
      </c>
      <c r="N33" s="10">
        <v>0</v>
      </c>
      <c r="O33" s="10">
        <v>9</v>
      </c>
      <c r="P33" s="10">
        <v>27</v>
      </c>
      <c r="Q33" s="10">
        <v>14</v>
      </c>
      <c r="R33" s="10">
        <v>0</v>
      </c>
      <c r="S33" s="10">
        <v>0</v>
      </c>
      <c r="T33" s="10">
        <v>0</v>
      </c>
      <c r="U33" s="10">
        <v>34</v>
      </c>
      <c r="V33" s="10">
        <v>12</v>
      </c>
      <c r="W33" s="10">
        <v>6</v>
      </c>
      <c r="X33" s="10">
        <v>0</v>
      </c>
      <c r="Y33" s="10">
        <v>35</v>
      </c>
      <c r="Z33" s="10">
        <v>16</v>
      </c>
      <c r="AA33" s="10">
        <v>0</v>
      </c>
      <c r="AB33" s="10">
        <v>0</v>
      </c>
      <c r="AC33" s="10">
        <v>0</v>
      </c>
      <c r="AD33" s="10">
        <v>15</v>
      </c>
      <c r="AE33" s="44">
        <v>0</v>
      </c>
    </row>
    <row r="34" spans="1:31" ht="25.5">
      <c r="A34" s="34" t="s">
        <v>138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39"/>
    </row>
    <row r="35" spans="1:31" ht="12.75">
      <c r="A35" s="36" t="s">
        <v>139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40"/>
    </row>
    <row r="36" spans="1:31" ht="12.75">
      <c r="A36" s="41" t="s">
        <v>140</v>
      </c>
      <c r="B36" s="11">
        <v>5926610002</v>
      </c>
      <c r="C36" s="11">
        <v>87175441</v>
      </c>
      <c r="D36" s="11">
        <v>56616000</v>
      </c>
      <c r="E36" s="11">
        <v>25023288</v>
      </c>
      <c r="F36" s="11">
        <v>197936803</v>
      </c>
      <c r="G36" s="11">
        <v>86848463</v>
      </c>
      <c r="H36" s="11">
        <v>45765500</v>
      </c>
      <c r="I36" s="11">
        <v>74942595</v>
      </c>
      <c r="J36" s="11">
        <v>277652314</v>
      </c>
      <c r="K36" s="11">
        <v>189043691</v>
      </c>
      <c r="L36" s="11">
        <v>90346655</v>
      </c>
      <c r="M36" s="11">
        <v>49712040</v>
      </c>
      <c r="N36" s="11">
        <v>11102021</v>
      </c>
      <c r="O36" s="11">
        <v>76078332</v>
      </c>
      <c r="P36" s="11">
        <v>169043235</v>
      </c>
      <c r="Q36" s="11">
        <v>30405878</v>
      </c>
      <c r="R36" s="11">
        <v>58685000</v>
      </c>
      <c r="S36" s="11">
        <v>14938000</v>
      </c>
      <c r="T36" s="11">
        <v>21665150</v>
      </c>
      <c r="U36" s="11">
        <v>48914900</v>
      </c>
      <c r="V36" s="11">
        <v>123860770</v>
      </c>
      <c r="W36" s="11">
        <v>150922033</v>
      </c>
      <c r="X36" s="11">
        <v>65269072</v>
      </c>
      <c r="Y36" s="11">
        <v>46476000</v>
      </c>
      <c r="Z36" s="11">
        <v>71083000</v>
      </c>
      <c r="AA36" s="11">
        <v>1635000</v>
      </c>
      <c r="AB36" s="11">
        <v>16637561</v>
      </c>
      <c r="AC36" s="11">
        <v>8702250</v>
      </c>
      <c r="AD36" s="11">
        <v>40787000</v>
      </c>
      <c r="AE36" s="45">
        <v>0</v>
      </c>
    </row>
    <row r="37" spans="1:31" ht="12.75">
      <c r="A37" s="43" t="s">
        <v>141</v>
      </c>
      <c r="B37" s="12">
        <v>880786732</v>
      </c>
      <c r="C37" s="12">
        <v>9137000</v>
      </c>
      <c r="D37" s="12">
        <v>308000</v>
      </c>
      <c r="E37" s="12">
        <v>5387000</v>
      </c>
      <c r="F37" s="12">
        <v>127472351</v>
      </c>
      <c r="G37" s="12">
        <v>44420493</v>
      </c>
      <c r="H37" s="12">
        <v>5665500</v>
      </c>
      <c r="I37" s="12">
        <v>12941515</v>
      </c>
      <c r="J37" s="12">
        <v>13046470</v>
      </c>
      <c r="K37" s="12">
        <v>95032220</v>
      </c>
      <c r="L37" s="12">
        <v>29362313</v>
      </c>
      <c r="M37" s="12">
        <v>31399750</v>
      </c>
      <c r="N37" s="12">
        <v>10546021</v>
      </c>
      <c r="O37" s="12">
        <v>3946871</v>
      </c>
      <c r="P37" s="12">
        <v>22683088</v>
      </c>
      <c r="Q37" s="12">
        <v>30405878</v>
      </c>
      <c r="R37" s="12">
        <v>125000</v>
      </c>
      <c r="S37" s="12">
        <v>6438000</v>
      </c>
      <c r="T37" s="12">
        <v>685000</v>
      </c>
      <c r="U37" s="12">
        <v>18296350</v>
      </c>
      <c r="V37" s="12">
        <v>74059370</v>
      </c>
      <c r="W37" s="12">
        <v>48125700</v>
      </c>
      <c r="X37" s="12">
        <v>1312800</v>
      </c>
      <c r="Y37" s="12">
        <v>3500000</v>
      </c>
      <c r="Z37" s="12">
        <v>14380000</v>
      </c>
      <c r="AA37" s="12">
        <v>1635000</v>
      </c>
      <c r="AB37" s="12">
        <v>1009000</v>
      </c>
      <c r="AC37" s="12">
        <v>0</v>
      </c>
      <c r="AD37" s="12">
        <v>1061778</v>
      </c>
      <c r="AE37" s="46">
        <v>0</v>
      </c>
    </row>
    <row r="38" spans="1:31" ht="12.75">
      <c r="A38" s="43" t="s">
        <v>142</v>
      </c>
      <c r="B38" s="12">
        <v>3280446588</v>
      </c>
      <c r="C38" s="12">
        <v>69528441</v>
      </c>
      <c r="D38" s="12">
        <v>44308000</v>
      </c>
      <c r="E38" s="12">
        <v>14986288</v>
      </c>
      <c r="F38" s="12">
        <v>69864452</v>
      </c>
      <c r="G38" s="12">
        <v>19480000</v>
      </c>
      <c r="H38" s="12">
        <v>10100000</v>
      </c>
      <c r="I38" s="12">
        <v>62001080</v>
      </c>
      <c r="J38" s="12">
        <v>48470844</v>
      </c>
      <c r="K38" s="12">
        <v>70234223</v>
      </c>
      <c r="L38" s="12">
        <v>50967860</v>
      </c>
      <c r="M38" s="12">
        <v>18312290</v>
      </c>
      <c r="N38" s="12">
        <v>556000</v>
      </c>
      <c r="O38" s="12">
        <v>60856000</v>
      </c>
      <c r="P38" s="12">
        <v>62458857</v>
      </c>
      <c r="Q38" s="12">
        <v>0</v>
      </c>
      <c r="R38" s="12">
        <v>25520000</v>
      </c>
      <c r="S38" s="12">
        <v>0</v>
      </c>
      <c r="T38" s="12">
        <v>20980150</v>
      </c>
      <c r="U38" s="12">
        <v>14368550</v>
      </c>
      <c r="V38" s="12">
        <v>49102400</v>
      </c>
      <c r="W38" s="12">
        <v>91446333</v>
      </c>
      <c r="X38" s="12">
        <v>36880000</v>
      </c>
      <c r="Y38" s="12">
        <v>22976000</v>
      </c>
      <c r="Z38" s="12">
        <v>36328000</v>
      </c>
      <c r="AA38" s="12">
        <v>0</v>
      </c>
      <c r="AB38" s="12">
        <v>15628561</v>
      </c>
      <c r="AC38" s="12">
        <v>8702250</v>
      </c>
      <c r="AD38" s="12">
        <v>39725222</v>
      </c>
      <c r="AE38" s="46">
        <v>0</v>
      </c>
    </row>
    <row r="39" spans="1:31" ht="25.5">
      <c r="A39" s="43" t="s">
        <v>143</v>
      </c>
      <c r="B39" s="10">
        <f>IF((B37+B44)=0,0,B37*100/(B37+B44))</f>
        <v>33.28542475268309</v>
      </c>
      <c r="C39" s="10">
        <f aca="true" t="shared" si="19" ref="C39:AE39">IF((C37+C44)=0,0,C37*100/(C37+C44))</f>
        <v>51.77650592168641</v>
      </c>
      <c r="D39" s="10">
        <f t="shared" si="19"/>
        <v>2.5024374390640234</v>
      </c>
      <c r="E39" s="10">
        <f t="shared" si="19"/>
        <v>53.67141576168178</v>
      </c>
      <c r="F39" s="10">
        <f t="shared" si="19"/>
        <v>99.53151480759496</v>
      </c>
      <c r="G39" s="10">
        <f t="shared" si="19"/>
        <v>65.93662824102132</v>
      </c>
      <c r="H39" s="10">
        <f t="shared" si="19"/>
        <v>15.885099045295874</v>
      </c>
      <c r="I39" s="10">
        <f t="shared" si="19"/>
        <v>100</v>
      </c>
      <c r="J39" s="10">
        <f t="shared" si="19"/>
        <v>5.692637367235667</v>
      </c>
      <c r="K39" s="10">
        <f t="shared" si="19"/>
        <v>79.98707645084312</v>
      </c>
      <c r="L39" s="10">
        <f t="shared" si="19"/>
        <v>74.56376712390514</v>
      </c>
      <c r="M39" s="10">
        <f t="shared" si="19"/>
        <v>100</v>
      </c>
      <c r="N39" s="10">
        <f t="shared" si="19"/>
        <v>100</v>
      </c>
      <c r="O39" s="10">
        <f t="shared" si="19"/>
        <v>25.928162649454762</v>
      </c>
      <c r="P39" s="10">
        <f t="shared" si="19"/>
        <v>21.281812987640645</v>
      </c>
      <c r="Q39" s="10">
        <f t="shared" si="19"/>
        <v>100</v>
      </c>
      <c r="R39" s="10">
        <f t="shared" si="19"/>
        <v>0.37690336197798885</v>
      </c>
      <c r="S39" s="10">
        <f t="shared" si="19"/>
        <v>43.098138974427634</v>
      </c>
      <c r="T39" s="10">
        <f t="shared" si="19"/>
        <v>100</v>
      </c>
      <c r="U39" s="10">
        <f t="shared" si="19"/>
        <v>52.961745596857554</v>
      </c>
      <c r="V39" s="10">
        <f t="shared" si="19"/>
        <v>99.06498763951113</v>
      </c>
      <c r="W39" s="10">
        <f t="shared" si="19"/>
        <v>80.91657601339706</v>
      </c>
      <c r="X39" s="10">
        <f t="shared" si="19"/>
        <v>4.624314595418969</v>
      </c>
      <c r="Y39" s="10">
        <f t="shared" si="19"/>
        <v>14.893617021276595</v>
      </c>
      <c r="Z39" s="10">
        <f t="shared" si="19"/>
        <v>41.37534167745648</v>
      </c>
      <c r="AA39" s="10">
        <f t="shared" si="19"/>
        <v>100</v>
      </c>
      <c r="AB39" s="10">
        <f t="shared" si="19"/>
        <v>100</v>
      </c>
      <c r="AC39" s="10">
        <f t="shared" si="19"/>
        <v>0</v>
      </c>
      <c r="AD39" s="10">
        <f t="shared" si="19"/>
        <v>100</v>
      </c>
      <c r="AE39" s="44">
        <f t="shared" si="19"/>
        <v>0</v>
      </c>
    </row>
    <row r="40" spans="1:31" ht="12.75">
      <c r="A40" s="43" t="s">
        <v>144</v>
      </c>
      <c r="B40" s="10">
        <f>IF((B37+B44)=0,0,B44*100/(B37+B44))</f>
        <v>66.7145752473169</v>
      </c>
      <c r="C40" s="10">
        <f aca="true" t="shared" si="20" ref="C40:AE40">IF((C37+C44)=0,0,C44*100/(C37+C44))</f>
        <v>48.22349407831359</v>
      </c>
      <c r="D40" s="10">
        <f t="shared" si="20"/>
        <v>97.49756256093598</v>
      </c>
      <c r="E40" s="10">
        <f t="shared" si="20"/>
        <v>46.32858423831822</v>
      </c>
      <c r="F40" s="10">
        <f t="shared" si="20"/>
        <v>0.4684851924050336</v>
      </c>
      <c r="G40" s="10">
        <f t="shared" si="20"/>
        <v>34.063371758978676</v>
      </c>
      <c r="H40" s="10">
        <f t="shared" si="20"/>
        <v>84.11490095470413</v>
      </c>
      <c r="I40" s="10">
        <f t="shared" si="20"/>
        <v>0</v>
      </c>
      <c r="J40" s="10">
        <f t="shared" si="20"/>
        <v>94.30736263276434</v>
      </c>
      <c r="K40" s="10">
        <f t="shared" si="20"/>
        <v>20.012923549156874</v>
      </c>
      <c r="L40" s="10">
        <f t="shared" si="20"/>
        <v>25.436232876094863</v>
      </c>
      <c r="M40" s="10">
        <f t="shared" si="20"/>
        <v>0</v>
      </c>
      <c r="N40" s="10">
        <f t="shared" si="20"/>
        <v>0</v>
      </c>
      <c r="O40" s="10">
        <f t="shared" si="20"/>
        <v>74.07183735054524</v>
      </c>
      <c r="P40" s="10">
        <f t="shared" si="20"/>
        <v>78.71818701235935</v>
      </c>
      <c r="Q40" s="10">
        <f t="shared" si="20"/>
        <v>0</v>
      </c>
      <c r="R40" s="10">
        <f t="shared" si="20"/>
        <v>99.623096638022</v>
      </c>
      <c r="S40" s="10">
        <f t="shared" si="20"/>
        <v>56.901861025572366</v>
      </c>
      <c r="T40" s="10">
        <f t="shared" si="20"/>
        <v>0</v>
      </c>
      <c r="U40" s="10">
        <f t="shared" si="20"/>
        <v>47.038254403142446</v>
      </c>
      <c r="V40" s="10">
        <f t="shared" si="20"/>
        <v>0.9350123604888657</v>
      </c>
      <c r="W40" s="10">
        <f t="shared" si="20"/>
        <v>19.08342398660293</v>
      </c>
      <c r="X40" s="10">
        <f t="shared" si="20"/>
        <v>95.37568540458103</v>
      </c>
      <c r="Y40" s="10">
        <f t="shared" si="20"/>
        <v>85.1063829787234</v>
      </c>
      <c r="Z40" s="10">
        <f t="shared" si="20"/>
        <v>58.62465832254352</v>
      </c>
      <c r="AA40" s="10">
        <f t="shared" si="20"/>
        <v>0</v>
      </c>
      <c r="AB40" s="10">
        <f t="shared" si="20"/>
        <v>0</v>
      </c>
      <c r="AC40" s="10">
        <f t="shared" si="20"/>
        <v>0</v>
      </c>
      <c r="AD40" s="10">
        <f t="shared" si="20"/>
        <v>0</v>
      </c>
      <c r="AE40" s="44">
        <f t="shared" si="20"/>
        <v>0</v>
      </c>
    </row>
    <row r="41" spans="1:31" ht="12.75">
      <c r="A41" s="43" t="s">
        <v>145</v>
      </c>
      <c r="B41" s="10">
        <f>IF((B37+B44+B38)=0,0,B38*100/(B37+B44+B38))</f>
        <v>55.35114655583845</v>
      </c>
      <c r="C41" s="10">
        <f aca="true" t="shared" si="21" ref="C41:AE41">IF((C37+C44+C38)=0,0,C38*100/(C37+C44+C38))</f>
        <v>79.75691341785125</v>
      </c>
      <c r="D41" s="10">
        <f t="shared" si="21"/>
        <v>78.26056238519146</v>
      </c>
      <c r="E41" s="10">
        <f t="shared" si="21"/>
        <v>59.88936385977734</v>
      </c>
      <c r="F41" s="10">
        <f t="shared" si="21"/>
        <v>35.29634254019956</v>
      </c>
      <c r="G41" s="10">
        <f t="shared" si="21"/>
        <v>22.429873053711958</v>
      </c>
      <c r="H41" s="10">
        <f t="shared" si="21"/>
        <v>22.069025794539556</v>
      </c>
      <c r="I41" s="10">
        <f t="shared" si="21"/>
        <v>82.73142930265492</v>
      </c>
      <c r="J41" s="10">
        <f t="shared" si="21"/>
        <v>17.45738881182168</v>
      </c>
      <c r="K41" s="10">
        <f t="shared" si="21"/>
        <v>37.15237606104506</v>
      </c>
      <c r="L41" s="10">
        <f t="shared" si="21"/>
        <v>56.41366578541286</v>
      </c>
      <c r="M41" s="10">
        <f t="shared" si="21"/>
        <v>36.836730095968704</v>
      </c>
      <c r="N41" s="10">
        <f t="shared" si="21"/>
        <v>5.008097174379332</v>
      </c>
      <c r="O41" s="10">
        <f t="shared" si="21"/>
        <v>79.99123850401978</v>
      </c>
      <c r="P41" s="10">
        <f t="shared" si="21"/>
        <v>36.94845108708432</v>
      </c>
      <c r="Q41" s="10">
        <f t="shared" si="21"/>
        <v>0</v>
      </c>
      <c r="R41" s="10">
        <f t="shared" si="21"/>
        <v>43.48641049671978</v>
      </c>
      <c r="S41" s="10">
        <f t="shared" si="21"/>
        <v>0</v>
      </c>
      <c r="T41" s="10">
        <f t="shared" si="21"/>
        <v>96.83824021527661</v>
      </c>
      <c r="U41" s="10">
        <f t="shared" si="21"/>
        <v>29.374587293442286</v>
      </c>
      <c r="V41" s="10">
        <f t="shared" si="21"/>
        <v>39.64322198223053</v>
      </c>
      <c r="W41" s="10">
        <f t="shared" si="21"/>
        <v>60.59177124919859</v>
      </c>
      <c r="X41" s="10">
        <f t="shared" si="21"/>
        <v>56.504557012852885</v>
      </c>
      <c r="Y41" s="10">
        <f t="shared" si="21"/>
        <v>49.436268181426975</v>
      </c>
      <c r="Z41" s="10">
        <f t="shared" si="21"/>
        <v>51.106453019709356</v>
      </c>
      <c r="AA41" s="10">
        <f t="shared" si="21"/>
        <v>0</v>
      </c>
      <c r="AB41" s="10">
        <f t="shared" si="21"/>
        <v>93.93540916243673</v>
      </c>
      <c r="AC41" s="10">
        <f t="shared" si="21"/>
        <v>100</v>
      </c>
      <c r="AD41" s="10">
        <f t="shared" si="21"/>
        <v>97.39677348174664</v>
      </c>
      <c r="AE41" s="44">
        <f t="shared" si="21"/>
        <v>0</v>
      </c>
    </row>
    <row r="42" spans="1:31" ht="12.75">
      <c r="A42" s="36" t="s">
        <v>146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40"/>
    </row>
    <row r="43" spans="1:31" ht="12.75">
      <c r="A43" s="41" t="s">
        <v>147</v>
      </c>
      <c r="B43" s="11">
        <v>6975308000</v>
      </c>
      <c r="C43" s="11">
        <v>68896260</v>
      </c>
      <c r="D43" s="11">
        <v>20873000</v>
      </c>
      <c r="E43" s="11">
        <v>47984800</v>
      </c>
      <c r="F43" s="11">
        <v>53661242</v>
      </c>
      <c r="G43" s="11">
        <v>155448664</v>
      </c>
      <c r="H43" s="11">
        <v>114539172</v>
      </c>
      <c r="I43" s="11">
        <v>36959000</v>
      </c>
      <c r="J43" s="11">
        <v>648121445</v>
      </c>
      <c r="K43" s="11">
        <v>113145955</v>
      </c>
      <c r="L43" s="11">
        <v>250429902</v>
      </c>
      <c r="M43" s="11">
        <v>33936676</v>
      </c>
      <c r="N43" s="11">
        <v>174975</v>
      </c>
      <c r="O43" s="11">
        <v>118134768</v>
      </c>
      <c r="P43" s="11">
        <v>372042446</v>
      </c>
      <c r="Q43" s="11">
        <v>0</v>
      </c>
      <c r="R43" s="11">
        <v>72584690</v>
      </c>
      <c r="S43" s="11">
        <v>9510914</v>
      </c>
      <c r="T43" s="11">
        <v>9136351</v>
      </c>
      <c r="U43" s="11">
        <v>77432368</v>
      </c>
      <c r="V43" s="11">
        <v>28739000</v>
      </c>
      <c r="W43" s="11">
        <v>462681080</v>
      </c>
      <c r="X43" s="11">
        <v>97201148</v>
      </c>
      <c r="Y43" s="11">
        <v>123155118</v>
      </c>
      <c r="Z43" s="11">
        <v>141015933</v>
      </c>
      <c r="AA43" s="11">
        <v>4182000</v>
      </c>
      <c r="AB43" s="11">
        <v>0</v>
      </c>
      <c r="AC43" s="11">
        <v>0</v>
      </c>
      <c r="AD43" s="11">
        <v>18702840</v>
      </c>
      <c r="AE43" s="45">
        <v>205000</v>
      </c>
    </row>
    <row r="44" spans="1:31" ht="12.75">
      <c r="A44" s="43" t="s">
        <v>148</v>
      </c>
      <c r="B44" s="12">
        <v>1765376682</v>
      </c>
      <c r="C44" s="12">
        <v>8510000</v>
      </c>
      <c r="D44" s="12">
        <v>12000000</v>
      </c>
      <c r="E44" s="12">
        <v>4650000</v>
      </c>
      <c r="F44" s="12">
        <v>600000</v>
      </c>
      <c r="G44" s="12">
        <v>22947970</v>
      </c>
      <c r="H44" s="12">
        <v>30000000</v>
      </c>
      <c r="I44" s="12">
        <v>0</v>
      </c>
      <c r="J44" s="12">
        <v>216135000</v>
      </c>
      <c r="K44" s="12">
        <v>23777248</v>
      </c>
      <c r="L44" s="12">
        <v>10016482</v>
      </c>
      <c r="M44" s="12">
        <v>0</v>
      </c>
      <c r="N44" s="12">
        <v>0</v>
      </c>
      <c r="O44" s="12">
        <v>11275461</v>
      </c>
      <c r="P44" s="12">
        <v>83901290</v>
      </c>
      <c r="Q44" s="12">
        <v>0</v>
      </c>
      <c r="R44" s="12">
        <v>33040000</v>
      </c>
      <c r="S44" s="12">
        <v>8500000</v>
      </c>
      <c r="T44" s="12">
        <v>0</v>
      </c>
      <c r="U44" s="12">
        <v>16250000</v>
      </c>
      <c r="V44" s="12">
        <v>699000</v>
      </c>
      <c r="W44" s="12">
        <v>11350000</v>
      </c>
      <c r="X44" s="12">
        <v>27076272</v>
      </c>
      <c r="Y44" s="12">
        <v>20000000</v>
      </c>
      <c r="Z44" s="12">
        <v>20375000</v>
      </c>
      <c r="AA44" s="12">
        <v>0</v>
      </c>
      <c r="AB44" s="12">
        <v>0</v>
      </c>
      <c r="AC44" s="12">
        <v>0</v>
      </c>
      <c r="AD44" s="12">
        <v>0</v>
      </c>
      <c r="AE44" s="46">
        <v>0</v>
      </c>
    </row>
    <row r="45" spans="1:31" ht="12.75">
      <c r="A45" s="43" t="s">
        <v>149</v>
      </c>
      <c r="B45" s="12">
        <v>937167876</v>
      </c>
      <c r="C45" s="12">
        <v>7695772</v>
      </c>
      <c r="D45" s="12">
        <v>1416000</v>
      </c>
      <c r="E45" s="12">
        <v>14518520</v>
      </c>
      <c r="F45" s="12">
        <v>22928524</v>
      </c>
      <c r="G45" s="12">
        <v>22417860</v>
      </c>
      <c r="H45" s="12">
        <v>26468900</v>
      </c>
      <c r="I45" s="12">
        <v>24918632</v>
      </c>
      <c r="J45" s="12">
        <v>101445165</v>
      </c>
      <c r="K45" s="12">
        <v>14836474</v>
      </c>
      <c r="L45" s="12">
        <v>59326268</v>
      </c>
      <c r="M45" s="12">
        <v>7574280</v>
      </c>
      <c r="N45" s="12">
        <v>27700</v>
      </c>
      <c r="O45" s="12">
        <v>23964214</v>
      </c>
      <c r="P45" s="12">
        <v>54508066</v>
      </c>
      <c r="Q45" s="12">
        <v>118915</v>
      </c>
      <c r="R45" s="12">
        <v>9882392</v>
      </c>
      <c r="S45" s="12">
        <v>2895950</v>
      </c>
      <c r="T45" s="12">
        <v>1660570</v>
      </c>
      <c r="U45" s="12">
        <v>19500666</v>
      </c>
      <c r="V45" s="12">
        <v>2949092</v>
      </c>
      <c r="W45" s="12">
        <v>86585473</v>
      </c>
      <c r="X45" s="12">
        <v>0</v>
      </c>
      <c r="Y45" s="12">
        <v>23965871</v>
      </c>
      <c r="Z45" s="12">
        <v>31470943</v>
      </c>
      <c r="AA45" s="12">
        <v>1499680</v>
      </c>
      <c r="AB45" s="12">
        <v>0</v>
      </c>
      <c r="AC45" s="12">
        <v>58400</v>
      </c>
      <c r="AD45" s="12">
        <v>4342395</v>
      </c>
      <c r="AE45" s="46">
        <v>942718</v>
      </c>
    </row>
    <row r="46" spans="1:31" ht="25.5">
      <c r="A46" s="43" t="s">
        <v>150</v>
      </c>
      <c r="B46" s="10">
        <f>IF(B43=0,0,B45*100/B43)</f>
        <v>13.43550529955093</v>
      </c>
      <c r="C46" s="10">
        <f aca="true" t="shared" si="22" ref="C46:AE46">IF(C43=0,0,C45*100/C43)</f>
        <v>11.170086736203098</v>
      </c>
      <c r="D46" s="10">
        <f t="shared" si="22"/>
        <v>6.783883485842955</v>
      </c>
      <c r="E46" s="10">
        <f t="shared" si="22"/>
        <v>30.256497890998816</v>
      </c>
      <c r="F46" s="10">
        <f t="shared" si="22"/>
        <v>42.728276770038235</v>
      </c>
      <c r="G46" s="10">
        <f t="shared" si="22"/>
        <v>14.421391231770253</v>
      </c>
      <c r="H46" s="10">
        <f t="shared" si="22"/>
        <v>23.10903731694516</v>
      </c>
      <c r="I46" s="10">
        <f t="shared" si="22"/>
        <v>67.42236532373711</v>
      </c>
      <c r="J46" s="10">
        <f t="shared" si="22"/>
        <v>15.652184599446482</v>
      </c>
      <c r="K46" s="10">
        <f t="shared" si="22"/>
        <v>13.112686176010445</v>
      </c>
      <c r="L46" s="10">
        <f t="shared" si="22"/>
        <v>23.68977008184909</v>
      </c>
      <c r="M46" s="10">
        <f t="shared" si="22"/>
        <v>22.318862342322507</v>
      </c>
      <c r="N46" s="10">
        <f t="shared" si="22"/>
        <v>15.83083297613945</v>
      </c>
      <c r="O46" s="10">
        <f t="shared" si="22"/>
        <v>20.28548784215668</v>
      </c>
      <c r="P46" s="10">
        <f t="shared" si="22"/>
        <v>14.651034199468734</v>
      </c>
      <c r="Q46" s="10">
        <f t="shared" si="22"/>
        <v>0</v>
      </c>
      <c r="R46" s="10">
        <f t="shared" si="22"/>
        <v>13.614981341106507</v>
      </c>
      <c r="S46" s="10">
        <f t="shared" si="22"/>
        <v>30.448703457943157</v>
      </c>
      <c r="T46" s="10">
        <f t="shared" si="22"/>
        <v>18.175418172966427</v>
      </c>
      <c r="U46" s="10">
        <f t="shared" si="22"/>
        <v>25.18412713401713</v>
      </c>
      <c r="V46" s="10">
        <f t="shared" si="22"/>
        <v>10.26163749608546</v>
      </c>
      <c r="W46" s="10">
        <f t="shared" si="22"/>
        <v>18.713856421360475</v>
      </c>
      <c r="X46" s="10">
        <f t="shared" si="22"/>
        <v>0</v>
      </c>
      <c r="Y46" s="10">
        <f t="shared" si="22"/>
        <v>19.459906652032114</v>
      </c>
      <c r="Z46" s="10">
        <f t="shared" si="22"/>
        <v>22.31729587606246</v>
      </c>
      <c r="AA46" s="10">
        <f t="shared" si="22"/>
        <v>35.86035389765662</v>
      </c>
      <c r="AB46" s="10">
        <f t="shared" si="22"/>
        <v>0</v>
      </c>
      <c r="AC46" s="10">
        <f t="shared" si="22"/>
        <v>0</v>
      </c>
      <c r="AD46" s="10">
        <f t="shared" si="22"/>
        <v>23.217837504892305</v>
      </c>
      <c r="AE46" s="44">
        <f t="shared" si="22"/>
        <v>459.86243902439026</v>
      </c>
    </row>
    <row r="47" spans="1:31" ht="12.75">
      <c r="A47" s="43" t="s">
        <v>151</v>
      </c>
      <c r="B47" s="10">
        <f>IF(B78=0,0,B45*100/B78)</f>
        <v>3.249901016211177</v>
      </c>
      <c r="C47" s="10">
        <f aca="true" t="shared" si="23" ref="C47:AE47">IF(C78=0,0,C45*100/C78)</f>
        <v>1.825910049224278</v>
      </c>
      <c r="D47" s="10">
        <f t="shared" si="23"/>
        <v>0.2595441115013234</v>
      </c>
      <c r="E47" s="10">
        <f t="shared" si="23"/>
        <v>6.271727601091494</v>
      </c>
      <c r="F47" s="10">
        <f t="shared" si="23"/>
        <v>1.0785219206169938</v>
      </c>
      <c r="G47" s="10">
        <f t="shared" si="23"/>
        <v>1.2758627758615182</v>
      </c>
      <c r="H47" s="10">
        <f t="shared" si="23"/>
        <v>7.229381084854491</v>
      </c>
      <c r="I47" s="10">
        <f t="shared" si="23"/>
        <v>9.23312398335575</v>
      </c>
      <c r="J47" s="10">
        <f t="shared" si="23"/>
        <v>2.846092738449388</v>
      </c>
      <c r="K47" s="10">
        <f t="shared" si="23"/>
        <v>0.5257241838430542</v>
      </c>
      <c r="L47" s="10">
        <f t="shared" si="23"/>
        <v>3.205984809387809</v>
      </c>
      <c r="M47" s="10">
        <f t="shared" si="23"/>
        <v>1.42906149568994</v>
      </c>
      <c r="N47" s="10">
        <f t="shared" si="23"/>
        <v>0.01532982401378635</v>
      </c>
      <c r="O47" s="10">
        <f t="shared" si="23"/>
        <v>4.289042738577944</v>
      </c>
      <c r="P47" s="10">
        <f t="shared" si="23"/>
        <v>1.7493224126999962</v>
      </c>
      <c r="Q47" s="10">
        <f t="shared" si="23"/>
        <v>0</v>
      </c>
      <c r="R47" s="10">
        <f t="shared" si="23"/>
        <v>4.651644262308138</v>
      </c>
      <c r="S47" s="10">
        <f t="shared" si="23"/>
        <v>5.770906825984706</v>
      </c>
      <c r="T47" s="10">
        <f t="shared" si="23"/>
        <v>0.8880053475935828</v>
      </c>
      <c r="U47" s="10">
        <f t="shared" si="23"/>
        <v>3.3053460203481135</v>
      </c>
      <c r="V47" s="10">
        <f t="shared" si="23"/>
        <v>0.27985211807600496</v>
      </c>
      <c r="W47" s="10">
        <f t="shared" si="23"/>
        <v>4.4901412234344615</v>
      </c>
      <c r="X47" s="10">
        <f t="shared" si="23"/>
        <v>0</v>
      </c>
      <c r="Y47" s="10">
        <f t="shared" si="23"/>
        <v>4.063790362336424</v>
      </c>
      <c r="Z47" s="10">
        <f t="shared" si="23"/>
        <v>3.225959327683888</v>
      </c>
      <c r="AA47" s="10">
        <f t="shared" si="23"/>
        <v>0.8463587520881304</v>
      </c>
      <c r="AB47" s="10">
        <f t="shared" si="23"/>
        <v>0</v>
      </c>
      <c r="AC47" s="10">
        <f t="shared" si="23"/>
        <v>0</v>
      </c>
      <c r="AD47" s="10">
        <f t="shared" si="23"/>
        <v>1.3327491009273542</v>
      </c>
      <c r="AE47" s="44">
        <f t="shared" si="23"/>
        <v>22.37640636126276</v>
      </c>
    </row>
    <row r="48" spans="1:31" ht="12.75">
      <c r="A48" s="43" t="s">
        <v>152</v>
      </c>
      <c r="B48" s="10">
        <f>IF(B7=0,0,B45*100/B7)</f>
        <v>3.8467758352032564</v>
      </c>
      <c r="C48" s="10">
        <f aca="true" t="shared" si="24" ref="C48:AE48">IF(C7=0,0,C45*100/C7)</f>
        <v>4.028395164610044</v>
      </c>
      <c r="D48" s="10">
        <f t="shared" si="24"/>
        <v>0.8336669571156066</v>
      </c>
      <c r="E48" s="10">
        <f t="shared" si="24"/>
        <v>7.578819997857146</v>
      </c>
      <c r="F48" s="10">
        <f t="shared" si="24"/>
        <v>3.223280813627343</v>
      </c>
      <c r="G48" s="10">
        <f t="shared" si="24"/>
        <v>5.207645825168411</v>
      </c>
      <c r="H48" s="10">
        <f t="shared" si="24"/>
        <v>10.652714987624508</v>
      </c>
      <c r="I48" s="10">
        <f t="shared" si="24"/>
        <v>7.490983803937589</v>
      </c>
      <c r="J48" s="10">
        <f t="shared" si="24"/>
        <v>7.661703212002581</v>
      </c>
      <c r="K48" s="10">
        <f t="shared" si="24"/>
        <v>1.6645760800573672</v>
      </c>
      <c r="L48" s="10">
        <f t="shared" si="24"/>
        <v>8.642231212815483</v>
      </c>
      <c r="M48" s="10">
        <f t="shared" si="24"/>
        <v>1.773986833681954</v>
      </c>
      <c r="N48" s="10">
        <f t="shared" si="24"/>
        <v>0.006799081253159333</v>
      </c>
      <c r="O48" s="10">
        <f t="shared" si="24"/>
        <v>8.461565684910541</v>
      </c>
      <c r="P48" s="10">
        <f t="shared" si="24"/>
        <v>6.890557438304704</v>
      </c>
      <c r="Q48" s="10">
        <f t="shared" si="24"/>
        <v>0.05873373475864152</v>
      </c>
      <c r="R48" s="10">
        <f t="shared" si="24"/>
        <v>6.2031213167093515</v>
      </c>
      <c r="S48" s="10">
        <f t="shared" si="24"/>
        <v>2.7010486750712452</v>
      </c>
      <c r="T48" s="10">
        <f t="shared" si="24"/>
        <v>1.5720180651862519</v>
      </c>
      <c r="U48" s="10">
        <f t="shared" si="24"/>
        <v>7.328216849367154</v>
      </c>
      <c r="V48" s="10">
        <f t="shared" si="24"/>
        <v>0.4501492876821157</v>
      </c>
      <c r="W48" s="10">
        <f t="shared" si="24"/>
        <v>8.805689078877437</v>
      </c>
      <c r="X48" s="10">
        <f t="shared" si="24"/>
        <v>0</v>
      </c>
      <c r="Y48" s="10">
        <f t="shared" si="24"/>
        <v>7.209674348453685</v>
      </c>
      <c r="Z48" s="10">
        <f t="shared" si="24"/>
        <v>6.427901157079451</v>
      </c>
      <c r="AA48" s="10">
        <f t="shared" si="24"/>
        <v>0.8777911681851226</v>
      </c>
      <c r="AB48" s="10">
        <f t="shared" si="24"/>
        <v>0</v>
      </c>
      <c r="AC48" s="10">
        <f t="shared" si="24"/>
        <v>0.1578828899338357</v>
      </c>
      <c r="AD48" s="10">
        <f t="shared" si="24"/>
        <v>2.4501093206815825</v>
      </c>
      <c r="AE48" s="44">
        <f t="shared" si="24"/>
        <v>1.7759322986164758</v>
      </c>
    </row>
    <row r="49" spans="1:31" ht="12.75">
      <c r="A49" s="43" t="s">
        <v>153</v>
      </c>
      <c r="B49" s="10">
        <f>IF(B78=0,0,B43*100/B78)</f>
        <v>24.18890055679411</v>
      </c>
      <c r="C49" s="10">
        <f aca="true" t="shared" si="25" ref="C49:AE49">IF(C78=0,0,C43*100/C78)</f>
        <v>16.346426776672782</v>
      </c>
      <c r="D49" s="10">
        <f t="shared" si="25"/>
        <v>3.82589282441181</v>
      </c>
      <c r="E49" s="10">
        <f t="shared" si="25"/>
        <v>20.728531185882247</v>
      </c>
      <c r="F49" s="10">
        <f t="shared" si="25"/>
        <v>2.5241409252742693</v>
      </c>
      <c r="G49" s="10">
        <f t="shared" si="25"/>
        <v>8.84701590406062</v>
      </c>
      <c r="H49" s="10">
        <f t="shared" si="25"/>
        <v>31.283782988023496</v>
      </c>
      <c r="I49" s="10">
        <f t="shared" si="25"/>
        <v>13.694452781390455</v>
      </c>
      <c r="J49" s="10">
        <f t="shared" si="25"/>
        <v>18.183357858877006</v>
      </c>
      <c r="K49" s="10">
        <f t="shared" si="25"/>
        <v>4.0092790812370875</v>
      </c>
      <c r="L49" s="10">
        <f t="shared" si="25"/>
        <v>13.533203565551734</v>
      </c>
      <c r="M49" s="10">
        <f t="shared" si="25"/>
        <v>6.402931626940763</v>
      </c>
      <c r="N49" s="10">
        <f t="shared" si="25"/>
        <v>0.09683523309791575</v>
      </c>
      <c r="O49" s="10">
        <f t="shared" si="25"/>
        <v>21.143404447314232</v>
      </c>
      <c r="P49" s="10">
        <f t="shared" si="25"/>
        <v>11.93992443730306</v>
      </c>
      <c r="Q49" s="10">
        <f t="shared" si="25"/>
        <v>0</v>
      </c>
      <c r="R49" s="10">
        <f t="shared" si="25"/>
        <v>34.16563082803383</v>
      </c>
      <c r="S49" s="10">
        <f t="shared" si="25"/>
        <v>18.952881964106254</v>
      </c>
      <c r="T49" s="10">
        <f t="shared" si="25"/>
        <v>4.885749197860963</v>
      </c>
      <c r="U49" s="10">
        <f t="shared" si="25"/>
        <v>13.124719402656844</v>
      </c>
      <c r="V49" s="10">
        <f t="shared" si="25"/>
        <v>2.7271682339466885</v>
      </c>
      <c r="W49" s="10">
        <f t="shared" si="25"/>
        <v>23.993671439678778</v>
      </c>
      <c r="X49" s="10">
        <f t="shared" si="25"/>
        <v>29.461957507235635</v>
      </c>
      <c r="Y49" s="10">
        <f t="shared" si="25"/>
        <v>20.882887235803157</v>
      </c>
      <c r="Z49" s="10">
        <f t="shared" si="25"/>
        <v>14.454974050615395</v>
      </c>
      <c r="AA49" s="10">
        <f t="shared" si="25"/>
        <v>2.3601516998510093</v>
      </c>
      <c r="AB49" s="10">
        <f t="shared" si="25"/>
        <v>0</v>
      </c>
      <c r="AC49" s="10">
        <f t="shared" si="25"/>
        <v>0</v>
      </c>
      <c r="AD49" s="10">
        <f t="shared" si="25"/>
        <v>5.740194799134616</v>
      </c>
      <c r="AE49" s="44">
        <f t="shared" si="25"/>
        <v>4.8658912888677905</v>
      </c>
    </row>
    <row r="50" spans="1:31" ht="12.75">
      <c r="A50" s="36" t="s">
        <v>154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40"/>
    </row>
    <row r="51" spans="1:31" ht="12.75">
      <c r="A51" s="34" t="s">
        <v>155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39"/>
    </row>
    <row r="52" spans="1:31" ht="12.75">
      <c r="A52" s="36" t="s">
        <v>156</v>
      </c>
      <c r="B52" s="5">
        <v>2194766158</v>
      </c>
      <c r="C52" s="5">
        <v>43837540</v>
      </c>
      <c r="D52" s="5">
        <v>0</v>
      </c>
      <c r="E52" s="5">
        <v>15022000</v>
      </c>
      <c r="F52" s="5">
        <v>81922823</v>
      </c>
      <c r="G52" s="5">
        <v>67037470</v>
      </c>
      <c r="H52" s="5">
        <v>43700000</v>
      </c>
      <c r="I52" s="5">
        <v>39978604</v>
      </c>
      <c r="J52" s="5">
        <v>196015000</v>
      </c>
      <c r="K52" s="5">
        <v>115595248</v>
      </c>
      <c r="L52" s="5">
        <v>76575845</v>
      </c>
      <c r="M52" s="5">
        <v>33621040</v>
      </c>
      <c r="N52" s="5">
        <v>0</v>
      </c>
      <c r="O52" s="5">
        <v>41941048</v>
      </c>
      <c r="P52" s="5">
        <v>124930530</v>
      </c>
      <c r="Q52" s="5">
        <v>13090439</v>
      </c>
      <c r="R52" s="5">
        <v>36767000</v>
      </c>
      <c r="S52" s="5">
        <v>8517000</v>
      </c>
      <c r="T52" s="5">
        <v>5000000</v>
      </c>
      <c r="U52" s="5">
        <v>25364750</v>
      </c>
      <c r="V52" s="5">
        <v>53015000</v>
      </c>
      <c r="W52" s="5">
        <v>126587343</v>
      </c>
      <c r="X52" s="5">
        <v>32793248</v>
      </c>
      <c r="Y52" s="5">
        <v>36197880</v>
      </c>
      <c r="Z52" s="5">
        <v>42344000</v>
      </c>
      <c r="AA52" s="5">
        <v>0</v>
      </c>
      <c r="AB52" s="5">
        <v>3962364</v>
      </c>
      <c r="AC52" s="5">
        <v>5342684</v>
      </c>
      <c r="AD52" s="5">
        <v>18472468</v>
      </c>
      <c r="AE52" s="37">
        <v>0</v>
      </c>
    </row>
    <row r="53" spans="1:31" ht="12.75">
      <c r="A53" s="43" t="s">
        <v>157</v>
      </c>
      <c r="B53" s="12">
        <v>1251120275</v>
      </c>
      <c r="C53" s="12">
        <v>1100000</v>
      </c>
      <c r="D53" s="12">
        <v>0</v>
      </c>
      <c r="E53" s="12">
        <v>948000</v>
      </c>
      <c r="F53" s="12">
        <v>19539045</v>
      </c>
      <c r="G53" s="12">
        <v>17060000</v>
      </c>
      <c r="H53" s="12">
        <v>0</v>
      </c>
      <c r="I53" s="12">
        <v>2933375</v>
      </c>
      <c r="J53" s="12">
        <v>29885000</v>
      </c>
      <c r="K53" s="12">
        <v>40826082</v>
      </c>
      <c r="L53" s="12">
        <v>14882413</v>
      </c>
      <c r="M53" s="12">
        <v>8065010</v>
      </c>
      <c r="N53" s="12">
        <v>0</v>
      </c>
      <c r="O53" s="12">
        <v>8510000</v>
      </c>
      <c r="P53" s="12">
        <v>50283088</v>
      </c>
      <c r="Q53" s="12">
        <v>2395000</v>
      </c>
      <c r="R53" s="12">
        <v>4440000</v>
      </c>
      <c r="S53" s="12">
        <v>0</v>
      </c>
      <c r="T53" s="12">
        <v>5000000</v>
      </c>
      <c r="U53" s="12">
        <v>7909200</v>
      </c>
      <c r="V53" s="12">
        <v>21510000</v>
      </c>
      <c r="W53" s="12">
        <v>25174500</v>
      </c>
      <c r="X53" s="12">
        <v>5117000</v>
      </c>
      <c r="Y53" s="12">
        <v>9500000</v>
      </c>
      <c r="Z53" s="12">
        <v>15716000</v>
      </c>
      <c r="AA53" s="12">
        <v>0</v>
      </c>
      <c r="AB53" s="12">
        <v>55000</v>
      </c>
      <c r="AC53" s="12">
        <v>0</v>
      </c>
      <c r="AD53" s="12">
        <v>8961778</v>
      </c>
      <c r="AE53" s="46">
        <v>0</v>
      </c>
    </row>
    <row r="54" spans="1:31" ht="12.75">
      <c r="A54" s="43" t="s">
        <v>158</v>
      </c>
      <c r="B54" s="12">
        <v>294083873</v>
      </c>
      <c r="C54" s="12">
        <v>2945000</v>
      </c>
      <c r="D54" s="12">
        <v>0</v>
      </c>
      <c r="E54" s="12">
        <v>1770000</v>
      </c>
      <c r="F54" s="12">
        <v>13671257</v>
      </c>
      <c r="G54" s="12">
        <v>8013000</v>
      </c>
      <c r="H54" s="12">
        <v>43700000</v>
      </c>
      <c r="I54" s="12">
        <v>23991820</v>
      </c>
      <c r="J54" s="12">
        <v>41960000</v>
      </c>
      <c r="K54" s="12">
        <v>23060000</v>
      </c>
      <c r="L54" s="12">
        <v>49777895</v>
      </c>
      <c r="M54" s="12">
        <v>9320380</v>
      </c>
      <c r="N54" s="12">
        <v>0</v>
      </c>
      <c r="O54" s="12">
        <v>10309412</v>
      </c>
      <c r="P54" s="12">
        <v>50127796</v>
      </c>
      <c r="Q54" s="12">
        <v>8335439</v>
      </c>
      <c r="R54" s="12">
        <v>1272000</v>
      </c>
      <c r="S54" s="12">
        <v>0</v>
      </c>
      <c r="T54" s="12">
        <v>0</v>
      </c>
      <c r="U54" s="12">
        <v>11710243</v>
      </c>
      <c r="V54" s="12">
        <v>8885000</v>
      </c>
      <c r="W54" s="12">
        <v>32866350</v>
      </c>
      <c r="X54" s="12">
        <v>15922000</v>
      </c>
      <c r="Y54" s="12">
        <v>15391000</v>
      </c>
      <c r="Z54" s="12">
        <v>10235000</v>
      </c>
      <c r="AA54" s="12">
        <v>0</v>
      </c>
      <c r="AB54" s="12">
        <v>50000</v>
      </c>
      <c r="AC54" s="12">
        <v>1501312</v>
      </c>
      <c r="AD54" s="12">
        <v>8710690</v>
      </c>
      <c r="AE54" s="46">
        <v>0</v>
      </c>
    </row>
    <row r="55" spans="1:31" ht="12.75">
      <c r="A55" s="43" t="s">
        <v>159</v>
      </c>
      <c r="B55" s="12">
        <v>404056500</v>
      </c>
      <c r="C55" s="12">
        <v>37892540</v>
      </c>
      <c r="D55" s="12">
        <v>0</v>
      </c>
      <c r="E55" s="12">
        <v>11243000</v>
      </c>
      <c r="F55" s="12">
        <v>38672521</v>
      </c>
      <c r="G55" s="12">
        <v>39778970</v>
      </c>
      <c r="H55" s="12">
        <v>0</v>
      </c>
      <c r="I55" s="12">
        <v>12552798</v>
      </c>
      <c r="J55" s="12">
        <v>118220000</v>
      </c>
      <c r="K55" s="12">
        <v>44786166</v>
      </c>
      <c r="L55" s="12">
        <v>10915537</v>
      </c>
      <c r="M55" s="12">
        <v>10649000</v>
      </c>
      <c r="N55" s="12">
        <v>0</v>
      </c>
      <c r="O55" s="12">
        <v>23121636</v>
      </c>
      <c r="P55" s="12">
        <v>17519646</v>
      </c>
      <c r="Q55" s="12">
        <v>1800000</v>
      </c>
      <c r="R55" s="12">
        <v>29530000</v>
      </c>
      <c r="S55" s="12">
        <v>0</v>
      </c>
      <c r="T55" s="12">
        <v>0</v>
      </c>
      <c r="U55" s="12">
        <v>5745307</v>
      </c>
      <c r="V55" s="12">
        <v>20010000</v>
      </c>
      <c r="W55" s="12">
        <v>60046493</v>
      </c>
      <c r="X55" s="12">
        <v>8337976</v>
      </c>
      <c r="Y55" s="12">
        <v>7006880</v>
      </c>
      <c r="Z55" s="12">
        <v>14893000</v>
      </c>
      <c r="AA55" s="12">
        <v>0</v>
      </c>
      <c r="AB55" s="12">
        <v>3857364</v>
      </c>
      <c r="AC55" s="12">
        <v>3841372</v>
      </c>
      <c r="AD55" s="12">
        <v>0</v>
      </c>
      <c r="AE55" s="46">
        <v>0</v>
      </c>
    </row>
    <row r="56" spans="1:31" ht="12.75">
      <c r="A56" s="43" t="s">
        <v>160</v>
      </c>
      <c r="B56" s="12">
        <v>245505510</v>
      </c>
      <c r="C56" s="12">
        <v>1900000</v>
      </c>
      <c r="D56" s="12">
        <v>0</v>
      </c>
      <c r="E56" s="12">
        <v>1061000</v>
      </c>
      <c r="F56" s="12">
        <v>10040000</v>
      </c>
      <c r="G56" s="12">
        <v>2185500</v>
      </c>
      <c r="H56" s="12">
        <v>0</v>
      </c>
      <c r="I56" s="12">
        <v>500611</v>
      </c>
      <c r="J56" s="12">
        <v>5950000</v>
      </c>
      <c r="K56" s="12">
        <v>6923000</v>
      </c>
      <c r="L56" s="12">
        <v>1000000</v>
      </c>
      <c r="M56" s="12">
        <v>5586650</v>
      </c>
      <c r="N56" s="12">
        <v>0</v>
      </c>
      <c r="O56" s="12">
        <v>0</v>
      </c>
      <c r="P56" s="12">
        <v>7000000</v>
      </c>
      <c r="Q56" s="12">
        <v>560000</v>
      </c>
      <c r="R56" s="12">
        <v>1525000</v>
      </c>
      <c r="S56" s="12">
        <v>8517000</v>
      </c>
      <c r="T56" s="12">
        <v>0</v>
      </c>
      <c r="U56" s="12">
        <v>0</v>
      </c>
      <c r="V56" s="12">
        <v>2610000</v>
      </c>
      <c r="W56" s="12">
        <v>8500000</v>
      </c>
      <c r="X56" s="12">
        <v>3416272</v>
      </c>
      <c r="Y56" s="12">
        <v>4300000</v>
      </c>
      <c r="Z56" s="12">
        <v>1500000</v>
      </c>
      <c r="AA56" s="12">
        <v>0</v>
      </c>
      <c r="AB56" s="12">
        <v>0</v>
      </c>
      <c r="AC56" s="12">
        <v>0</v>
      </c>
      <c r="AD56" s="12">
        <v>800000</v>
      </c>
      <c r="AE56" s="46">
        <v>0</v>
      </c>
    </row>
    <row r="57" spans="1:31" ht="12.75">
      <c r="A57" s="36" t="s">
        <v>161</v>
      </c>
      <c r="B57" s="5">
        <v>2397682879</v>
      </c>
      <c r="C57" s="5">
        <v>21379460</v>
      </c>
      <c r="D57" s="5">
        <v>0</v>
      </c>
      <c r="E57" s="5">
        <v>2786000</v>
      </c>
      <c r="F57" s="5">
        <v>33687629</v>
      </c>
      <c r="G57" s="5">
        <v>12039030</v>
      </c>
      <c r="H57" s="5">
        <v>0</v>
      </c>
      <c r="I57" s="5">
        <v>19753765</v>
      </c>
      <c r="J57" s="5">
        <v>24885844</v>
      </c>
      <c r="K57" s="5">
        <v>22016220</v>
      </c>
      <c r="L57" s="5">
        <v>3309636</v>
      </c>
      <c r="M57" s="5">
        <v>3056000</v>
      </c>
      <c r="N57" s="5">
        <v>858001</v>
      </c>
      <c r="O57" s="5">
        <v>7588413</v>
      </c>
      <c r="P57" s="5">
        <v>14137798</v>
      </c>
      <c r="Q57" s="5">
        <v>15375439</v>
      </c>
      <c r="R57" s="5">
        <v>14003000</v>
      </c>
      <c r="S57" s="5">
        <v>639500</v>
      </c>
      <c r="T57" s="5">
        <v>11116150</v>
      </c>
      <c r="U57" s="5">
        <v>17520610</v>
      </c>
      <c r="V57" s="5">
        <v>23026993</v>
      </c>
      <c r="W57" s="5">
        <v>11953500</v>
      </c>
      <c r="X57" s="5">
        <v>30995824</v>
      </c>
      <c r="Y57" s="5">
        <v>6749000</v>
      </c>
      <c r="Z57" s="5">
        <v>3821000</v>
      </c>
      <c r="AA57" s="5">
        <v>0</v>
      </c>
      <c r="AB57" s="5">
        <v>7621197</v>
      </c>
      <c r="AC57" s="5">
        <v>1359566</v>
      </c>
      <c r="AD57" s="5">
        <v>15364532</v>
      </c>
      <c r="AE57" s="37">
        <v>0</v>
      </c>
    </row>
    <row r="58" spans="1:31" ht="12.75">
      <c r="A58" s="43" t="s">
        <v>162</v>
      </c>
      <c r="B58" s="12">
        <v>39529057</v>
      </c>
      <c r="C58" s="12">
        <v>80000</v>
      </c>
      <c r="D58" s="12">
        <v>0</v>
      </c>
      <c r="E58" s="12">
        <v>9000</v>
      </c>
      <c r="F58" s="12">
        <v>581950</v>
      </c>
      <c r="G58" s="12">
        <v>0</v>
      </c>
      <c r="H58" s="12">
        <v>0</v>
      </c>
      <c r="I58" s="12">
        <v>1765000</v>
      </c>
      <c r="J58" s="12">
        <v>1173000</v>
      </c>
      <c r="K58" s="12">
        <v>234000</v>
      </c>
      <c r="L58" s="12">
        <v>0</v>
      </c>
      <c r="M58" s="12">
        <v>0</v>
      </c>
      <c r="N58" s="12">
        <v>302001</v>
      </c>
      <c r="O58" s="12">
        <v>2500000</v>
      </c>
      <c r="P58" s="12">
        <v>2418000</v>
      </c>
      <c r="Q58" s="12">
        <v>0</v>
      </c>
      <c r="R58" s="12">
        <v>0</v>
      </c>
      <c r="S58" s="12">
        <v>0</v>
      </c>
      <c r="T58" s="12">
        <v>0</v>
      </c>
      <c r="U58" s="12">
        <v>4000</v>
      </c>
      <c r="V58" s="12">
        <v>120000</v>
      </c>
      <c r="W58" s="12">
        <v>0</v>
      </c>
      <c r="X58" s="12">
        <v>21872678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46">
        <v>0</v>
      </c>
    </row>
    <row r="59" spans="1:31" ht="12.75">
      <c r="A59" s="43" t="s">
        <v>163</v>
      </c>
      <c r="B59" s="12">
        <v>2326849074</v>
      </c>
      <c r="C59" s="12">
        <v>21299460</v>
      </c>
      <c r="D59" s="12">
        <v>0</v>
      </c>
      <c r="E59" s="12">
        <v>2777000</v>
      </c>
      <c r="F59" s="12">
        <v>33084679</v>
      </c>
      <c r="G59" s="12">
        <v>12039030</v>
      </c>
      <c r="H59" s="12">
        <v>0</v>
      </c>
      <c r="I59" s="12">
        <v>17988765</v>
      </c>
      <c r="J59" s="12">
        <v>23712844</v>
      </c>
      <c r="K59" s="12">
        <v>21247220</v>
      </c>
      <c r="L59" s="12">
        <v>3309636</v>
      </c>
      <c r="M59" s="12">
        <v>3000000</v>
      </c>
      <c r="N59" s="12">
        <v>556000</v>
      </c>
      <c r="O59" s="12">
        <v>5088413</v>
      </c>
      <c r="P59" s="12">
        <v>11719798</v>
      </c>
      <c r="Q59" s="12">
        <v>15375439</v>
      </c>
      <c r="R59" s="12">
        <v>14003000</v>
      </c>
      <c r="S59" s="12">
        <v>0</v>
      </c>
      <c r="T59" s="12">
        <v>11116150</v>
      </c>
      <c r="U59" s="12">
        <v>17516610</v>
      </c>
      <c r="V59" s="12">
        <v>22906993</v>
      </c>
      <c r="W59" s="12">
        <v>11953500</v>
      </c>
      <c r="X59" s="12">
        <v>9123146</v>
      </c>
      <c r="Y59" s="12">
        <v>6749000</v>
      </c>
      <c r="Z59" s="12">
        <v>3821000</v>
      </c>
      <c r="AA59" s="12">
        <v>0</v>
      </c>
      <c r="AB59" s="12">
        <v>7621197</v>
      </c>
      <c r="AC59" s="12">
        <v>1359566</v>
      </c>
      <c r="AD59" s="12">
        <v>15364532</v>
      </c>
      <c r="AE59" s="46">
        <v>0</v>
      </c>
    </row>
    <row r="60" spans="1:31" ht="12.75">
      <c r="A60" s="43" t="s">
        <v>164</v>
      </c>
      <c r="B60" s="12">
        <v>31304748</v>
      </c>
      <c r="C60" s="12">
        <v>0</v>
      </c>
      <c r="D60" s="12">
        <v>0</v>
      </c>
      <c r="E60" s="12">
        <v>0</v>
      </c>
      <c r="F60" s="12">
        <v>21000</v>
      </c>
      <c r="G60" s="12">
        <v>0</v>
      </c>
      <c r="H60" s="12">
        <v>0</v>
      </c>
      <c r="I60" s="12">
        <v>0</v>
      </c>
      <c r="J60" s="12">
        <v>0</v>
      </c>
      <c r="K60" s="12">
        <v>535000</v>
      </c>
      <c r="L60" s="12">
        <v>0</v>
      </c>
      <c r="M60" s="12">
        <v>56000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639500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46">
        <v>0</v>
      </c>
    </row>
    <row r="61" spans="1:31" ht="12.75">
      <c r="A61" s="36" t="s">
        <v>165</v>
      </c>
      <c r="B61" s="5">
        <v>321303865</v>
      </c>
      <c r="C61" s="5">
        <v>4299000</v>
      </c>
      <c r="D61" s="5">
        <v>56616000</v>
      </c>
      <c r="E61" s="5">
        <v>2365000</v>
      </c>
      <c r="F61" s="5">
        <v>25449903</v>
      </c>
      <c r="G61" s="5">
        <v>1370077</v>
      </c>
      <c r="H61" s="5">
        <v>300000</v>
      </c>
      <c r="I61" s="5">
        <v>2964018</v>
      </c>
      <c r="J61" s="5">
        <v>24708500</v>
      </c>
      <c r="K61" s="5">
        <v>12935000</v>
      </c>
      <c r="L61" s="5">
        <v>6144999</v>
      </c>
      <c r="M61" s="5">
        <v>5250000</v>
      </c>
      <c r="N61" s="5">
        <v>3890950</v>
      </c>
      <c r="O61" s="5">
        <v>2866871</v>
      </c>
      <c r="P61" s="5">
        <v>13100000</v>
      </c>
      <c r="Q61" s="5">
        <v>420000</v>
      </c>
      <c r="R61" s="5">
        <v>3900000</v>
      </c>
      <c r="S61" s="5">
        <v>308500</v>
      </c>
      <c r="T61" s="5">
        <v>500000</v>
      </c>
      <c r="U61" s="5">
        <v>3074990</v>
      </c>
      <c r="V61" s="5">
        <v>3235770</v>
      </c>
      <c r="W61" s="5">
        <v>1020000</v>
      </c>
      <c r="X61" s="5">
        <v>1153500</v>
      </c>
      <c r="Y61" s="5">
        <v>3500000</v>
      </c>
      <c r="Z61" s="5">
        <v>10583000</v>
      </c>
      <c r="AA61" s="5">
        <v>890000</v>
      </c>
      <c r="AB61" s="5">
        <v>814000</v>
      </c>
      <c r="AC61" s="5">
        <v>2000000</v>
      </c>
      <c r="AD61" s="5">
        <v>6000000</v>
      </c>
      <c r="AE61" s="37">
        <v>0</v>
      </c>
    </row>
    <row r="62" spans="1:31" ht="12.75">
      <c r="A62" s="36" t="s">
        <v>166</v>
      </c>
      <c r="B62" s="5">
        <v>1009007653</v>
      </c>
      <c r="C62" s="5">
        <v>17659441</v>
      </c>
      <c r="D62" s="5">
        <v>0</v>
      </c>
      <c r="E62" s="5">
        <v>4850288</v>
      </c>
      <c r="F62" s="5">
        <v>56876448</v>
      </c>
      <c r="G62" s="5">
        <v>6401886</v>
      </c>
      <c r="H62" s="5">
        <v>1765500</v>
      </c>
      <c r="I62" s="5">
        <v>12246208</v>
      </c>
      <c r="J62" s="5">
        <v>32042970</v>
      </c>
      <c r="K62" s="5">
        <v>38437223</v>
      </c>
      <c r="L62" s="5">
        <v>4316175</v>
      </c>
      <c r="M62" s="5">
        <v>7785000</v>
      </c>
      <c r="N62" s="5">
        <v>6353070</v>
      </c>
      <c r="O62" s="5">
        <v>23682000</v>
      </c>
      <c r="P62" s="5">
        <v>16874907</v>
      </c>
      <c r="Q62" s="5">
        <v>1520000</v>
      </c>
      <c r="R62" s="5">
        <v>4015000</v>
      </c>
      <c r="S62" s="5">
        <v>5473000</v>
      </c>
      <c r="T62" s="5">
        <v>5049000</v>
      </c>
      <c r="U62" s="5">
        <v>2954550</v>
      </c>
      <c r="V62" s="5">
        <v>42667007</v>
      </c>
      <c r="W62" s="5">
        <v>11361190</v>
      </c>
      <c r="X62" s="5">
        <v>326500</v>
      </c>
      <c r="Y62" s="5">
        <v>29120</v>
      </c>
      <c r="Z62" s="5">
        <v>14335000</v>
      </c>
      <c r="AA62" s="5">
        <v>745000</v>
      </c>
      <c r="AB62" s="5">
        <v>4240000</v>
      </c>
      <c r="AC62" s="5">
        <v>0</v>
      </c>
      <c r="AD62" s="5">
        <v>950000</v>
      </c>
      <c r="AE62" s="37">
        <v>0</v>
      </c>
    </row>
    <row r="63" spans="1:31" ht="12.75">
      <c r="A63" s="36" t="s">
        <v>167</v>
      </c>
      <c r="B63" s="5">
        <v>3849447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60000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1916000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37">
        <v>0</v>
      </c>
    </row>
    <row r="64" spans="1:31" ht="25.5">
      <c r="A64" s="36" t="s">
        <v>168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40"/>
    </row>
    <row r="65" spans="1:31" ht="12.75">
      <c r="A65" s="34" t="s">
        <v>156</v>
      </c>
      <c r="B65" s="13">
        <f>IF(B36=0,0,B52*100/B36)</f>
        <v>37.032403975617626</v>
      </c>
      <c r="C65" s="13">
        <f aca="true" t="shared" si="26" ref="C65:AE65">IF(C36=0,0,C52*100/C36)</f>
        <v>50.28657096211305</v>
      </c>
      <c r="D65" s="13">
        <f t="shared" si="26"/>
        <v>0</v>
      </c>
      <c r="E65" s="13">
        <f t="shared" si="26"/>
        <v>60.03207891784645</v>
      </c>
      <c r="F65" s="13">
        <f t="shared" si="26"/>
        <v>41.38837333853473</v>
      </c>
      <c r="G65" s="13">
        <f t="shared" si="26"/>
        <v>77.1890113933277</v>
      </c>
      <c r="H65" s="13">
        <f t="shared" si="26"/>
        <v>95.48677497241371</v>
      </c>
      <c r="I65" s="13">
        <f t="shared" si="26"/>
        <v>53.34563608319141</v>
      </c>
      <c r="J65" s="13">
        <f t="shared" si="26"/>
        <v>70.59728664822148</v>
      </c>
      <c r="K65" s="13">
        <f t="shared" si="26"/>
        <v>61.147371482500304</v>
      </c>
      <c r="L65" s="13">
        <f t="shared" si="26"/>
        <v>84.75780868699566</v>
      </c>
      <c r="M65" s="13">
        <f t="shared" si="26"/>
        <v>67.63158381752187</v>
      </c>
      <c r="N65" s="13">
        <f t="shared" si="26"/>
        <v>0</v>
      </c>
      <c r="O65" s="13">
        <f t="shared" si="26"/>
        <v>55.128769121804616</v>
      </c>
      <c r="P65" s="13">
        <f t="shared" si="26"/>
        <v>73.90448366656021</v>
      </c>
      <c r="Q65" s="13">
        <f t="shared" si="26"/>
        <v>43.05233021062572</v>
      </c>
      <c r="R65" s="13">
        <f t="shared" si="26"/>
        <v>62.65144415097555</v>
      </c>
      <c r="S65" s="13">
        <f t="shared" si="26"/>
        <v>57.01566474762351</v>
      </c>
      <c r="T65" s="13">
        <f t="shared" si="26"/>
        <v>23.078538574623302</v>
      </c>
      <c r="U65" s="13">
        <f t="shared" si="26"/>
        <v>51.85485404242879</v>
      </c>
      <c r="V65" s="13">
        <f t="shared" si="26"/>
        <v>42.80209141280165</v>
      </c>
      <c r="W65" s="13">
        <f t="shared" si="26"/>
        <v>83.87598582110274</v>
      </c>
      <c r="X65" s="13">
        <f t="shared" si="26"/>
        <v>50.24316570641605</v>
      </c>
      <c r="Y65" s="13">
        <f t="shared" si="26"/>
        <v>77.8851019881229</v>
      </c>
      <c r="Z65" s="13">
        <f t="shared" si="26"/>
        <v>59.56979868604308</v>
      </c>
      <c r="AA65" s="13">
        <f t="shared" si="26"/>
        <v>0</v>
      </c>
      <c r="AB65" s="13">
        <f t="shared" si="26"/>
        <v>23.81577443953474</v>
      </c>
      <c r="AC65" s="13">
        <f t="shared" si="26"/>
        <v>61.3942830877072</v>
      </c>
      <c r="AD65" s="13">
        <f t="shared" si="26"/>
        <v>45.29008752788879</v>
      </c>
      <c r="AE65" s="47">
        <f t="shared" si="26"/>
        <v>0</v>
      </c>
    </row>
    <row r="66" spans="1:31" ht="12.75">
      <c r="A66" s="43" t="s">
        <v>169</v>
      </c>
      <c r="B66" s="10">
        <f>IF(B36=0,0,B53*100/B36)</f>
        <v>21.110217722741933</v>
      </c>
      <c r="C66" s="10">
        <f aca="true" t="shared" si="27" ref="C66:AE66">IF(C36=0,0,C53*100/C36)</f>
        <v>1.261823269698171</v>
      </c>
      <c r="D66" s="10">
        <f t="shared" si="27"/>
        <v>0</v>
      </c>
      <c r="E66" s="10">
        <f t="shared" si="27"/>
        <v>3.7884709635280545</v>
      </c>
      <c r="F66" s="10">
        <f t="shared" si="27"/>
        <v>9.871355252716697</v>
      </c>
      <c r="G66" s="10">
        <f t="shared" si="27"/>
        <v>19.643410384821664</v>
      </c>
      <c r="H66" s="10">
        <f t="shared" si="27"/>
        <v>0</v>
      </c>
      <c r="I66" s="10">
        <f t="shared" si="27"/>
        <v>3.9141625666952153</v>
      </c>
      <c r="J66" s="10">
        <f t="shared" si="27"/>
        <v>10.76346152836313</v>
      </c>
      <c r="K66" s="10">
        <f t="shared" si="27"/>
        <v>21.59610922958545</v>
      </c>
      <c r="L66" s="10">
        <f t="shared" si="27"/>
        <v>16.472566693254997</v>
      </c>
      <c r="M66" s="10">
        <f t="shared" si="27"/>
        <v>16.22345411695034</v>
      </c>
      <c r="N66" s="10">
        <f t="shared" si="27"/>
        <v>0</v>
      </c>
      <c r="O66" s="10">
        <f t="shared" si="27"/>
        <v>11.185839353049959</v>
      </c>
      <c r="P66" s="10">
        <f t="shared" si="27"/>
        <v>29.745696714807902</v>
      </c>
      <c r="Q66" s="10">
        <f t="shared" si="27"/>
        <v>7.876766459432614</v>
      </c>
      <c r="R66" s="10">
        <f t="shared" si="27"/>
        <v>7.565817500213002</v>
      </c>
      <c r="S66" s="10">
        <f t="shared" si="27"/>
        <v>0</v>
      </c>
      <c r="T66" s="10">
        <f t="shared" si="27"/>
        <v>23.078538574623302</v>
      </c>
      <c r="U66" s="10">
        <f t="shared" si="27"/>
        <v>16.169306284997006</v>
      </c>
      <c r="V66" s="10">
        <f t="shared" si="27"/>
        <v>17.366273437505676</v>
      </c>
      <c r="W66" s="10">
        <f t="shared" si="27"/>
        <v>16.680467059438566</v>
      </c>
      <c r="X66" s="10">
        <f t="shared" si="27"/>
        <v>7.839854073610852</v>
      </c>
      <c r="Y66" s="10">
        <f t="shared" si="27"/>
        <v>20.44065754367846</v>
      </c>
      <c r="Z66" s="10">
        <f t="shared" si="27"/>
        <v>22.109365108394414</v>
      </c>
      <c r="AA66" s="10">
        <f t="shared" si="27"/>
        <v>0</v>
      </c>
      <c r="AB66" s="10">
        <f t="shared" si="27"/>
        <v>0.33057730036271543</v>
      </c>
      <c r="AC66" s="10">
        <f t="shared" si="27"/>
        <v>0</v>
      </c>
      <c r="AD66" s="10">
        <f t="shared" si="27"/>
        <v>21.972143084806433</v>
      </c>
      <c r="AE66" s="44">
        <f t="shared" si="27"/>
        <v>0</v>
      </c>
    </row>
    <row r="67" spans="1:31" ht="12.75">
      <c r="A67" s="43" t="s">
        <v>170</v>
      </c>
      <c r="B67" s="10">
        <f>IF(B36=0,0,B54*100/B36)</f>
        <v>4.962092543642287</v>
      </c>
      <c r="C67" s="10">
        <f aca="true" t="shared" si="28" ref="C67:AE67">IF(C36=0,0,C54*100/C36)</f>
        <v>3.3782450266010127</v>
      </c>
      <c r="D67" s="10">
        <f t="shared" si="28"/>
        <v>0</v>
      </c>
      <c r="E67" s="10">
        <f t="shared" si="28"/>
        <v>7.073410976207443</v>
      </c>
      <c r="F67" s="10">
        <f t="shared" si="28"/>
        <v>6.906879768084361</v>
      </c>
      <c r="G67" s="10">
        <f t="shared" si="28"/>
        <v>9.226415440420633</v>
      </c>
      <c r="H67" s="10">
        <f t="shared" si="28"/>
        <v>95.48677497241371</v>
      </c>
      <c r="I67" s="10">
        <f t="shared" si="28"/>
        <v>32.01359654012514</v>
      </c>
      <c r="J67" s="10">
        <f t="shared" si="28"/>
        <v>15.112425823326651</v>
      </c>
      <c r="K67" s="10">
        <f t="shared" si="28"/>
        <v>12.198238342690845</v>
      </c>
      <c r="L67" s="10">
        <f t="shared" si="28"/>
        <v>55.09655559467033</v>
      </c>
      <c r="M67" s="10">
        <f t="shared" si="28"/>
        <v>18.748737730336554</v>
      </c>
      <c r="N67" s="10">
        <f t="shared" si="28"/>
        <v>0</v>
      </c>
      <c r="O67" s="10">
        <f t="shared" si="28"/>
        <v>13.551048937297942</v>
      </c>
      <c r="P67" s="10">
        <f t="shared" si="28"/>
        <v>29.65383145915304</v>
      </c>
      <c r="Q67" s="10">
        <f t="shared" si="28"/>
        <v>27.413906613714623</v>
      </c>
      <c r="R67" s="10">
        <f t="shared" si="28"/>
        <v>2.167504473033995</v>
      </c>
      <c r="S67" s="10">
        <f t="shared" si="28"/>
        <v>0</v>
      </c>
      <c r="T67" s="10">
        <f t="shared" si="28"/>
        <v>0</v>
      </c>
      <c r="U67" s="10">
        <f t="shared" si="28"/>
        <v>23.94003258720758</v>
      </c>
      <c r="V67" s="10">
        <f t="shared" si="28"/>
        <v>7.173377010331842</v>
      </c>
      <c r="W67" s="10">
        <f t="shared" si="28"/>
        <v>21.77703900927441</v>
      </c>
      <c r="X67" s="10">
        <f t="shared" si="28"/>
        <v>24.394402298227867</v>
      </c>
      <c r="Y67" s="10">
        <f t="shared" si="28"/>
        <v>33.11601686892159</v>
      </c>
      <c r="Z67" s="10">
        <f t="shared" si="28"/>
        <v>14.398660720566099</v>
      </c>
      <c r="AA67" s="10">
        <f t="shared" si="28"/>
        <v>0</v>
      </c>
      <c r="AB67" s="10">
        <f t="shared" si="28"/>
        <v>0.3005248185115595</v>
      </c>
      <c r="AC67" s="10">
        <f t="shared" si="28"/>
        <v>17.251998046482232</v>
      </c>
      <c r="AD67" s="10">
        <f t="shared" si="28"/>
        <v>21.35653517052002</v>
      </c>
      <c r="AE67" s="44">
        <f t="shared" si="28"/>
        <v>0</v>
      </c>
    </row>
    <row r="68" spans="1:31" ht="12.75">
      <c r="A68" s="43" t="s">
        <v>171</v>
      </c>
      <c r="B68" s="10">
        <f>IF(B36=0,0,B55*100/B36)</f>
        <v>6.817666420831583</v>
      </c>
      <c r="C68" s="10">
        <f aca="true" t="shared" si="29" ref="C68:AE68">IF(C36=0,0,C55*100/C36)</f>
        <v>43.466989745426126</v>
      </c>
      <c r="D68" s="10">
        <f t="shared" si="29"/>
        <v>0</v>
      </c>
      <c r="E68" s="10">
        <f t="shared" si="29"/>
        <v>44.930146669774174</v>
      </c>
      <c r="F68" s="10">
        <f t="shared" si="29"/>
        <v>19.537812278396757</v>
      </c>
      <c r="G68" s="10">
        <f t="shared" si="29"/>
        <v>45.8027334346723</v>
      </c>
      <c r="H68" s="10">
        <f t="shared" si="29"/>
        <v>0</v>
      </c>
      <c r="I68" s="10">
        <f t="shared" si="29"/>
        <v>16.749884361490285</v>
      </c>
      <c r="J68" s="10">
        <f t="shared" si="29"/>
        <v>42.57843138307142</v>
      </c>
      <c r="K68" s="10">
        <f t="shared" si="29"/>
        <v>23.690907516188943</v>
      </c>
      <c r="L68" s="10">
        <f t="shared" si="29"/>
        <v>12.081838558383817</v>
      </c>
      <c r="M68" s="10">
        <f t="shared" si="29"/>
        <v>21.421369953838145</v>
      </c>
      <c r="N68" s="10">
        <f t="shared" si="29"/>
        <v>0</v>
      </c>
      <c r="O68" s="10">
        <f t="shared" si="29"/>
        <v>30.391880831456714</v>
      </c>
      <c r="P68" s="10">
        <f t="shared" si="29"/>
        <v>10.36400303153214</v>
      </c>
      <c r="Q68" s="10">
        <f t="shared" si="29"/>
        <v>5.919907986212403</v>
      </c>
      <c r="R68" s="10">
        <f t="shared" si="29"/>
        <v>50.319502428218456</v>
      </c>
      <c r="S68" s="10">
        <f t="shared" si="29"/>
        <v>0</v>
      </c>
      <c r="T68" s="10">
        <f t="shared" si="29"/>
        <v>0</v>
      </c>
      <c r="U68" s="10">
        <f t="shared" si="29"/>
        <v>11.745515170224206</v>
      </c>
      <c r="V68" s="10">
        <f t="shared" si="29"/>
        <v>16.1552362382375</v>
      </c>
      <c r="W68" s="10">
        <f t="shared" si="29"/>
        <v>39.78643264101803</v>
      </c>
      <c r="X68" s="10">
        <f t="shared" si="29"/>
        <v>12.77477332602492</v>
      </c>
      <c r="Y68" s="10">
        <f t="shared" si="29"/>
        <v>15.076340476805234</v>
      </c>
      <c r="Z68" s="10">
        <f t="shared" si="29"/>
        <v>20.951563665011324</v>
      </c>
      <c r="AA68" s="10">
        <f t="shared" si="29"/>
        <v>0</v>
      </c>
      <c r="AB68" s="10">
        <f t="shared" si="29"/>
        <v>23.18467232066046</v>
      </c>
      <c r="AC68" s="10">
        <f t="shared" si="29"/>
        <v>44.14228504122497</v>
      </c>
      <c r="AD68" s="10">
        <f t="shared" si="29"/>
        <v>0</v>
      </c>
      <c r="AE68" s="44">
        <f t="shared" si="29"/>
        <v>0</v>
      </c>
    </row>
    <row r="69" spans="1:31" ht="12.75">
      <c r="A69" s="43" t="s">
        <v>172</v>
      </c>
      <c r="B69" s="10">
        <f>IF(B36=0,0,B56*100/B36)</f>
        <v>4.142427288401826</v>
      </c>
      <c r="C69" s="10">
        <f aca="true" t="shared" si="30" ref="C69:AE69">IF(C36=0,0,C56*100/C36)</f>
        <v>2.17951292038775</v>
      </c>
      <c r="D69" s="10">
        <f t="shared" si="30"/>
        <v>0</v>
      </c>
      <c r="E69" s="10">
        <f t="shared" si="30"/>
        <v>4.240050308336778</v>
      </c>
      <c r="F69" s="10">
        <f t="shared" si="30"/>
        <v>5.072326039336909</v>
      </c>
      <c r="G69" s="10">
        <f t="shared" si="30"/>
        <v>2.5164521334131154</v>
      </c>
      <c r="H69" s="10">
        <f t="shared" si="30"/>
        <v>0</v>
      </c>
      <c r="I69" s="10">
        <f t="shared" si="30"/>
        <v>0.6679926148807631</v>
      </c>
      <c r="J69" s="10">
        <f t="shared" si="30"/>
        <v>2.1429679134602853</v>
      </c>
      <c r="K69" s="10">
        <f t="shared" si="30"/>
        <v>3.66211639403507</v>
      </c>
      <c r="L69" s="10">
        <f t="shared" si="30"/>
        <v>1.10684784068652</v>
      </c>
      <c r="M69" s="10">
        <f t="shared" si="30"/>
        <v>11.238022016396833</v>
      </c>
      <c r="N69" s="10">
        <f t="shared" si="30"/>
        <v>0</v>
      </c>
      <c r="O69" s="10">
        <f t="shared" si="30"/>
        <v>0</v>
      </c>
      <c r="P69" s="10">
        <f t="shared" si="30"/>
        <v>4.140952461067135</v>
      </c>
      <c r="Q69" s="10">
        <f t="shared" si="30"/>
        <v>1.8417491512660809</v>
      </c>
      <c r="R69" s="10">
        <f t="shared" si="30"/>
        <v>2.5986197495100964</v>
      </c>
      <c r="S69" s="10">
        <f t="shared" si="30"/>
        <v>57.01566474762351</v>
      </c>
      <c r="T69" s="10">
        <f t="shared" si="30"/>
        <v>0</v>
      </c>
      <c r="U69" s="10">
        <f t="shared" si="30"/>
        <v>0</v>
      </c>
      <c r="V69" s="10">
        <f t="shared" si="30"/>
        <v>2.1072047267266303</v>
      </c>
      <c r="W69" s="10">
        <f t="shared" si="30"/>
        <v>5.632047111371738</v>
      </c>
      <c r="X69" s="10">
        <f t="shared" si="30"/>
        <v>5.2341360085524125</v>
      </c>
      <c r="Y69" s="10">
        <f t="shared" si="30"/>
        <v>9.252087098717618</v>
      </c>
      <c r="Z69" s="10">
        <f t="shared" si="30"/>
        <v>2.1102091920712405</v>
      </c>
      <c r="AA69" s="10">
        <f t="shared" si="30"/>
        <v>0</v>
      </c>
      <c r="AB69" s="10">
        <f t="shared" si="30"/>
        <v>0</v>
      </c>
      <c r="AC69" s="10">
        <f t="shared" si="30"/>
        <v>0</v>
      </c>
      <c r="AD69" s="10">
        <f t="shared" si="30"/>
        <v>1.961409272562336</v>
      </c>
      <c r="AE69" s="44">
        <f t="shared" si="30"/>
        <v>0</v>
      </c>
    </row>
    <row r="70" spans="1:31" ht="12.75">
      <c r="A70" s="36" t="s">
        <v>161</v>
      </c>
      <c r="B70" s="14">
        <f>IF(B36=0,0,B57*100/B36)</f>
        <v>40.45622840360468</v>
      </c>
      <c r="C70" s="14">
        <f aca="true" t="shared" si="31" ref="C70:AE70">IF(C36=0,0,C57*100/C36)</f>
        <v>24.524636474164783</v>
      </c>
      <c r="D70" s="14">
        <f t="shared" si="31"/>
        <v>0</v>
      </c>
      <c r="E70" s="14">
        <f t="shared" si="31"/>
        <v>11.133628802098269</v>
      </c>
      <c r="F70" s="14">
        <f t="shared" si="31"/>
        <v>17.01938623308976</v>
      </c>
      <c r="G70" s="14">
        <f t="shared" si="31"/>
        <v>13.862110605227405</v>
      </c>
      <c r="H70" s="14">
        <f t="shared" si="31"/>
        <v>0</v>
      </c>
      <c r="I70" s="14">
        <f t="shared" si="31"/>
        <v>26.35852815077994</v>
      </c>
      <c r="J70" s="14">
        <f t="shared" si="31"/>
        <v>8.962952133004734</v>
      </c>
      <c r="K70" s="14">
        <f t="shared" si="31"/>
        <v>11.646101429536731</v>
      </c>
      <c r="L70" s="14">
        <f t="shared" si="31"/>
        <v>3.663263460058372</v>
      </c>
      <c r="M70" s="14">
        <f t="shared" si="31"/>
        <v>6.147404129864717</v>
      </c>
      <c r="N70" s="14">
        <f t="shared" si="31"/>
        <v>7.728331625386045</v>
      </c>
      <c r="O70" s="14">
        <f t="shared" si="31"/>
        <v>9.974473415111152</v>
      </c>
      <c r="P70" s="14">
        <f t="shared" si="31"/>
        <v>8.363421346024287</v>
      </c>
      <c r="Q70" s="14">
        <f t="shared" si="31"/>
        <v>50.567324515345355</v>
      </c>
      <c r="R70" s="14">
        <f t="shared" si="31"/>
        <v>23.861293345829427</v>
      </c>
      <c r="S70" s="14">
        <f t="shared" si="31"/>
        <v>4.281028250100415</v>
      </c>
      <c r="T70" s="14">
        <f t="shared" si="31"/>
        <v>51.30889931525976</v>
      </c>
      <c r="U70" s="14">
        <f t="shared" si="31"/>
        <v>35.81855426465147</v>
      </c>
      <c r="V70" s="14">
        <f t="shared" si="31"/>
        <v>18.5910300735253</v>
      </c>
      <c r="W70" s="14">
        <f t="shared" si="31"/>
        <v>7.920314723033184</v>
      </c>
      <c r="X70" s="14">
        <f t="shared" si="31"/>
        <v>47.489297840790506</v>
      </c>
      <c r="Y70" s="14">
        <f t="shared" si="31"/>
        <v>14.521473448661675</v>
      </c>
      <c r="Z70" s="14">
        <f t="shared" si="31"/>
        <v>5.375406215269474</v>
      </c>
      <c r="AA70" s="14">
        <f t="shared" si="31"/>
        <v>0</v>
      </c>
      <c r="AB70" s="14">
        <f t="shared" si="31"/>
        <v>45.80717690531683</v>
      </c>
      <c r="AC70" s="14">
        <f t="shared" si="31"/>
        <v>15.623154931195955</v>
      </c>
      <c r="AD70" s="14">
        <f t="shared" si="31"/>
        <v>37.67016941672592</v>
      </c>
      <c r="AE70" s="48">
        <f t="shared" si="31"/>
        <v>0</v>
      </c>
    </row>
    <row r="71" spans="1:31" ht="12.75">
      <c r="A71" s="43" t="s">
        <v>173</v>
      </c>
      <c r="B71" s="10">
        <f>IF(B36=0,0,B58*100/B36)</f>
        <v>0.6669758426260625</v>
      </c>
      <c r="C71" s="10">
        <f aca="true" t="shared" si="32" ref="C71:AE71">IF(C36=0,0,C58*100/C36)</f>
        <v>0.0917689650689579</v>
      </c>
      <c r="D71" s="10">
        <f t="shared" si="32"/>
        <v>0</v>
      </c>
      <c r="E71" s="10">
        <f t="shared" si="32"/>
        <v>0.03596649648919039</v>
      </c>
      <c r="F71" s="10">
        <f t="shared" si="32"/>
        <v>0.2940079819314855</v>
      </c>
      <c r="G71" s="10">
        <f t="shared" si="32"/>
        <v>0</v>
      </c>
      <c r="H71" s="10">
        <f t="shared" si="32"/>
        <v>0</v>
      </c>
      <c r="I71" s="10">
        <f t="shared" si="32"/>
        <v>2.3551359543928254</v>
      </c>
      <c r="J71" s="10">
        <f t="shared" si="32"/>
        <v>0.4224708172250277</v>
      </c>
      <c r="K71" s="10">
        <f t="shared" si="32"/>
        <v>0.12378090946182382</v>
      </c>
      <c r="L71" s="10">
        <f t="shared" si="32"/>
        <v>0</v>
      </c>
      <c r="M71" s="10">
        <f t="shared" si="32"/>
        <v>0</v>
      </c>
      <c r="N71" s="10">
        <f t="shared" si="32"/>
        <v>2.720234451006713</v>
      </c>
      <c r="O71" s="10">
        <f t="shared" si="32"/>
        <v>3.2860867664659104</v>
      </c>
      <c r="P71" s="10">
        <f t="shared" si="32"/>
        <v>1.4304032929800474</v>
      </c>
      <c r="Q71" s="10">
        <f t="shared" si="32"/>
        <v>0</v>
      </c>
      <c r="R71" s="10">
        <f t="shared" si="32"/>
        <v>0</v>
      </c>
      <c r="S71" s="10">
        <f t="shared" si="32"/>
        <v>0</v>
      </c>
      <c r="T71" s="10">
        <f t="shared" si="32"/>
        <v>0</v>
      </c>
      <c r="U71" s="10">
        <f t="shared" si="32"/>
        <v>0.00817746739745967</v>
      </c>
      <c r="V71" s="10">
        <f t="shared" si="32"/>
        <v>0.09688297594145426</v>
      </c>
      <c r="W71" s="10">
        <f t="shared" si="32"/>
        <v>0</v>
      </c>
      <c r="X71" s="10">
        <f t="shared" si="32"/>
        <v>33.511550462981916</v>
      </c>
      <c r="Y71" s="10">
        <f t="shared" si="32"/>
        <v>0</v>
      </c>
      <c r="Z71" s="10">
        <f t="shared" si="32"/>
        <v>0</v>
      </c>
      <c r="AA71" s="10">
        <f t="shared" si="32"/>
        <v>0</v>
      </c>
      <c r="AB71" s="10">
        <f t="shared" si="32"/>
        <v>0</v>
      </c>
      <c r="AC71" s="10">
        <f t="shared" si="32"/>
        <v>0</v>
      </c>
      <c r="AD71" s="10">
        <f t="shared" si="32"/>
        <v>0</v>
      </c>
      <c r="AE71" s="44">
        <f t="shared" si="32"/>
        <v>0</v>
      </c>
    </row>
    <row r="72" spans="1:31" ht="12.75">
      <c r="A72" s="43" t="s">
        <v>174</v>
      </c>
      <c r="B72" s="10">
        <f>IF(B36=0,0,B59*100/B36)</f>
        <v>39.26104591351176</v>
      </c>
      <c r="C72" s="10">
        <f aca="true" t="shared" si="33" ref="C72:AE72">IF(C36=0,0,C59*100/C36)</f>
        <v>24.432867509095825</v>
      </c>
      <c r="D72" s="10">
        <f t="shared" si="33"/>
        <v>0</v>
      </c>
      <c r="E72" s="10">
        <f t="shared" si="33"/>
        <v>11.097662305609079</v>
      </c>
      <c r="F72" s="10">
        <f t="shared" si="33"/>
        <v>16.714768804263247</v>
      </c>
      <c r="G72" s="10">
        <f t="shared" si="33"/>
        <v>13.862110605227405</v>
      </c>
      <c r="H72" s="10">
        <f t="shared" si="33"/>
        <v>0</v>
      </c>
      <c r="I72" s="10">
        <f t="shared" si="33"/>
        <v>24.003392196387114</v>
      </c>
      <c r="J72" s="10">
        <f t="shared" si="33"/>
        <v>8.540481315779706</v>
      </c>
      <c r="K72" s="10">
        <f t="shared" si="33"/>
        <v>11.239317158698515</v>
      </c>
      <c r="L72" s="10">
        <f t="shared" si="33"/>
        <v>3.663263460058372</v>
      </c>
      <c r="M72" s="10">
        <f t="shared" si="33"/>
        <v>6.034755363087092</v>
      </c>
      <c r="N72" s="10">
        <f t="shared" si="33"/>
        <v>5.008097174379332</v>
      </c>
      <c r="O72" s="10">
        <f t="shared" si="33"/>
        <v>6.688386648645241</v>
      </c>
      <c r="P72" s="10">
        <f t="shared" si="33"/>
        <v>6.933018053044241</v>
      </c>
      <c r="Q72" s="10">
        <f t="shared" si="33"/>
        <v>50.567324515345355</v>
      </c>
      <c r="R72" s="10">
        <f t="shared" si="33"/>
        <v>23.861293345829427</v>
      </c>
      <c r="S72" s="10">
        <f t="shared" si="33"/>
        <v>0</v>
      </c>
      <c r="T72" s="10">
        <f t="shared" si="33"/>
        <v>51.30889931525976</v>
      </c>
      <c r="U72" s="10">
        <f t="shared" si="33"/>
        <v>35.81037679725401</v>
      </c>
      <c r="V72" s="10">
        <f t="shared" si="33"/>
        <v>18.494147097583845</v>
      </c>
      <c r="W72" s="10">
        <f t="shared" si="33"/>
        <v>7.920314723033184</v>
      </c>
      <c r="X72" s="10">
        <f t="shared" si="33"/>
        <v>13.977747377808589</v>
      </c>
      <c r="Y72" s="10">
        <f t="shared" si="33"/>
        <v>14.521473448661675</v>
      </c>
      <c r="Z72" s="10">
        <f t="shared" si="33"/>
        <v>5.375406215269474</v>
      </c>
      <c r="AA72" s="10">
        <f t="shared" si="33"/>
        <v>0</v>
      </c>
      <c r="AB72" s="10">
        <f t="shared" si="33"/>
        <v>45.80717690531683</v>
      </c>
      <c r="AC72" s="10">
        <f t="shared" si="33"/>
        <v>15.623154931195955</v>
      </c>
      <c r="AD72" s="10">
        <f t="shared" si="33"/>
        <v>37.67016941672592</v>
      </c>
      <c r="AE72" s="44">
        <f t="shared" si="33"/>
        <v>0</v>
      </c>
    </row>
    <row r="73" spans="1:31" ht="12.75">
      <c r="A73" s="43" t="s">
        <v>175</v>
      </c>
      <c r="B73" s="10">
        <f>IF(B36=0,0,B60*100/B36)</f>
        <v>0.5282066474668633</v>
      </c>
      <c r="C73" s="10">
        <f aca="true" t="shared" si="34" ref="C73:AE73">IF(C36=0,0,C60*100/C36)</f>
        <v>0</v>
      </c>
      <c r="D73" s="10">
        <f t="shared" si="34"/>
        <v>0</v>
      </c>
      <c r="E73" s="10">
        <f t="shared" si="34"/>
        <v>0</v>
      </c>
      <c r="F73" s="10">
        <f t="shared" si="34"/>
        <v>0.0106094468950274</v>
      </c>
      <c r="G73" s="10">
        <f t="shared" si="34"/>
        <v>0</v>
      </c>
      <c r="H73" s="10">
        <f t="shared" si="34"/>
        <v>0</v>
      </c>
      <c r="I73" s="10">
        <f t="shared" si="34"/>
        <v>0</v>
      </c>
      <c r="J73" s="10">
        <f t="shared" si="34"/>
        <v>0</v>
      </c>
      <c r="K73" s="10">
        <f t="shared" si="34"/>
        <v>0.2830033613763921</v>
      </c>
      <c r="L73" s="10">
        <f t="shared" si="34"/>
        <v>0</v>
      </c>
      <c r="M73" s="10">
        <f t="shared" si="34"/>
        <v>0.1126487667776257</v>
      </c>
      <c r="N73" s="10">
        <f t="shared" si="34"/>
        <v>0</v>
      </c>
      <c r="O73" s="10">
        <f t="shared" si="34"/>
        <v>0</v>
      </c>
      <c r="P73" s="10">
        <f t="shared" si="34"/>
        <v>0</v>
      </c>
      <c r="Q73" s="10">
        <f t="shared" si="34"/>
        <v>0</v>
      </c>
      <c r="R73" s="10">
        <f t="shared" si="34"/>
        <v>0</v>
      </c>
      <c r="S73" s="10">
        <f t="shared" si="34"/>
        <v>4.281028250100415</v>
      </c>
      <c r="T73" s="10">
        <f t="shared" si="34"/>
        <v>0</v>
      </c>
      <c r="U73" s="10">
        <f t="shared" si="34"/>
        <v>0</v>
      </c>
      <c r="V73" s="10">
        <f t="shared" si="34"/>
        <v>0</v>
      </c>
      <c r="W73" s="10">
        <f t="shared" si="34"/>
        <v>0</v>
      </c>
      <c r="X73" s="10">
        <f t="shared" si="34"/>
        <v>0</v>
      </c>
      <c r="Y73" s="10">
        <f t="shared" si="34"/>
        <v>0</v>
      </c>
      <c r="Z73" s="10">
        <f t="shared" si="34"/>
        <v>0</v>
      </c>
      <c r="AA73" s="10">
        <f t="shared" si="34"/>
        <v>0</v>
      </c>
      <c r="AB73" s="10">
        <f t="shared" si="34"/>
        <v>0</v>
      </c>
      <c r="AC73" s="10">
        <f t="shared" si="34"/>
        <v>0</v>
      </c>
      <c r="AD73" s="10">
        <f t="shared" si="34"/>
        <v>0</v>
      </c>
      <c r="AE73" s="44">
        <f t="shared" si="34"/>
        <v>0</v>
      </c>
    </row>
    <row r="74" spans="1:31" ht="12.75">
      <c r="A74" s="36" t="s">
        <v>165</v>
      </c>
      <c r="B74" s="14">
        <f>IF(B36=0,0,B61*100/B36)</f>
        <v>5.421376889850563</v>
      </c>
      <c r="C74" s="14">
        <f aca="true" t="shared" si="35" ref="C74:AE74">IF(C36=0,0,C61*100/C36)</f>
        <v>4.931434760393125</v>
      </c>
      <c r="D74" s="14">
        <f t="shared" si="35"/>
        <v>100</v>
      </c>
      <c r="E74" s="14">
        <f t="shared" si="35"/>
        <v>9.451196021881696</v>
      </c>
      <c r="F74" s="14">
        <f t="shared" si="35"/>
        <v>12.857590207718976</v>
      </c>
      <c r="G74" s="14">
        <f t="shared" si="35"/>
        <v>1.5775489314071107</v>
      </c>
      <c r="H74" s="14">
        <f t="shared" si="35"/>
        <v>0.6555156176595908</v>
      </c>
      <c r="I74" s="14">
        <f t="shared" si="35"/>
        <v>3.9550511961855603</v>
      </c>
      <c r="J74" s="14">
        <f t="shared" si="35"/>
        <v>8.899079443652683</v>
      </c>
      <c r="K74" s="14">
        <f t="shared" si="35"/>
        <v>6.842333606361929</v>
      </c>
      <c r="L74" s="14">
        <f t="shared" si="35"/>
        <v>6.801578874170826</v>
      </c>
      <c r="M74" s="14">
        <f t="shared" si="35"/>
        <v>10.56082188540241</v>
      </c>
      <c r="N74" s="14">
        <f t="shared" si="35"/>
        <v>35.04722248318572</v>
      </c>
      <c r="O74" s="14">
        <f t="shared" si="35"/>
        <v>3.7683147417059564</v>
      </c>
      <c r="P74" s="14">
        <f t="shared" si="35"/>
        <v>7.749496748568495</v>
      </c>
      <c r="Q74" s="14">
        <f t="shared" si="35"/>
        <v>1.3813118634495607</v>
      </c>
      <c r="R74" s="14">
        <f t="shared" si="35"/>
        <v>6.645650506943853</v>
      </c>
      <c r="S74" s="14">
        <f t="shared" si="35"/>
        <v>2.0652028383987147</v>
      </c>
      <c r="T74" s="14">
        <f t="shared" si="35"/>
        <v>2.30785385746233</v>
      </c>
      <c r="U74" s="14">
        <f t="shared" si="35"/>
        <v>6.286407618128628</v>
      </c>
      <c r="V74" s="14">
        <f t="shared" si="35"/>
        <v>2.612425225517329</v>
      </c>
      <c r="W74" s="14">
        <f t="shared" si="35"/>
        <v>0.6758456533646084</v>
      </c>
      <c r="X74" s="14">
        <f t="shared" si="35"/>
        <v>1.7672995258765132</v>
      </c>
      <c r="Y74" s="14">
        <f t="shared" si="35"/>
        <v>7.5307685687236425</v>
      </c>
      <c r="Z74" s="14">
        <f t="shared" si="35"/>
        <v>14.888229253126626</v>
      </c>
      <c r="AA74" s="14">
        <f t="shared" si="35"/>
        <v>54.43425076452599</v>
      </c>
      <c r="AB74" s="14">
        <f t="shared" si="35"/>
        <v>4.892544045368188</v>
      </c>
      <c r="AC74" s="14">
        <f t="shared" si="35"/>
        <v>22.982561981096843</v>
      </c>
      <c r="AD74" s="14">
        <f t="shared" si="35"/>
        <v>14.71056954421752</v>
      </c>
      <c r="AE74" s="48">
        <f t="shared" si="35"/>
        <v>0</v>
      </c>
    </row>
    <row r="75" spans="1:31" ht="12.75">
      <c r="A75" s="36" t="s">
        <v>166</v>
      </c>
      <c r="B75" s="14">
        <f>IF(B36=0,0,B62*100/B36)</f>
        <v>17.025038810711337</v>
      </c>
      <c r="C75" s="14">
        <f aca="true" t="shared" si="36" ref="C75:AE75">IF(C36=0,0,C62*100/C36)</f>
        <v>20.257357803329036</v>
      </c>
      <c r="D75" s="14">
        <f t="shared" si="36"/>
        <v>0</v>
      </c>
      <c r="E75" s="14">
        <f t="shared" si="36"/>
        <v>19.383096258173588</v>
      </c>
      <c r="F75" s="14">
        <f t="shared" si="36"/>
        <v>28.73465022065654</v>
      </c>
      <c r="G75" s="14">
        <f t="shared" si="36"/>
        <v>7.371329070037774</v>
      </c>
      <c r="H75" s="14">
        <f t="shared" si="36"/>
        <v>3.8577094099266915</v>
      </c>
      <c r="I75" s="14">
        <f t="shared" si="36"/>
        <v>16.34078456984309</v>
      </c>
      <c r="J75" s="14">
        <f t="shared" si="36"/>
        <v>11.540681775121095</v>
      </c>
      <c r="K75" s="14">
        <f t="shared" si="36"/>
        <v>20.33245478686723</v>
      </c>
      <c r="L75" s="14">
        <f t="shared" si="36"/>
        <v>4.777348978775141</v>
      </c>
      <c r="M75" s="14">
        <f t="shared" si="36"/>
        <v>15.660190167211002</v>
      </c>
      <c r="N75" s="14">
        <f t="shared" si="36"/>
        <v>57.22444589142824</v>
      </c>
      <c r="O75" s="14">
        <f t="shared" si="36"/>
        <v>31.128442721378278</v>
      </c>
      <c r="P75" s="14">
        <f t="shared" si="36"/>
        <v>9.982598238847002</v>
      </c>
      <c r="Q75" s="14">
        <f t="shared" si="36"/>
        <v>4.999033410579362</v>
      </c>
      <c r="R75" s="14">
        <f t="shared" si="36"/>
        <v>6.841611996251172</v>
      </c>
      <c r="S75" s="14">
        <f t="shared" si="36"/>
        <v>36.63810416387736</v>
      </c>
      <c r="T75" s="14">
        <f t="shared" si="36"/>
        <v>23.30470825265461</v>
      </c>
      <c r="U75" s="14">
        <f t="shared" si="36"/>
        <v>6.040184074791116</v>
      </c>
      <c r="V75" s="14">
        <f t="shared" si="36"/>
        <v>34.44755510562384</v>
      </c>
      <c r="W75" s="14">
        <f t="shared" si="36"/>
        <v>7.527853802499466</v>
      </c>
      <c r="X75" s="14">
        <f t="shared" si="36"/>
        <v>0.5002369269169324</v>
      </c>
      <c r="Y75" s="14">
        <f t="shared" si="36"/>
        <v>0.0626559944917807</v>
      </c>
      <c r="Z75" s="14">
        <f t="shared" si="36"/>
        <v>20.16656584556082</v>
      </c>
      <c r="AA75" s="14">
        <f t="shared" si="36"/>
        <v>45.56574923547401</v>
      </c>
      <c r="AB75" s="14">
        <f t="shared" si="36"/>
        <v>25.484504609780245</v>
      </c>
      <c r="AC75" s="14">
        <f t="shared" si="36"/>
        <v>0</v>
      </c>
      <c r="AD75" s="14">
        <f t="shared" si="36"/>
        <v>2.329173511167774</v>
      </c>
      <c r="AE75" s="48">
        <f t="shared" si="36"/>
        <v>0</v>
      </c>
    </row>
    <row r="76" spans="1:31" ht="12.75">
      <c r="A76" s="36" t="s">
        <v>167</v>
      </c>
      <c r="B76" s="14">
        <f>IF(B36=0,0,B63*100/B36)</f>
        <v>0.06495192021578881</v>
      </c>
      <c r="C76" s="14">
        <f aca="true" t="shared" si="37" ref="C76:AE76">IF(C36=0,0,C63*100/C36)</f>
        <v>0</v>
      </c>
      <c r="D76" s="14">
        <f t="shared" si="37"/>
        <v>0</v>
      </c>
      <c r="E76" s="14">
        <f t="shared" si="37"/>
        <v>0</v>
      </c>
      <c r="F76" s="14">
        <f t="shared" si="37"/>
        <v>0</v>
      </c>
      <c r="G76" s="14">
        <f t="shared" si="37"/>
        <v>0</v>
      </c>
      <c r="H76" s="14">
        <f t="shared" si="37"/>
        <v>0</v>
      </c>
      <c r="I76" s="14">
        <f t="shared" si="37"/>
        <v>0</v>
      </c>
      <c r="J76" s="14">
        <f t="shared" si="37"/>
        <v>0</v>
      </c>
      <c r="K76" s="14">
        <f t="shared" si="37"/>
        <v>0.03173869473380098</v>
      </c>
      <c r="L76" s="14">
        <f t="shared" si="37"/>
        <v>0</v>
      </c>
      <c r="M76" s="14">
        <f t="shared" si="37"/>
        <v>0</v>
      </c>
      <c r="N76" s="14">
        <f t="shared" si="37"/>
        <v>0</v>
      </c>
      <c r="O76" s="14">
        <f t="shared" si="37"/>
        <v>0</v>
      </c>
      <c r="P76" s="14">
        <f t="shared" si="37"/>
        <v>0</v>
      </c>
      <c r="Q76" s="14">
        <f t="shared" si="37"/>
        <v>0</v>
      </c>
      <c r="R76" s="14">
        <f t="shared" si="37"/>
        <v>0</v>
      </c>
      <c r="S76" s="14">
        <f t="shared" si="37"/>
        <v>0</v>
      </c>
      <c r="T76" s="14">
        <f t="shared" si="37"/>
        <v>0</v>
      </c>
      <c r="U76" s="14">
        <f t="shared" si="37"/>
        <v>0</v>
      </c>
      <c r="V76" s="14">
        <f t="shared" si="37"/>
        <v>1.5468981825318864</v>
      </c>
      <c r="W76" s="14">
        <f t="shared" si="37"/>
        <v>0</v>
      </c>
      <c r="X76" s="14">
        <f t="shared" si="37"/>
        <v>0</v>
      </c>
      <c r="Y76" s="14">
        <f t="shared" si="37"/>
        <v>0</v>
      </c>
      <c r="Z76" s="14">
        <f t="shared" si="37"/>
        <v>0</v>
      </c>
      <c r="AA76" s="14">
        <f t="shared" si="37"/>
        <v>0</v>
      </c>
      <c r="AB76" s="14">
        <f t="shared" si="37"/>
        <v>0</v>
      </c>
      <c r="AC76" s="14">
        <f t="shared" si="37"/>
        <v>0</v>
      </c>
      <c r="AD76" s="14">
        <f t="shared" si="37"/>
        <v>0</v>
      </c>
      <c r="AE76" s="48">
        <f t="shared" si="37"/>
        <v>0</v>
      </c>
    </row>
    <row r="77" spans="1:31" ht="12.75">
      <c r="A77" s="34" t="s">
        <v>176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39"/>
    </row>
    <row r="78" spans="1:31" ht="12.75">
      <c r="A78" s="43" t="s">
        <v>177</v>
      </c>
      <c r="B78" s="12">
        <v>28836812916</v>
      </c>
      <c r="C78" s="12">
        <v>421475965</v>
      </c>
      <c r="D78" s="12">
        <v>545572000</v>
      </c>
      <c r="E78" s="12">
        <v>231491559</v>
      </c>
      <c r="F78" s="12">
        <v>2125921000</v>
      </c>
      <c r="G78" s="12">
        <v>1757074540</v>
      </c>
      <c r="H78" s="12">
        <v>366129544</v>
      </c>
      <c r="I78" s="12">
        <v>269883000</v>
      </c>
      <c r="J78" s="12">
        <v>3564366109</v>
      </c>
      <c r="K78" s="12">
        <v>2822102246</v>
      </c>
      <c r="L78" s="12">
        <v>1850485000</v>
      </c>
      <c r="M78" s="12">
        <v>530017779</v>
      </c>
      <c r="N78" s="12">
        <v>180693529</v>
      </c>
      <c r="O78" s="12">
        <v>558731061</v>
      </c>
      <c r="P78" s="12">
        <v>3115953103</v>
      </c>
      <c r="Q78" s="12">
        <v>0</v>
      </c>
      <c r="R78" s="12">
        <v>212449436</v>
      </c>
      <c r="S78" s="12">
        <v>50181888</v>
      </c>
      <c r="T78" s="12">
        <v>187000000</v>
      </c>
      <c r="U78" s="12">
        <v>589973512</v>
      </c>
      <c r="V78" s="12">
        <v>1053803709</v>
      </c>
      <c r="W78" s="12">
        <v>1928346319</v>
      </c>
      <c r="X78" s="12">
        <v>329920875</v>
      </c>
      <c r="Y78" s="12">
        <v>589741814</v>
      </c>
      <c r="Z78" s="12">
        <v>975553000</v>
      </c>
      <c r="AA78" s="12">
        <v>177192000</v>
      </c>
      <c r="AB78" s="12">
        <v>114812620</v>
      </c>
      <c r="AC78" s="12">
        <v>0</v>
      </c>
      <c r="AD78" s="12">
        <v>325822392</v>
      </c>
      <c r="AE78" s="46">
        <v>4213000</v>
      </c>
    </row>
    <row r="79" spans="1:31" ht="12.75">
      <c r="A79" s="43" t="s">
        <v>178</v>
      </c>
      <c r="B79" s="12">
        <v>2635316664</v>
      </c>
      <c r="C79" s="12">
        <v>34347460</v>
      </c>
      <c r="D79" s="12">
        <v>0</v>
      </c>
      <c r="E79" s="12">
        <v>2245000</v>
      </c>
      <c r="F79" s="12">
        <v>2030964</v>
      </c>
      <c r="G79" s="12">
        <v>0</v>
      </c>
      <c r="H79" s="12">
        <v>0</v>
      </c>
      <c r="I79" s="12">
        <v>12287994</v>
      </c>
      <c r="J79" s="12">
        <v>0</v>
      </c>
      <c r="K79" s="12">
        <v>39273831</v>
      </c>
      <c r="L79" s="12">
        <v>0</v>
      </c>
      <c r="M79" s="12">
        <v>21764000</v>
      </c>
      <c r="N79" s="12">
        <v>0</v>
      </c>
      <c r="O79" s="12">
        <v>41629461</v>
      </c>
      <c r="P79" s="12">
        <v>0</v>
      </c>
      <c r="Q79" s="12">
        <v>0</v>
      </c>
      <c r="R79" s="12">
        <v>3120000</v>
      </c>
      <c r="S79" s="12">
        <v>4933000</v>
      </c>
      <c r="T79" s="12">
        <v>0</v>
      </c>
      <c r="U79" s="12">
        <v>16978250</v>
      </c>
      <c r="V79" s="12">
        <v>0</v>
      </c>
      <c r="W79" s="12">
        <v>2320000</v>
      </c>
      <c r="X79" s="12">
        <v>0</v>
      </c>
      <c r="Y79" s="12">
        <v>17150000</v>
      </c>
      <c r="Z79" s="12">
        <v>41244000</v>
      </c>
      <c r="AA79" s="12">
        <v>885000</v>
      </c>
      <c r="AB79" s="12">
        <v>0</v>
      </c>
      <c r="AC79" s="12">
        <v>0</v>
      </c>
      <c r="AD79" s="12">
        <v>13671161</v>
      </c>
      <c r="AE79" s="46">
        <v>0</v>
      </c>
    </row>
    <row r="80" spans="1:31" ht="12.75">
      <c r="A80" s="43" t="s">
        <v>179</v>
      </c>
      <c r="B80" s="12">
        <v>0</v>
      </c>
      <c r="C80" s="12">
        <v>9850000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14252032</v>
      </c>
      <c r="J80" s="12">
        <v>68397068</v>
      </c>
      <c r="K80" s="12">
        <v>62405153</v>
      </c>
      <c r="L80" s="12">
        <v>0</v>
      </c>
      <c r="M80" s="12">
        <v>0</v>
      </c>
      <c r="N80" s="12">
        <v>0</v>
      </c>
      <c r="O80" s="12">
        <v>16646360</v>
      </c>
      <c r="P80" s="12">
        <v>0</v>
      </c>
      <c r="Q80" s="12">
        <v>0</v>
      </c>
      <c r="R80" s="12">
        <v>0</v>
      </c>
      <c r="S80" s="12">
        <v>15684690</v>
      </c>
      <c r="T80" s="12">
        <v>4424280</v>
      </c>
      <c r="U80" s="12">
        <v>12509746</v>
      </c>
      <c r="V80" s="12">
        <v>0</v>
      </c>
      <c r="W80" s="12">
        <v>0</v>
      </c>
      <c r="X80" s="12">
        <v>0</v>
      </c>
      <c r="Y80" s="12">
        <v>0</v>
      </c>
      <c r="Z80" s="12">
        <v>68601760</v>
      </c>
      <c r="AA80" s="12">
        <v>4052776</v>
      </c>
      <c r="AB80" s="12">
        <v>0</v>
      </c>
      <c r="AC80" s="12">
        <v>0</v>
      </c>
      <c r="AD80" s="12">
        <v>14952278</v>
      </c>
      <c r="AE80" s="46">
        <v>0</v>
      </c>
    </row>
    <row r="81" spans="1:31" ht="12.75">
      <c r="A81" s="43" t="s">
        <v>180</v>
      </c>
      <c r="B81" s="10">
        <f>IF(B164=0,0,B79*100/B164)</f>
        <v>182.48896921298086</v>
      </c>
      <c r="C81" s="10">
        <f aca="true" t="shared" si="38" ref="C81:AE81">IF(C164=0,0,C79*100/C164)</f>
        <v>313.1035551504102</v>
      </c>
      <c r="D81" s="10">
        <f t="shared" si="38"/>
        <v>0</v>
      </c>
      <c r="E81" s="10">
        <f t="shared" si="38"/>
        <v>14.039597418139923</v>
      </c>
      <c r="F81" s="10">
        <f t="shared" si="38"/>
        <v>2.0312509954531475</v>
      </c>
      <c r="G81" s="10">
        <f t="shared" si="38"/>
        <v>0</v>
      </c>
      <c r="H81" s="10">
        <f t="shared" si="38"/>
        <v>0</v>
      </c>
      <c r="I81" s="10">
        <f t="shared" si="38"/>
        <v>65.98168040945605</v>
      </c>
      <c r="J81" s="10">
        <f t="shared" si="38"/>
        <v>0</v>
      </c>
      <c r="K81" s="10">
        <f t="shared" si="38"/>
        <v>34.47423493229199</v>
      </c>
      <c r="L81" s="10">
        <f t="shared" si="38"/>
        <v>0</v>
      </c>
      <c r="M81" s="10">
        <f t="shared" si="38"/>
        <v>130.464598799179</v>
      </c>
      <c r="N81" s="10">
        <f t="shared" si="38"/>
        <v>0</v>
      </c>
      <c r="O81" s="10">
        <f t="shared" si="38"/>
        <v>281.3602345045924</v>
      </c>
      <c r="P81" s="10">
        <f t="shared" si="38"/>
        <v>0</v>
      </c>
      <c r="Q81" s="10">
        <f t="shared" si="38"/>
        <v>0</v>
      </c>
      <c r="R81" s="10">
        <f t="shared" si="38"/>
        <v>23.515100538360137</v>
      </c>
      <c r="S81" s="10">
        <f t="shared" si="38"/>
        <v>186.11589742157986</v>
      </c>
      <c r="T81" s="10">
        <f t="shared" si="38"/>
        <v>0</v>
      </c>
      <c r="U81" s="10">
        <f t="shared" si="38"/>
        <v>95.70250341391022</v>
      </c>
      <c r="V81" s="10">
        <f t="shared" si="38"/>
        <v>0</v>
      </c>
      <c r="W81" s="10">
        <f t="shared" si="38"/>
        <v>2.2747604513010997</v>
      </c>
      <c r="X81" s="10">
        <f t="shared" si="38"/>
        <v>0</v>
      </c>
      <c r="Y81" s="10">
        <f t="shared" si="38"/>
        <v>80.17424223653879</v>
      </c>
      <c r="Z81" s="10">
        <f t="shared" si="38"/>
        <v>188.24281150159743</v>
      </c>
      <c r="AA81" s="10">
        <f t="shared" si="38"/>
        <v>10.877795040217114</v>
      </c>
      <c r="AB81" s="10">
        <f t="shared" si="38"/>
        <v>0</v>
      </c>
      <c r="AC81" s="10">
        <f t="shared" si="38"/>
        <v>0</v>
      </c>
      <c r="AD81" s="10">
        <f t="shared" si="38"/>
        <v>110.72466418530576</v>
      </c>
      <c r="AE81" s="44">
        <f t="shared" si="38"/>
        <v>0</v>
      </c>
    </row>
    <row r="82" spans="1:31" ht="12.75">
      <c r="A82" s="43" t="s">
        <v>181</v>
      </c>
      <c r="B82" s="10">
        <f>IF(B78=0,0,B80*100/B78)</f>
        <v>0</v>
      </c>
      <c r="C82" s="10">
        <f aca="true" t="shared" si="39" ref="C82:AE82">IF(C78=0,0,C80*100/C78)</f>
        <v>2.3370253153106844</v>
      </c>
      <c r="D82" s="10">
        <f t="shared" si="39"/>
        <v>0</v>
      </c>
      <c r="E82" s="10">
        <f t="shared" si="39"/>
        <v>0</v>
      </c>
      <c r="F82" s="10">
        <f t="shared" si="39"/>
        <v>0</v>
      </c>
      <c r="G82" s="10">
        <f t="shared" si="39"/>
        <v>0</v>
      </c>
      <c r="H82" s="10">
        <f t="shared" si="39"/>
        <v>0</v>
      </c>
      <c r="I82" s="10">
        <f t="shared" si="39"/>
        <v>5.280818725151269</v>
      </c>
      <c r="J82" s="10">
        <f t="shared" si="39"/>
        <v>1.9189125333477353</v>
      </c>
      <c r="K82" s="10">
        <f t="shared" si="39"/>
        <v>2.211300213819397</v>
      </c>
      <c r="L82" s="10">
        <f t="shared" si="39"/>
        <v>0</v>
      </c>
      <c r="M82" s="10">
        <f t="shared" si="39"/>
        <v>0</v>
      </c>
      <c r="N82" s="10">
        <f t="shared" si="39"/>
        <v>0</v>
      </c>
      <c r="O82" s="10">
        <f t="shared" si="39"/>
        <v>2.9793153024653485</v>
      </c>
      <c r="P82" s="10">
        <f t="shared" si="39"/>
        <v>0</v>
      </c>
      <c r="Q82" s="10">
        <f t="shared" si="39"/>
        <v>0</v>
      </c>
      <c r="R82" s="10">
        <f t="shared" si="39"/>
        <v>0</v>
      </c>
      <c r="S82" s="10">
        <f t="shared" si="39"/>
        <v>31.255679339924395</v>
      </c>
      <c r="T82" s="10">
        <f t="shared" si="39"/>
        <v>2.3659251336898395</v>
      </c>
      <c r="U82" s="10">
        <f t="shared" si="39"/>
        <v>2.1203911269833418</v>
      </c>
      <c r="V82" s="10">
        <f t="shared" si="39"/>
        <v>0</v>
      </c>
      <c r="W82" s="10">
        <f t="shared" si="39"/>
        <v>0</v>
      </c>
      <c r="X82" s="10">
        <f t="shared" si="39"/>
        <v>0</v>
      </c>
      <c r="Y82" s="10">
        <f t="shared" si="39"/>
        <v>0</v>
      </c>
      <c r="Z82" s="10">
        <f t="shared" si="39"/>
        <v>7.032089491806186</v>
      </c>
      <c r="AA82" s="10">
        <f t="shared" si="39"/>
        <v>2.2872228994537</v>
      </c>
      <c r="AB82" s="10">
        <f t="shared" si="39"/>
        <v>0</v>
      </c>
      <c r="AC82" s="10">
        <f t="shared" si="39"/>
        <v>0</v>
      </c>
      <c r="AD82" s="10">
        <f t="shared" si="39"/>
        <v>4.589088524032443</v>
      </c>
      <c r="AE82" s="44">
        <f t="shared" si="39"/>
        <v>0</v>
      </c>
    </row>
    <row r="83" spans="1:31" ht="12.75">
      <c r="A83" s="43" t="s">
        <v>182</v>
      </c>
      <c r="B83" s="10">
        <f>IF(B78=0,0,(B80+B79)*100/B78)</f>
        <v>9.138723726774273</v>
      </c>
      <c r="C83" s="10">
        <f aca="true" t="shared" si="40" ref="C83:AE83">IF(C78=0,0,(C80+C79)*100/C78)</f>
        <v>10.48635359314024</v>
      </c>
      <c r="D83" s="10">
        <f t="shared" si="40"/>
        <v>0</v>
      </c>
      <c r="E83" s="10">
        <f t="shared" si="40"/>
        <v>0.9697977799700247</v>
      </c>
      <c r="F83" s="10">
        <f t="shared" si="40"/>
        <v>0.09553337118359526</v>
      </c>
      <c r="G83" s="10">
        <f t="shared" si="40"/>
        <v>0</v>
      </c>
      <c r="H83" s="10">
        <f t="shared" si="40"/>
        <v>0</v>
      </c>
      <c r="I83" s="10">
        <f t="shared" si="40"/>
        <v>9.833900616192944</v>
      </c>
      <c r="J83" s="10">
        <f t="shared" si="40"/>
        <v>1.9189125333477353</v>
      </c>
      <c r="K83" s="10">
        <f t="shared" si="40"/>
        <v>3.6029518116899584</v>
      </c>
      <c r="L83" s="10">
        <f t="shared" si="40"/>
        <v>0</v>
      </c>
      <c r="M83" s="10">
        <f t="shared" si="40"/>
        <v>4.106277348103826</v>
      </c>
      <c r="N83" s="10">
        <f t="shared" si="40"/>
        <v>0</v>
      </c>
      <c r="O83" s="10">
        <f t="shared" si="40"/>
        <v>10.430030665504741</v>
      </c>
      <c r="P83" s="10">
        <f t="shared" si="40"/>
        <v>0</v>
      </c>
      <c r="Q83" s="10">
        <f t="shared" si="40"/>
        <v>0</v>
      </c>
      <c r="R83" s="10">
        <f t="shared" si="40"/>
        <v>1.4685847412652109</v>
      </c>
      <c r="S83" s="10">
        <f t="shared" si="40"/>
        <v>41.08591928625722</v>
      </c>
      <c r="T83" s="10">
        <f t="shared" si="40"/>
        <v>2.3659251336898395</v>
      </c>
      <c r="U83" s="10">
        <f t="shared" si="40"/>
        <v>4.998189817037074</v>
      </c>
      <c r="V83" s="10">
        <f t="shared" si="40"/>
        <v>0</v>
      </c>
      <c r="W83" s="10">
        <f t="shared" si="40"/>
        <v>0.12031033933796204</v>
      </c>
      <c r="X83" s="10">
        <f t="shared" si="40"/>
        <v>0</v>
      </c>
      <c r="Y83" s="10">
        <f t="shared" si="40"/>
        <v>2.908052234532585</v>
      </c>
      <c r="Z83" s="10">
        <f t="shared" si="40"/>
        <v>11.25984544150856</v>
      </c>
      <c r="AA83" s="10">
        <f t="shared" si="40"/>
        <v>2.786681114271525</v>
      </c>
      <c r="AB83" s="10">
        <f t="shared" si="40"/>
        <v>0</v>
      </c>
      <c r="AC83" s="10">
        <f t="shared" si="40"/>
        <v>0</v>
      </c>
      <c r="AD83" s="10">
        <f t="shared" si="40"/>
        <v>8.784982156781908</v>
      </c>
      <c r="AE83" s="44">
        <f t="shared" si="40"/>
        <v>0</v>
      </c>
    </row>
    <row r="84" spans="1:31" ht="12.75">
      <c r="A84" s="43" t="s">
        <v>183</v>
      </c>
      <c r="B84" s="10">
        <f>IF(B78=0,0,B164*100/B78)</f>
        <v>5.007822536445241</v>
      </c>
      <c r="C84" s="10">
        <f aca="true" t="shared" si="41" ref="C84:AE84">IF(C78=0,0,C164*100/C78)</f>
        <v>2.6027581430414424</v>
      </c>
      <c r="D84" s="10">
        <f t="shared" si="41"/>
        <v>4.893946170258005</v>
      </c>
      <c r="E84" s="10">
        <f t="shared" si="41"/>
        <v>6.907589662912936</v>
      </c>
      <c r="F84" s="10">
        <f t="shared" si="41"/>
        <v>4.703179045693608</v>
      </c>
      <c r="G84" s="10">
        <f t="shared" si="41"/>
        <v>4.373921154193037</v>
      </c>
      <c r="H84" s="10">
        <f t="shared" si="41"/>
        <v>6.4734983528125225</v>
      </c>
      <c r="I84" s="10">
        <f t="shared" si="41"/>
        <v>6.900524301271291</v>
      </c>
      <c r="J84" s="10">
        <f t="shared" si="41"/>
        <v>3.8581316226963374</v>
      </c>
      <c r="K84" s="10">
        <f t="shared" si="41"/>
        <v>4.036787475063013</v>
      </c>
      <c r="L84" s="10">
        <f t="shared" si="41"/>
        <v>3.4064788960731915</v>
      </c>
      <c r="M84" s="10">
        <f t="shared" si="41"/>
        <v>3.1474264941591703</v>
      </c>
      <c r="N84" s="10">
        <f t="shared" si="41"/>
        <v>7.805426169965389</v>
      </c>
      <c r="O84" s="10">
        <f t="shared" si="41"/>
        <v>2.648105328799682</v>
      </c>
      <c r="P84" s="10">
        <f t="shared" si="41"/>
        <v>3.450477765422261</v>
      </c>
      <c r="Q84" s="10">
        <f t="shared" si="41"/>
        <v>0</v>
      </c>
      <c r="R84" s="10">
        <f t="shared" si="41"/>
        <v>6.245283701294458</v>
      </c>
      <c r="S84" s="10">
        <f t="shared" si="41"/>
        <v>5.281784136938012</v>
      </c>
      <c r="T84" s="10">
        <f t="shared" si="41"/>
        <v>4.457197860962567</v>
      </c>
      <c r="U84" s="10">
        <f t="shared" si="41"/>
        <v>3.0070255086299533</v>
      </c>
      <c r="V84" s="10">
        <f t="shared" si="41"/>
        <v>4.621757314388044</v>
      </c>
      <c r="W84" s="10">
        <f t="shared" si="41"/>
        <v>5.28892346748634</v>
      </c>
      <c r="X84" s="10">
        <f t="shared" si="41"/>
        <v>3.674103980234655</v>
      </c>
      <c r="Y84" s="10">
        <f t="shared" si="41"/>
        <v>3.627165225900024</v>
      </c>
      <c r="Z84" s="10">
        <f t="shared" si="41"/>
        <v>2.2459056555615122</v>
      </c>
      <c r="AA84" s="10">
        <f t="shared" si="41"/>
        <v>4.591539121405029</v>
      </c>
      <c r="AB84" s="10">
        <f t="shared" si="41"/>
        <v>14.404339871348638</v>
      </c>
      <c r="AC84" s="10">
        <f t="shared" si="41"/>
        <v>0</v>
      </c>
      <c r="AD84" s="10">
        <f t="shared" si="41"/>
        <v>3.789484180080539</v>
      </c>
      <c r="AE84" s="44">
        <f t="shared" si="41"/>
        <v>9.34400664609542</v>
      </c>
    </row>
    <row r="85" spans="1:31" ht="12.75">
      <c r="A85" s="34" t="s">
        <v>184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39"/>
    </row>
    <row r="86" spans="1:31" ht="12.75">
      <c r="A86" s="36" t="s">
        <v>185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40"/>
    </row>
    <row r="87" spans="1:31" ht="12.75">
      <c r="A87" s="41" t="s">
        <v>186</v>
      </c>
      <c r="B87" s="15">
        <v>8</v>
      </c>
      <c r="C87" s="15">
        <v>381.4</v>
      </c>
      <c r="D87" s="15">
        <v>8</v>
      </c>
      <c r="E87" s="15">
        <v>10.9</v>
      </c>
      <c r="F87" s="15">
        <v>7</v>
      </c>
      <c r="G87" s="15">
        <v>4</v>
      </c>
      <c r="H87" s="15">
        <v>0</v>
      </c>
      <c r="I87" s="15">
        <v>8</v>
      </c>
      <c r="J87" s="15">
        <v>7.5</v>
      </c>
      <c r="K87" s="15">
        <v>5.8</v>
      </c>
      <c r="L87" s="15">
        <v>-6.6</v>
      </c>
      <c r="M87" s="15">
        <v>7.5</v>
      </c>
      <c r="N87" s="15">
        <v>0</v>
      </c>
      <c r="O87" s="15">
        <v>0.9</v>
      </c>
      <c r="P87" s="15">
        <v>7</v>
      </c>
      <c r="Q87" s="15">
        <v>6.4</v>
      </c>
      <c r="R87" s="15">
        <v>7</v>
      </c>
      <c r="S87" s="15">
        <v>0</v>
      </c>
      <c r="T87" s="15">
        <v>11.4</v>
      </c>
      <c r="U87" s="15">
        <v>9</v>
      </c>
      <c r="V87" s="15">
        <v>8</v>
      </c>
      <c r="W87" s="15">
        <v>7</v>
      </c>
      <c r="X87" s="15">
        <v>10</v>
      </c>
      <c r="Y87" s="15">
        <v>16.3</v>
      </c>
      <c r="Z87" s="15">
        <v>-12.1</v>
      </c>
      <c r="AA87" s="15">
        <v>0</v>
      </c>
      <c r="AB87" s="15">
        <v>10</v>
      </c>
      <c r="AC87" s="15">
        <v>0</v>
      </c>
      <c r="AD87" s="15">
        <v>7</v>
      </c>
      <c r="AE87" s="49">
        <v>0</v>
      </c>
    </row>
    <row r="88" spans="1:31" ht="12.75">
      <c r="A88" s="43" t="s">
        <v>187</v>
      </c>
      <c r="B88" s="16">
        <v>0</v>
      </c>
      <c r="C88" s="16">
        <v>0</v>
      </c>
      <c r="D88" s="16">
        <v>23</v>
      </c>
      <c r="E88" s="16">
        <v>11.7</v>
      </c>
      <c r="F88" s="16">
        <v>19.8</v>
      </c>
      <c r="G88" s="16">
        <v>11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11</v>
      </c>
      <c r="P88" s="16">
        <v>4</v>
      </c>
      <c r="Q88" s="16">
        <v>4.9</v>
      </c>
      <c r="R88" s="16">
        <v>0</v>
      </c>
      <c r="S88" s="16">
        <v>0</v>
      </c>
      <c r="T88" s="16">
        <v>11.1</v>
      </c>
      <c r="U88" s="16">
        <v>11.5</v>
      </c>
      <c r="V88" s="16">
        <v>0</v>
      </c>
      <c r="W88" s="16">
        <v>0</v>
      </c>
      <c r="X88" s="16">
        <v>11.2</v>
      </c>
      <c r="Y88" s="16">
        <v>-13.4</v>
      </c>
      <c r="Z88" s="16">
        <v>0</v>
      </c>
      <c r="AA88" s="16">
        <v>0</v>
      </c>
      <c r="AB88" s="16">
        <v>16</v>
      </c>
      <c r="AC88" s="16">
        <v>0</v>
      </c>
      <c r="AD88" s="16">
        <v>0</v>
      </c>
      <c r="AE88" s="50">
        <v>0</v>
      </c>
    </row>
    <row r="89" spans="1:31" ht="12.75">
      <c r="A89" s="43" t="s">
        <v>188</v>
      </c>
      <c r="B89" s="16">
        <v>9.8</v>
      </c>
      <c r="C89" s="16">
        <v>31.7</v>
      </c>
      <c r="D89" s="16">
        <v>23</v>
      </c>
      <c r="E89" s="16">
        <v>21.2</v>
      </c>
      <c r="F89" s="16">
        <v>19.8</v>
      </c>
      <c r="G89" s="16">
        <v>0</v>
      </c>
      <c r="H89" s="16">
        <v>0</v>
      </c>
      <c r="I89" s="16">
        <v>14.2</v>
      </c>
      <c r="J89" s="16">
        <v>13</v>
      </c>
      <c r="K89" s="16">
        <v>16.6</v>
      </c>
      <c r="L89" s="16">
        <v>10.6</v>
      </c>
      <c r="M89" s="16">
        <v>8.8</v>
      </c>
      <c r="N89" s="16">
        <v>0</v>
      </c>
      <c r="O89" s="16">
        <v>11</v>
      </c>
      <c r="P89" s="16">
        <v>18.1</v>
      </c>
      <c r="Q89" s="16">
        <v>11</v>
      </c>
      <c r="R89" s="16">
        <v>9.7</v>
      </c>
      <c r="S89" s="16">
        <v>0</v>
      </c>
      <c r="T89" s="16">
        <v>36.9</v>
      </c>
      <c r="U89" s="16">
        <v>12</v>
      </c>
      <c r="V89" s="16">
        <v>11</v>
      </c>
      <c r="W89" s="16">
        <v>15.6</v>
      </c>
      <c r="X89" s="16">
        <v>11.2</v>
      </c>
      <c r="Y89" s="16">
        <v>8.4</v>
      </c>
      <c r="Z89" s="16">
        <v>-5.8</v>
      </c>
      <c r="AA89" s="16">
        <v>0</v>
      </c>
      <c r="AB89" s="16">
        <v>16</v>
      </c>
      <c r="AC89" s="16">
        <v>0</v>
      </c>
      <c r="AD89" s="16">
        <v>6.4</v>
      </c>
      <c r="AE89" s="50">
        <v>0</v>
      </c>
    </row>
    <row r="90" spans="1:31" ht="12.75">
      <c r="A90" s="43" t="s">
        <v>189</v>
      </c>
      <c r="B90" s="16">
        <v>0</v>
      </c>
      <c r="C90" s="16">
        <v>0</v>
      </c>
      <c r="D90" s="16">
        <v>0</v>
      </c>
      <c r="E90" s="16">
        <v>16</v>
      </c>
      <c r="F90" s="16">
        <v>7</v>
      </c>
      <c r="G90" s="16">
        <v>-100</v>
      </c>
      <c r="H90" s="16">
        <v>0</v>
      </c>
      <c r="I90" s="16">
        <v>4.1</v>
      </c>
      <c r="J90" s="16">
        <v>16</v>
      </c>
      <c r="K90" s="16">
        <v>6</v>
      </c>
      <c r="L90" s="16">
        <v>0</v>
      </c>
      <c r="M90" s="16">
        <v>8</v>
      </c>
      <c r="N90" s="16">
        <v>0</v>
      </c>
      <c r="O90" s="16">
        <v>6</v>
      </c>
      <c r="P90" s="16">
        <v>6</v>
      </c>
      <c r="Q90" s="16">
        <v>7</v>
      </c>
      <c r="R90" s="16">
        <v>4.9</v>
      </c>
      <c r="S90" s="16">
        <v>0</v>
      </c>
      <c r="T90" s="16">
        <v>8</v>
      </c>
      <c r="U90" s="16">
        <v>8.3</v>
      </c>
      <c r="V90" s="16">
        <v>8</v>
      </c>
      <c r="W90" s="16">
        <v>8</v>
      </c>
      <c r="X90" s="16">
        <v>10</v>
      </c>
      <c r="Y90" s="16">
        <v>16.2</v>
      </c>
      <c r="Z90" s="16">
        <v>9.5</v>
      </c>
      <c r="AA90" s="16">
        <v>0</v>
      </c>
      <c r="AB90" s="16">
        <v>16</v>
      </c>
      <c r="AC90" s="16">
        <v>0</v>
      </c>
      <c r="AD90" s="16">
        <v>34.9</v>
      </c>
      <c r="AE90" s="50">
        <v>0</v>
      </c>
    </row>
    <row r="91" spans="1:31" ht="12.75">
      <c r="A91" s="43" t="s">
        <v>190</v>
      </c>
      <c r="B91" s="16">
        <v>17.1</v>
      </c>
      <c r="C91" s="16">
        <v>6.8</v>
      </c>
      <c r="D91" s="16">
        <v>6</v>
      </c>
      <c r="E91" s="16">
        <v>27.9</v>
      </c>
      <c r="F91" s="16">
        <v>7</v>
      </c>
      <c r="G91" s="16">
        <v>12.5</v>
      </c>
      <c r="H91" s="16">
        <v>0</v>
      </c>
      <c r="I91" s="16">
        <v>4.2</v>
      </c>
      <c r="J91" s="16">
        <v>16</v>
      </c>
      <c r="K91" s="16">
        <v>6.4</v>
      </c>
      <c r="L91" s="16">
        <v>14.9</v>
      </c>
      <c r="M91" s="16">
        <v>8</v>
      </c>
      <c r="N91" s="16">
        <v>0</v>
      </c>
      <c r="O91" s="16">
        <v>6</v>
      </c>
      <c r="P91" s="16">
        <v>6.2</v>
      </c>
      <c r="Q91" s="16">
        <v>7</v>
      </c>
      <c r="R91" s="16">
        <v>5</v>
      </c>
      <c r="S91" s="16">
        <v>0</v>
      </c>
      <c r="T91" s="16">
        <v>8.8</v>
      </c>
      <c r="U91" s="16">
        <v>8.1</v>
      </c>
      <c r="V91" s="16">
        <v>8</v>
      </c>
      <c r="W91" s="16">
        <v>8</v>
      </c>
      <c r="X91" s="16">
        <v>10</v>
      </c>
      <c r="Y91" s="16">
        <v>0</v>
      </c>
      <c r="Z91" s="16">
        <v>0.8</v>
      </c>
      <c r="AA91" s="16">
        <v>0</v>
      </c>
      <c r="AB91" s="16">
        <v>17</v>
      </c>
      <c r="AC91" s="16">
        <v>0</v>
      </c>
      <c r="AD91" s="16">
        <v>34.6</v>
      </c>
      <c r="AE91" s="50">
        <v>0</v>
      </c>
    </row>
    <row r="92" spans="1:31" ht="12.75">
      <c r="A92" s="43" t="s">
        <v>191</v>
      </c>
      <c r="B92" s="16">
        <v>15</v>
      </c>
      <c r="C92" s="16">
        <v>7</v>
      </c>
      <c r="D92" s="16">
        <v>6.5</v>
      </c>
      <c r="E92" s="16">
        <v>7</v>
      </c>
      <c r="F92" s="16">
        <v>6.9</v>
      </c>
      <c r="G92" s="16">
        <v>15</v>
      </c>
      <c r="H92" s="16">
        <v>0</v>
      </c>
      <c r="I92" s="16">
        <v>4.1</v>
      </c>
      <c r="J92" s="16">
        <v>7</v>
      </c>
      <c r="K92" s="16">
        <v>9.5</v>
      </c>
      <c r="L92" s="16">
        <v>18.3</v>
      </c>
      <c r="M92" s="16">
        <v>7.3</v>
      </c>
      <c r="N92" s="16">
        <v>0</v>
      </c>
      <c r="O92" s="16">
        <v>6</v>
      </c>
      <c r="P92" s="16">
        <v>7.5</v>
      </c>
      <c r="Q92" s="16">
        <v>9</v>
      </c>
      <c r="R92" s="16">
        <v>5</v>
      </c>
      <c r="S92" s="16">
        <v>0</v>
      </c>
      <c r="T92" s="16">
        <v>8</v>
      </c>
      <c r="U92" s="16">
        <v>34.7</v>
      </c>
      <c r="V92" s="16">
        <v>0</v>
      </c>
      <c r="W92" s="16">
        <v>8</v>
      </c>
      <c r="X92" s="16">
        <v>10</v>
      </c>
      <c r="Y92" s="16">
        <v>16.2</v>
      </c>
      <c r="Z92" s="16">
        <v>2.2</v>
      </c>
      <c r="AA92" s="16">
        <v>0</v>
      </c>
      <c r="AB92" s="16">
        <v>8</v>
      </c>
      <c r="AC92" s="16">
        <v>0</v>
      </c>
      <c r="AD92" s="16">
        <v>6.9</v>
      </c>
      <c r="AE92" s="50">
        <v>0</v>
      </c>
    </row>
    <row r="93" spans="1:31" ht="12.75">
      <c r="A93" s="43" t="s">
        <v>192</v>
      </c>
      <c r="B93" s="16">
        <v>7</v>
      </c>
      <c r="C93" s="16">
        <v>7</v>
      </c>
      <c r="D93" s="16">
        <v>11.1</v>
      </c>
      <c r="E93" s="16">
        <v>15</v>
      </c>
      <c r="F93" s="16">
        <v>6.9</v>
      </c>
      <c r="G93" s="16">
        <v>6.7</v>
      </c>
      <c r="H93" s="16">
        <v>0</v>
      </c>
      <c r="I93" s="16">
        <v>4.1</v>
      </c>
      <c r="J93" s="16">
        <v>7</v>
      </c>
      <c r="K93" s="16">
        <v>8.5</v>
      </c>
      <c r="L93" s="16">
        <v>6.5</v>
      </c>
      <c r="M93" s="16">
        <v>8</v>
      </c>
      <c r="N93" s="16">
        <v>0</v>
      </c>
      <c r="O93" s="16">
        <v>14.1</v>
      </c>
      <c r="P93" s="16">
        <v>22.1</v>
      </c>
      <c r="Q93" s="16">
        <v>6.4</v>
      </c>
      <c r="R93" s="16">
        <v>5</v>
      </c>
      <c r="S93" s="16">
        <v>0</v>
      </c>
      <c r="T93" s="16">
        <v>7.9</v>
      </c>
      <c r="U93" s="16">
        <v>7.5</v>
      </c>
      <c r="V93" s="16">
        <v>8</v>
      </c>
      <c r="W93" s="16">
        <v>8</v>
      </c>
      <c r="X93" s="16">
        <v>10</v>
      </c>
      <c r="Y93" s="16">
        <v>16.1</v>
      </c>
      <c r="Z93" s="16">
        <v>0.8</v>
      </c>
      <c r="AA93" s="16">
        <v>0</v>
      </c>
      <c r="AB93" s="16">
        <v>12.1</v>
      </c>
      <c r="AC93" s="16">
        <v>0</v>
      </c>
      <c r="AD93" s="16">
        <v>6.9</v>
      </c>
      <c r="AE93" s="50">
        <v>0</v>
      </c>
    </row>
    <row r="94" spans="1:31" ht="12.75">
      <c r="A94" s="43" t="s">
        <v>167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50">
        <v>0</v>
      </c>
    </row>
    <row r="95" spans="1:31" ht="12.75">
      <c r="A95" s="36" t="s">
        <v>193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40"/>
    </row>
    <row r="96" spans="1:31" ht="12.75">
      <c r="A96" s="41" t="s">
        <v>186</v>
      </c>
      <c r="B96" s="17">
        <v>151.55</v>
      </c>
      <c r="C96" s="17">
        <v>325</v>
      </c>
      <c r="D96" s="17">
        <v>99.4</v>
      </c>
      <c r="E96" s="17">
        <v>315.2</v>
      </c>
      <c r="F96" s="17">
        <v>264.66</v>
      </c>
      <c r="G96" s="17">
        <v>275.6</v>
      </c>
      <c r="H96" s="17">
        <v>0</v>
      </c>
      <c r="I96" s="17">
        <v>299.08</v>
      </c>
      <c r="J96" s="17">
        <v>229.07</v>
      </c>
      <c r="K96" s="17">
        <v>174.65</v>
      </c>
      <c r="L96" s="17">
        <v>286.95</v>
      </c>
      <c r="M96" s="17">
        <v>150.5</v>
      </c>
      <c r="N96" s="17">
        <v>0</v>
      </c>
      <c r="O96" s="17">
        <v>252.99</v>
      </c>
      <c r="P96" s="17">
        <v>104.7</v>
      </c>
      <c r="Q96" s="17">
        <v>13.3</v>
      </c>
      <c r="R96" s="17">
        <v>261.9</v>
      </c>
      <c r="S96" s="17">
        <v>0</v>
      </c>
      <c r="T96" s="17">
        <v>53.99</v>
      </c>
      <c r="U96" s="17">
        <v>172.65</v>
      </c>
      <c r="V96" s="17">
        <v>127.22</v>
      </c>
      <c r="W96" s="17">
        <v>74.18</v>
      </c>
      <c r="X96" s="17">
        <v>59.79</v>
      </c>
      <c r="Y96" s="17">
        <v>178.64</v>
      </c>
      <c r="Z96" s="17">
        <v>156.17</v>
      </c>
      <c r="AA96" s="17">
        <v>0</v>
      </c>
      <c r="AB96" s="17">
        <v>325.42</v>
      </c>
      <c r="AC96" s="17">
        <v>141.67</v>
      </c>
      <c r="AD96" s="17">
        <v>532.55</v>
      </c>
      <c r="AE96" s="51">
        <v>0</v>
      </c>
    </row>
    <row r="97" spans="1:31" ht="12.75">
      <c r="A97" s="43" t="s">
        <v>187</v>
      </c>
      <c r="B97" s="18">
        <v>0</v>
      </c>
      <c r="C97" s="18">
        <v>0</v>
      </c>
      <c r="D97" s="18">
        <v>211.13</v>
      </c>
      <c r="E97" s="18">
        <v>124</v>
      </c>
      <c r="F97" s="18">
        <v>172.54</v>
      </c>
      <c r="G97" s="18">
        <v>118.33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36.83</v>
      </c>
      <c r="P97" s="18">
        <v>157.89</v>
      </c>
      <c r="Q97" s="18">
        <v>93</v>
      </c>
      <c r="R97" s="18">
        <v>0</v>
      </c>
      <c r="S97" s="18">
        <v>0</v>
      </c>
      <c r="T97" s="18">
        <v>40</v>
      </c>
      <c r="U97" s="18">
        <v>417</v>
      </c>
      <c r="V97" s="18">
        <v>0</v>
      </c>
      <c r="W97" s="18">
        <v>0</v>
      </c>
      <c r="X97" s="18">
        <v>126.12</v>
      </c>
      <c r="Y97" s="18">
        <v>229.5</v>
      </c>
      <c r="Z97" s="18">
        <v>69</v>
      </c>
      <c r="AA97" s="18">
        <v>0</v>
      </c>
      <c r="AB97" s="18">
        <v>136.9</v>
      </c>
      <c r="AC97" s="18">
        <v>34</v>
      </c>
      <c r="AD97" s="18">
        <v>0</v>
      </c>
      <c r="AE97" s="52">
        <v>0</v>
      </c>
    </row>
    <row r="98" spans="1:31" ht="12.75">
      <c r="A98" s="43" t="s">
        <v>188</v>
      </c>
      <c r="B98" s="18">
        <v>590.3</v>
      </c>
      <c r="C98" s="18">
        <v>525</v>
      </c>
      <c r="D98" s="18">
        <v>556.38</v>
      </c>
      <c r="E98" s="18">
        <v>405.18</v>
      </c>
      <c r="F98" s="18">
        <v>423.86</v>
      </c>
      <c r="G98" s="18">
        <v>381.51</v>
      </c>
      <c r="H98" s="18">
        <v>0</v>
      </c>
      <c r="I98" s="18">
        <v>433.5</v>
      </c>
      <c r="J98" s="18">
        <v>676.89</v>
      </c>
      <c r="K98" s="18">
        <v>460</v>
      </c>
      <c r="L98" s="18">
        <v>436.5</v>
      </c>
      <c r="M98" s="18">
        <v>1037</v>
      </c>
      <c r="N98" s="18">
        <v>0</v>
      </c>
      <c r="O98" s="18">
        <v>574.64</v>
      </c>
      <c r="P98" s="18">
        <v>471.39</v>
      </c>
      <c r="Q98" s="18">
        <v>421.4</v>
      </c>
      <c r="R98" s="18">
        <v>636.66</v>
      </c>
      <c r="S98" s="18">
        <v>0</v>
      </c>
      <c r="T98" s="18">
        <v>477.5</v>
      </c>
      <c r="U98" s="18">
        <v>375.42</v>
      </c>
      <c r="V98" s="18">
        <v>560.67</v>
      </c>
      <c r="W98" s="18">
        <v>586.69</v>
      </c>
      <c r="X98" s="18">
        <v>598.35</v>
      </c>
      <c r="Y98" s="18">
        <v>417.5</v>
      </c>
      <c r="Z98" s="18">
        <v>435.34</v>
      </c>
      <c r="AA98" s="18">
        <v>0</v>
      </c>
      <c r="AB98" s="18">
        <v>479.66</v>
      </c>
      <c r="AC98" s="18">
        <v>351</v>
      </c>
      <c r="AD98" s="18">
        <v>472.5</v>
      </c>
      <c r="AE98" s="52">
        <v>0</v>
      </c>
    </row>
    <row r="99" spans="1:31" ht="12.75">
      <c r="A99" s="43" t="s">
        <v>189</v>
      </c>
      <c r="B99" s="18">
        <v>0</v>
      </c>
      <c r="C99" s="18">
        <v>0</v>
      </c>
      <c r="D99" s="18">
        <v>0</v>
      </c>
      <c r="E99" s="18">
        <v>31.32</v>
      </c>
      <c r="F99" s="18">
        <v>38.52</v>
      </c>
      <c r="G99" s="18">
        <v>0</v>
      </c>
      <c r="H99" s="18">
        <v>0</v>
      </c>
      <c r="I99" s="18">
        <v>64.34</v>
      </c>
      <c r="J99" s="18">
        <v>20.18</v>
      </c>
      <c r="K99" s="18">
        <v>39.55</v>
      </c>
      <c r="L99" s="18">
        <v>0</v>
      </c>
      <c r="M99" s="18">
        <v>50.76</v>
      </c>
      <c r="N99" s="18">
        <v>0</v>
      </c>
      <c r="O99" s="18">
        <v>64.89</v>
      </c>
      <c r="P99" s="18">
        <v>92.98</v>
      </c>
      <c r="Q99" s="18">
        <v>76.51</v>
      </c>
      <c r="R99" s="18">
        <v>31.96</v>
      </c>
      <c r="S99" s="18">
        <v>0</v>
      </c>
      <c r="T99" s="18">
        <v>22.9</v>
      </c>
      <c r="U99" s="18">
        <v>78</v>
      </c>
      <c r="V99" s="18">
        <v>113.73</v>
      </c>
      <c r="W99" s="18">
        <v>54.4</v>
      </c>
      <c r="X99" s="18">
        <v>66.55</v>
      </c>
      <c r="Y99" s="18">
        <v>237.59</v>
      </c>
      <c r="Z99" s="18">
        <v>107.02</v>
      </c>
      <c r="AA99" s="18">
        <v>0</v>
      </c>
      <c r="AB99" s="18">
        <v>65.95</v>
      </c>
      <c r="AC99" s="18">
        <v>38</v>
      </c>
      <c r="AD99" s="18">
        <v>93</v>
      </c>
      <c r="AE99" s="52">
        <v>0</v>
      </c>
    </row>
    <row r="100" spans="1:31" ht="12.75">
      <c r="A100" s="43" t="s">
        <v>190</v>
      </c>
      <c r="B100" s="18">
        <v>205.44</v>
      </c>
      <c r="C100" s="18">
        <v>85.5</v>
      </c>
      <c r="D100" s="18">
        <v>96.77</v>
      </c>
      <c r="E100" s="18">
        <v>185.75</v>
      </c>
      <c r="F100" s="18">
        <v>171.52</v>
      </c>
      <c r="G100" s="18">
        <v>155.61</v>
      </c>
      <c r="H100" s="18">
        <v>0</v>
      </c>
      <c r="I100" s="18">
        <v>122.74</v>
      </c>
      <c r="J100" s="18">
        <v>112.17</v>
      </c>
      <c r="K100" s="18">
        <v>130.25</v>
      </c>
      <c r="L100" s="18">
        <v>106.15</v>
      </c>
      <c r="M100" s="18">
        <v>97.25</v>
      </c>
      <c r="N100" s="18">
        <v>0</v>
      </c>
      <c r="O100" s="18">
        <v>143.77</v>
      </c>
      <c r="P100" s="18">
        <v>141.74</v>
      </c>
      <c r="Q100" s="18">
        <v>83.9</v>
      </c>
      <c r="R100" s="18">
        <v>145.87</v>
      </c>
      <c r="S100" s="18">
        <v>0</v>
      </c>
      <c r="T100" s="18">
        <v>92.5</v>
      </c>
      <c r="U100" s="18">
        <v>113.5</v>
      </c>
      <c r="V100" s="18">
        <v>102.6</v>
      </c>
      <c r="W100" s="18">
        <v>210.62</v>
      </c>
      <c r="X100" s="18">
        <v>90.65</v>
      </c>
      <c r="Y100" s="18">
        <v>0</v>
      </c>
      <c r="Z100" s="18">
        <v>233.63</v>
      </c>
      <c r="AA100" s="18">
        <v>0</v>
      </c>
      <c r="AB100" s="18">
        <v>36</v>
      </c>
      <c r="AC100" s="18">
        <v>77.1</v>
      </c>
      <c r="AD100" s="18">
        <v>232.2</v>
      </c>
      <c r="AE100" s="52">
        <v>0</v>
      </c>
    </row>
    <row r="101" spans="1:31" ht="12.75">
      <c r="A101" s="43" t="s">
        <v>191</v>
      </c>
      <c r="B101" s="18">
        <v>147.98</v>
      </c>
      <c r="C101" s="18">
        <v>111.7</v>
      </c>
      <c r="D101" s="18">
        <v>107.27</v>
      </c>
      <c r="E101" s="18">
        <v>94.75</v>
      </c>
      <c r="F101" s="18">
        <v>152.53</v>
      </c>
      <c r="G101" s="18">
        <v>126.71</v>
      </c>
      <c r="H101" s="18">
        <v>0</v>
      </c>
      <c r="I101" s="18">
        <v>130.88</v>
      </c>
      <c r="J101" s="18">
        <v>55.84</v>
      </c>
      <c r="K101" s="18">
        <v>96.84</v>
      </c>
      <c r="L101" s="18">
        <v>180.7</v>
      </c>
      <c r="M101" s="18">
        <v>102</v>
      </c>
      <c r="N101" s="18">
        <v>0</v>
      </c>
      <c r="O101" s="18">
        <v>86.42</v>
      </c>
      <c r="P101" s="18">
        <v>249.18</v>
      </c>
      <c r="Q101" s="18">
        <v>69.23</v>
      </c>
      <c r="R101" s="18">
        <v>152.8</v>
      </c>
      <c r="S101" s="18">
        <v>0</v>
      </c>
      <c r="T101" s="18">
        <v>109.2</v>
      </c>
      <c r="U101" s="18">
        <v>93</v>
      </c>
      <c r="V101" s="18">
        <v>154.36</v>
      </c>
      <c r="W101" s="18">
        <v>130.14</v>
      </c>
      <c r="X101" s="18">
        <v>66.55</v>
      </c>
      <c r="Y101" s="18">
        <v>291.18</v>
      </c>
      <c r="Z101" s="18">
        <v>49.98</v>
      </c>
      <c r="AA101" s="18">
        <v>0</v>
      </c>
      <c r="AB101" s="18">
        <v>80</v>
      </c>
      <c r="AC101" s="18">
        <v>71.5</v>
      </c>
      <c r="AD101" s="18">
        <v>70.65</v>
      </c>
      <c r="AE101" s="52">
        <v>0</v>
      </c>
    </row>
    <row r="102" spans="1:31" ht="12.75">
      <c r="A102" s="43" t="s">
        <v>192</v>
      </c>
      <c r="B102" s="18">
        <v>85.21</v>
      </c>
      <c r="C102" s="18">
        <v>72.27</v>
      </c>
      <c r="D102" s="18">
        <v>66.38</v>
      </c>
      <c r="E102" s="18">
        <v>128.02</v>
      </c>
      <c r="F102" s="18">
        <v>100.7</v>
      </c>
      <c r="G102" s="18">
        <v>82.74</v>
      </c>
      <c r="H102" s="18">
        <v>0</v>
      </c>
      <c r="I102" s="18">
        <v>140.14</v>
      </c>
      <c r="J102" s="18">
        <v>138.47</v>
      </c>
      <c r="K102" s="18">
        <v>88.06</v>
      </c>
      <c r="L102" s="18">
        <v>114.91</v>
      </c>
      <c r="M102" s="18">
        <v>77.76</v>
      </c>
      <c r="N102" s="18">
        <v>0</v>
      </c>
      <c r="O102" s="18">
        <v>92.52</v>
      </c>
      <c r="P102" s="18">
        <v>101.75</v>
      </c>
      <c r="Q102" s="18">
        <v>78.14</v>
      </c>
      <c r="R102" s="18">
        <v>78.75</v>
      </c>
      <c r="S102" s="18">
        <v>0</v>
      </c>
      <c r="T102" s="18">
        <v>91</v>
      </c>
      <c r="U102" s="18">
        <v>71</v>
      </c>
      <c r="V102" s="18">
        <v>92.18</v>
      </c>
      <c r="W102" s="18">
        <v>103</v>
      </c>
      <c r="X102" s="18">
        <v>66.55</v>
      </c>
      <c r="Y102" s="18">
        <v>152.5</v>
      </c>
      <c r="Z102" s="18">
        <v>50.97</v>
      </c>
      <c r="AA102" s="18">
        <v>0</v>
      </c>
      <c r="AB102" s="18">
        <v>60</v>
      </c>
      <c r="AC102" s="18">
        <v>43.95</v>
      </c>
      <c r="AD102" s="18">
        <v>40.7</v>
      </c>
      <c r="AE102" s="52">
        <v>0</v>
      </c>
    </row>
    <row r="103" spans="1:31" ht="12.75">
      <c r="A103" s="43" t="s">
        <v>167</v>
      </c>
      <c r="B103" s="18">
        <v>0</v>
      </c>
      <c r="C103" s="18">
        <v>0</v>
      </c>
      <c r="D103" s="18">
        <v>60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52">
        <v>0</v>
      </c>
    </row>
    <row r="104" spans="1:31" ht="12.75">
      <c r="A104" s="43" t="s">
        <v>194</v>
      </c>
      <c r="B104" s="18">
        <v>1180.48</v>
      </c>
      <c r="C104" s="18">
        <v>1119.47</v>
      </c>
      <c r="D104" s="18">
        <v>1197.33</v>
      </c>
      <c r="E104" s="18">
        <v>1284.22</v>
      </c>
      <c r="F104" s="18">
        <v>1324.33</v>
      </c>
      <c r="G104" s="18">
        <v>1140.5</v>
      </c>
      <c r="H104" s="18">
        <v>0</v>
      </c>
      <c r="I104" s="18">
        <v>1190.68</v>
      </c>
      <c r="J104" s="18">
        <v>1232.62</v>
      </c>
      <c r="K104" s="18">
        <v>989.35</v>
      </c>
      <c r="L104" s="18">
        <v>1125.21</v>
      </c>
      <c r="M104" s="18">
        <v>1515.27</v>
      </c>
      <c r="N104" s="18">
        <v>0</v>
      </c>
      <c r="O104" s="18">
        <v>1252.06</v>
      </c>
      <c r="P104" s="18">
        <v>1319.63</v>
      </c>
      <c r="Q104" s="18">
        <v>835.48</v>
      </c>
      <c r="R104" s="18">
        <v>1307.94</v>
      </c>
      <c r="S104" s="18">
        <v>0</v>
      </c>
      <c r="T104" s="18">
        <v>887.09</v>
      </c>
      <c r="U104" s="18">
        <v>1320.57</v>
      </c>
      <c r="V104" s="18">
        <v>1150.76</v>
      </c>
      <c r="W104" s="18">
        <v>1159.04</v>
      </c>
      <c r="X104" s="18">
        <v>1074.56</v>
      </c>
      <c r="Y104" s="18">
        <v>1506.91</v>
      </c>
      <c r="Z104" s="18">
        <v>1102.11</v>
      </c>
      <c r="AA104" s="18">
        <v>0</v>
      </c>
      <c r="AB104" s="18">
        <v>1183.93</v>
      </c>
      <c r="AC104" s="18">
        <v>757.22</v>
      </c>
      <c r="AD104" s="18">
        <v>1441.6</v>
      </c>
      <c r="AE104" s="52">
        <v>0</v>
      </c>
    </row>
    <row r="105" spans="1:31" ht="12.75">
      <c r="A105" s="34" t="s">
        <v>195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39"/>
    </row>
    <row r="106" spans="1:31" ht="12.75">
      <c r="A106" s="43" t="s">
        <v>196</v>
      </c>
      <c r="B106" s="19">
        <v>1142000</v>
      </c>
      <c r="C106" s="19">
        <v>8358</v>
      </c>
      <c r="D106" s="19">
        <v>7753</v>
      </c>
      <c r="E106" s="19">
        <v>8283</v>
      </c>
      <c r="F106" s="19">
        <v>24400</v>
      </c>
      <c r="G106" s="19">
        <v>18448</v>
      </c>
      <c r="H106" s="19">
        <v>0</v>
      </c>
      <c r="I106" s="19">
        <v>12536</v>
      </c>
      <c r="J106" s="19">
        <v>49371</v>
      </c>
      <c r="K106" s="19">
        <v>33688</v>
      </c>
      <c r="L106" s="19">
        <v>764</v>
      </c>
      <c r="M106" s="19">
        <v>22075</v>
      </c>
      <c r="N106" s="19">
        <v>0</v>
      </c>
      <c r="O106" s="19">
        <v>23788</v>
      </c>
      <c r="P106" s="19">
        <v>29763</v>
      </c>
      <c r="Q106" s="19">
        <v>8005</v>
      </c>
      <c r="R106" s="19">
        <v>5660</v>
      </c>
      <c r="S106" s="19">
        <v>0</v>
      </c>
      <c r="T106" s="19">
        <v>2963</v>
      </c>
      <c r="U106" s="19">
        <v>12950</v>
      </c>
      <c r="V106" s="19">
        <v>35860</v>
      </c>
      <c r="W106" s="19">
        <v>47799</v>
      </c>
      <c r="X106" s="19">
        <v>23887</v>
      </c>
      <c r="Y106" s="19">
        <v>18483</v>
      </c>
      <c r="Z106" s="19">
        <v>0</v>
      </c>
      <c r="AA106" s="19">
        <v>0</v>
      </c>
      <c r="AB106" s="19">
        <v>0</v>
      </c>
      <c r="AC106" s="19">
        <v>0</v>
      </c>
      <c r="AD106" s="19">
        <v>10154</v>
      </c>
      <c r="AE106" s="53">
        <v>0</v>
      </c>
    </row>
    <row r="107" spans="1:31" ht="12.75">
      <c r="A107" s="34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39"/>
    </row>
    <row r="108" spans="1:31" ht="12.75">
      <c r="A108" s="41" t="s">
        <v>198</v>
      </c>
      <c r="B108" s="20">
        <v>6</v>
      </c>
      <c r="C108" s="20">
        <v>6</v>
      </c>
      <c r="D108" s="20">
        <v>6</v>
      </c>
      <c r="E108" s="20">
        <v>0</v>
      </c>
      <c r="F108" s="20">
        <v>6</v>
      </c>
      <c r="G108" s="20">
        <v>10</v>
      </c>
      <c r="H108" s="20">
        <v>0</v>
      </c>
      <c r="I108" s="20">
        <v>6</v>
      </c>
      <c r="J108" s="20">
        <v>10</v>
      </c>
      <c r="K108" s="20">
        <v>6</v>
      </c>
      <c r="L108" s="20">
        <v>10</v>
      </c>
      <c r="M108" s="20">
        <v>6</v>
      </c>
      <c r="N108" s="20">
        <v>0</v>
      </c>
      <c r="O108" s="20">
        <v>6</v>
      </c>
      <c r="P108" s="20">
        <v>6</v>
      </c>
      <c r="Q108" s="20">
        <v>6</v>
      </c>
      <c r="R108" s="20">
        <v>0</v>
      </c>
      <c r="S108" s="20">
        <v>0</v>
      </c>
      <c r="T108" s="20">
        <v>6</v>
      </c>
      <c r="U108" s="20">
        <v>6</v>
      </c>
      <c r="V108" s="20">
        <v>50000</v>
      </c>
      <c r="W108" s="20">
        <v>6</v>
      </c>
      <c r="X108" s="20">
        <v>6</v>
      </c>
      <c r="Y108" s="20">
        <v>6</v>
      </c>
      <c r="Z108" s="20">
        <v>6</v>
      </c>
      <c r="AA108" s="20">
        <v>0</v>
      </c>
      <c r="AB108" s="20">
        <v>0</v>
      </c>
      <c r="AC108" s="20">
        <v>0</v>
      </c>
      <c r="AD108" s="20">
        <v>6</v>
      </c>
      <c r="AE108" s="54">
        <v>0</v>
      </c>
    </row>
    <row r="109" spans="1:31" ht="12.75">
      <c r="A109" s="43" t="s">
        <v>199</v>
      </c>
      <c r="B109" s="19">
        <v>50</v>
      </c>
      <c r="C109" s="19">
        <v>50</v>
      </c>
      <c r="D109" s="19">
        <v>50</v>
      </c>
      <c r="E109" s="19">
        <v>0</v>
      </c>
      <c r="F109" s="19">
        <v>50</v>
      </c>
      <c r="G109" s="19">
        <v>50</v>
      </c>
      <c r="H109" s="19">
        <v>0</v>
      </c>
      <c r="I109" s="19">
        <v>50</v>
      </c>
      <c r="J109" s="19">
        <v>100</v>
      </c>
      <c r="K109" s="19">
        <v>60</v>
      </c>
      <c r="L109" s="19">
        <v>50</v>
      </c>
      <c r="M109" s="19">
        <v>50</v>
      </c>
      <c r="N109" s="19">
        <v>0</v>
      </c>
      <c r="O109" s="19">
        <v>60</v>
      </c>
      <c r="P109" s="19">
        <v>50</v>
      </c>
      <c r="Q109" s="19">
        <v>50</v>
      </c>
      <c r="R109" s="19">
        <v>0</v>
      </c>
      <c r="S109" s="19">
        <v>0</v>
      </c>
      <c r="T109" s="19">
        <v>50</v>
      </c>
      <c r="U109" s="19">
        <v>50</v>
      </c>
      <c r="V109" s="19">
        <v>146</v>
      </c>
      <c r="W109" s="19">
        <v>70</v>
      </c>
      <c r="X109" s="19">
        <v>70</v>
      </c>
      <c r="Y109" s="19">
        <v>50</v>
      </c>
      <c r="Z109" s="19">
        <v>50</v>
      </c>
      <c r="AA109" s="19">
        <v>0</v>
      </c>
      <c r="AB109" s="19">
        <v>0</v>
      </c>
      <c r="AC109" s="19">
        <v>0</v>
      </c>
      <c r="AD109" s="19">
        <v>50</v>
      </c>
      <c r="AE109" s="53">
        <v>0</v>
      </c>
    </row>
    <row r="110" spans="1:31" ht="25.5">
      <c r="A110" s="36" t="s">
        <v>200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40"/>
    </row>
    <row r="111" spans="1:31" ht="12.75">
      <c r="A111" s="41" t="s">
        <v>201</v>
      </c>
      <c r="B111" s="20">
        <v>1130000</v>
      </c>
      <c r="C111" s="20">
        <v>8813</v>
      </c>
      <c r="D111" s="20">
        <v>1500</v>
      </c>
      <c r="E111" s="20">
        <v>8283</v>
      </c>
      <c r="F111" s="20">
        <v>6163</v>
      </c>
      <c r="G111" s="20">
        <v>4822</v>
      </c>
      <c r="H111" s="20">
        <v>0</v>
      </c>
      <c r="I111" s="20">
        <v>3638</v>
      </c>
      <c r="J111" s="20">
        <v>33600</v>
      </c>
      <c r="K111" s="20">
        <v>14000</v>
      </c>
      <c r="L111" s="20">
        <v>23000</v>
      </c>
      <c r="M111" s="20">
        <v>7395</v>
      </c>
      <c r="N111" s="20">
        <v>0</v>
      </c>
      <c r="O111" s="20">
        <v>8000</v>
      </c>
      <c r="P111" s="20">
        <v>29763</v>
      </c>
      <c r="Q111" s="20">
        <v>7500</v>
      </c>
      <c r="R111" s="20">
        <v>0</v>
      </c>
      <c r="S111" s="20">
        <v>0</v>
      </c>
      <c r="T111" s="20">
        <v>1407</v>
      </c>
      <c r="U111" s="20">
        <v>5000</v>
      </c>
      <c r="V111" s="20">
        <v>30400</v>
      </c>
      <c r="W111" s="20">
        <v>35453</v>
      </c>
      <c r="X111" s="20">
        <v>13290</v>
      </c>
      <c r="Y111" s="20">
        <v>6715</v>
      </c>
      <c r="Z111" s="20">
        <v>9160</v>
      </c>
      <c r="AA111" s="20">
        <v>0</v>
      </c>
      <c r="AB111" s="20">
        <v>0</v>
      </c>
      <c r="AC111" s="20">
        <v>0</v>
      </c>
      <c r="AD111" s="20">
        <v>4800</v>
      </c>
      <c r="AE111" s="54">
        <v>0</v>
      </c>
    </row>
    <row r="112" spans="1:31" ht="12.75">
      <c r="A112" s="43" t="s">
        <v>202</v>
      </c>
      <c r="B112" s="19">
        <v>1081000</v>
      </c>
      <c r="C112" s="19">
        <v>2342</v>
      </c>
      <c r="D112" s="19">
        <v>1500</v>
      </c>
      <c r="E112" s="19">
        <v>1934</v>
      </c>
      <c r="F112" s="19">
        <v>6163</v>
      </c>
      <c r="G112" s="19">
        <v>4647</v>
      </c>
      <c r="H112" s="19">
        <v>0</v>
      </c>
      <c r="I112" s="19">
        <v>3638</v>
      </c>
      <c r="J112" s="19">
        <v>10622</v>
      </c>
      <c r="K112" s="19">
        <v>14000</v>
      </c>
      <c r="L112" s="19">
        <v>7000</v>
      </c>
      <c r="M112" s="19">
        <v>7500</v>
      </c>
      <c r="N112" s="19">
        <v>0</v>
      </c>
      <c r="O112" s="19">
        <v>8000</v>
      </c>
      <c r="P112" s="19">
        <v>5800</v>
      </c>
      <c r="Q112" s="19">
        <v>3000</v>
      </c>
      <c r="R112" s="19">
        <v>0</v>
      </c>
      <c r="S112" s="19">
        <v>0</v>
      </c>
      <c r="T112" s="19">
        <v>1407</v>
      </c>
      <c r="U112" s="19">
        <v>5000</v>
      </c>
      <c r="V112" s="19">
        <v>6500</v>
      </c>
      <c r="W112" s="19">
        <v>15388</v>
      </c>
      <c r="X112" s="19">
        <v>5500</v>
      </c>
      <c r="Y112" s="19">
        <v>2278</v>
      </c>
      <c r="Z112" s="19">
        <v>5496</v>
      </c>
      <c r="AA112" s="19">
        <v>0</v>
      </c>
      <c r="AB112" s="19">
        <v>0</v>
      </c>
      <c r="AC112" s="19">
        <v>0</v>
      </c>
      <c r="AD112" s="19">
        <v>4800</v>
      </c>
      <c r="AE112" s="53">
        <v>0</v>
      </c>
    </row>
    <row r="113" spans="1:31" ht="25.5">
      <c r="A113" s="43" t="s">
        <v>203</v>
      </c>
      <c r="B113" s="19">
        <v>374892</v>
      </c>
      <c r="C113" s="19">
        <v>2342</v>
      </c>
      <c r="D113" s="19">
        <v>1500</v>
      </c>
      <c r="E113" s="19">
        <v>8401</v>
      </c>
      <c r="F113" s="19">
        <v>6163</v>
      </c>
      <c r="G113" s="19">
        <v>4564</v>
      </c>
      <c r="H113" s="19">
        <v>0</v>
      </c>
      <c r="I113" s="19">
        <v>3638</v>
      </c>
      <c r="J113" s="19">
        <v>19950</v>
      </c>
      <c r="K113" s="19">
        <v>14000</v>
      </c>
      <c r="L113" s="19">
        <v>7000</v>
      </c>
      <c r="M113" s="19">
        <v>7667</v>
      </c>
      <c r="N113" s="19">
        <v>0</v>
      </c>
      <c r="O113" s="19">
        <v>8000</v>
      </c>
      <c r="P113" s="19">
        <v>5800</v>
      </c>
      <c r="Q113" s="19">
        <v>2700</v>
      </c>
      <c r="R113" s="19">
        <v>0</v>
      </c>
      <c r="S113" s="19">
        <v>0</v>
      </c>
      <c r="T113" s="19">
        <v>1068</v>
      </c>
      <c r="U113" s="19">
        <v>5000</v>
      </c>
      <c r="V113" s="19">
        <v>25000</v>
      </c>
      <c r="W113" s="19">
        <v>15388</v>
      </c>
      <c r="X113" s="19">
        <v>5500</v>
      </c>
      <c r="Y113" s="19">
        <v>4541</v>
      </c>
      <c r="Z113" s="19">
        <v>7100</v>
      </c>
      <c r="AA113" s="19">
        <v>0</v>
      </c>
      <c r="AB113" s="19">
        <v>0</v>
      </c>
      <c r="AC113" s="19">
        <v>0</v>
      </c>
      <c r="AD113" s="19">
        <v>4800</v>
      </c>
      <c r="AE113" s="53">
        <v>0</v>
      </c>
    </row>
    <row r="114" spans="1:31" ht="12.75">
      <c r="A114" s="43" t="s">
        <v>204</v>
      </c>
      <c r="B114" s="19">
        <v>494000</v>
      </c>
      <c r="C114" s="19">
        <v>2342</v>
      </c>
      <c r="D114" s="19">
        <v>1500</v>
      </c>
      <c r="E114" s="19">
        <v>2150</v>
      </c>
      <c r="F114" s="19">
        <v>6163</v>
      </c>
      <c r="G114" s="19">
        <v>4830</v>
      </c>
      <c r="H114" s="19">
        <v>0</v>
      </c>
      <c r="I114" s="19">
        <v>3638</v>
      </c>
      <c r="J114" s="19">
        <v>10622</v>
      </c>
      <c r="K114" s="19">
        <v>14000</v>
      </c>
      <c r="L114" s="19">
        <v>7000</v>
      </c>
      <c r="M114" s="19">
        <v>7510</v>
      </c>
      <c r="N114" s="19">
        <v>0</v>
      </c>
      <c r="O114" s="19">
        <v>8000</v>
      </c>
      <c r="P114" s="19">
        <v>5800</v>
      </c>
      <c r="Q114" s="19">
        <v>2900</v>
      </c>
      <c r="R114" s="19">
        <v>0</v>
      </c>
      <c r="S114" s="19">
        <v>0</v>
      </c>
      <c r="T114" s="19">
        <v>1407</v>
      </c>
      <c r="U114" s="19">
        <v>5000</v>
      </c>
      <c r="V114" s="19">
        <v>7500</v>
      </c>
      <c r="W114" s="19">
        <v>15388</v>
      </c>
      <c r="X114" s="19">
        <v>5500</v>
      </c>
      <c r="Y114" s="19">
        <v>2278</v>
      </c>
      <c r="Z114" s="19">
        <v>7633</v>
      </c>
      <c r="AA114" s="19">
        <v>0</v>
      </c>
      <c r="AB114" s="19">
        <v>0</v>
      </c>
      <c r="AC114" s="19">
        <v>0</v>
      </c>
      <c r="AD114" s="19">
        <v>1800</v>
      </c>
      <c r="AE114" s="53">
        <v>0</v>
      </c>
    </row>
    <row r="115" spans="1:31" ht="12.75">
      <c r="A115" s="36" t="s">
        <v>205</v>
      </c>
      <c r="B115" s="21">
        <v>1448633173</v>
      </c>
      <c r="C115" s="21">
        <v>8938803</v>
      </c>
      <c r="D115" s="21">
        <v>8295996</v>
      </c>
      <c r="E115" s="21">
        <v>11286750</v>
      </c>
      <c r="F115" s="21">
        <v>1750980</v>
      </c>
      <c r="G115" s="21">
        <v>968987</v>
      </c>
      <c r="H115" s="21">
        <v>0</v>
      </c>
      <c r="I115" s="21">
        <v>17372731</v>
      </c>
      <c r="J115" s="21">
        <v>69397000</v>
      </c>
      <c r="K115" s="21">
        <v>41241000</v>
      </c>
      <c r="L115" s="21">
        <v>24968543</v>
      </c>
      <c r="M115" s="21">
        <v>0</v>
      </c>
      <c r="N115" s="21">
        <v>0</v>
      </c>
      <c r="O115" s="21">
        <v>16491409</v>
      </c>
      <c r="P115" s="21">
        <v>32171816</v>
      </c>
      <c r="Q115" s="21">
        <v>2905328</v>
      </c>
      <c r="R115" s="21">
        <v>5763</v>
      </c>
      <c r="S115" s="21">
        <v>0</v>
      </c>
      <c r="T115" s="21">
        <v>3828815</v>
      </c>
      <c r="U115" s="21">
        <v>1291812</v>
      </c>
      <c r="V115" s="21">
        <v>7470352</v>
      </c>
      <c r="W115" s="21">
        <v>5119094</v>
      </c>
      <c r="X115" s="21">
        <v>20107516</v>
      </c>
      <c r="Y115" s="21">
        <v>11095889</v>
      </c>
      <c r="Z115" s="21">
        <v>21661066</v>
      </c>
      <c r="AA115" s="21">
        <v>0</v>
      </c>
      <c r="AB115" s="21">
        <v>0</v>
      </c>
      <c r="AC115" s="21">
        <v>0</v>
      </c>
      <c r="AD115" s="21">
        <v>9186700</v>
      </c>
      <c r="AE115" s="55">
        <v>0</v>
      </c>
    </row>
    <row r="116" spans="1:31" ht="12.75">
      <c r="A116" s="41" t="s">
        <v>201</v>
      </c>
      <c r="B116" s="11">
        <v>544358598</v>
      </c>
      <c r="C116" s="11">
        <v>2855412</v>
      </c>
      <c r="D116" s="11">
        <v>414074</v>
      </c>
      <c r="E116" s="11">
        <v>2683750</v>
      </c>
      <c r="F116" s="11">
        <v>470080</v>
      </c>
      <c r="G116" s="11">
        <v>57864</v>
      </c>
      <c r="H116" s="11">
        <v>0</v>
      </c>
      <c r="I116" s="11">
        <v>3753662</v>
      </c>
      <c r="J116" s="11">
        <v>15400000</v>
      </c>
      <c r="K116" s="11">
        <v>6839815</v>
      </c>
      <c r="L116" s="11">
        <v>7839990</v>
      </c>
      <c r="M116" s="11">
        <v>0</v>
      </c>
      <c r="N116" s="11">
        <v>0</v>
      </c>
      <c r="O116" s="11">
        <v>3114874</v>
      </c>
      <c r="P116" s="11">
        <v>5462589</v>
      </c>
      <c r="Q116" s="11">
        <v>741339</v>
      </c>
      <c r="R116" s="11">
        <v>5660</v>
      </c>
      <c r="S116" s="11">
        <v>0</v>
      </c>
      <c r="T116" s="11">
        <v>314042</v>
      </c>
      <c r="U116" s="11">
        <v>357417</v>
      </c>
      <c r="V116" s="11">
        <v>7074230</v>
      </c>
      <c r="W116" s="11">
        <v>1240174</v>
      </c>
      <c r="X116" s="11">
        <v>6870103</v>
      </c>
      <c r="Y116" s="11">
        <v>1692110</v>
      </c>
      <c r="Z116" s="11">
        <v>15272233</v>
      </c>
      <c r="AA116" s="11">
        <v>0</v>
      </c>
      <c r="AB116" s="11">
        <v>0</v>
      </c>
      <c r="AC116" s="11">
        <v>0</v>
      </c>
      <c r="AD116" s="11">
        <v>3227192</v>
      </c>
      <c r="AE116" s="45">
        <v>0</v>
      </c>
    </row>
    <row r="117" spans="1:31" ht="12.75">
      <c r="A117" s="43" t="s">
        <v>202</v>
      </c>
      <c r="B117" s="12">
        <v>384409575</v>
      </c>
      <c r="C117" s="12">
        <v>3138935</v>
      </c>
      <c r="D117" s="12">
        <v>1930789</v>
      </c>
      <c r="E117" s="12">
        <v>2214000</v>
      </c>
      <c r="F117" s="12">
        <v>329124</v>
      </c>
      <c r="G117" s="12">
        <v>441465</v>
      </c>
      <c r="H117" s="12">
        <v>0</v>
      </c>
      <c r="I117" s="12">
        <v>5743984</v>
      </c>
      <c r="J117" s="12">
        <v>12000000</v>
      </c>
      <c r="K117" s="12">
        <v>17302417</v>
      </c>
      <c r="L117" s="12">
        <v>9360900</v>
      </c>
      <c r="M117" s="12">
        <v>0</v>
      </c>
      <c r="N117" s="12">
        <v>0</v>
      </c>
      <c r="O117" s="12">
        <v>4931798</v>
      </c>
      <c r="P117" s="12">
        <v>7944785</v>
      </c>
      <c r="Q117" s="12">
        <v>1787529</v>
      </c>
      <c r="R117" s="12">
        <v>0</v>
      </c>
      <c r="S117" s="12">
        <v>0</v>
      </c>
      <c r="T117" s="12">
        <v>1706972</v>
      </c>
      <c r="U117" s="12">
        <v>402167</v>
      </c>
      <c r="V117" s="12">
        <v>10929439</v>
      </c>
      <c r="W117" s="12">
        <v>1749286</v>
      </c>
      <c r="X117" s="12">
        <v>2758800</v>
      </c>
      <c r="Y117" s="12">
        <v>3109692</v>
      </c>
      <c r="Z117" s="12">
        <v>627593</v>
      </c>
      <c r="AA117" s="12">
        <v>0</v>
      </c>
      <c r="AB117" s="12">
        <v>0</v>
      </c>
      <c r="AC117" s="12">
        <v>0</v>
      </c>
      <c r="AD117" s="12">
        <v>2530217</v>
      </c>
      <c r="AE117" s="46">
        <v>0</v>
      </c>
    </row>
    <row r="118" spans="1:31" ht="25.5">
      <c r="A118" s="43" t="s">
        <v>203</v>
      </c>
      <c r="B118" s="12">
        <v>233735000</v>
      </c>
      <c r="C118" s="12">
        <v>913380</v>
      </c>
      <c r="D118" s="12">
        <v>4805810</v>
      </c>
      <c r="E118" s="12">
        <v>2921000</v>
      </c>
      <c r="F118" s="12">
        <v>313336</v>
      </c>
      <c r="G118" s="12">
        <v>146048</v>
      </c>
      <c r="H118" s="12">
        <v>0</v>
      </c>
      <c r="I118" s="12">
        <v>1748867</v>
      </c>
      <c r="J118" s="12">
        <v>27297000</v>
      </c>
      <c r="K118" s="12">
        <v>4174559</v>
      </c>
      <c r="L118" s="12">
        <v>2814840</v>
      </c>
      <c r="M118" s="12">
        <v>0</v>
      </c>
      <c r="N118" s="12">
        <v>0</v>
      </c>
      <c r="O118" s="12">
        <v>2197499</v>
      </c>
      <c r="P118" s="12">
        <v>12233026</v>
      </c>
      <c r="Q118" s="12">
        <v>114050</v>
      </c>
      <c r="R118" s="12">
        <v>103</v>
      </c>
      <c r="S118" s="12">
        <v>0</v>
      </c>
      <c r="T118" s="12">
        <v>384480</v>
      </c>
      <c r="U118" s="12">
        <v>200478</v>
      </c>
      <c r="V118" s="12">
        <v>15873678</v>
      </c>
      <c r="W118" s="12">
        <v>745680</v>
      </c>
      <c r="X118" s="12">
        <v>7111821</v>
      </c>
      <c r="Y118" s="12">
        <v>2125049</v>
      </c>
      <c r="Z118" s="12">
        <v>3679292</v>
      </c>
      <c r="AA118" s="12">
        <v>0</v>
      </c>
      <c r="AB118" s="12">
        <v>0</v>
      </c>
      <c r="AC118" s="12">
        <v>0</v>
      </c>
      <c r="AD118" s="12">
        <v>2682374</v>
      </c>
      <c r="AE118" s="46">
        <v>0</v>
      </c>
    </row>
    <row r="119" spans="1:31" ht="12.75">
      <c r="A119" s="43" t="s">
        <v>204</v>
      </c>
      <c r="B119" s="12">
        <v>286130000</v>
      </c>
      <c r="C119" s="12">
        <v>2031076</v>
      </c>
      <c r="D119" s="12">
        <v>1145323</v>
      </c>
      <c r="E119" s="12">
        <v>3468000</v>
      </c>
      <c r="F119" s="12">
        <v>638440</v>
      </c>
      <c r="G119" s="12">
        <v>323610</v>
      </c>
      <c r="H119" s="12">
        <v>0</v>
      </c>
      <c r="I119" s="12">
        <v>6126218</v>
      </c>
      <c r="J119" s="12">
        <v>14700000</v>
      </c>
      <c r="K119" s="12">
        <v>12924209</v>
      </c>
      <c r="L119" s="12">
        <v>4952813</v>
      </c>
      <c r="M119" s="12">
        <v>0</v>
      </c>
      <c r="N119" s="12">
        <v>0</v>
      </c>
      <c r="O119" s="12">
        <v>6247238</v>
      </c>
      <c r="P119" s="12">
        <v>6531416</v>
      </c>
      <c r="Q119" s="12">
        <v>262410</v>
      </c>
      <c r="R119" s="12">
        <v>0</v>
      </c>
      <c r="S119" s="12">
        <v>0</v>
      </c>
      <c r="T119" s="12">
        <v>1423321</v>
      </c>
      <c r="U119" s="12">
        <v>331750</v>
      </c>
      <c r="V119" s="12">
        <v>7411098</v>
      </c>
      <c r="W119" s="12">
        <v>1383954</v>
      </c>
      <c r="X119" s="12">
        <v>0</v>
      </c>
      <c r="Y119" s="12">
        <v>4169038</v>
      </c>
      <c r="Z119" s="12">
        <v>2081948</v>
      </c>
      <c r="AA119" s="12">
        <v>0</v>
      </c>
      <c r="AB119" s="12">
        <v>0</v>
      </c>
      <c r="AC119" s="12">
        <v>0</v>
      </c>
      <c r="AD119" s="12">
        <v>746917</v>
      </c>
      <c r="AE119" s="46">
        <v>0</v>
      </c>
    </row>
    <row r="120" spans="1:31" ht="12.75">
      <c r="A120" s="36" t="s">
        <v>206</v>
      </c>
      <c r="B120" s="22">
        <f>SUM(B121:B124)</f>
        <v>2040.0222196983768</v>
      </c>
      <c r="C120" s="22">
        <f aca="true" t="shared" si="42" ref="C120:AE120">SUM(C121:C124)</f>
        <v>2921.5196413321946</v>
      </c>
      <c r="D120" s="22">
        <f t="shared" si="42"/>
        <v>5530.664</v>
      </c>
      <c r="E120" s="22">
        <f t="shared" si="42"/>
        <v>3429.5046237561583</v>
      </c>
      <c r="F120" s="22">
        <f t="shared" si="42"/>
        <v>284.1116339445075</v>
      </c>
      <c r="G120" s="22">
        <f t="shared" si="42"/>
        <v>206</v>
      </c>
      <c r="H120" s="22">
        <f t="shared" si="42"/>
        <v>0</v>
      </c>
      <c r="I120" s="22">
        <f t="shared" si="42"/>
        <v>4775.352116547554</v>
      </c>
      <c r="J120" s="22">
        <f t="shared" si="42"/>
        <v>4340.2549232240835</v>
      </c>
      <c r="K120" s="22">
        <f t="shared" si="42"/>
        <v>2945.785714285714</v>
      </c>
      <c r="L120" s="22">
        <f t="shared" si="42"/>
        <v>2787.8052732919255</v>
      </c>
      <c r="M120" s="22">
        <f t="shared" si="42"/>
        <v>0</v>
      </c>
      <c r="N120" s="22">
        <f t="shared" si="42"/>
        <v>0</v>
      </c>
      <c r="O120" s="22">
        <f t="shared" si="42"/>
        <v>2061.426125</v>
      </c>
      <c r="P120" s="22">
        <f t="shared" si="42"/>
        <v>4788.57537419754</v>
      </c>
      <c r="Q120" s="22">
        <f t="shared" si="42"/>
        <v>827.4151476372924</v>
      </c>
      <c r="R120" s="22">
        <f t="shared" si="42"/>
        <v>0</v>
      </c>
      <c r="S120" s="22">
        <f t="shared" si="42"/>
        <v>0</v>
      </c>
      <c r="T120" s="22">
        <f t="shared" si="42"/>
        <v>2807.999289267946</v>
      </c>
      <c r="U120" s="22">
        <f t="shared" si="42"/>
        <v>258.3624</v>
      </c>
      <c r="V120" s="22">
        <f t="shared" si="42"/>
        <v>3537.2506080566804</v>
      </c>
      <c r="W120" s="22">
        <f t="shared" si="42"/>
        <v>287.0551351147957</v>
      </c>
      <c r="X120" s="22">
        <f t="shared" si="42"/>
        <v>2311.5961363978386</v>
      </c>
      <c r="Y120" s="22">
        <f t="shared" si="42"/>
        <v>3915.187235991911</v>
      </c>
      <c r="Z120" s="22">
        <f t="shared" si="42"/>
        <v>2572.431542134309</v>
      </c>
      <c r="AA120" s="22">
        <f t="shared" si="42"/>
        <v>0</v>
      </c>
      <c r="AB120" s="22">
        <f t="shared" si="42"/>
        <v>0</v>
      </c>
      <c r="AC120" s="22">
        <f t="shared" si="42"/>
        <v>0</v>
      </c>
      <c r="AD120" s="22">
        <f t="shared" si="42"/>
        <v>2173.242013888889</v>
      </c>
      <c r="AE120" s="56">
        <f t="shared" si="42"/>
        <v>0</v>
      </c>
    </row>
    <row r="121" spans="1:31" ht="12.75">
      <c r="A121" s="41" t="s">
        <v>201</v>
      </c>
      <c r="B121" s="23">
        <f>IF(B111=0,0,B116/B111)</f>
        <v>481.7332725663717</v>
      </c>
      <c r="C121" s="23">
        <f aca="true" t="shared" si="43" ref="C121:AE121">IF(C111=0,0,C116/C111)</f>
        <v>324</v>
      </c>
      <c r="D121" s="23">
        <f t="shared" si="43"/>
        <v>276.0493333333333</v>
      </c>
      <c r="E121" s="23">
        <f t="shared" si="43"/>
        <v>324.0070022938549</v>
      </c>
      <c r="F121" s="23">
        <f t="shared" si="43"/>
        <v>76.27454161934124</v>
      </c>
      <c r="G121" s="23">
        <f t="shared" si="43"/>
        <v>12</v>
      </c>
      <c r="H121" s="23">
        <f t="shared" si="43"/>
        <v>0</v>
      </c>
      <c r="I121" s="23">
        <f t="shared" si="43"/>
        <v>1031.7927432655306</v>
      </c>
      <c r="J121" s="23">
        <f t="shared" si="43"/>
        <v>458.3333333333333</v>
      </c>
      <c r="K121" s="23">
        <f t="shared" si="43"/>
        <v>488.5582142857143</v>
      </c>
      <c r="L121" s="23">
        <f t="shared" si="43"/>
        <v>340.8691304347826</v>
      </c>
      <c r="M121" s="23">
        <f t="shared" si="43"/>
        <v>0</v>
      </c>
      <c r="N121" s="23">
        <f t="shared" si="43"/>
        <v>0</v>
      </c>
      <c r="O121" s="23">
        <f t="shared" si="43"/>
        <v>389.35925</v>
      </c>
      <c r="P121" s="23">
        <f t="shared" si="43"/>
        <v>183.5362362665054</v>
      </c>
      <c r="Q121" s="23">
        <f t="shared" si="43"/>
        <v>98.8452</v>
      </c>
      <c r="R121" s="23">
        <f t="shared" si="43"/>
        <v>0</v>
      </c>
      <c r="S121" s="23">
        <f t="shared" si="43"/>
        <v>0</v>
      </c>
      <c r="T121" s="23">
        <f t="shared" si="43"/>
        <v>223.1997157071784</v>
      </c>
      <c r="U121" s="23">
        <f t="shared" si="43"/>
        <v>71.4834</v>
      </c>
      <c r="V121" s="23">
        <f t="shared" si="43"/>
        <v>232.70493421052632</v>
      </c>
      <c r="W121" s="23">
        <f t="shared" si="43"/>
        <v>34.98079147039743</v>
      </c>
      <c r="X121" s="23">
        <f t="shared" si="43"/>
        <v>516.9377727614748</v>
      </c>
      <c r="Y121" s="23">
        <f t="shared" si="43"/>
        <v>251.98957557706626</v>
      </c>
      <c r="Z121" s="23">
        <f t="shared" si="43"/>
        <v>1667.274344978166</v>
      </c>
      <c r="AA121" s="23">
        <f t="shared" si="43"/>
        <v>0</v>
      </c>
      <c r="AB121" s="23">
        <f t="shared" si="43"/>
        <v>0</v>
      </c>
      <c r="AC121" s="23">
        <f t="shared" si="43"/>
        <v>0</v>
      </c>
      <c r="AD121" s="23">
        <f t="shared" si="43"/>
        <v>672.3316666666667</v>
      </c>
      <c r="AE121" s="57">
        <f t="shared" si="43"/>
        <v>0</v>
      </c>
    </row>
    <row r="122" spans="1:31" ht="12.75">
      <c r="A122" s="43" t="s">
        <v>202</v>
      </c>
      <c r="B122" s="24">
        <f>IF(B112=0,0,B117/B112)</f>
        <v>355.6055272895467</v>
      </c>
      <c r="C122" s="24">
        <f aca="true" t="shared" si="44" ref="C122:AE122">IF(C112=0,0,C117/C112)</f>
        <v>1340.2796754910332</v>
      </c>
      <c r="D122" s="24">
        <f t="shared" si="44"/>
        <v>1287.1926666666666</v>
      </c>
      <c r="E122" s="24">
        <f t="shared" si="44"/>
        <v>1144.7776628748707</v>
      </c>
      <c r="F122" s="24">
        <f t="shared" si="44"/>
        <v>53.403212721077395</v>
      </c>
      <c r="G122" s="24">
        <f t="shared" si="44"/>
        <v>95</v>
      </c>
      <c r="H122" s="24">
        <f t="shared" si="44"/>
        <v>0</v>
      </c>
      <c r="I122" s="24">
        <f t="shared" si="44"/>
        <v>1578.8851017042332</v>
      </c>
      <c r="J122" s="24">
        <f t="shared" si="44"/>
        <v>1129.730747505178</v>
      </c>
      <c r="K122" s="24">
        <f t="shared" si="44"/>
        <v>1235.8869285714286</v>
      </c>
      <c r="L122" s="24">
        <f t="shared" si="44"/>
        <v>1337.2714285714285</v>
      </c>
      <c r="M122" s="24">
        <f t="shared" si="44"/>
        <v>0</v>
      </c>
      <c r="N122" s="24">
        <f t="shared" si="44"/>
        <v>0</v>
      </c>
      <c r="O122" s="24">
        <f t="shared" si="44"/>
        <v>616.47475</v>
      </c>
      <c r="P122" s="24">
        <f t="shared" si="44"/>
        <v>1369.7905172413793</v>
      </c>
      <c r="Q122" s="24">
        <f t="shared" si="44"/>
        <v>595.843</v>
      </c>
      <c r="R122" s="24">
        <f t="shared" si="44"/>
        <v>0</v>
      </c>
      <c r="S122" s="24">
        <f t="shared" si="44"/>
        <v>0</v>
      </c>
      <c r="T122" s="24">
        <f t="shared" si="44"/>
        <v>1213.1997157071785</v>
      </c>
      <c r="U122" s="24">
        <f t="shared" si="44"/>
        <v>80.4334</v>
      </c>
      <c r="V122" s="24">
        <f t="shared" si="44"/>
        <v>1681.4521538461538</v>
      </c>
      <c r="W122" s="24">
        <f t="shared" si="44"/>
        <v>113.6785807122433</v>
      </c>
      <c r="X122" s="24">
        <f t="shared" si="44"/>
        <v>501.6</v>
      </c>
      <c r="Y122" s="24">
        <f t="shared" si="44"/>
        <v>1365.097453906936</v>
      </c>
      <c r="Z122" s="24">
        <f t="shared" si="44"/>
        <v>114.19086608442504</v>
      </c>
      <c r="AA122" s="24">
        <f t="shared" si="44"/>
        <v>0</v>
      </c>
      <c r="AB122" s="24">
        <f t="shared" si="44"/>
        <v>0</v>
      </c>
      <c r="AC122" s="24">
        <f t="shared" si="44"/>
        <v>0</v>
      </c>
      <c r="AD122" s="24">
        <f t="shared" si="44"/>
        <v>527.1285416666667</v>
      </c>
      <c r="AE122" s="58">
        <f t="shared" si="44"/>
        <v>0</v>
      </c>
    </row>
    <row r="123" spans="1:31" ht="25.5">
      <c r="A123" s="43" t="s">
        <v>203</v>
      </c>
      <c r="B123" s="24">
        <f>IF(B113=0,0,B118/B113)</f>
        <v>623.472893526669</v>
      </c>
      <c r="C123" s="24">
        <f aca="true" t="shared" si="45" ref="C123:AE123">IF(C113=0,0,C118/C113)</f>
        <v>390</v>
      </c>
      <c r="D123" s="24">
        <f t="shared" si="45"/>
        <v>3203.8733333333334</v>
      </c>
      <c r="E123" s="24">
        <f t="shared" si="45"/>
        <v>347.69670277347933</v>
      </c>
      <c r="F123" s="24">
        <f t="shared" si="45"/>
        <v>50.84147330845367</v>
      </c>
      <c r="G123" s="24">
        <f t="shared" si="45"/>
        <v>32</v>
      </c>
      <c r="H123" s="24">
        <f t="shared" si="45"/>
        <v>0</v>
      </c>
      <c r="I123" s="24">
        <f t="shared" si="45"/>
        <v>480.7221000549753</v>
      </c>
      <c r="J123" s="24">
        <f t="shared" si="45"/>
        <v>1368.2706766917292</v>
      </c>
      <c r="K123" s="24">
        <f t="shared" si="45"/>
        <v>298.1827857142857</v>
      </c>
      <c r="L123" s="24">
        <f t="shared" si="45"/>
        <v>402.12</v>
      </c>
      <c r="M123" s="24">
        <f t="shared" si="45"/>
        <v>0</v>
      </c>
      <c r="N123" s="24">
        <f t="shared" si="45"/>
        <v>0</v>
      </c>
      <c r="O123" s="24">
        <f t="shared" si="45"/>
        <v>274.687375</v>
      </c>
      <c r="P123" s="24">
        <f t="shared" si="45"/>
        <v>2109.1424137931035</v>
      </c>
      <c r="Q123" s="24">
        <f t="shared" si="45"/>
        <v>42.24074074074074</v>
      </c>
      <c r="R123" s="24">
        <f t="shared" si="45"/>
        <v>0</v>
      </c>
      <c r="S123" s="24">
        <f t="shared" si="45"/>
        <v>0</v>
      </c>
      <c r="T123" s="24">
        <f t="shared" si="45"/>
        <v>360</v>
      </c>
      <c r="U123" s="24">
        <f t="shared" si="45"/>
        <v>40.0956</v>
      </c>
      <c r="V123" s="24">
        <f t="shared" si="45"/>
        <v>634.94712</v>
      </c>
      <c r="W123" s="24">
        <f t="shared" si="45"/>
        <v>48.458539121393294</v>
      </c>
      <c r="X123" s="24">
        <f t="shared" si="45"/>
        <v>1293.0583636363635</v>
      </c>
      <c r="Y123" s="24">
        <f t="shared" si="45"/>
        <v>467.96939000220215</v>
      </c>
      <c r="Z123" s="24">
        <f t="shared" si="45"/>
        <v>518.2101408450704</v>
      </c>
      <c r="AA123" s="24">
        <f t="shared" si="45"/>
        <v>0</v>
      </c>
      <c r="AB123" s="24">
        <f t="shared" si="45"/>
        <v>0</v>
      </c>
      <c r="AC123" s="24">
        <f t="shared" si="45"/>
        <v>0</v>
      </c>
      <c r="AD123" s="24">
        <f t="shared" si="45"/>
        <v>558.8279166666666</v>
      </c>
      <c r="AE123" s="58">
        <f t="shared" si="45"/>
        <v>0</v>
      </c>
    </row>
    <row r="124" spans="1:31" ht="12.75">
      <c r="A124" s="43" t="s">
        <v>204</v>
      </c>
      <c r="B124" s="24">
        <f>IF(B114=0,0,B119/B114)</f>
        <v>579.2105263157895</v>
      </c>
      <c r="C124" s="24">
        <f aca="true" t="shared" si="46" ref="C124:AE124">IF(C114=0,0,C119/C114)</f>
        <v>867.2399658411614</v>
      </c>
      <c r="D124" s="24">
        <f t="shared" si="46"/>
        <v>763.5486666666667</v>
      </c>
      <c r="E124" s="24">
        <f t="shared" si="46"/>
        <v>1613.0232558139535</v>
      </c>
      <c r="F124" s="24">
        <f t="shared" si="46"/>
        <v>103.59240629563524</v>
      </c>
      <c r="G124" s="24">
        <f t="shared" si="46"/>
        <v>67</v>
      </c>
      <c r="H124" s="24">
        <f t="shared" si="46"/>
        <v>0</v>
      </c>
      <c r="I124" s="24">
        <f t="shared" si="46"/>
        <v>1683.9521715228148</v>
      </c>
      <c r="J124" s="24">
        <f t="shared" si="46"/>
        <v>1383.920165693843</v>
      </c>
      <c r="K124" s="24">
        <f t="shared" si="46"/>
        <v>923.1577857142858</v>
      </c>
      <c r="L124" s="24">
        <f t="shared" si="46"/>
        <v>707.5447142857142</v>
      </c>
      <c r="M124" s="24">
        <f t="shared" si="46"/>
        <v>0</v>
      </c>
      <c r="N124" s="24">
        <f t="shared" si="46"/>
        <v>0</v>
      </c>
      <c r="O124" s="24">
        <f t="shared" si="46"/>
        <v>780.90475</v>
      </c>
      <c r="P124" s="24">
        <f t="shared" si="46"/>
        <v>1126.1062068965516</v>
      </c>
      <c r="Q124" s="24">
        <f t="shared" si="46"/>
        <v>90.48620689655172</v>
      </c>
      <c r="R124" s="24">
        <f t="shared" si="46"/>
        <v>0</v>
      </c>
      <c r="S124" s="24">
        <f t="shared" si="46"/>
        <v>0</v>
      </c>
      <c r="T124" s="24">
        <f t="shared" si="46"/>
        <v>1011.5998578535892</v>
      </c>
      <c r="U124" s="24">
        <f t="shared" si="46"/>
        <v>66.35</v>
      </c>
      <c r="V124" s="24">
        <f t="shared" si="46"/>
        <v>988.1464</v>
      </c>
      <c r="W124" s="24">
        <f t="shared" si="46"/>
        <v>89.93722381076164</v>
      </c>
      <c r="X124" s="24">
        <f t="shared" si="46"/>
        <v>0</v>
      </c>
      <c r="Y124" s="24">
        <f t="shared" si="46"/>
        <v>1830.1308165057067</v>
      </c>
      <c r="Z124" s="24">
        <f t="shared" si="46"/>
        <v>272.75619022664745</v>
      </c>
      <c r="AA124" s="24">
        <f t="shared" si="46"/>
        <v>0</v>
      </c>
      <c r="AB124" s="24">
        <f t="shared" si="46"/>
        <v>0</v>
      </c>
      <c r="AC124" s="24">
        <f t="shared" si="46"/>
        <v>0</v>
      </c>
      <c r="AD124" s="24">
        <f t="shared" si="46"/>
        <v>414.9538888888889</v>
      </c>
      <c r="AE124" s="58">
        <f t="shared" si="46"/>
        <v>0</v>
      </c>
    </row>
    <row r="125" spans="1:31" ht="25.5">
      <c r="A125" s="36" t="s">
        <v>207</v>
      </c>
      <c r="B125" s="25">
        <f>+B120*B111</f>
        <v>2305225108.259166</v>
      </c>
      <c r="C125" s="25">
        <f aca="true" t="shared" si="47" ref="C125:AE125">+C120*C111</f>
        <v>25747352.599060632</v>
      </c>
      <c r="D125" s="25">
        <f t="shared" si="47"/>
        <v>8295996</v>
      </c>
      <c r="E125" s="25">
        <f t="shared" si="47"/>
        <v>28406586.798572257</v>
      </c>
      <c r="F125" s="25">
        <f t="shared" si="47"/>
        <v>1750979.9999999998</v>
      </c>
      <c r="G125" s="25">
        <f t="shared" si="47"/>
        <v>993332</v>
      </c>
      <c r="H125" s="25">
        <f t="shared" si="47"/>
        <v>0</v>
      </c>
      <c r="I125" s="25">
        <f t="shared" si="47"/>
        <v>17372731</v>
      </c>
      <c r="J125" s="25">
        <f t="shared" si="47"/>
        <v>145832565.4203292</v>
      </c>
      <c r="K125" s="25">
        <f t="shared" si="47"/>
        <v>41241000</v>
      </c>
      <c r="L125" s="25">
        <f t="shared" si="47"/>
        <v>64119521.28571428</v>
      </c>
      <c r="M125" s="25">
        <f t="shared" si="47"/>
        <v>0</v>
      </c>
      <c r="N125" s="25">
        <f t="shared" si="47"/>
        <v>0</v>
      </c>
      <c r="O125" s="25">
        <f t="shared" si="47"/>
        <v>16491409</v>
      </c>
      <c r="P125" s="25">
        <f t="shared" si="47"/>
        <v>142522368.8622414</v>
      </c>
      <c r="Q125" s="25">
        <f t="shared" si="47"/>
        <v>6205613.607279693</v>
      </c>
      <c r="R125" s="25">
        <f t="shared" si="47"/>
        <v>0</v>
      </c>
      <c r="S125" s="25">
        <f t="shared" si="47"/>
        <v>0</v>
      </c>
      <c r="T125" s="25">
        <f t="shared" si="47"/>
        <v>3950855</v>
      </c>
      <c r="U125" s="25">
        <f t="shared" si="47"/>
        <v>1291812</v>
      </c>
      <c r="V125" s="25">
        <f t="shared" si="47"/>
        <v>107532418.48492308</v>
      </c>
      <c r="W125" s="25">
        <f t="shared" si="47"/>
        <v>10176965.705224851</v>
      </c>
      <c r="X125" s="25">
        <f t="shared" si="47"/>
        <v>30721112.652727276</v>
      </c>
      <c r="Y125" s="25">
        <f t="shared" si="47"/>
        <v>26290482.289685685</v>
      </c>
      <c r="Z125" s="25">
        <f t="shared" si="47"/>
        <v>23563472.92595027</v>
      </c>
      <c r="AA125" s="25">
        <f t="shared" si="47"/>
        <v>0</v>
      </c>
      <c r="AB125" s="25">
        <f t="shared" si="47"/>
        <v>0</v>
      </c>
      <c r="AC125" s="25">
        <f t="shared" si="47"/>
        <v>0</v>
      </c>
      <c r="AD125" s="25">
        <f t="shared" si="47"/>
        <v>10431561.666666666</v>
      </c>
      <c r="AE125" s="59">
        <f t="shared" si="47"/>
        <v>0</v>
      </c>
    </row>
    <row r="126" spans="1:31" ht="25.5">
      <c r="A126" s="34" t="s">
        <v>208</v>
      </c>
      <c r="B126" s="26">
        <v>1147805855</v>
      </c>
      <c r="C126" s="26">
        <v>0</v>
      </c>
      <c r="D126" s="26">
        <v>8295996</v>
      </c>
      <c r="E126" s="26">
        <v>11758580</v>
      </c>
      <c r="F126" s="26">
        <v>26830547</v>
      </c>
      <c r="G126" s="26">
        <v>10790598</v>
      </c>
      <c r="H126" s="26">
        <v>0</v>
      </c>
      <c r="I126" s="26">
        <v>17719796</v>
      </c>
      <c r="J126" s="26">
        <v>69397000</v>
      </c>
      <c r="K126" s="26">
        <v>41252000</v>
      </c>
      <c r="L126" s="26">
        <v>32839926</v>
      </c>
      <c r="M126" s="26">
        <v>23499360</v>
      </c>
      <c r="N126" s="26">
        <v>0</v>
      </c>
      <c r="O126" s="26">
        <v>17819994</v>
      </c>
      <c r="P126" s="26">
        <v>47347816</v>
      </c>
      <c r="Q126" s="26">
        <v>2905328</v>
      </c>
      <c r="R126" s="26">
        <v>0</v>
      </c>
      <c r="S126" s="26">
        <v>0</v>
      </c>
      <c r="T126" s="26">
        <v>0</v>
      </c>
      <c r="U126" s="26">
        <v>15501739</v>
      </c>
      <c r="V126" s="26">
        <v>-1568176</v>
      </c>
      <c r="W126" s="26">
        <v>78853639</v>
      </c>
      <c r="X126" s="26">
        <v>17414446</v>
      </c>
      <c r="Y126" s="26">
        <v>3043310</v>
      </c>
      <c r="Z126" s="26">
        <v>11368000</v>
      </c>
      <c r="AA126" s="26">
        <v>0</v>
      </c>
      <c r="AB126" s="26">
        <v>0</v>
      </c>
      <c r="AC126" s="26">
        <v>0</v>
      </c>
      <c r="AD126" s="26">
        <v>10132473</v>
      </c>
      <c r="AE126" s="60">
        <v>0</v>
      </c>
    </row>
    <row r="127" spans="1:31" ht="12.75">
      <c r="A127" s="41" t="s">
        <v>209</v>
      </c>
      <c r="B127" s="11">
        <v>1084416000</v>
      </c>
      <c r="C127" s="11">
        <v>36388000</v>
      </c>
      <c r="D127" s="11">
        <v>26013000</v>
      </c>
      <c r="E127" s="11">
        <v>22679000</v>
      </c>
      <c r="F127" s="11">
        <v>34054000</v>
      </c>
      <c r="G127" s="11">
        <v>26752000</v>
      </c>
      <c r="H127" s="11">
        <v>70000000</v>
      </c>
      <c r="I127" s="11">
        <v>46200000</v>
      </c>
      <c r="J127" s="11">
        <v>69397000</v>
      </c>
      <c r="K127" s="11">
        <v>41241000</v>
      </c>
      <c r="L127" s="11">
        <v>62986000</v>
      </c>
      <c r="M127" s="11">
        <v>51280000</v>
      </c>
      <c r="N127" s="11">
        <v>205814000</v>
      </c>
      <c r="O127" s="11">
        <v>53343000</v>
      </c>
      <c r="P127" s="11">
        <v>36146000</v>
      </c>
      <c r="Q127" s="11">
        <v>16877000</v>
      </c>
      <c r="R127" s="11">
        <v>18897000</v>
      </c>
      <c r="S127" s="11">
        <v>43926000</v>
      </c>
      <c r="T127" s="11">
        <v>18989000</v>
      </c>
      <c r="U127" s="11">
        <v>26522000</v>
      </c>
      <c r="V127" s="11">
        <v>42495000</v>
      </c>
      <c r="W127" s="11">
        <v>80370000</v>
      </c>
      <c r="X127" s="11">
        <v>43034000</v>
      </c>
      <c r="Y127" s="11">
        <v>23375000</v>
      </c>
      <c r="Z127" s="11">
        <v>30859000</v>
      </c>
      <c r="AA127" s="11">
        <v>125699000</v>
      </c>
      <c r="AB127" s="11">
        <v>9536000</v>
      </c>
      <c r="AC127" s="11">
        <v>10586000</v>
      </c>
      <c r="AD127" s="11">
        <v>32765000</v>
      </c>
      <c r="AE127" s="45">
        <v>12981000</v>
      </c>
    </row>
    <row r="128" spans="1:31" ht="12.75">
      <c r="A128" s="61" t="s">
        <v>210</v>
      </c>
      <c r="B128" s="62" t="str">
        <f>IF(B11&gt;0,"Funded","Unfunded")</f>
        <v>Funded</v>
      </c>
      <c r="C128" s="62" t="str">
        <f aca="true" t="shared" si="48" ref="C128:AE128">IF(C11&gt;0,"Funded","Unfunded")</f>
        <v>Funded</v>
      </c>
      <c r="D128" s="62" t="str">
        <f t="shared" si="48"/>
        <v>Funded</v>
      </c>
      <c r="E128" s="62" t="str">
        <f t="shared" si="48"/>
        <v>Funded</v>
      </c>
      <c r="F128" s="62" t="str">
        <f t="shared" si="48"/>
        <v>Unfunded</v>
      </c>
      <c r="G128" s="62" t="str">
        <f t="shared" si="48"/>
        <v>Funded</v>
      </c>
      <c r="H128" s="62" t="str">
        <f t="shared" si="48"/>
        <v>Funded</v>
      </c>
      <c r="I128" s="62" t="str">
        <f t="shared" si="48"/>
        <v>Funded</v>
      </c>
      <c r="J128" s="62" t="str">
        <f t="shared" si="48"/>
        <v>Funded</v>
      </c>
      <c r="K128" s="62" t="str">
        <f t="shared" si="48"/>
        <v>Funded</v>
      </c>
      <c r="L128" s="62" t="str">
        <f t="shared" si="48"/>
        <v>Funded</v>
      </c>
      <c r="M128" s="62" t="str">
        <f t="shared" si="48"/>
        <v>Funded</v>
      </c>
      <c r="N128" s="62" t="str">
        <f t="shared" si="48"/>
        <v>Funded</v>
      </c>
      <c r="O128" s="62" t="str">
        <f t="shared" si="48"/>
        <v>Funded</v>
      </c>
      <c r="P128" s="62" t="str">
        <f t="shared" si="48"/>
        <v>Funded</v>
      </c>
      <c r="Q128" s="62" t="str">
        <f t="shared" si="48"/>
        <v>Unfunded</v>
      </c>
      <c r="R128" s="62" t="str">
        <f t="shared" si="48"/>
        <v>Funded</v>
      </c>
      <c r="S128" s="62" t="str">
        <f t="shared" si="48"/>
        <v>Unfunded</v>
      </c>
      <c r="T128" s="62" t="str">
        <f t="shared" si="48"/>
        <v>Unfunded</v>
      </c>
      <c r="U128" s="62" t="str">
        <f t="shared" si="48"/>
        <v>Unfunded</v>
      </c>
      <c r="V128" s="62" t="str">
        <f t="shared" si="48"/>
        <v>Funded</v>
      </c>
      <c r="W128" s="62" t="str">
        <f t="shared" si="48"/>
        <v>Funded</v>
      </c>
      <c r="X128" s="62" t="str">
        <f t="shared" si="48"/>
        <v>Funded</v>
      </c>
      <c r="Y128" s="62" t="str">
        <f t="shared" si="48"/>
        <v>Unfunded</v>
      </c>
      <c r="Z128" s="62" t="str">
        <f t="shared" si="48"/>
        <v>Funded</v>
      </c>
      <c r="AA128" s="62" t="str">
        <f t="shared" si="48"/>
        <v>Funded</v>
      </c>
      <c r="AB128" s="62" t="str">
        <f t="shared" si="48"/>
        <v>Funded</v>
      </c>
      <c r="AC128" s="62" t="str">
        <f t="shared" si="48"/>
        <v>Unfunded</v>
      </c>
      <c r="AD128" s="62" t="str">
        <f t="shared" si="48"/>
        <v>Funded</v>
      </c>
      <c r="AE128" s="63" t="str">
        <f t="shared" si="48"/>
        <v>Unfunded</v>
      </c>
    </row>
    <row r="129" spans="1:31" ht="12.75" hidden="1">
      <c r="A129" s="1" t="s">
        <v>211</v>
      </c>
      <c r="B129" s="12">
        <v>19664743084</v>
      </c>
      <c r="C129" s="12">
        <v>129621000</v>
      </c>
      <c r="D129" s="12">
        <v>155731000</v>
      </c>
      <c r="E129" s="12">
        <v>175773307</v>
      </c>
      <c r="F129" s="12">
        <v>566563637</v>
      </c>
      <c r="G129" s="12">
        <v>325650893</v>
      </c>
      <c r="H129" s="12">
        <v>176124000</v>
      </c>
      <c r="I129" s="12">
        <v>257374000</v>
      </c>
      <c r="J129" s="12">
        <v>1154789580</v>
      </c>
      <c r="K129" s="12">
        <v>758177123</v>
      </c>
      <c r="L129" s="12">
        <v>526085474</v>
      </c>
      <c r="M129" s="12">
        <v>346252827</v>
      </c>
      <c r="N129" s="12">
        <v>65976600</v>
      </c>
      <c r="O129" s="12">
        <v>193864212</v>
      </c>
      <c r="P129" s="12">
        <v>678293057</v>
      </c>
      <c r="Q129" s="12">
        <v>143099000</v>
      </c>
      <c r="R129" s="12">
        <v>106564234</v>
      </c>
      <c r="S129" s="12">
        <v>20445622</v>
      </c>
      <c r="T129" s="12">
        <v>51607130</v>
      </c>
      <c r="U129" s="12">
        <v>214158843</v>
      </c>
      <c r="V129" s="12">
        <v>603999228</v>
      </c>
      <c r="W129" s="12">
        <v>795308653</v>
      </c>
      <c r="X129" s="12">
        <v>323688396</v>
      </c>
      <c r="Y129" s="12">
        <v>259291493</v>
      </c>
      <c r="Z129" s="12">
        <v>385199857</v>
      </c>
      <c r="AA129" s="12">
        <v>41188552</v>
      </c>
      <c r="AB129" s="12">
        <v>19111875</v>
      </c>
      <c r="AC129" s="12">
        <v>22744056</v>
      </c>
      <c r="AD129" s="12">
        <v>106173505</v>
      </c>
      <c r="AE129" s="12">
        <v>36610644</v>
      </c>
    </row>
    <row r="130" spans="1:31" ht="12.75" hidden="1">
      <c r="A130" s="1" t="s">
        <v>212</v>
      </c>
      <c r="B130" s="12">
        <v>18742091779</v>
      </c>
      <c r="C130" s="12">
        <v>126319000</v>
      </c>
      <c r="D130" s="12">
        <v>111600000</v>
      </c>
      <c r="E130" s="12">
        <v>147546698</v>
      </c>
      <c r="F130" s="12">
        <v>572288227</v>
      </c>
      <c r="G130" s="12">
        <v>310650285</v>
      </c>
      <c r="H130" s="12">
        <v>91068010</v>
      </c>
      <c r="I130" s="12">
        <v>261370550</v>
      </c>
      <c r="J130" s="12">
        <v>1106917888</v>
      </c>
      <c r="K130" s="12">
        <v>741247045</v>
      </c>
      <c r="L130" s="12">
        <v>492136444</v>
      </c>
      <c r="M130" s="12">
        <v>328848240</v>
      </c>
      <c r="N130" s="12">
        <v>326500</v>
      </c>
      <c r="O130" s="12">
        <v>190555578</v>
      </c>
      <c r="P130" s="12">
        <v>616052186</v>
      </c>
      <c r="Q130" s="12">
        <v>138723507</v>
      </c>
      <c r="R130" s="12">
        <v>108114316</v>
      </c>
      <c r="S130" s="12">
        <v>15613450</v>
      </c>
      <c r="T130" s="12">
        <v>56232350</v>
      </c>
      <c r="U130" s="12">
        <v>207499167</v>
      </c>
      <c r="V130" s="12">
        <v>567339759</v>
      </c>
      <c r="W130" s="12">
        <v>727517634</v>
      </c>
      <c r="X130" s="12">
        <v>299409953</v>
      </c>
      <c r="Y130" s="12">
        <v>265933121</v>
      </c>
      <c r="Z130" s="12">
        <v>395918000</v>
      </c>
      <c r="AA130" s="12">
        <v>2156500</v>
      </c>
      <c r="AB130" s="12">
        <v>16067922</v>
      </c>
      <c r="AC130" s="12">
        <v>16178548</v>
      </c>
      <c r="AD130" s="12">
        <v>101966250</v>
      </c>
      <c r="AE130" s="12">
        <v>32500</v>
      </c>
    </row>
    <row r="131" spans="1:31" ht="12.75" hidden="1">
      <c r="A131" s="1" t="s">
        <v>213</v>
      </c>
      <c r="B131" s="12">
        <v>2520600597</v>
      </c>
      <c r="C131" s="12">
        <v>10293000</v>
      </c>
      <c r="D131" s="12">
        <v>35612000</v>
      </c>
      <c r="E131" s="12">
        <v>11311900</v>
      </c>
      <c r="F131" s="12">
        <v>19409439</v>
      </c>
      <c r="G131" s="12">
        <v>21734103</v>
      </c>
      <c r="H131" s="12">
        <v>69284550</v>
      </c>
      <c r="I131" s="12">
        <v>12106310</v>
      </c>
      <c r="J131" s="12">
        <v>57523581</v>
      </c>
      <c r="K131" s="12">
        <v>40117272</v>
      </c>
      <c r="L131" s="12">
        <v>32123860</v>
      </c>
      <c r="M131" s="12">
        <v>19024590</v>
      </c>
      <c r="N131" s="12">
        <v>65649700</v>
      </c>
      <c r="O131" s="12">
        <v>23519928</v>
      </c>
      <c r="P131" s="12">
        <v>39727268</v>
      </c>
      <c r="Q131" s="12">
        <v>6624851</v>
      </c>
      <c r="R131" s="12">
        <v>6391717</v>
      </c>
      <c r="S131" s="12">
        <v>4818934</v>
      </c>
      <c r="T131" s="12">
        <v>2965460</v>
      </c>
      <c r="U131" s="12">
        <v>9192675</v>
      </c>
      <c r="V131" s="12">
        <v>36950862</v>
      </c>
      <c r="W131" s="12">
        <v>50482510</v>
      </c>
      <c r="X131" s="12">
        <v>28359130</v>
      </c>
      <c r="Y131" s="12">
        <v>13970390</v>
      </c>
      <c r="Z131" s="12">
        <v>14228000</v>
      </c>
      <c r="AA131" s="12">
        <v>39032345</v>
      </c>
      <c r="AB131" s="12">
        <v>3102400</v>
      </c>
      <c r="AC131" s="12">
        <v>4908800</v>
      </c>
      <c r="AD131" s="12">
        <v>13437791</v>
      </c>
      <c r="AE131" s="12">
        <v>36578144</v>
      </c>
    </row>
    <row r="132" spans="1:31" ht="12.75" hidden="1">
      <c r="A132" s="1" t="s">
        <v>214</v>
      </c>
      <c r="B132" s="12">
        <v>5473500000</v>
      </c>
      <c r="C132" s="12">
        <v>12373713</v>
      </c>
      <c r="D132" s="12">
        <v>21506000</v>
      </c>
      <c r="E132" s="12">
        <v>9753894</v>
      </c>
      <c r="F132" s="12">
        <v>262114000</v>
      </c>
      <c r="G132" s="12">
        <v>177432615</v>
      </c>
      <c r="H132" s="12">
        <v>190000000</v>
      </c>
      <c r="I132" s="12">
        <v>24071000</v>
      </c>
      <c r="J132" s="12">
        <v>365197216</v>
      </c>
      <c r="K132" s="12">
        <v>303414175</v>
      </c>
      <c r="L132" s="12">
        <v>120996000</v>
      </c>
      <c r="M132" s="12">
        <v>87567000</v>
      </c>
      <c r="N132" s="12">
        <v>443300000</v>
      </c>
      <c r="O132" s="12">
        <v>19266600</v>
      </c>
      <c r="P132" s="12">
        <v>98666379</v>
      </c>
      <c r="Q132" s="12">
        <v>0</v>
      </c>
      <c r="R132" s="12">
        <v>18434342</v>
      </c>
      <c r="S132" s="12">
        <v>-5378780</v>
      </c>
      <c r="T132" s="12">
        <v>4021479</v>
      </c>
      <c r="U132" s="12">
        <v>15423555</v>
      </c>
      <c r="V132" s="12">
        <v>206677465</v>
      </c>
      <c r="W132" s="12">
        <v>282400860</v>
      </c>
      <c r="X132" s="12">
        <v>52500000</v>
      </c>
      <c r="Y132" s="12">
        <v>7832063</v>
      </c>
      <c r="Z132" s="12">
        <v>52484606</v>
      </c>
      <c r="AA132" s="12">
        <v>57145000</v>
      </c>
      <c r="AB132" s="12">
        <v>7248537</v>
      </c>
      <c r="AC132" s="12">
        <v>0</v>
      </c>
      <c r="AD132" s="12">
        <v>9532500</v>
      </c>
      <c r="AE132" s="12">
        <v>-704000</v>
      </c>
    </row>
    <row r="133" spans="1:31" ht="12.75" hidden="1">
      <c r="A133" s="1" t="s">
        <v>215</v>
      </c>
      <c r="B133" s="12">
        <v>4360118816</v>
      </c>
      <c r="C133" s="12">
        <v>23008221</v>
      </c>
      <c r="D133" s="12">
        <v>3610000</v>
      </c>
      <c r="E133" s="12">
        <v>7095238</v>
      </c>
      <c r="F133" s="12">
        <v>73864000</v>
      </c>
      <c r="G133" s="12">
        <v>41801024</v>
      </c>
      <c r="H133" s="12">
        <v>19693000</v>
      </c>
      <c r="I133" s="12">
        <v>26074000</v>
      </c>
      <c r="J133" s="12">
        <v>135263653</v>
      </c>
      <c r="K133" s="12">
        <v>103042123</v>
      </c>
      <c r="L133" s="12">
        <v>81034000</v>
      </c>
      <c r="M133" s="12">
        <v>41554611</v>
      </c>
      <c r="N133" s="12">
        <v>27364984</v>
      </c>
      <c r="O133" s="12">
        <v>36160023</v>
      </c>
      <c r="P133" s="12">
        <v>63991960</v>
      </c>
      <c r="Q133" s="12">
        <v>0</v>
      </c>
      <c r="R133" s="12">
        <v>12509975</v>
      </c>
      <c r="S133" s="12">
        <v>6126311</v>
      </c>
      <c r="T133" s="12">
        <v>19000000</v>
      </c>
      <c r="U133" s="12">
        <v>21762338</v>
      </c>
      <c r="V133" s="12">
        <v>87500000</v>
      </c>
      <c r="W133" s="12">
        <v>85246941</v>
      </c>
      <c r="X133" s="12">
        <v>39000000</v>
      </c>
      <c r="Y133" s="12">
        <v>57949619</v>
      </c>
      <c r="Z133" s="12">
        <v>36544446</v>
      </c>
      <c r="AA133" s="12">
        <v>29977000</v>
      </c>
      <c r="AB133" s="12">
        <v>6706230</v>
      </c>
      <c r="AC133" s="12">
        <v>0</v>
      </c>
      <c r="AD133" s="12">
        <v>21773350</v>
      </c>
      <c r="AE133" s="12">
        <v>2730000</v>
      </c>
    </row>
    <row r="134" spans="1:31" ht="12.75" hidden="1">
      <c r="A134" s="1" t="s">
        <v>216</v>
      </c>
      <c r="B134" s="12">
        <v>4078848569</v>
      </c>
      <c r="C134" s="12">
        <v>21806643</v>
      </c>
      <c r="D134" s="12">
        <v>23470000</v>
      </c>
      <c r="E134" s="12">
        <v>46139083</v>
      </c>
      <c r="F134" s="12">
        <v>82716032</v>
      </c>
      <c r="G134" s="12">
        <v>28315466</v>
      </c>
      <c r="H134" s="12">
        <v>4000000</v>
      </c>
      <c r="I134" s="12">
        <v>33543000</v>
      </c>
      <c r="J134" s="12">
        <v>103789221</v>
      </c>
      <c r="K134" s="12">
        <v>117632859</v>
      </c>
      <c r="L134" s="12">
        <v>56202000</v>
      </c>
      <c r="M134" s="12">
        <v>15997646</v>
      </c>
      <c r="N134" s="12">
        <v>134379</v>
      </c>
      <c r="O134" s="12">
        <v>32844877</v>
      </c>
      <c r="P134" s="12">
        <v>50309000</v>
      </c>
      <c r="Q134" s="12">
        <v>0</v>
      </c>
      <c r="R134" s="12">
        <v>8194170</v>
      </c>
      <c r="S134" s="12">
        <v>1923202</v>
      </c>
      <c r="T134" s="12">
        <v>4081278</v>
      </c>
      <c r="U134" s="12">
        <v>18755027</v>
      </c>
      <c r="V134" s="12">
        <v>20051216</v>
      </c>
      <c r="W134" s="12">
        <v>65384296</v>
      </c>
      <c r="X134" s="12">
        <v>53001000</v>
      </c>
      <c r="Y134" s="12">
        <v>28635098</v>
      </c>
      <c r="Z134" s="12">
        <v>62058268</v>
      </c>
      <c r="AA134" s="12">
        <v>0</v>
      </c>
      <c r="AB134" s="12">
        <v>991661</v>
      </c>
      <c r="AC134" s="12">
        <v>0</v>
      </c>
      <c r="AD134" s="12">
        <v>9352208</v>
      </c>
      <c r="AE134" s="12">
        <v>0</v>
      </c>
    </row>
    <row r="135" spans="1:31" ht="12.75" hidden="1">
      <c r="A135" s="1" t="s">
        <v>217</v>
      </c>
      <c r="B135" s="12">
        <v>234483480</v>
      </c>
      <c r="C135" s="12">
        <v>1400000</v>
      </c>
      <c r="D135" s="12">
        <v>-817000</v>
      </c>
      <c r="E135" s="12">
        <v>5458417</v>
      </c>
      <c r="F135" s="12">
        <v>31963000</v>
      </c>
      <c r="G135" s="12">
        <v>6835269</v>
      </c>
      <c r="H135" s="12">
        <v>2000000</v>
      </c>
      <c r="I135" s="12">
        <v>1373000</v>
      </c>
      <c r="J135" s="12">
        <v>23695033</v>
      </c>
      <c r="K135" s="12">
        <v>12479822</v>
      </c>
      <c r="L135" s="12">
        <v>20600000</v>
      </c>
      <c r="M135" s="12">
        <v>11274719</v>
      </c>
      <c r="N135" s="12">
        <v>4727209</v>
      </c>
      <c r="O135" s="12">
        <v>6840000</v>
      </c>
      <c r="P135" s="12">
        <v>23464611</v>
      </c>
      <c r="Q135" s="12">
        <v>0</v>
      </c>
      <c r="R135" s="12">
        <v>11187500</v>
      </c>
      <c r="S135" s="12">
        <v>550000</v>
      </c>
      <c r="T135" s="12">
        <v>0</v>
      </c>
      <c r="U135" s="12">
        <v>381989</v>
      </c>
      <c r="V135" s="12">
        <v>35000000</v>
      </c>
      <c r="W135" s="12">
        <v>32540133</v>
      </c>
      <c r="X135" s="12">
        <v>2300000</v>
      </c>
      <c r="Y135" s="12">
        <v>10438207</v>
      </c>
      <c r="Z135" s="12">
        <v>3237437</v>
      </c>
      <c r="AA135" s="12">
        <v>12351500</v>
      </c>
      <c r="AB135" s="12">
        <v>6436200</v>
      </c>
      <c r="AC135" s="12">
        <v>0</v>
      </c>
      <c r="AD135" s="12">
        <v>7802583</v>
      </c>
      <c r="AE135" s="12">
        <v>700000</v>
      </c>
    </row>
    <row r="136" spans="1:31" ht="12.75" hidden="1">
      <c r="A136" s="1" t="s">
        <v>218</v>
      </c>
      <c r="B136" s="12">
        <v>104262215</v>
      </c>
      <c r="C136" s="12">
        <v>1300000</v>
      </c>
      <c r="D136" s="12">
        <v>0</v>
      </c>
      <c r="E136" s="12">
        <v>0</v>
      </c>
      <c r="F136" s="12">
        <v>0</v>
      </c>
      <c r="G136" s="12">
        <v>453305</v>
      </c>
      <c r="H136" s="12">
        <v>0</v>
      </c>
      <c r="I136" s="12">
        <v>392000</v>
      </c>
      <c r="J136" s="12">
        <v>2339305</v>
      </c>
      <c r="K136" s="12">
        <v>965000</v>
      </c>
      <c r="L136" s="12">
        <v>5700000</v>
      </c>
      <c r="M136" s="12">
        <v>7834000</v>
      </c>
      <c r="N136" s="12">
        <v>0</v>
      </c>
      <c r="O136" s="12">
        <v>40000</v>
      </c>
      <c r="P136" s="12">
        <v>109736</v>
      </c>
      <c r="Q136" s="12">
        <v>0</v>
      </c>
      <c r="R136" s="12">
        <v>575448</v>
      </c>
      <c r="S136" s="12">
        <v>0</v>
      </c>
      <c r="T136" s="12">
        <v>5000</v>
      </c>
      <c r="U136" s="12">
        <v>22684</v>
      </c>
      <c r="V136" s="12">
        <v>1800000</v>
      </c>
      <c r="W136" s="12">
        <v>851627</v>
      </c>
      <c r="X136" s="12">
        <v>0</v>
      </c>
      <c r="Y136" s="12">
        <v>160794</v>
      </c>
      <c r="Z136" s="12">
        <v>444658</v>
      </c>
      <c r="AA136" s="12">
        <v>35111000</v>
      </c>
      <c r="AB136" s="12">
        <v>12117</v>
      </c>
      <c r="AC136" s="12">
        <v>0</v>
      </c>
      <c r="AD136" s="12">
        <v>1934184</v>
      </c>
      <c r="AE136" s="12">
        <v>0</v>
      </c>
    </row>
    <row r="137" spans="1:31" ht="12.75" hidden="1">
      <c r="A137" s="1" t="s">
        <v>219</v>
      </c>
      <c r="B137" s="12">
        <v>1821084737</v>
      </c>
      <c r="C137" s="12">
        <v>6448559</v>
      </c>
      <c r="D137" s="12">
        <v>0</v>
      </c>
      <c r="E137" s="12">
        <v>19568407</v>
      </c>
      <c r="F137" s="12">
        <v>334818229</v>
      </c>
      <c r="G137" s="12">
        <v>145451859</v>
      </c>
      <c r="H137" s="12">
        <v>38263000</v>
      </c>
      <c r="I137" s="12">
        <v>0</v>
      </c>
      <c r="J137" s="12">
        <v>48103204</v>
      </c>
      <c r="K137" s="12">
        <v>227813739</v>
      </c>
      <c r="L137" s="12">
        <v>36192104</v>
      </c>
      <c r="M137" s="12">
        <v>33808188</v>
      </c>
      <c r="N137" s="12">
        <v>259929825</v>
      </c>
      <c r="O137" s="12">
        <v>8040000</v>
      </c>
      <c r="P137" s="12">
        <v>12933403</v>
      </c>
      <c r="Q137" s="12">
        <v>14337286</v>
      </c>
      <c r="R137" s="12">
        <v>17041267</v>
      </c>
      <c r="S137" s="12">
        <v>0</v>
      </c>
      <c r="T137" s="12">
        <v>0</v>
      </c>
      <c r="U137" s="12">
        <v>14234000</v>
      </c>
      <c r="V137" s="12">
        <v>15302396</v>
      </c>
      <c r="W137" s="12">
        <v>107006058</v>
      </c>
      <c r="X137" s="12">
        <v>1357709</v>
      </c>
      <c r="Y137" s="12">
        <v>86318416</v>
      </c>
      <c r="Z137" s="12">
        <v>76120412</v>
      </c>
      <c r="AA137" s="12">
        <v>0</v>
      </c>
      <c r="AB137" s="12">
        <v>0</v>
      </c>
      <c r="AC137" s="12">
        <v>0</v>
      </c>
      <c r="AD137" s="12">
        <v>-1858824</v>
      </c>
      <c r="AE137" s="12">
        <v>0</v>
      </c>
    </row>
    <row r="138" spans="1:31" ht="25.5" hidden="1">
      <c r="A138" s="1" t="s">
        <v>220</v>
      </c>
      <c r="B138" s="12">
        <v>17740139062</v>
      </c>
      <c r="C138" s="12">
        <v>136841160</v>
      </c>
      <c r="D138" s="12">
        <v>107137000</v>
      </c>
      <c r="E138" s="12">
        <v>136925964</v>
      </c>
      <c r="F138" s="12">
        <v>443084499</v>
      </c>
      <c r="G138" s="12">
        <v>290724247</v>
      </c>
      <c r="H138" s="12">
        <v>95665430</v>
      </c>
      <c r="I138" s="12">
        <v>253684291</v>
      </c>
      <c r="J138" s="12">
        <v>885359215</v>
      </c>
      <c r="K138" s="12">
        <v>563117325</v>
      </c>
      <c r="L138" s="12">
        <v>454421006</v>
      </c>
      <c r="M138" s="12">
        <v>334504260</v>
      </c>
      <c r="N138" s="12">
        <v>139991170</v>
      </c>
      <c r="O138" s="12">
        <v>199267825</v>
      </c>
      <c r="P138" s="12">
        <v>516062692</v>
      </c>
      <c r="Q138" s="12">
        <v>120578743</v>
      </c>
      <c r="R138" s="12">
        <v>102905409</v>
      </c>
      <c r="S138" s="12">
        <v>59028884</v>
      </c>
      <c r="T138" s="12">
        <v>77630036</v>
      </c>
      <c r="U138" s="12">
        <v>209552057</v>
      </c>
      <c r="V138" s="12">
        <v>419699792</v>
      </c>
      <c r="W138" s="12">
        <v>712351765</v>
      </c>
      <c r="X138" s="12">
        <v>289790627</v>
      </c>
      <c r="Y138" s="12">
        <v>226932740</v>
      </c>
      <c r="Z138" s="12">
        <v>308530870</v>
      </c>
      <c r="AA138" s="12">
        <v>117690931</v>
      </c>
      <c r="AB138" s="12">
        <v>23364601</v>
      </c>
      <c r="AC138" s="12">
        <v>20135800</v>
      </c>
      <c r="AD138" s="12">
        <v>117822770</v>
      </c>
      <c r="AE138" s="12">
        <v>13994326</v>
      </c>
    </row>
    <row r="139" spans="1:31" ht="12.75" hidden="1">
      <c r="A139" s="1" t="s">
        <v>221</v>
      </c>
      <c r="B139" s="12">
        <v>991025631</v>
      </c>
      <c r="C139" s="12">
        <v>2000000</v>
      </c>
      <c r="D139" s="12">
        <v>0</v>
      </c>
      <c r="E139" s="12">
        <v>1063794</v>
      </c>
      <c r="F139" s="12">
        <v>16856804</v>
      </c>
      <c r="G139" s="12">
        <v>9635652</v>
      </c>
      <c r="H139" s="12">
        <v>0</v>
      </c>
      <c r="I139" s="12">
        <v>11962280</v>
      </c>
      <c r="J139" s="12">
        <v>26944754</v>
      </c>
      <c r="K139" s="12">
        <v>0</v>
      </c>
      <c r="L139" s="12">
        <v>4190000</v>
      </c>
      <c r="M139" s="12">
        <v>7503470</v>
      </c>
      <c r="N139" s="12">
        <v>118500</v>
      </c>
      <c r="O139" s="12">
        <v>13211299</v>
      </c>
      <c r="P139" s="12">
        <v>1000000</v>
      </c>
      <c r="Q139" s="12">
        <v>1000000</v>
      </c>
      <c r="R139" s="12">
        <v>6290460</v>
      </c>
      <c r="S139" s="12">
        <v>565439</v>
      </c>
      <c r="T139" s="12">
        <v>2731250</v>
      </c>
      <c r="U139" s="12">
        <v>3089238</v>
      </c>
      <c r="V139" s="12">
        <v>0</v>
      </c>
      <c r="W139" s="12">
        <v>21293940</v>
      </c>
      <c r="X139" s="12">
        <v>8847091</v>
      </c>
      <c r="Y139" s="12">
        <v>20612000</v>
      </c>
      <c r="Z139" s="12">
        <v>20220000</v>
      </c>
      <c r="AA139" s="12">
        <v>1054000</v>
      </c>
      <c r="AB139" s="12">
        <v>0</v>
      </c>
      <c r="AC139" s="12">
        <v>1260200</v>
      </c>
      <c r="AD139" s="12">
        <v>2410000</v>
      </c>
      <c r="AE139" s="12">
        <v>0</v>
      </c>
    </row>
    <row r="140" spans="1:31" ht="12.75" hidden="1">
      <c r="A140" s="1" t="s">
        <v>222</v>
      </c>
      <c r="B140" s="12">
        <v>4187163845</v>
      </c>
      <c r="C140" s="12">
        <v>41227000</v>
      </c>
      <c r="D140" s="12">
        <v>36015000</v>
      </c>
      <c r="E140" s="12">
        <v>37586780</v>
      </c>
      <c r="F140" s="12">
        <v>151414013</v>
      </c>
      <c r="G140" s="12">
        <v>53266782</v>
      </c>
      <c r="H140" s="12">
        <v>129104110</v>
      </c>
      <c r="I140" s="12">
        <v>48378410</v>
      </c>
      <c r="J140" s="12">
        <v>274233102</v>
      </c>
      <c r="K140" s="12">
        <v>214266857</v>
      </c>
      <c r="L140" s="12">
        <v>164821958</v>
      </c>
      <c r="M140" s="12">
        <v>68274060</v>
      </c>
      <c r="N140" s="12">
        <v>253192216</v>
      </c>
      <c r="O140" s="12">
        <v>55937616</v>
      </c>
      <c r="P140" s="12">
        <v>166476558</v>
      </c>
      <c r="Q140" s="12">
        <v>71377185</v>
      </c>
      <c r="R140" s="12">
        <v>36849276</v>
      </c>
      <c r="S140" s="12">
        <v>44970943</v>
      </c>
      <c r="T140" s="12">
        <v>16936764</v>
      </c>
      <c r="U140" s="12">
        <v>35721885</v>
      </c>
      <c r="V140" s="12">
        <v>186384394</v>
      </c>
      <c r="W140" s="12">
        <v>147655680</v>
      </c>
      <c r="X140" s="12">
        <v>96179894</v>
      </c>
      <c r="Y140" s="12">
        <v>63477020</v>
      </c>
      <c r="Z140" s="12">
        <v>138938180</v>
      </c>
      <c r="AA140" s="12">
        <v>43966243</v>
      </c>
      <c r="AB140" s="12">
        <v>8303000</v>
      </c>
      <c r="AC140" s="12">
        <v>14280250</v>
      </c>
      <c r="AD140" s="12">
        <v>44652946</v>
      </c>
      <c r="AE140" s="12">
        <v>38695003</v>
      </c>
    </row>
    <row r="141" spans="1:31" ht="12.75" hidden="1">
      <c r="A141" s="1" t="s">
        <v>223</v>
      </c>
      <c r="B141" s="12">
        <v>40</v>
      </c>
      <c r="C141" s="12">
        <v>40</v>
      </c>
      <c r="D141" s="12">
        <v>40</v>
      </c>
      <c r="E141" s="12">
        <v>40</v>
      </c>
      <c r="F141" s="12">
        <v>0</v>
      </c>
      <c r="G141" s="12">
        <v>40</v>
      </c>
      <c r="H141" s="12">
        <v>40</v>
      </c>
      <c r="I141" s="12">
        <v>40</v>
      </c>
      <c r="J141" s="12">
        <v>40</v>
      </c>
      <c r="K141" s="12">
        <v>0</v>
      </c>
      <c r="L141" s="12">
        <v>40</v>
      </c>
      <c r="M141" s="12">
        <v>40</v>
      </c>
      <c r="N141" s="12">
        <v>40</v>
      </c>
      <c r="O141" s="12">
        <v>64</v>
      </c>
      <c r="P141" s="12">
        <v>40</v>
      </c>
      <c r="Q141" s="12">
        <v>40</v>
      </c>
      <c r="R141" s="12">
        <v>40</v>
      </c>
      <c r="S141" s="12">
        <v>40</v>
      </c>
      <c r="T141" s="12">
        <v>40</v>
      </c>
      <c r="U141" s="12">
        <v>40</v>
      </c>
      <c r="V141" s="12">
        <v>60</v>
      </c>
      <c r="W141" s="12">
        <v>40</v>
      </c>
      <c r="X141" s="12">
        <v>40</v>
      </c>
      <c r="Y141" s="12">
        <v>40</v>
      </c>
      <c r="Z141" s="12">
        <v>40</v>
      </c>
      <c r="AA141" s="12">
        <v>40</v>
      </c>
      <c r="AB141" s="12">
        <v>40</v>
      </c>
      <c r="AC141" s="12">
        <v>40</v>
      </c>
      <c r="AD141" s="12">
        <v>35</v>
      </c>
      <c r="AE141" s="12">
        <v>40</v>
      </c>
    </row>
    <row r="142" spans="1:31" ht="12.75" hidden="1">
      <c r="A142" s="1" t="s">
        <v>224</v>
      </c>
      <c r="B142" s="12">
        <v>21981235249</v>
      </c>
      <c r="C142" s="12">
        <v>159392910</v>
      </c>
      <c r="D142" s="12">
        <v>135927765</v>
      </c>
      <c r="E142" s="12">
        <v>170748288</v>
      </c>
      <c r="F142" s="12">
        <v>634637245</v>
      </c>
      <c r="G142" s="12">
        <v>358130225</v>
      </c>
      <c r="H142" s="12">
        <v>224137390</v>
      </c>
      <c r="I142" s="12">
        <v>290175555</v>
      </c>
      <c r="J142" s="12">
        <v>1241379906</v>
      </c>
      <c r="K142" s="12">
        <v>806190653</v>
      </c>
      <c r="L142" s="12">
        <v>581193940</v>
      </c>
      <c r="M142" s="12">
        <v>398569575</v>
      </c>
      <c r="N142" s="12">
        <v>396080719</v>
      </c>
      <c r="O142" s="12">
        <v>242145911</v>
      </c>
      <c r="P142" s="12">
        <v>640249100</v>
      </c>
      <c r="Q142" s="12">
        <v>177707691</v>
      </c>
      <c r="R142" s="12">
        <v>120400806</v>
      </c>
      <c r="S142" s="12">
        <v>109044617</v>
      </c>
      <c r="T142" s="12">
        <v>66178029</v>
      </c>
      <c r="U142" s="12">
        <v>266411216</v>
      </c>
      <c r="V142" s="12">
        <v>646123686</v>
      </c>
      <c r="W142" s="12">
        <v>918328450</v>
      </c>
      <c r="X142" s="12">
        <v>374495937</v>
      </c>
      <c r="Y142" s="12">
        <v>329527744</v>
      </c>
      <c r="Z142" s="12">
        <v>461176000</v>
      </c>
      <c r="AA142" s="12">
        <v>172919628</v>
      </c>
      <c r="AB142" s="12">
        <v>14878826</v>
      </c>
      <c r="AC142" s="12">
        <v>45803268</v>
      </c>
      <c r="AD142" s="12">
        <v>163789347</v>
      </c>
      <c r="AE142" s="12">
        <v>57673388</v>
      </c>
    </row>
    <row r="143" spans="1:31" ht="12.75" hidden="1">
      <c r="A143" s="1" t="s">
        <v>225</v>
      </c>
      <c r="B143" s="12">
        <v>6107142812</v>
      </c>
      <c r="C143" s="12">
        <v>24960000</v>
      </c>
      <c r="D143" s="12">
        <v>28398000</v>
      </c>
      <c r="E143" s="12">
        <v>43645083</v>
      </c>
      <c r="F143" s="12">
        <v>156845092</v>
      </c>
      <c r="G143" s="12">
        <v>70280275</v>
      </c>
      <c r="H143" s="12">
        <v>0</v>
      </c>
      <c r="I143" s="12">
        <v>46115230</v>
      </c>
      <c r="J143" s="12">
        <v>229132795</v>
      </c>
      <c r="K143" s="12">
        <v>220938125</v>
      </c>
      <c r="L143" s="12">
        <v>88960250</v>
      </c>
      <c r="M143" s="12">
        <v>30424740</v>
      </c>
      <c r="N143" s="12">
        <v>0</v>
      </c>
      <c r="O143" s="12">
        <v>50674224</v>
      </c>
      <c r="P143" s="12">
        <v>148860643</v>
      </c>
      <c r="Q143" s="12">
        <v>34476586</v>
      </c>
      <c r="R143" s="12">
        <v>32664511</v>
      </c>
      <c r="S143" s="12">
        <v>0</v>
      </c>
      <c r="T143" s="12">
        <v>16587100</v>
      </c>
      <c r="U143" s="12">
        <v>55875749</v>
      </c>
      <c r="V143" s="12">
        <v>82126573</v>
      </c>
      <c r="W143" s="12">
        <v>181679368</v>
      </c>
      <c r="X143" s="12">
        <v>50495000</v>
      </c>
      <c r="Y143" s="12">
        <v>96452100</v>
      </c>
      <c r="Z143" s="12">
        <v>163300000</v>
      </c>
      <c r="AA143" s="12">
        <v>0</v>
      </c>
      <c r="AB143" s="12">
        <v>2258524</v>
      </c>
      <c r="AC143" s="12">
        <v>2365211</v>
      </c>
      <c r="AD143" s="12">
        <v>22665222</v>
      </c>
      <c r="AE143" s="12">
        <v>0</v>
      </c>
    </row>
    <row r="144" spans="1:31" ht="12.75" hidden="1">
      <c r="A144" s="1" t="s">
        <v>226</v>
      </c>
      <c r="B144" s="12">
        <v>5568774122</v>
      </c>
      <c r="C144" s="12">
        <v>25260000</v>
      </c>
      <c r="D144" s="12">
        <v>24934944</v>
      </c>
      <c r="E144" s="12">
        <v>33800970</v>
      </c>
      <c r="F144" s="12">
        <v>126787014</v>
      </c>
      <c r="G144" s="12">
        <v>61843527</v>
      </c>
      <c r="H144" s="12">
        <v>0</v>
      </c>
      <c r="I144" s="12">
        <v>41773342</v>
      </c>
      <c r="J144" s="12">
        <v>168184856</v>
      </c>
      <c r="K144" s="12">
        <v>201715200</v>
      </c>
      <c r="L144" s="12">
        <v>94724390</v>
      </c>
      <c r="M144" s="12">
        <v>33135637</v>
      </c>
      <c r="N144" s="12">
        <v>0</v>
      </c>
      <c r="O144" s="12">
        <v>48504874</v>
      </c>
      <c r="P144" s="12">
        <v>134817680</v>
      </c>
      <c r="Q144" s="12">
        <v>31830397</v>
      </c>
      <c r="R144" s="12">
        <v>26540228</v>
      </c>
      <c r="S144" s="12">
        <v>0</v>
      </c>
      <c r="T144" s="12">
        <v>16436346</v>
      </c>
      <c r="U144" s="12">
        <v>51262155</v>
      </c>
      <c r="V144" s="12">
        <v>74674262</v>
      </c>
      <c r="W144" s="12">
        <v>172049200</v>
      </c>
      <c r="X144" s="12">
        <v>41800000</v>
      </c>
      <c r="Y144" s="12">
        <v>83654333</v>
      </c>
      <c r="Z144" s="12">
        <v>148142000</v>
      </c>
      <c r="AA144" s="12">
        <v>0</v>
      </c>
      <c r="AB144" s="12">
        <v>1934550</v>
      </c>
      <c r="AC144" s="12">
        <v>2214523</v>
      </c>
      <c r="AD144" s="12">
        <v>22234980</v>
      </c>
      <c r="AE144" s="12">
        <v>0</v>
      </c>
    </row>
    <row r="145" spans="1:31" ht="12.75" hidden="1">
      <c r="A145" s="1" t="s">
        <v>227</v>
      </c>
      <c r="B145" s="12">
        <v>8977901835</v>
      </c>
      <c r="C145" s="12">
        <v>73161000</v>
      </c>
      <c r="D145" s="12">
        <v>0</v>
      </c>
      <c r="E145" s="12">
        <v>68406448</v>
      </c>
      <c r="F145" s="12">
        <v>243681742</v>
      </c>
      <c r="G145" s="12">
        <v>169402169</v>
      </c>
      <c r="H145" s="12">
        <v>0</v>
      </c>
      <c r="I145" s="12">
        <v>152783336</v>
      </c>
      <c r="J145" s="12">
        <v>679949530</v>
      </c>
      <c r="K145" s="12">
        <v>366591962</v>
      </c>
      <c r="L145" s="12">
        <v>287848550</v>
      </c>
      <c r="M145" s="12">
        <v>243297010</v>
      </c>
      <c r="N145" s="12">
        <v>0</v>
      </c>
      <c r="O145" s="12">
        <v>64822156</v>
      </c>
      <c r="P145" s="12">
        <v>260510020</v>
      </c>
      <c r="Q145" s="12">
        <v>66083702</v>
      </c>
      <c r="R145" s="12">
        <v>55256051</v>
      </c>
      <c r="S145" s="12">
        <v>0</v>
      </c>
      <c r="T145" s="12">
        <v>28171570</v>
      </c>
      <c r="U145" s="12">
        <v>93770711</v>
      </c>
      <c r="V145" s="12">
        <v>284757885</v>
      </c>
      <c r="W145" s="12">
        <v>408871403</v>
      </c>
      <c r="X145" s="12">
        <v>167885650</v>
      </c>
      <c r="Y145" s="12">
        <v>94443421</v>
      </c>
      <c r="Z145" s="12">
        <v>178792000</v>
      </c>
      <c r="AA145" s="12">
        <v>0</v>
      </c>
      <c r="AB145" s="12">
        <v>8018184</v>
      </c>
      <c r="AC145" s="12">
        <v>9912452</v>
      </c>
      <c r="AD145" s="12">
        <v>56590418</v>
      </c>
      <c r="AE145" s="12">
        <v>0</v>
      </c>
    </row>
    <row r="146" spans="1:31" ht="12.75" hidden="1">
      <c r="A146" s="1" t="s">
        <v>228</v>
      </c>
      <c r="B146" s="12">
        <v>8459302317</v>
      </c>
      <c r="C146" s="12">
        <v>59744000</v>
      </c>
      <c r="D146" s="12">
        <v>50460682</v>
      </c>
      <c r="E146" s="12">
        <v>59949000</v>
      </c>
      <c r="F146" s="12">
        <v>219183540</v>
      </c>
      <c r="G146" s="12">
        <v>154569181</v>
      </c>
      <c r="H146" s="12">
        <v>0</v>
      </c>
      <c r="I146" s="12">
        <v>126914427</v>
      </c>
      <c r="J146" s="12">
        <v>603542902</v>
      </c>
      <c r="K146" s="12">
        <v>332000650</v>
      </c>
      <c r="L146" s="12">
        <v>258831870</v>
      </c>
      <c r="M146" s="12">
        <v>226720610</v>
      </c>
      <c r="N146" s="12">
        <v>0</v>
      </c>
      <c r="O146" s="12">
        <v>57053792</v>
      </c>
      <c r="P146" s="12">
        <v>223272350</v>
      </c>
      <c r="Q146" s="12">
        <v>54804110</v>
      </c>
      <c r="R146" s="12">
        <v>45635833</v>
      </c>
      <c r="S146" s="12">
        <v>0</v>
      </c>
      <c r="T146" s="12">
        <v>24982805</v>
      </c>
      <c r="U146" s="12">
        <v>85139015</v>
      </c>
      <c r="V146" s="12">
        <v>259181117</v>
      </c>
      <c r="W146" s="12">
        <v>398479000</v>
      </c>
      <c r="X146" s="12">
        <v>162313466</v>
      </c>
      <c r="Y146" s="12">
        <v>96031372</v>
      </c>
      <c r="Z146" s="12">
        <v>174543000</v>
      </c>
      <c r="AA146" s="12">
        <v>0</v>
      </c>
      <c r="AB146" s="12">
        <v>6090000</v>
      </c>
      <c r="AC146" s="12">
        <v>8588791</v>
      </c>
      <c r="AD146" s="12">
        <v>55525630</v>
      </c>
      <c r="AE146" s="12">
        <v>0</v>
      </c>
    </row>
    <row r="147" spans="1:31" ht="12.75" hidden="1">
      <c r="A147" s="1" t="s">
        <v>229</v>
      </c>
      <c r="B147" s="12">
        <v>2126165358</v>
      </c>
      <c r="C147" s="12">
        <v>13770000</v>
      </c>
      <c r="D147" s="12">
        <v>0</v>
      </c>
      <c r="E147" s="12">
        <v>16024346</v>
      </c>
      <c r="F147" s="12">
        <v>90820737</v>
      </c>
      <c r="G147" s="12">
        <v>32284558</v>
      </c>
      <c r="H147" s="12">
        <v>87458000</v>
      </c>
      <c r="I147" s="12">
        <v>29146249</v>
      </c>
      <c r="J147" s="12">
        <v>116561438</v>
      </c>
      <c r="K147" s="12">
        <v>76804669</v>
      </c>
      <c r="L147" s="12">
        <v>42666300</v>
      </c>
      <c r="M147" s="12">
        <v>33277270</v>
      </c>
      <c r="N147" s="12">
        <v>0</v>
      </c>
      <c r="O147" s="12">
        <v>43663537</v>
      </c>
      <c r="P147" s="12">
        <v>93528380</v>
      </c>
      <c r="Q147" s="12">
        <v>16407947</v>
      </c>
      <c r="R147" s="12">
        <v>11072429</v>
      </c>
      <c r="S147" s="12">
        <v>0</v>
      </c>
      <c r="T147" s="12">
        <v>7069450</v>
      </c>
      <c r="U147" s="12">
        <v>22598124</v>
      </c>
      <c r="V147" s="12">
        <v>90070694</v>
      </c>
      <c r="W147" s="12">
        <v>73741605</v>
      </c>
      <c r="X147" s="12">
        <v>42204930</v>
      </c>
      <c r="Y147" s="12">
        <v>31490500</v>
      </c>
      <c r="Z147" s="12">
        <v>43397000</v>
      </c>
      <c r="AA147" s="12">
        <v>0</v>
      </c>
      <c r="AB147" s="12">
        <v>2043370</v>
      </c>
      <c r="AC147" s="12">
        <v>1686568</v>
      </c>
      <c r="AD147" s="12">
        <v>10441500</v>
      </c>
      <c r="AE147" s="12">
        <v>0</v>
      </c>
    </row>
    <row r="148" spans="1:31" ht="12.75" hidden="1">
      <c r="A148" s="1" t="s">
        <v>230</v>
      </c>
      <c r="B148" s="12">
        <v>1846888297</v>
      </c>
      <c r="C148" s="12">
        <v>11695000</v>
      </c>
      <c r="D148" s="12">
        <v>10875746</v>
      </c>
      <c r="E148" s="12">
        <v>13630000</v>
      </c>
      <c r="F148" s="12">
        <v>87935103</v>
      </c>
      <c r="G148" s="12">
        <v>27180075</v>
      </c>
      <c r="H148" s="12">
        <v>76726360</v>
      </c>
      <c r="I148" s="12">
        <v>27622774</v>
      </c>
      <c r="J148" s="12">
        <v>84180201</v>
      </c>
      <c r="K148" s="12">
        <v>69676958</v>
      </c>
      <c r="L148" s="12">
        <v>37985320</v>
      </c>
      <c r="M148" s="12">
        <v>30831355</v>
      </c>
      <c r="N148" s="12">
        <v>0</v>
      </c>
      <c r="O148" s="12">
        <v>37689996</v>
      </c>
      <c r="P148" s="12">
        <v>91519454</v>
      </c>
      <c r="Q148" s="12">
        <v>15473374</v>
      </c>
      <c r="R148" s="12">
        <v>7865839</v>
      </c>
      <c r="S148" s="12">
        <v>0</v>
      </c>
      <c r="T148" s="12">
        <v>3893087</v>
      </c>
      <c r="U148" s="12">
        <v>18275278</v>
      </c>
      <c r="V148" s="12">
        <v>76399221</v>
      </c>
      <c r="W148" s="12">
        <v>95316000</v>
      </c>
      <c r="X148" s="12">
        <v>45167271</v>
      </c>
      <c r="Y148" s="12">
        <v>32805637</v>
      </c>
      <c r="Z148" s="12">
        <v>39463000</v>
      </c>
      <c r="AA148" s="12">
        <v>0</v>
      </c>
      <c r="AB148" s="12">
        <v>1621800</v>
      </c>
      <c r="AC148" s="12">
        <v>2328989</v>
      </c>
      <c r="AD148" s="12">
        <v>10248590</v>
      </c>
      <c r="AE148" s="12">
        <v>0</v>
      </c>
    </row>
    <row r="149" spans="1:31" ht="12.75" hidden="1">
      <c r="A149" s="1" t="s">
        <v>231</v>
      </c>
      <c r="B149" s="12">
        <v>18426663297</v>
      </c>
      <c r="C149" s="12">
        <v>123978000</v>
      </c>
      <c r="D149" s="12">
        <v>108534000</v>
      </c>
      <c r="E149" s="12">
        <v>144700198</v>
      </c>
      <c r="F149" s="12">
        <v>562083902</v>
      </c>
      <c r="G149" s="12">
        <v>308243632</v>
      </c>
      <c r="H149" s="12">
        <v>87458000</v>
      </c>
      <c r="I149" s="12">
        <v>253651140</v>
      </c>
      <c r="J149" s="12">
        <v>1087452493</v>
      </c>
      <c r="K149" s="12">
        <v>727164971</v>
      </c>
      <c r="L149" s="12">
        <v>480352394</v>
      </c>
      <c r="M149" s="12">
        <v>327210560</v>
      </c>
      <c r="N149" s="12">
        <v>160000</v>
      </c>
      <c r="O149" s="12">
        <v>187843992</v>
      </c>
      <c r="P149" s="12">
        <v>608041323</v>
      </c>
      <c r="Q149" s="12">
        <v>133059867</v>
      </c>
      <c r="R149" s="12">
        <v>107357116</v>
      </c>
      <c r="S149" s="12">
        <v>1424300</v>
      </c>
      <c r="T149" s="12">
        <v>55898930</v>
      </c>
      <c r="U149" s="12">
        <v>203453675</v>
      </c>
      <c r="V149" s="12">
        <v>562710715</v>
      </c>
      <c r="W149" s="12">
        <v>725495054</v>
      </c>
      <c r="X149" s="12">
        <v>297295161</v>
      </c>
      <c r="Y149" s="12">
        <v>263873511</v>
      </c>
      <c r="Z149" s="12">
        <v>391320000</v>
      </c>
      <c r="AA149" s="12">
        <v>0</v>
      </c>
      <c r="AB149" s="12">
        <v>15457558</v>
      </c>
      <c r="AC149" s="12">
        <v>16127848</v>
      </c>
      <c r="AD149" s="12">
        <v>101221135</v>
      </c>
      <c r="AE149" s="12">
        <v>0</v>
      </c>
    </row>
    <row r="150" spans="1:31" ht="12.75" hidden="1">
      <c r="A150" s="1" t="s">
        <v>232</v>
      </c>
      <c r="B150" s="12">
        <v>17021684643</v>
      </c>
      <c r="C150" s="12">
        <v>110295700</v>
      </c>
      <c r="D150" s="12">
        <v>82269051</v>
      </c>
      <c r="E150" s="12">
        <v>124683970</v>
      </c>
      <c r="F150" s="12">
        <v>496495695</v>
      </c>
      <c r="G150" s="12">
        <v>274102348</v>
      </c>
      <c r="H150" s="12">
        <v>77500000</v>
      </c>
      <c r="I150" s="12">
        <v>220932429</v>
      </c>
      <c r="J150" s="12">
        <v>954422193</v>
      </c>
      <c r="K150" s="12">
        <v>658058084</v>
      </c>
      <c r="L150" s="12">
        <v>427565162</v>
      </c>
      <c r="M150" s="12">
        <v>317513585</v>
      </c>
      <c r="N150" s="12">
        <v>160000</v>
      </c>
      <c r="O150" s="12">
        <v>165300928</v>
      </c>
      <c r="P150" s="12">
        <v>550733630</v>
      </c>
      <c r="Q150" s="12">
        <v>116704095</v>
      </c>
      <c r="R150" s="12">
        <v>87083446</v>
      </c>
      <c r="S150" s="12">
        <v>5461840</v>
      </c>
      <c r="T150" s="12">
        <v>43700119</v>
      </c>
      <c r="U150" s="12">
        <v>182135900</v>
      </c>
      <c r="V150" s="12">
        <v>510223227</v>
      </c>
      <c r="W150" s="12">
        <v>745329200</v>
      </c>
      <c r="X150" s="12">
        <v>282565322</v>
      </c>
      <c r="Y150" s="12">
        <v>255728383</v>
      </c>
      <c r="Z150" s="12">
        <v>365367000</v>
      </c>
      <c r="AA150" s="12">
        <v>0</v>
      </c>
      <c r="AB150" s="12">
        <v>12116321</v>
      </c>
      <c r="AC150" s="12">
        <v>14702428</v>
      </c>
      <c r="AD150" s="12">
        <v>100591960</v>
      </c>
      <c r="AE150" s="12">
        <v>0</v>
      </c>
    </row>
    <row r="151" spans="1:31" ht="12.75" hidden="1">
      <c r="A151" s="1" t="s">
        <v>233</v>
      </c>
      <c r="B151" s="12">
        <v>2325524619</v>
      </c>
      <c r="C151" s="12">
        <v>47584800</v>
      </c>
      <c r="D151" s="12">
        <v>33080000</v>
      </c>
      <c r="E151" s="12">
        <v>33626000</v>
      </c>
      <c r="F151" s="12">
        <v>40679139</v>
      </c>
      <c r="G151" s="12">
        <v>34701000</v>
      </c>
      <c r="H151" s="12">
        <v>72799000</v>
      </c>
      <c r="I151" s="12">
        <v>76178275</v>
      </c>
      <c r="J151" s="12">
        <v>149373324</v>
      </c>
      <c r="K151" s="12">
        <v>60499073</v>
      </c>
      <c r="L151" s="12">
        <v>110464159</v>
      </c>
      <c r="M151" s="12">
        <v>73830000</v>
      </c>
      <c r="N151" s="12">
        <v>236521900</v>
      </c>
      <c r="O151" s="12">
        <v>79029000</v>
      </c>
      <c r="P151" s="12">
        <v>41033000</v>
      </c>
      <c r="Q151" s="12">
        <v>54331965</v>
      </c>
      <c r="R151" s="12">
        <v>31059000</v>
      </c>
      <c r="S151" s="12">
        <v>81959000</v>
      </c>
      <c r="T151" s="12">
        <v>25249850</v>
      </c>
      <c r="U151" s="12">
        <v>50797950</v>
      </c>
      <c r="V151" s="12">
        <v>68011723</v>
      </c>
      <c r="W151" s="12">
        <v>156842554</v>
      </c>
      <c r="X151" s="12">
        <v>66466000</v>
      </c>
      <c r="Y151" s="12">
        <v>38702250</v>
      </c>
      <c r="Z151" s="12">
        <v>70368000</v>
      </c>
      <c r="AA151" s="12">
        <v>128949000</v>
      </c>
      <c r="AB151" s="12">
        <v>28573262</v>
      </c>
      <c r="AC151" s="12">
        <v>24235200</v>
      </c>
      <c r="AD151" s="12">
        <v>50770500</v>
      </c>
      <c r="AE151" s="12">
        <v>22867495</v>
      </c>
    </row>
    <row r="152" spans="1:31" ht="12.75" hidden="1">
      <c r="A152" s="1" t="s">
        <v>234</v>
      </c>
      <c r="B152" s="12">
        <v>1897815788</v>
      </c>
      <c r="C152" s="12">
        <v>37173010</v>
      </c>
      <c r="D152" s="12">
        <v>26640984</v>
      </c>
      <c r="E152" s="12">
        <v>30328678</v>
      </c>
      <c r="F152" s="12">
        <v>84667556</v>
      </c>
      <c r="G152" s="12">
        <v>37843667</v>
      </c>
      <c r="H152" s="12">
        <v>73012000</v>
      </c>
      <c r="I152" s="12">
        <v>48731701</v>
      </c>
      <c r="J152" s="12">
        <v>202681402</v>
      </c>
      <c r="K152" s="12">
        <v>55699529</v>
      </c>
      <c r="L152" s="12">
        <v>104557975</v>
      </c>
      <c r="M152" s="12">
        <v>52587941</v>
      </c>
      <c r="N152" s="12">
        <v>233285400</v>
      </c>
      <c r="O152" s="12">
        <v>52505000</v>
      </c>
      <c r="P152" s="12">
        <v>49691000</v>
      </c>
      <c r="Q152" s="12">
        <v>48140000</v>
      </c>
      <c r="R152" s="12">
        <v>20129600</v>
      </c>
      <c r="S152" s="12">
        <v>82403650</v>
      </c>
      <c r="T152" s="12">
        <v>20181000</v>
      </c>
      <c r="U152" s="12">
        <v>49005068</v>
      </c>
      <c r="V152" s="12">
        <v>75580616</v>
      </c>
      <c r="W152" s="12">
        <v>128449900</v>
      </c>
      <c r="X152" s="12">
        <v>61433804</v>
      </c>
      <c r="Y152" s="12">
        <v>52676134</v>
      </c>
      <c r="Z152" s="12">
        <v>70210000</v>
      </c>
      <c r="AA152" s="12">
        <v>124952000</v>
      </c>
      <c r="AB152" s="12">
        <v>59600</v>
      </c>
      <c r="AC152" s="12">
        <v>24548000</v>
      </c>
      <c r="AD152" s="12">
        <v>50377000</v>
      </c>
      <c r="AE152" s="12">
        <v>23802755</v>
      </c>
    </row>
    <row r="153" spans="1:31" ht="12.75" hidden="1">
      <c r="A153" s="1" t="s">
        <v>235</v>
      </c>
      <c r="B153" s="12">
        <v>3334828588</v>
      </c>
      <c r="C153" s="12">
        <v>73778440</v>
      </c>
      <c r="D153" s="12">
        <v>0</v>
      </c>
      <c r="E153" s="12">
        <v>16435288</v>
      </c>
      <c r="F153" s="12">
        <v>69864452</v>
      </c>
      <c r="G153" s="12">
        <v>19480000</v>
      </c>
      <c r="H153" s="12">
        <v>10100000</v>
      </c>
      <c r="I153" s="12">
        <v>62001428</v>
      </c>
      <c r="J153" s="12">
        <v>48470844</v>
      </c>
      <c r="K153" s="12">
        <v>70234223</v>
      </c>
      <c r="L153" s="12">
        <v>50967860</v>
      </c>
      <c r="M153" s="12">
        <v>20876000</v>
      </c>
      <c r="N153" s="12">
        <v>0</v>
      </c>
      <c r="O153" s="12">
        <v>60856000</v>
      </c>
      <c r="P153" s="12">
        <v>64041945</v>
      </c>
      <c r="Q153" s="12">
        <v>9100877</v>
      </c>
      <c r="R153" s="12">
        <v>24520000</v>
      </c>
      <c r="S153" s="12">
        <v>0</v>
      </c>
      <c r="T153" s="12">
        <v>20980150</v>
      </c>
      <c r="U153" s="12">
        <v>12603991</v>
      </c>
      <c r="V153" s="12">
        <v>46133418</v>
      </c>
      <c r="W153" s="12">
        <v>95321262</v>
      </c>
      <c r="X153" s="12">
        <v>36880000</v>
      </c>
      <c r="Y153" s="12">
        <v>22976000</v>
      </c>
      <c r="Z153" s="12">
        <v>36328000</v>
      </c>
      <c r="AA153" s="12">
        <v>0</v>
      </c>
      <c r="AB153" s="12">
        <v>15628562</v>
      </c>
      <c r="AC153" s="12">
        <v>0</v>
      </c>
      <c r="AD153" s="12">
        <v>40637000</v>
      </c>
      <c r="AE153" s="12">
        <v>0</v>
      </c>
    </row>
    <row r="154" spans="1:31" ht="12.75" hidden="1">
      <c r="A154" s="1" t="s">
        <v>236</v>
      </c>
      <c r="B154" s="12">
        <v>2715358921</v>
      </c>
      <c r="C154" s="12">
        <v>35183571</v>
      </c>
      <c r="D154" s="12">
        <v>45665000</v>
      </c>
      <c r="E154" s="12">
        <v>14545119</v>
      </c>
      <c r="F154" s="12">
        <v>0</v>
      </c>
      <c r="G154" s="12">
        <v>13224000</v>
      </c>
      <c r="H154" s="12">
        <v>5257000</v>
      </c>
      <c r="I154" s="12">
        <v>57360391</v>
      </c>
      <c r="J154" s="12">
        <v>0</v>
      </c>
      <c r="K154" s="12">
        <v>49955167</v>
      </c>
      <c r="L154" s="12">
        <v>30567000</v>
      </c>
      <c r="M154" s="12">
        <v>48538000</v>
      </c>
      <c r="N154" s="12">
        <v>0</v>
      </c>
      <c r="O154" s="12">
        <v>59382000</v>
      </c>
      <c r="P154" s="12">
        <v>41271000</v>
      </c>
      <c r="Q154" s="12">
        <v>0</v>
      </c>
      <c r="R154" s="12">
        <v>8713400</v>
      </c>
      <c r="S154" s="12">
        <v>0</v>
      </c>
      <c r="T154" s="12">
        <v>19939000</v>
      </c>
      <c r="U154" s="12">
        <v>16431800</v>
      </c>
      <c r="V154" s="12">
        <v>32818891</v>
      </c>
      <c r="W154" s="12">
        <v>70158000</v>
      </c>
      <c r="X154" s="12">
        <v>39161000</v>
      </c>
      <c r="Y154" s="12">
        <v>20000000</v>
      </c>
      <c r="Z154" s="12">
        <v>30243000</v>
      </c>
      <c r="AA154" s="12">
        <v>4000000</v>
      </c>
      <c r="AB154" s="12">
        <v>0</v>
      </c>
      <c r="AC154" s="12">
        <v>0</v>
      </c>
      <c r="AD154" s="12">
        <v>47942400</v>
      </c>
      <c r="AE154" s="12">
        <v>0</v>
      </c>
    </row>
    <row r="155" spans="1:31" ht="12.75" hidden="1">
      <c r="A155" s="1" t="s">
        <v>237</v>
      </c>
      <c r="B155" s="12">
        <v>22141874880</v>
      </c>
      <c r="C155" s="12">
        <v>169947530</v>
      </c>
      <c r="D155" s="12">
        <v>163577414</v>
      </c>
      <c r="E155" s="12">
        <v>171868961</v>
      </c>
      <c r="F155" s="12">
        <v>640355469</v>
      </c>
      <c r="G155" s="12">
        <v>416987464</v>
      </c>
      <c r="H155" s="12">
        <v>273554860</v>
      </c>
      <c r="I155" s="12">
        <v>287242033</v>
      </c>
      <c r="J155" s="12">
        <v>1236786666</v>
      </c>
      <c r="K155" s="12">
        <v>842801221</v>
      </c>
      <c r="L155" s="12">
        <v>635254334</v>
      </c>
      <c r="M155" s="12">
        <v>428107306</v>
      </c>
      <c r="N155" s="12">
        <v>485033019</v>
      </c>
      <c r="O155" s="12">
        <v>240517793</v>
      </c>
      <c r="P155" s="12">
        <v>728431645</v>
      </c>
      <c r="Q155" s="12">
        <v>179368120</v>
      </c>
      <c r="R155" s="12">
        <v>126693597</v>
      </c>
      <c r="S155" s="12">
        <v>109031097</v>
      </c>
      <c r="T155" s="12">
        <v>78342599</v>
      </c>
      <c r="U155" s="12">
        <v>260415614</v>
      </c>
      <c r="V155" s="12">
        <v>607202762</v>
      </c>
      <c r="W155" s="12">
        <v>965195863</v>
      </c>
      <c r="X155" s="12">
        <v>406740085</v>
      </c>
      <c r="Y155" s="12">
        <v>330968922</v>
      </c>
      <c r="Z155" s="12">
        <v>471618100</v>
      </c>
      <c r="AA155" s="12">
        <v>186599162</v>
      </c>
      <c r="AB155" s="12">
        <v>34920047</v>
      </c>
      <c r="AC155" s="12">
        <v>39002259</v>
      </c>
      <c r="AD155" s="12">
        <v>173208241</v>
      </c>
      <c r="AE155" s="12">
        <v>51745662</v>
      </c>
    </row>
    <row r="156" spans="1:31" ht="12.75" hidden="1">
      <c r="A156" s="1" t="s">
        <v>238</v>
      </c>
      <c r="B156" s="12">
        <v>7777521151</v>
      </c>
      <c r="C156" s="12">
        <v>70013760</v>
      </c>
      <c r="D156" s="12">
        <v>61300000</v>
      </c>
      <c r="E156" s="12">
        <v>76024598</v>
      </c>
      <c r="F156" s="12">
        <v>196673996</v>
      </c>
      <c r="G156" s="12">
        <v>118725553</v>
      </c>
      <c r="H156" s="12">
        <v>69608670</v>
      </c>
      <c r="I156" s="12">
        <v>100399121</v>
      </c>
      <c r="J156" s="12">
        <v>320542913</v>
      </c>
      <c r="K156" s="12">
        <v>248022052</v>
      </c>
      <c r="L156" s="12">
        <v>203688258</v>
      </c>
      <c r="M156" s="12">
        <v>125328780</v>
      </c>
      <c r="N156" s="12">
        <v>129850770</v>
      </c>
      <c r="O156" s="12">
        <v>111274284</v>
      </c>
      <c r="P156" s="12">
        <v>229090679</v>
      </c>
      <c r="Q156" s="12">
        <v>69255612</v>
      </c>
      <c r="R156" s="12">
        <v>57713486</v>
      </c>
      <c r="S156" s="12">
        <v>52102620</v>
      </c>
      <c r="T156" s="12">
        <v>27720566</v>
      </c>
      <c r="U156" s="12">
        <v>94787502</v>
      </c>
      <c r="V156" s="12">
        <v>177241336</v>
      </c>
      <c r="W156" s="12">
        <v>260603731</v>
      </c>
      <c r="X156" s="12">
        <v>131701207</v>
      </c>
      <c r="Y156" s="12">
        <v>111060770</v>
      </c>
      <c r="Z156" s="12">
        <v>146436570</v>
      </c>
      <c r="AA156" s="12">
        <v>88295893</v>
      </c>
      <c r="AB156" s="12">
        <v>12528000</v>
      </c>
      <c r="AC156" s="12">
        <v>11203900</v>
      </c>
      <c r="AD156" s="12">
        <v>61059225</v>
      </c>
      <c r="AE156" s="12">
        <v>9493608</v>
      </c>
    </row>
    <row r="157" spans="1:31" ht="12.75" hidden="1">
      <c r="A157" s="1" t="s">
        <v>239</v>
      </c>
      <c r="B157" s="12">
        <v>7091648252</v>
      </c>
      <c r="C157" s="12">
        <v>62328784</v>
      </c>
      <c r="D157" s="12">
        <v>52577128</v>
      </c>
      <c r="E157" s="12">
        <v>65443049</v>
      </c>
      <c r="F157" s="12">
        <v>173130791</v>
      </c>
      <c r="G157" s="12">
        <v>111599257</v>
      </c>
      <c r="H157" s="12">
        <v>72751000</v>
      </c>
      <c r="I157" s="12">
        <v>96419023</v>
      </c>
      <c r="J157" s="12">
        <v>298018486</v>
      </c>
      <c r="K157" s="12">
        <v>231247004</v>
      </c>
      <c r="L157" s="12">
        <v>181615043</v>
      </c>
      <c r="M157" s="12">
        <v>115160626</v>
      </c>
      <c r="N157" s="12">
        <v>156922004</v>
      </c>
      <c r="O157" s="12">
        <v>100810424</v>
      </c>
      <c r="P157" s="12">
        <v>189875685</v>
      </c>
      <c r="Q157" s="12">
        <v>63748070</v>
      </c>
      <c r="R157" s="12">
        <v>43243502</v>
      </c>
      <c r="S157" s="12">
        <v>52281632</v>
      </c>
      <c r="T157" s="12">
        <v>25679411</v>
      </c>
      <c r="U157" s="12">
        <v>87186354</v>
      </c>
      <c r="V157" s="12">
        <v>168948553</v>
      </c>
      <c r="W157" s="12">
        <v>230677479</v>
      </c>
      <c r="X157" s="12">
        <v>117681525</v>
      </c>
      <c r="Y157" s="12">
        <v>106991208</v>
      </c>
      <c r="Z157" s="12">
        <v>133798730</v>
      </c>
      <c r="AA157" s="12">
        <v>96105751</v>
      </c>
      <c r="AB157" s="12">
        <v>11965987</v>
      </c>
      <c r="AC157" s="12">
        <v>9521069</v>
      </c>
      <c r="AD157" s="12">
        <v>55713656</v>
      </c>
      <c r="AE157" s="12">
        <v>9985512</v>
      </c>
    </row>
    <row r="158" spans="1:31" ht="12.75" hidden="1">
      <c r="A158" s="1" t="s">
        <v>240</v>
      </c>
      <c r="B158" s="12">
        <v>278736000</v>
      </c>
      <c r="C158" s="12">
        <v>1665300</v>
      </c>
      <c r="D158" s="12">
        <v>2481215</v>
      </c>
      <c r="E158" s="12">
        <v>3298148</v>
      </c>
      <c r="F158" s="12">
        <v>7640562</v>
      </c>
      <c r="G158" s="12">
        <v>4559280</v>
      </c>
      <c r="H158" s="12">
        <v>2053000</v>
      </c>
      <c r="I158" s="12">
        <v>3845877</v>
      </c>
      <c r="J158" s="12">
        <v>13946923</v>
      </c>
      <c r="K158" s="12">
        <v>7411303</v>
      </c>
      <c r="L158" s="12">
        <v>7863820</v>
      </c>
      <c r="M158" s="12">
        <v>3160960</v>
      </c>
      <c r="N158" s="12">
        <v>3695000</v>
      </c>
      <c r="O158" s="12">
        <v>3226971</v>
      </c>
      <c r="P158" s="12">
        <v>10617088</v>
      </c>
      <c r="Q158" s="12">
        <v>2184600</v>
      </c>
      <c r="R158" s="12">
        <v>2105000</v>
      </c>
      <c r="S158" s="12">
        <v>1625000</v>
      </c>
      <c r="T158" s="12">
        <v>457500</v>
      </c>
      <c r="U158" s="12">
        <v>2888596</v>
      </c>
      <c r="V158" s="12">
        <v>7678426</v>
      </c>
      <c r="W158" s="12">
        <v>12498650</v>
      </c>
      <c r="X158" s="12">
        <v>6259867</v>
      </c>
      <c r="Y158" s="12">
        <v>3099570</v>
      </c>
      <c r="Z158" s="12">
        <v>7136450</v>
      </c>
      <c r="AA158" s="12">
        <v>896000</v>
      </c>
      <c r="AB158" s="12">
        <v>262000</v>
      </c>
      <c r="AC158" s="12">
        <v>460000</v>
      </c>
      <c r="AD158" s="12">
        <v>2426700</v>
      </c>
      <c r="AE158" s="12">
        <v>0</v>
      </c>
    </row>
    <row r="159" spans="1:31" ht="12.75" hidden="1">
      <c r="A159" s="1" t="s">
        <v>241</v>
      </c>
      <c r="B159" s="12">
        <v>6106600000</v>
      </c>
      <c r="C159" s="12">
        <v>52000000</v>
      </c>
      <c r="D159" s="12">
        <v>0</v>
      </c>
      <c r="E159" s="12">
        <v>40905000</v>
      </c>
      <c r="F159" s="12">
        <v>154000000</v>
      </c>
      <c r="G159" s="12">
        <v>124488372</v>
      </c>
      <c r="H159" s="12">
        <v>0</v>
      </c>
      <c r="I159" s="12">
        <v>118259148</v>
      </c>
      <c r="J159" s="12">
        <v>460224267</v>
      </c>
      <c r="K159" s="12">
        <v>238015972</v>
      </c>
      <c r="L159" s="12">
        <v>199291840</v>
      </c>
      <c r="M159" s="12">
        <v>189545000</v>
      </c>
      <c r="N159" s="12">
        <v>0</v>
      </c>
      <c r="O159" s="12">
        <v>40485471</v>
      </c>
      <c r="P159" s="12">
        <v>144421300</v>
      </c>
      <c r="Q159" s="12">
        <v>44760338</v>
      </c>
      <c r="R159" s="12">
        <v>31908300</v>
      </c>
      <c r="S159" s="12">
        <v>0</v>
      </c>
      <c r="T159" s="12">
        <v>19773860</v>
      </c>
      <c r="U159" s="12">
        <v>59827422</v>
      </c>
      <c r="V159" s="12">
        <v>182096370</v>
      </c>
      <c r="W159" s="12">
        <v>279863341</v>
      </c>
      <c r="X159" s="12">
        <v>101015000</v>
      </c>
      <c r="Y159" s="12">
        <v>73775000</v>
      </c>
      <c r="Z159" s="12">
        <v>119175000</v>
      </c>
      <c r="AA159" s="12">
        <v>0</v>
      </c>
      <c r="AB159" s="12">
        <v>5924885</v>
      </c>
      <c r="AC159" s="12">
        <v>6700000</v>
      </c>
      <c r="AD159" s="12">
        <v>41200000</v>
      </c>
      <c r="AE159" s="12">
        <v>0</v>
      </c>
    </row>
    <row r="160" spans="1:31" ht="12.75" hidden="1">
      <c r="A160" s="1" t="s">
        <v>242</v>
      </c>
      <c r="B160" s="12">
        <v>5468200000</v>
      </c>
      <c r="C160" s="12">
        <v>41000000</v>
      </c>
      <c r="D160" s="12">
        <v>36826441</v>
      </c>
      <c r="E160" s="12">
        <v>30962000</v>
      </c>
      <c r="F160" s="12">
        <v>135353000</v>
      </c>
      <c r="G160" s="12">
        <v>109208272</v>
      </c>
      <c r="H160" s="12">
        <v>0</v>
      </c>
      <c r="I160" s="12">
        <v>96315356</v>
      </c>
      <c r="J160" s="12">
        <v>390112381</v>
      </c>
      <c r="K160" s="12">
        <v>205427702</v>
      </c>
      <c r="L160" s="12">
        <v>172394280</v>
      </c>
      <c r="M160" s="12">
        <v>167000000</v>
      </c>
      <c r="N160" s="12">
        <v>0</v>
      </c>
      <c r="O160" s="12">
        <v>35783888</v>
      </c>
      <c r="P160" s="12">
        <v>127243420</v>
      </c>
      <c r="Q160" s="12">
        <v>39846098</v>
      </c>
      <c r="R160" s="12">
        <v>24771774</v>
      </c>
      <c r="S160" s="12">
        <v>0</v>
      </c>
      <c r="T160" s="12">
        <v>16120620</v>
      </c>
      <c r="U160" s="12">
        <v>52711385</v>
      </c>
      <c r="V160" s="12">
        <v>157017216</v>
      </c>
      <c r="W160" s="12">
        <v>249244000</v>
      </c>
      <c r="X160" s="12">
        <v>96000000</v>
      </c>
      <c r="Y160" s="12">
        <v>65658334</v>
      </c>
      <c r="Z160" s="12">
        <v>109455000</v>
      </c>
      <c r="AA160" s="12">
        <v>0</v>
      </c>
      <c r="AB160" s="12">
        <v>4901200</v>
      </c>
      <c r="AC160" s="12">
        <v>6800000</v>
      </c>
      <c r="AD160" s="12">
        <v>35126000</v>
      </c>
      <c r="AE160" s="12">
        <v>0</v>
      </c>
    </row>
    <row r="161" spans="1:31" ht="12.75" hidden="1">
      <c r="A161" s="1" t="s">
        <v>243</v>
      </c>
      <c r="B161" s="12">
        <v>334672891</v>
      </c>
      <c r="C161" s="12">
        <v>4000000</v>
      </c>
      <c r="D161" s="12">
        <v>0</v>
      </c>
      <c r="E161" s="12">
        <v>4688000</v>
      </c>
      <c r="F161" s="12">
        <v>48500000</v>
      </c>
      <c r="G161" s="12">
        <v>20958760</v>
      </c>
      <c r="H161" s="12">
        <v>8450000</v>
      </c>
      <c r="I161" s="12">
        <v>0</v>
      </c>
      <c r="J161" s="12">
        <v>23587254</v>
      </c>
      <c r="K161" s="12">
        <v>14087370</v>
      </c>
      <c r="L161" s="12">
        <v>589230</v>
      </c>
      <c r="M161" s="12">
        <v>2169110</v>
      </c>
      <c r="N161" s="12">
        <v>0</v>
      </c>
      <c r="O161" s="12">
        <v>7124000</v>
      </c>
      <c r="P161" s="12">
        <v>0</v>
      </c>
      <c r="Q161" s="12">
        <v>500000</v>
      </c>
      <c r="R161" s="12">
        <v>0</v>
      </c>
      <c r="S161" s="12">
        <v>0</v>
      </c>
      <c r="T161" s="12">
        <v>440000</v>
      </c>
      <c r="U161" s="12">
        <v>3839645</v>
      </c>
      <c r="V161" s="12">
        <v>12600000</v>
      </c>
      <c r="W161" s="12">
        <v>0</v>
      </c>
      <c r="X161" s="12">
        <v>1920080</v>
      </c>
      <c r="Y161" s="12">
        <v>107000</v>
      </c>
      <c r="Z161" s="12">
        <v>0</v>
      </c>
      <c r="AA161" s="12">
        <v>0</v>
      </c>
      <c r="AB161" s="12">
        <v>0</v>
      </c>
      <c r="AC161" s="12">
        <v>0</v>
      </c>
      <c r="AD161" s="12">
        <v>5148500</v>
      </c>
      <c r="AE161" s="12">
        <v>0</v>
      </c>
    </row>
    <row r="162" spans="1:31" ht="12.75" hidden="1">
      <c r="A162" s="1" t="s">
        <v>244</v>
      </c>
      <c r="B162" s="12">
        <v>317675517</v>
      </c>
      <c r="C162" s="12">
        <v>3550000</v>
      </c>
      <c r="D162" s="12">
        <v>900097</v>
      </c>
      <c r="E162" s="12">
        <v>4336000</v>
      </c>
      <c r="F162" s="12">
        <v>41500000</v>
      </c>
      <c r="G162" s="12">
        <v>18290710</v>
      </c>
      <c r="H162" s="12">
        <v>7500000</v>
      </c>
      <c r="I162" s="12">
        <v>0</v>
      </c>
      <c r="J162" s="12">
        <v>18019350</v>
      </c>
      <c r="K162" s="12">
        <v>13761660</v>
      </c>
      <c r="L162" s="12">
        <v>500000</v>
      </c>
      <c r="M162" s="12">
        <v>1610371</v>
      </c>
      <c r="N162" s="12">
        <v>0</v>
      </c>
      <c r="O162" s="12">
        <v>7089500</v>
      </c>
      <c r="P162" s="12">
        <v>0</v>
      </c>
      <c r="Q162" s="12">
        <v>657500</v>
      </c>
      <c r="R162" s="12">
        <v>383000</v>
      </c>
      <c r="S162" s="12">
        <v>0</v>
      </c>
      <c r="T162" s="12">
        <v>450000</v>
      </c>
      <c r="U162" s="12">
        <v>3557387</v>
      </c>
      <c r="V162" s="12">
        <v>10000000</v>
      </c>
      <c r="W162" s="12">
        <v>40000</v>
      </c>
      <c r="X162" s="12">
        <v>3839600</v>
      </c>
      <c r="Y162" s="12">
        <v>100000</v>
      </c>
      <c r="Z162" s="12">
        <v>0</v>
      </c>
      <c r="AA162" s="12">
        <v>0</v>
      </c>
      <c r="AB162" s="12">
        <v>0</v>
      </c>
      <c r="AC162" s="12">
        <v>0</v>
      </c>
      <c r="AD162" s="12">
        <v>3405000</v>
      </c>
      <c r="AE162" s="12">
        <v>0</v>
      </c>
    </row>
    <row r="163" spans="1:31" ht="12.75" hidden="1">
      <c r="A163" s="1" t="s">
        <v>245</v>
      </c>
      <c r="B163" s="12">
        <v>122384047</v>
      </c>
      <c r="C163" s="12">
        <v>5124000</v>
      </c>
      <c r="D163" s="12">
        <v>3650000</v>
      </c>
      <c r="E163" s="12">
        <v>3910366</v>
      </c>
      <c r="F163" s="12">
        <v>7881687</v>
      </c>
      <c r="G163" s="12">
        <v>5978880</v>
      </c>
      <c r="H163" s="12">
        <v>4371860</v>
      </c>
      <c r="I163" s="12">
        <v>7091230</v>
      </c>
      <c r="J163" s="12">
        <v>18436838</v>
      </c>
      <c r="K163" s="12">
        <v>12861910</v>
      </c>
      <c r="L163" s="12">
        <v>12758980</v>
      </c>
      <c r="M163" s="12">
        <v>7285490</v>
      </c>
      <c r="N163" s="12">
        <v>10112700</v>
      </c>
      <c r="O163" s="12">
        <v>7871986</v>
      </c>
      <c r="P163" s="12">
        <v>7070611</v>
      </c>
      <c r="Q163" s="12">
        <v>3161274</v>
      </c>
      <c r="R163" s="12">
        <v>3060000</v>
      </c>
      <c r="S163" s="12">
        <v>4580314</v>
      </c>
      <c r="T163" s="12">
        <v>2446040</v>
      </c>
      <c r="U163" s="12">
        <v>4867829</v>
      </c>
      <c r="V163" s="12">
        <v>8428321</v>
      </c>
      <c r="W163" s="12">
        <v>15471610</v>
      </c>
      <c r="X163" s="12">
        <v>7608402</v>
      </c>
      <c r="Y163" s="12">
        <v>4373760</v>
      </c>
      <c r="Z163" s="12">
        <v>6077700</v>
      </c>
      <c r="AA163" s="12">
        <v>6871412</v>
      </c>
      <c r="AB163" s="12">
        <v>3091716</v>
      </c>
      <c r="AC163" s="12">
        <v>2173500</v>
      </c>
      <c r="AD163" s="12">
        <v>3841950</v>
      </c>
      <c r="AE163" s="12">
        <v>3058000</v>
      </c>
    </row>
    <row r="164" spans="1:31" ht="12.75" hidden="1">
      <c r="A164" s="1" t="s">
        <v>246</v>
      </c>
      <c r="B164" s="12">
        <v>1444096416</v>
      </c>
      <c r="C164" s="12">
        <v>10970000</v>
      </c>
      <c r="D164" s="12">
        <v>26700000</v>
      </c>
      <c r="E164" s="12">
        <v>15990487</v>
      </c>
      <c r="F164" s="12">
        <v>99985871</v>
      </c>
      <c r="G164" s="12">
        <v>76853055</v>
      </c>
      <c r="H164" s="12">
        <v>23701390</v>
      </c>
      <c r="I164" s="12">
        <v>18623342</v>
      </c>
      <c r="J164" s="12">
        <v>137517936</v>
      </c>
      <c r="K164" s="12">
        <v>113922270</v>
      </c>
      <c r="L164" s="12">
        <v>63036381</v>
      </c>
      <c r="M164" s="12">
        <v>16681920</v>
      </c>
      <c r="N164" s="12">
        <v>14103900</v>
      </c>
      <c r="O164" s="12">
        <v>14795787</v>
      </c>
      <c r="P164" s="12">
        <v>107515269</v>
      </c>
      <c r="Q164" s="12">
        <v>9508636</v>
      </c>
      <c r="R164" s="12">
        <v>13268070</v>
      </c>
      <c r="S164" s="12">
        <v>2650499</v>
      </c>
      <c r="T164" s="12">
        <v>8334960</v>
      </c>
      <c r="U164" s="12">
        <v>17740654</v>
      </c>
      <c r="V164" s="12">
        <v>48704250</v>
      </c>
      <c r="W164" s="12">
        <v>101988761</v>
      </c>
      <c r="X164" s="12">
        <v>12121636</v>
      </c>
      <c r="Y164" s="12">
        <v>21390910</v>
      </c>
      <c r="Z164" s="12">
        <v>21910000</v>
      </c>
      <c r="AA164" s="12">
        <v>8135840</v>
      </c>
      <c r="AB164" s="12">
        <v>16538000</v>
      </c>
      <c r="AC164" s="12">
        <v>1313192</v>
      </c>
      <c r="AD164" s="12">
        <v>12346988</v>
      </c>
      <c r="AE164" s="12">
        <v>393663</v>
      </c>
    </row>
    <row r="165" spans="1:31" ht="12.75" hidden="1">
      <c r="A165" s="1" t="s">
        <v>247</v>
      </c>
      <c r="B165" s="12">
        <v>2579846462</v>
      </c>
      <c r="C165" s="12">
        <v>435000</v>
      </c>
      <c r="D165" s="12">
        <v>0</v>
      </c>
      <c r="E165" s="12">
        <v>0</v>
      </c>
      <c r="F165" s="12">
        <v>0</v>
      </c>
      <c r="G165" s="12">
        <v>3344886</v>
      </c>
      <c r="H165" s="12">
        <v>0</v>
      </c>
      <c r="I165" s="12">
        <v>9378340</v>
      </c>
      <c r="J165" s="12">
        <v>9700063</v>
      </c>
      <c r="K165" s="12">
        <v>12075558</v>
      </c>
      <c r="L165" s="12">
        <v>5156760</v>
      </c>
      <c r="M165" s="12">
        <v>2519420</v>
      </c>
      <c r="N165" s="12">
        <v>0</v>
      </c>
      <c r="O165" s="12">
        <v>17501870</v>
      </c>
      <c r="P165" s="12">
        <v>69426162</v>
      </c>
      <c r="Q165" s="12">
        <v>2782604</v>
      </c>
      <c r="R165" s="12">
        <v>0</v>
      </c>
      <c r="S165" s="12">
        <v>800000</v>
      </c>
      <c r="T165" s="12">
        <v>0</v>
      </c>
      <c r="U165" s="12">
        <v>4209500</v>
      </c>
      <c r="V165" s="12">
        <v>30884281</v>
      </c>
      <c r="W165" s="12">
        <v>100374031</v>
      </c>
      <c r="X165" s="12">
        <v>25955938</v>
      </c>
      <c r="Y165" s="12">
        <v>20124470</v>
      </c>
      <c r="Z165" s="12">
        <v>15071600</v>
      </c>
      <c r="AA165" s="12">
        <v>16881786</v>
      </c>
      <c r="AB165" s="12">
        <v>795000</v>
      </c>
      <c r="AC165" s="12">
        <v>0</v>
      </c>
      <c r="AD165" s="12">
        <v>3842000</v>
      </c>
      <c r="AE165" s="12">
        <v>500000</v>
      </c>
    </row>
    <row r="166" ht="12.75">
      <c r="A166" s="27" t="s">
        <v>756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2012-11-09T08:23:39Z</cp:lastPrinted>
  <dcterms:created xsi:type="dcterms:W3CDTF">2012-11-09T08:01:23Z</dcterms:created>
  <dcterms:modified xsi:type="dcterms:W3CDTF">2012-11-09T08:35:10Z</dcterms:modified>
  <cp:category/>
  <cp:version/>
  <cp:contentType/>
  <cp:contentStatus/>
</cp:coreProperties>
</file>