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EC" sheetId="1" r:id="rId1"/>
  </sheets>
  <externalReferences>
    <externalReference r:id="rId4"/>
  </externalReferences>
  <definedNames>
    <definedName name="_xlnm.Print_Titles" localSheetId="0">'EC'!$A:$A,'EC'!$1:$1</definedName>
  </definedNames>
  <calcPr fullCalcOnLoad="1"/>
</workbook>
</file>

<file path=xl/sharedStrings.xml><?xml version="1.0" encoding="utf-8"?>
<sst xmlns="http://schemas.openxmlformats.org/spreadsheetml/2006/main" count="299" uniqueCount="250">
  <si>
    <t xml:space="preserve">Summarised Outcome: Municipal Budget and Benchmarking Engagement - 2012/13 Budget vs Original Budget 2011/12 </t>
  </si>
  <si>
    <t>Eastern Cape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</si>
  <si>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</si>
  <si>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</si>
  <si>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</si>
  <si>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</si>
  <si>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</si>
  <si>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</si>
  <si>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</si>
  <si>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</si>
  <si>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</si>
  <si>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</si>
  <si>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</si>
  <si>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</si>
  <si>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</si>
  <si>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</si>
  <si>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</si>
  <si>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</si>
  <si>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</si>
  <si>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</si>
  <si>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</si>
  <si>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</si>
  <si>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</si>
  <si>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</si>
  <si>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</si>
  <si>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</si>
  <si>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</si>
  <si>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</si>
  <si>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</si>
  <si>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</si>
  <si>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</si>
  <si>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</si>
  <si>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</si>
  <si>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</si>
  <si>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</si>
  <si>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</si>
  <si>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</si>
  <si>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</si>
  <si>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</si>
  <si>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</si>
  <si>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</si>
  <si>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</si>
  <si>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</si>
  <si>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</si>
  <si>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</si>
  <si>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</si>
  <si>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</si>
  <si>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</si>
  <si>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</si>
  <si>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</si>
  <si>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</si>
  <si>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</si>
  <si>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</si>
  <si>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</si>
  <si>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</si>
  <si>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</si>
  <si>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</si>
  <si>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</si>
  <si>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Cacadu</t>
  </si>
  <si>
    <t>Mbhashe</t>
  </si>
  <si>
    <t>Mnquma</t>
  </si>
  <si>
    <t>Great</t>
  </si>
  <si>
    <t>Amahlathi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</si>
  <si>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</si>
  <si>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</si>
  <si>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</si>
  <si>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</si>
  <si>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</si>
  <si>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</si>
  <si>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</si>
  <si>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</si>
  <si>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</si>
  <si>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</si>
  <si>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</si>
  <si>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</si>
  <si>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</si>
  <si>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</si>
  <si>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</si>
  <si>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</si>
  <si>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</si>
  <si>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</si>
  <si>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</si>
  <si>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</si>
  <si>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</si>
  <si>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</si>
  <si>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</si>
  <si>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</si>
  <si>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</si>
  <si>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</si>
  <si>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Mbizana</t>
  </si>
  <si>
    <t>Ntabankulu</t>
  </si>
  <si>
    <t>Alfred</t>
  </si>
  <si>
    <t>City (H)</t>
  </si>
  <si>
    <t>Bay (H)</t>
  </si>
  <si>
    <t>(L)</t>
  </si>
  <si>
    <t>Route (L)</t>
  </si>
  <si>
    <t>(M)</t>
  </si>
  <si>
    <t>Valley (M)</t>
  </si>
  <si>
    <t>Kei (L)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</si>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</sst>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11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horizontal="right" wrapText="1"/>
    </xf>
    <xf numFmtId="0" fontId="47" fillId="0" borderId="16" xfId="0" applyFont="1" applyBorder="1" applyAlignment="1">
      <alignment horizontal="right" wrapText="1"/>
    </xf>
    <xf numFmtId="0" fontId="46" fillId="0" borderId="17" xfId="0" applyFont="1" applyBorder="1" applyAlignment="1">
      <alignment wrapText="1"/>
    </xf>
    <xf numFmtId="164" fontId="48" fillId="0" borderId="18" xfId="0" applyNumberFormat="1" applyFont="1" applyBorder="1" applyAlignment="1">
      <alignment horizontal="right" wrapText="1"/>
    </xf>
    <xf numFmtId="164" fontId="48" fillId="0" borderId="19" xfId="0" applyNumberFormat="1" applyFont="1" applyBorder="1" applyAlignment="1">
      <alignment horizontal="right" wrapText="1"/>
    </xf>
    <xf numFmtId="0" fontId="46" fillId="0" borderId="14" xfId="0" applyFont="1" applyBorder="1" applyAlignment="1">
      <alignment wrapText="1"/>
    </xf>
    <xf numFmtId="164" fontId="48" fillId="0" borderId="15" xfId="0" applyNumberFormat="1" applyFont="1" applyBorder="1" applyAlignment="1">
      <alignment horizontal="right" wrapText="1"/>
    </xf>
    <xf numFmtId="164" fontId="48" fillId="0" borderId="16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165" fontId="23" fillId="0" borderId="16" xfId="0" applyNumberFormat="1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9" fillId="0" borderId="17" xfId="0" applyFont="1" applyBorder="1" applyAlignment="1">
      <alignment wrapText="1"/>
    </xf>
    <xf numFmtId="166" fontId="25" fillId="0" borderId="18" xfId="0" applyNumberFormat="1" applyFont="1" applyBorder="1" applyAlignment="1">
      <alignment horizontal="right" wrapText="1"/>
    </xf>
    <xf numFmtId="166" fontId="25" fillId="0" borderId="19" xfId="0" applyNumberFormat="1" applyFont="1" applyBorder="1" applyAlignment="1">
      <alignment horizontal="right" wrapText="1"/>
    </xf>
    <xf numFmtId="0" fontId="49" fillId="0" borderId="14" xfId="0" applyFont="1" applyBorder="1" applyAlignment="1">
      <alignment wrapText="1"/>
    </xf>
    <xf numFmtId="166" fontId="25" fillId="0" borderId="15" xfId="0" applyNumberFormat="1" applyFont="1" applyBorder="1" applyAlignment="1">
      <alignment horizontal="right" wrapText="1"/>
    </xf>
    <xf numFmtId="166" fontId="25" fillId="0" borderId="16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9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4" fontId="50" fillId="0" borderId="16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9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23" fillId="0" borderId="16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9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6" fontId="50" fillId="0" borderId="16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9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7" fontId="50" fillId="0" borderId="16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6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8" fontId="50" fillId="0" borderId="19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9" fontId="48" fillId="0" borderId="16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6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9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7" fontId="25" fillId="0" borderId="16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8" fontId="23" fillId="0" borderId="16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169" fontId="48" fillId="0" borderId="19" xfId="0" applyNumberFormat="1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168" fontId="48" fillId="0" borderId="21" xfId="0" applyNumberFormat="1" applyFont="1" applyBorder="1" applyAlignment="1">
      <alignment horizontal="right" wrapText="1"/>
    </xf>
    <xf numFmtId="168" fontId="48" fillId="0" borderId="22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6"/>
  <sheetViews>
    <sheetView showGridLines="0" tabSelected="1" zoomScalePageLayoutView="80" workbookViewId="0" topLeftCell="A1">
      <selection activeCell="A1" sqref="A1"/>
    </sheetView>
  </sheetViews>
  <sheetFormatPr defaultColWidth="9.140625" defaultRowHeight="12.75"/>
  <cols>
    <col min="1" max="1" width="36.57421875" style="2" bestFit="1" customWidth="1"/>
    <col min="2" max="2" width="12.140625" style="2" bestFit="1" customWidth="1"/>
    <col min="3" max="3" width="13.140625" style="2" bestFit="1" customWidth="1"/>
    <col min="4" max="4" width="11.28125" style="2" bestFit="1" customWidth="1"/>
    <col min="5" max="5" width="10.00390625" style="2" bestFit="1" customWidth="1"/>
    <col min="6" max="6" width="9.8515625" style="2" bestFit="1" customWidth="1"/>
    <col min="7" max="7" width="11.28125" style="2" bestFit="1" customWidth="1"/>
    <col min="8" max="8" width="10.00390625" style="2" bestFit="1" customWidth="1"/>
    <col min="9" max="9" width="12.00390625" style="2" bestFit="1" customWidth="1"/>
    <col min="10" max="10" width="9.140625" style="2" customWidth="1"/>
    <col min="11" max="11" width="10.00390625" style="2" bestFit="1" customWidth="1"/>
    <col min="12" max="12" width="10.140625" style="2" bestFit="1" customWidth="1"/>
    <col min="13" max="13" width="10.00390625" style="2" bestFit="1" customWidth="1"/>
    <col min="14" max="14" width="10.421875" style="2" bestFit="1" customWidth="1"/>
    <col min="15" max="15" width="10.00390625" style="2" bestFit="1" customWidth="1"/>
    <col min="16" max="16" width="9.140625" style="2" customWidth="1"/>
    <col min="17" max="19" width="10.00390625" style="2" bestFit="1" customWidth="1"/>
    <col min="20" max="20" width="9.140625" style="2" customWidth="1"/>
    <col min="21" max="21" width="11.28125" style="2" bestFit="1" customWidth="1"/>
    <col min="22" max="22" width="11.00390625" style="2" bestFit="1" customWidth="1"/>
    <col min="23" max="24" width="9.140625" style="2" customWidth="1"/>
    <col min="25" max="28" width="10.00390625" style="2" bestFit="1" customWidth="1"/>
    <col min="29" max="29" width="9.28125" style="2" bestFit="1" customWidth="1"/>
    <col min="30" max="33" width="10.00390625" style="2" bestFit="1" customWidth="1"/>
    <col min="34" max="34" width="11.140625" style="2" bestFit="1" customWidth="1"/>
    <col min="35" max="35" width="11.28125" style="2" bestFit="1" customWidth="1"/>
    <col min="36" max="36" width="10.00390625" style="2" bestFit="1" customWidth="1"/>
    <col min="37" max="37" width="9.8515625" style="2" bestFit="1" customWidth="1"/>
    <col min="38" max="39" width="10.00390625" style="2" bestFit="1" customWidth="1"/>
    <col min="40" max="40" width="12.28125" style="2" bestFit="1" customWidth="1"/>
    <col min="41" max="41" width="11.28125" style="2" bestFit="1" customWidth="1"/>
    <col min="42" max="43" width="10.00390625" style="2" bestFit="1" customWidth="1"/>
    <col min="44" max="44" width="10.421875" style="2" bestFit="1" customWidth="1"/>
    <col min="45" max="45" width="9.7109375" style="2" bestFit="1" customWidth="1"/>
    <col min="46" max="46" width="10.7109375" style="2" bestFit="1" customWidth="1"/>
    <col min="47" max="16384" width="9.140625" style="2" customWidth="1"/>
  </cols>
  <sheetData>
    <row r="1" spans="1:4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5" t="s">
        <v>46</v>
      </c>
    </row>
    <row r="3" spans="1:46" ht="12.75">
      <c r="A3" s="6"/>
      <c r="B3" s="7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57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64</v>
      </c>
      <c r="T3" s="7" t="s">
        <v>65</v>
      </c>
      <c r="U3" s="7" t="s">
        <v>66</v>
      </c>
      <c r="V3" s="7" t="s">
        <v>67</v>
      </c>
      <c r="W3" s="7" t="s">
        <v>68</v>
      </c>
      <c r="X3" s="7" t="s">
        <v>69</v>
      </c>
      <c r="Y3" s="7" t="s">
        <v>70</v>
      </c>
      <c r="Z3" s="7" t="s">
        <v>71</v>
      </c>
      <c r="AA3" s="7" t="s">
        <v>72</v>
      </c>
      <c r="AB3" s="7" t="s">
        <v>73</v>
      </c>
      <c r="AC3" s="7" t="s">
        <v>74</v>
      </c>
      <c r="AD3" s="7" t="s">
        <v>75</v>
      </c>
      <c r="AE3" s="7" t="s">
        <v>76</v>
      </c>
      <c r="AF3" s="7" t="s">
        <v>77</v>
      </c>
      <c r="AG3" s="7" t="s">
        <v>78</v>
      </c>
      <c r="AH3" s="7" t="s">
        <v>79</v>
      </c>
      <c r="AI3" s="7" t="s">
        <v>80</v>
      </c>
      <c r="AJ3" s="7" t="s">
        <v>81</v>
      </c>
      <c r="AK3" s="7" t="s">
        <v>82</v>
      </c>
      <c r="AL3" s="7" t="s">
        <v>83</v>
      </c>
      <c r="AM3" s="7" t="s">
        <v>84</v>
      </c>
      <c r="AN3" s="7" t="s">
        <v>85</v>
      </c>
      <c r="AO3" s="7" t="s">
        <v>86</v>
      </c>
      <c r="AP3" s="7" t="s">
        <v>87</v>
      </c>
      <c r="AQ3" s="7" t="s">
        <v>88</v>
      </c>
      <c r="AR3" s="7" t="s">
        <v>89</v>
      </c>
      <c r="AS3" s="7" t="s">
        <v>90</v>
      </c>
      <c r="AT3" s="8" t="s">
        <v>91</v>
      </c>
    </row>
    <row r="4" spans="1:46" ht="12.75">
      <c r="A4" s="6"/>
      <c r="B4" s="7" t="s">
        <v>92</v>
      </c>
      <c r="C4" s="7" t="s">
        <v>93</v>
      </c>
      <c r="D4" s="7" t="s">
        <v>94</v>
      </c>
      <c r="E4" s="7" t="s">
        <v>95</v>
      </c>
      <c r="F4" s="7" t="s">
        <v>94</v>
      </c>
      <c r="G4" s="7" t="s">
        <v>96</v>
      </c>
      <c r="H4" s="7" t="s">
        <v>94</v>
      </c>
      <c r="I4" s="7" t="s">
        <v>97</v>
      </c>
      <c r="J4" s="7" t="s">
        <v>94</v>
      </c>
      <c r="K4" s="7" t="s">
        <v>96</v>
      </c>
      <c r="L4" s="7" t="s">
        <v>96</v>
      </c>
      <c r="M4" s="7" t="s">
        <v>96</v>
      </c>
      <c r="N4" s="7" t="s">
        <v>94</v>
      </c>
      <c r="O4" s="7" t="s">
        <v>96</v>
      </c>
      <c r="P4" s="7" t="s">
        <v>98</v>
      </c>
      <c r="Q4" s="7" t="s">
        <v>94</v>
      </c>
      <c r="R4" s="7" t="s">
        <v>96</v>
      </c>
      <c r="S4" s="7" t="s">
        <v>94</v>
      </c>
      <c r="T4" s="7" t="s">
        <v>94</v>
      </c>
      <c r="U4" s="7" t="s">
        <v>99</v>
      </c>
      <c r="V4" s="7" t="s">
        <v>100</v>
      </c>
      <c r="W4" s="7" t="s">
        <v>94</v>
      </c>
      <c r="X4" s="7" t="s">
        <v>94</v>
      </c>
      <c r="Y4" s="7" t="s">
        <v>96</v>
      </c>
      <c r="Z4" s="7" t="s">
        <v>101</v>
      </c>
      <c r="AA4" s="7" t="s">
        <v>102</v>
      </c>
      <c r="AB4" s="7" t="s">
        <v>96</v>
      </c>
      <c r="AC4" s="7" t="s">
        <v>94</v>
      </c>
      <c r="AD4" s="7" t="s">
        <v>103</v>
      </c>
      <c r="AE4" s="7" t="s">
        <v>94</v>
      </c>
      <c r="AF4" s="7" t="s">
        <v>96</v>
      </c>
      <c r="AG4" s="7" t="s">
        <v>94</v>
      </c>
      <c r="AH4" s="7" t="s">
        <v>94</v>
      </c>
      <c r="AI4" s="7" t="s">
        <v>104</v>
      </c>
      <c r="AJ4" s="7" t="s">
        <v>105</v>
      </c>
      <c r="AK4" s="7" t="s">
        <v>106</v>
      </c>
      <c r="AL4" s="7" t="s">
        <v>94</v>
      </c>
      <c r="AM4" s="7" t="s">
        <v>94</v>
      </c>
      <c r="AN4" s="7" t="s">
        <v>107</v>
      </c>
      <c r="AO4" s="7" t="s">
        <v>108</v>
      </c>
      <c r="AP4" s="7" t="s">
        <v>96</v>
      </c>
      <c r="AQ4" s="7" t="s">
        <v>96</v>
      </c>
      <c r="AR4" s="7" t="s">
        <v>96</v>
      </c>
      <c r="AS4" s="7" t="s">
        <v>94</v>
      </c>
      <c r="AT4" s="8" t="s">
        <v>109</v>
      </c>
    </row>
    <row r="5" spans="1:46" ht="16.5">
      <c r="A5" s="9" t="s">
        <v>110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</row>
    <row r="6" spans="1:46" ht="12.75">
      <c r="A6" s="12" t="s">
        <v>111</v>
      </c>
      <c r="B6" s="13">
        <v>3966637301</v>
      </c>
      <c r="C6" s="13">
        <v>7246751760</v>
      </c>
      <c r="D6" s="13">
        <v>184426445</v>
      </c>
      <c r="E6" s="13">
        <v>148244750</v>
      </c>
      <c r="F6" s="13">
        <v>43332145</v>
      </c>
      <c r="G6" s="13">
        <v>329015150</v>
      </c>
      <c r="H6" s="13">
        <v>266344520</v>
      </c>
      <c r="I6" s="13">
        <v>107215527</v>
      </c>
      <c r="J6" s="13">
        <v>43585953</v>
      </c>
      <c r="K6" s="13">
        <v>521397722</v>
      </c>
      <c r="L6" s="13">
        <v>79074635</v>
      </c>
      <c r="M6" s="13">
        <v>153299666</v>
      </c>
      <c r="N6" s="13">
        <v>144586445</v>
      </c>
      <c r="O6" s="13">
        <v>187264385</v>
      </c>
      <c r="P6" s="13">
        <v>77924160</v>
      </c>
      <c r="Q6" s="13">
        <v>216066313</v>
      </c>
      <c r="R6" s="13">
        <v>81976053</v>
      </c>
      <c r="S6" s="13">
        <v>171908000</v>
      </c>
      <c r="T6" s="13">
        <v>56343312</v>
      </c>
      <c r="U6" s="13">
        <v>1524741226</v>
      </c>
      <c r="V6" s="13">
        <v>185142281</v>
      </c>
      <c r="W6" s="13">
        <v>47225919</v>
      </c>
      <c r="X6" s="13">
        <v>42133238</v>
      </c>
      <c r="Y6" s="13">
        <v>486670886</v>
      </c>
      <c r="Z6" s="13">
        <v>203790000</v>
      </c>
      <c r="AA6" s="13">
        <v>120508459</v>
      </c>
      <c r="AB6" s="13">
        <v>115429790</v>
      </c>
      <c r="AC6" s="13">
        <v>0</v>
      </c>
      <c r="AD6" s="13">
        <v>425341135</v>
      </c>
      <c r="AE6" s="13">
        <v>176437977</v>
      </c>
      <c r="AF6" s="13">
        <v>148166646</v>
      </c>
      <c r="AG6" s="13">
        <v>128862938</v>
      </c>
      <c r="AH6" s="13">
        <v>100211413</v>
      </c>
      <c r="AI6" s="13">
        <v>282317204</v>
      </c>
      <c r="AJ6" s="13">
        <v>160864367</v>
      </c>
      <c r="AK6" s="13">
        <v>77334194</v>
      </c>
      <c r="AL6" s="13">
        <v>145428000</v>
      </c>
      <c r="AM6" s="13">
        <v>138865284</v>
      </c>
      <c r="AN6" s="13">
        <v>651725709</v>
      </c>
      <c r="AO6" s="13">
        <v>663048301</v>
      </c>
      <c r="AP6" s="13">
        <v>249443572</v>
      </c>
      <c r="AQ6" s="13">
        <v>145147735</v>
      </c>
      <c r="AR6" s="13">
        <v>121380958</v>
      </c>
      <c r="AS6" s="13">
        <v>69803960</v>
      </c>
      <c r="AT6" s="14">
        <v>361461765</v>
      </c>
    </row>
    <row r="7" spans="1:46" ht="12.75">
      <c r="A7" s="15" t="s">
        <v>112</v>
      </c>
      <c r="B7" s="16">
        <v>3992221749</v>
      </c>
      <c r="C7" s="16">
        <v>7316096070</v>
      </c>
      <c r="D7" s="16">
        <v>158861357</v>
      </c>
      <c r="E7" s="16">
        <v>148244750</v>
      </c>
      <c r="F7" s="16">
        <v>44356696</v>
      </c>
      <c r="G7" s="16">
        <v>305092361</v>
      </c>
      <c r="H7" s="16">
        <v>266190305</v>
      </c>
      <c r="I7" s="16">
        <v>110301939</v>
      </c>
      <c r="J7" s="16">
        <v>43232563</v>
      </c>
      <c r="K7" s="16">
        <v>521397720</v>
      </c>
      <c r="L7" s="16">
        <v>81777746</v>
      </c>
      <c r="M7" s="16">
        <v>153299666</v>
      </c>
      <c r="N7" s="16">
        <v>136468074</v>
      </c>
      <c r="O7" s="16">
        <v>187264387</v>
      </c>
      <c r="P7" s="16">
        <v>69259851</v>
      </c>
      <c r="Q7" s="16">
        <v>154220116</v>
      </c>
      <c r="R7" s="16">
        <v>67176280</v>
      </c>
      <c r="S7" s="16">
        <v>151757914</v>
      </c>
      <c r="T7" s="16">
        <v>56343312</v>
      </c>
      <c r="U7" s="16">
        <v>1012900165</v>
      </c>
      <c r="V7" s="16">
        <v>180715475</v>
      </c>
      <c r="W7" s="16">
        <v>55677074</v>
      </c>
      <c r="X7" s="16">
        <v>47990983</v>
      </c>
      <c r="Y7" s="16">
        <v>484927878</v>
      </c>
      <c r="Z7" s="16">
        <v>123556789</v>
      </c>
      <c r="AA7" s="16">
        <v>120504189</v>
      </c>
      <c r="AB7" s="16">
        <v>122024709</v>
      </c>
      <c r="AC7" s="16">
        <v>0</v>
      </c>
      <c r="AD7" s="16">
        <v>425341136</v>
      </c>
      <c r="AE7" s="16">
        <v>165485834</v>
      </c>
      <c r="AF7" s="16">
        <v>144207333</v>
      </c>
      <c r="AG7" s="16">
        <v>126501755</v>
      </c>
      <c r="AH7" s="16">
        <v>132216341</v>
      </c>
      <c r="AI7" s="16">
        <v>326452737</v>
      </c>
      <c r="AJ7" s="16">
        <v>129708867</v>
      </c>
      <c r="AK7" s="16">
        <v>99718566</v>
      </c>
      <c r="AL7" s="16">
        <v>135071000</v>
      </c>
      <c r="AM7" s="16">
        <v>128736197</v>
      </c>
      <c r="AN7" s="16">
        <v>643057504</v>
      </c>
      <c r="AO7" s="16">
        <v>823048300</v>
      </c>
      <c r="AP7" s="16">
        <v>196621342</v>
      </c>
      <c r="AQ7" s="16">
        <v>164790313</v>
      </c>
      <c r="AR7" s="16">
        <v>101552724</v>
      </c>
      <c r="AS7" s="16">
        <v>69785500</v>
      </c>
      <c r="AT7" s="17">
        <v>361461561</v>
      </c>
    </row>
    <row r="8" spans="1:46" ht="12.75">
      <c r="A8" s="15" t="s">
        <v>113</v>
      </c>
      <c r="B8" s="16">
        <f>+B6-B7</f>
        <v>-25584448</v>
      </c>
      <c r="C8" s="16">
        <f aca="true" t="shared" si="0" ref="C8:AT8">+C6-C7</f>
        <v>-69344310</v>
      </c>
      <c r="D8" s="16">
        <f t="shared" si="0"/>
        <v>25565088</v>
      </c>
      <c r="E8" s="16">
        <f t="shared" si="0"/>
        <v>0</v>
      </c>
      <c r="F8" s="16">
        <f t="shared" si="0"/>
        <v>-1024551</v>
      </c>
      <c r="G8" s="16">
        <f t="shared" si="0"/>
        <v>23922789</v>
      </c>
      <c r="H8" s="16">
        <f t="shared" si="0"/>
        <v>154215</v>
      </c>
      <c r="I8" s="16">
        <f t="shared" si="0"/>
        <v>-3086412</v>
      </c>
      <c r="J8" s="16">
        <f t="shared" si="0"/>
        <v>353390</v>
      </c>
      <c r="K8" s="16">
        <f t="shared" si="0"/>
        <v>2</v>
      </c>
      <c r="L8" s="16">
        <f t="shared" si="0"/>
        <v>-2703111</v>
      </c>
      <c r="M8" s="16">
        <f t="shared" si="0"/>
        <v>0</v>
      </c>
      <c r="N8" s="16">
        <f t="shared" si="0"/>
        <v>8118371</v>
      </c>
      <c r="O8" s="16">
        <f t="shared" si="0"/>
        <v>-2</v>
      </c>
      <c r="P8" s="16">
        <f t="shared" si="0"/>
        <v>8664309</v>
      </c>
      <c r="Q8" s="16">
        <f t="shared" si="0"/>
        <v>61846197</v>
      </c>
      <c r="R8" s="16">
        <f t="shared" si="0"/>
        <v>14799773</v>
      </c>
      <c r="S8" s="16">
        <f t="shared" si="0"/>
        <v>20150086</v>
      </c>
      <c r="T8" s="16">
        <f t="shared" si="0"/>
        <v>0</v>
      </c>
      <c r="U8" s="16">
        <f t="shared" si="0"/>
        <v>511841061</v>
      </c>
      <c r="V8" s="16">
        <f t="shared" si="0"/>
        <v>4426806</v>
      </c>
      <c r="W8" s="16">
        <f t="shared" si="0"/>
        <v>-8451155</v>
      </c>
      <c r="X8" s="16">
        <f t="shared" si="0"/>
        <v>-5857745</v>
      </c>
      <c r="Y8" s="16">
        <f t="shared" si="0"/>
        <v>1743008</v>
      </c>
      <c r="Z8" s="16">
        <f t="shared" si="0"/>
        <v>80233211</v>
      </c>
      <c r="AA8" s="16">
        <f t="shared" si="0"/>
        <v>4270</v>
      </c>
      <c r="AB8" s="16">
        <f t="shared" si="0"/>
        <v>-6594919</v>
      </c>
      <c r="AC8" s="16">
        <f t="shared" si="0"/>
        <v>0</v>
      </c>
      <c r="AD8" s="16">
        <f t="shared" si="0"/>
        <v>-1</v>
      </c>
      <c r="AE8" s="16">
        <f t="shared" si="0"/>
        <v>10952143</v>
      </c>
      <c r="AF8" s="16">
        <f t="shared" si="0"/>
        <v>3959313</v>
      </c>
      <c r="AG8" s="16">
        <f t="shared" si="0"/>
        <v>2361183</v>
      </c>
      <c r="AH8" s="16">
        <f t="shared" si="0"/>
        <v>-32004928</v>
      </c>
      <c r="AI8" s="16">
        <f t="shared" si="0"/>
        <v>-44135533</v>
      </c>
      <c r="AJ8" s="16">
        <f t="shared" si="0"/>
        <v>31155500</v>
      </c>
      <c r="AK8" s="16">
        <f t="shared" si="0"/>
        <v>-22384372</v>
      </c>
      <c r="AL8" s="16">
        <f t="shared" si="0"/>
        <v>10357000</v>
      </c>
      <c r="AM8" s="16">
        <f t="shared" si="0"/>
        <v>10129087</v>
      </c>
      <c r="AN8" s="16">
        <f t="shared" si="0"/>
        <v>8668205</v>
      </c>
      <c r="AO8" s="16">
        <f t="shared" si="0"/>
        <v>-159999999</v>
      </c>
      <c r="AP8" s="16">
        <f t="shared" si="0"/>
        <v>52822230</v>
      </c>
      <c r="AQ8" s="16">
        <f t="shared" si="0"/>
        <v>-19642578</v>
      </c>
      <c r="AR8" s="16">
        <f t="shared" si="0"/>
        <v>19828234</v>
      </c>
      <c r="AS8" s="16">
        <f t="shared" si="0"/>
        <v>18460</v>
      </c>
      <c r="AT8" s="17">
        <f t="shared" si="0"/>
        <v>204</v>
      </c>
    </row>
    <row r="9" spans="1:46" ht="12.75">
      <c r="A9" s="15" t="s">
        <v>114</v>
      </c>
      <c r="B9" s="16">
        <v>848527259</v>
      </c>
      <c r="C9" s="16">
        <v>1011895402</v>
      </c>
      <c r="D9" s="16">
        <v>40370996</v>
      </c>
      <c r="E9" s="16">
        <v>16529850</v>
      </c>
      <c r="F9" s="16">
        <v>-17309699</v>
      </c>
      <c r="G9" s="16">
        <v>182919000</v>
      </c>
      <c r="H9" s="16">
        <v>6668660</v>
      </c>
      <c r="I9" s="16">
        <v>12267340</v>
      </c>
      <c r="J9" s="16">
        <v>-142008</v>
      </c>
      <c r="K9" s="16">
        <v>8</v>
      </c>
      <c r="L9" s="16">
        <v>19078312</v>
      </c>
      <c r="M9" s="16">
        <v>291924785</v>
      </c>
      <c r="N9" s="16">
        <v>785456</v>
      </c>
      <c r="O9" s="16">
        <v>3648483</v>
      </c>
      <c r="P9" s="16">
        <v>13886112</v>
      </c>
      <c r="Q9" s="16">
        <v>56303526</v>
      </c>
      <c r="R9" s="16">
        <v>1242696</v>
      </c>
      <c r="S9" s="16">
        <v>48</v>
      </c>
      <c r="T9" s="16">
        <v>979482</v>
      </c>
      <c r="U9" s="16">
        <v>-605713131</v>
      </c>
      <c r="V9" s="16">
        <v>-12184392</v>
      </c>
      <c r="W9" s="16">
        <v>16741400</v>
      </c>
      <c r="X9" s="16">
        <v>1380883</v>
      </c>
      <c r="Y9" s="16">
        <v>161978729</v>
      </c>
      <c r="Z9" s="16">
        <v>72643013</v>
      </c>
      <c r="AA9" s="16">
        <v>18814140</v>
      </c>
      <c r="AB9" s="16">
        <v>35680754</v>
      </c>
      <c r="AC9" s="16">
        <v>13660972</v>
      </c>
      <c r="AD9" s="16">
        <v>386279545</v>
      </c>
      <c r="AE9" s="16">
        <v>24845377</v>
      </c>
      <c r="AF9" s="16">
        <v>95779066</v>
      </c>
      <c r="AG9" s="16">
        <v>-3364155</v>
      </c>
      <c r="AH9" s="16">
        <v>-39582145</v>
      </c>
      <c r="AI9" s="16">
        <v>21211329</v>
      </c>
      <c r="AJ9" s="16">
        <v>34039580</v>
      </c>
      <c r="AK9" s="16">
        <v>2565458</v>
      </c>
      <c r="AL9" s="16">
        <v>-8749481</v>
      </c>
      <c r="AM9" s="16">
        <v>4227897</v>
      </c>
      <c r="AN9" s="16">
        <v>307183630</v>
      </c>
      <c r="AO9" s="16">
        <v>190367000</v>
      </c>
      <c r="AP9" s="16">
        <v>80450216</v>
      </c>
      <c r="AQ9" s="16">
        <v>83194872</v>
      </c>
      <c r="AR9" s="16">
        <v>-56326277</v>
      </c>
      <c r="AS9" s="16">
        <v>-32090</v>
      </c>
      <c r="AT9" s="17">
        <v>35407775</v>
      </c>
    </row>
    <row r="10" spans="1:46" ht="25.5">
      <c r="A10" s="15" t="s">
        <v>115</v>
      </c>
      <c r="B10" s="16">
        <v>152368675</v>
      </c>
      <c r="C10" s="16">
        <v>194830402</v>
      </c>
      <c r="D10" s="16">
        <v>-257004</v>
      </c>
      <c r="E10" s="16">
        <v>-1970150</v>
      </c>
      <c r="F10" s="16">
        <v>-17309699</v>
      </c>
      <c r="G10" s="16">
        <v>125748914</v>
      </c>
      <c r="H10" s="16">
        <v>6668660</v>
      </c>
      <c r="I10" s="16">
        <v>2232208</v>
      </c>
      <c r="J10" s="16">
        <v>-142008</v>
      </c>
      <c r="K10" s="16">
        <v>9</v>
      </c>
      <c r="L10" s="16">
        <v>-24</v>
      </c>
      <c r="M10" s="16">
        <v>-4644814</v>
      </c>
      <c r="N10" s="16">
        <v>785457</v>
      </c>
      <c r="O10" s="16">
        <v>-16351517</v>
      </c>
      <c r="P10" s="16">
        <v>153588</v>
      </c>
      <c r="Q10" s="16">
        <v>-63696474</v>
      </c>
      <c r="R10" s="16">
        <v>-870834</v>
      </c>
      <c r="S10" s="16">
        <v>48</v>
      </c>
      <c r="T10" s="16">
        <v>-1756770</v>
      </c>
      <c r="U10" s="16">
        <v>154792102</v>
      </c>
      <c r="V10" s="16">
        <v>-11104199</v>
      </c>
      <c r="W10" s="16">
        <v>9388024</v>
      </c>
      <c r="X10" s="16">
        <v>1380883</v>
      </c>
      <c r="Y10" s="16">
        <v>-41539473</v>
      </c>
      <c r="Z10" s="16">
        <v>72643014</v>
      </c>
      <c r="AA10" s="16">
        <v>3516852</v>
      </c>
      <c r="AB10" s="16">
        <v>7612274</v>
      </c>
      <c r="AC10" s="16">
        <v>13660971</v>
      </c>
      <c r="AD10" s="16">
        <v>3086492</v>
      </c>
      <c r="AE10" s="16">
        <v>-64623</v>
      </c>
      <c r="AF10" s="16">
        <v>-109313</v>
      </c>
      <c r="AG10" s="16">
        <v>3298581</v>
      </c>
      <c r="AH10" s="16">
        <v>-48552941</v>
      </c>
      <c r="AI10" s="16">
        <v>-479800</v>
      </c>
      <c r="AJ10" s="16">
        <v>34039580</v>
      </c>
      <c r="AK10" s="16">
        <v>1139458</v>
      </c>
      <c r="AL10" s="16">
        <v>-8749481</v>
      </c>
      <c r="AM10" s="16">
        <v>4227897</v>
      </c>
      <c r="AN10" s="16">
        <v>-2586571</v>
      </c>
      <c r="AO10" s="16">
        <v>0</v>
      </c>
      <c r="AP10" s="16">
        <v>10901473</v>
      </c>
      <c r="AQ10" s="16">
        <v>83194872</v>
      </c>
      <c r="AR10" s="16">
        <v>-56326277</v>
      </c>
      <c r="AS10" s="16">
        <v>-32090</v>
      </c>
      <c r="AT10" s="17">
        <v>30807775</v>
      </c>
    </row>
    <row r="11" spans="1:46" ht="25.5">
      <c r="A11" s="15" t="s">
        <v>116</v>
      </c>
      <c r="B11" s="16">
        <f>IF((B130+B131)=0,0,(B132-(B137-(((B134+B135+B136)*(B129/(B130+B131)))-B133))))</f>
        <v>279414841.92669046</v>
      </c>
      <c r="C11" s="16">
        <f aca="true" t="shared" si="1" ref="C11:AT11">IF((C130+C131)=0,0,(C132-(C137-(((C134+C135+C136)*(C129/(C130+C131)))-C133))))</f>
        <v>110611469.64734304</v>
      </c>
      <c r="D11" s="16">
        <f t="shared" si="1"/>
        <v>2933109726.4017158</v>
      </c>
      <c r="E11" s="16">
        <f t="shared" si="1"/>
        <v>14506529.217859112</v>
      </c>
      <c r="F11" s="16">
        <f t="shared" si="1"/>
        <v>-5359270.490186619</v>
      </c>
      <c r="G11" s="16">
        <f t="shared" si="1"/>
        <v>9722432.971967034</v>
      </c>
      <c r="H11" s="16">
        <f t="shared" si="1"/>
        <v>-33801770.20613215</v>
      </c>
      <c r="I11" s="16">
        <f t="shared" si="1"/>
        <v>6321823.034809992</v>
      </c>
      <c r="J11" s="16">
        <f t="shared" si="1"/>
        <v>-7444996.337719172</v>
      </c>
      <c r="K11" s="16">
        <f t="shared" si="1"/>
        <v>-35006900</v>
      </c>
      <c r="L11" s="16">
        <f t="shared" si="1"/>
        <v>-34134277.80528176</v>
      </c>
      <c r="M11" s="16">
        <f t="shared" si="1"/>
        <v>75332122.1693744</v>
      </c>
      <c r="N11" s="16">
        <f t="shared" si="1"/>
        <v>61142046.21042805</v>
      </c>
      <c r="O11" s="16">
        <f t="shared" si="1"/>
        <v>37040730.87995974</v>
      </c>
      <c r="P11" s="16">
        <f t="shared" si="1"/>
        <v>9360598.73054457</v>
      </c>
      <c r="Q11" s="16">
        <f t="shared" si="1"/>
        <v>159816400.94788125</v>
      </c>
      <c r="R11" s="16">
        <f t="shared" si="1"/>
        <v>2729369.981846301</v>
      </c>
      <c r="S11" s="16">
        <f t="shared" si="1"/>
        <v>-4120603.5910856174</v>
      </c>
      <c r="T11" s="16">
        <f t="shared" si="1"/>
        <v>9858253.438686986</v>
      </c>
      <c r="U11" s="16">
        <f t="shared" si="1"/>
        <v>494658771.0449767</v>
      </c>
      <c r="V11" s="16">
        <f t="shared" si="1"/>
        <v>67335061.498593</v>
      </c>
      <c r="W11" s="16">
        <f t="shared" si="1"/>
        <v>2221271.0161347054</v>
      </c>
      <c r="X11" s="16">
        <f t="shared" si="1"/>
        <v>14556054.172052719</v>
      </c>
      <c r="Y11" s="16">
        <f t="shared" si="1"/>
        <v>118584275.65520397</v>
      </c>
      <c r="Z11" s="16">
        <f t="shared" si="1"/>
        <v>-35840488.852401674</v>
      </c>
      <c r="AA11" s="16">
        <f t="shared" si="1"/>
        <v>52369264.36698756</v>
      </c>
      <c r="AB11" s="16">
        <f t="shared" si="1"/>
        <v>21705112.632735975</v>
      </c>
      <c r="AC11" s="16">
        <f t="shared" si="1"/>
        <v>0</v>
      </c>
      <c r="AD11" s="16">
        <f t="shared" si="1"/>
        <v>0</v>
      </c>
      <c r="AE11" s="16">
        <f t="shared" si="1"/>
        <v>38891041.12734389</v>
      </c>
      <c r="AF11" s="16">
        <f t="shared" si="1"/>
        <v>1834130.992011562</v>
      </c>
      <c r="AG11" s="16">
        <f t="shared" si="1"/>
        <v>7082140.628139246</v>
      </c>
      <c r="AH11" s="16">
        <f t="shared" si="1"/>
        <v>-10774145.87777545</v>
      </c>
      <c r="AI11" s="16">
        <f t="shared" si="1"/>
        <v>-44550655</v>
      </c>
      <c r="AJ11" s="16">
        <f t="shared" si="1"/>
        <v>0</v>
      </c>
      <c r="AK11" s="16">
        <f t="shared" si="1"/>
        <v>-36952712.91698974</v>
      </c>
      <c r="AL11" s="16">
        <f t="shared" si="1"/>
        <v>101771437.36370513</v>
      </c>
      <c r="AM11" s="16">
        <f t="shared" si="1"/>
        <v>15614006.213305691</v>
      </c>
      <c r="AN11" s="16">
        <f t="shared" si="1"/>
        <v>135958280.09325528</v>
      </c>
      <c r="AO11" s="16">
        <f t="shared" si="1"/>
        <v>60840661.16597943</v>
      </c>
      <c r="AP11" s="16">
        <f t="shared" si="1"/>
        <v>13862446.723058999</v>
      </c>
      <c r="AQ11" s="16">
        <f t="shared" si="1"/>
        <v>15131045.632303964</v>
      </c>
      <c r="AR11" s="16">
        <f t="shared" si="1"/>
        <v>0</v>
      </c>
      <c r="AS11" s="16">
        <f t="shared" si="1"/>
        <v>0</v>
      </c>
      <c r="AT11" s="17">
        <f t="shared" si="1"/>
        <v>-248968516.56629193</v>
      </c>
    </row>
    <row r="12" spans="1:46" ht="12.75">
      <c r="A12" s="15" t="s">
        <v>117</v>
      </c>
      <c r="B12" s="18">
        <f>IF(((B138+B139+(B140*B141/100))/12)=0,0,B9/((B138+B139+(B140*B141/100))/12))</f>
        <v>3.4620156899581773</v>
      </c>
      <c r="C12" s="18">
        <f aca="true" t="shared" si="2" ref="C12:AT12">IF(((C138+C139+(C140*C141/100))/12)=0,0,C9/((C138+C139+(C140*C141/100))/12))</f>
        <v>2.0931413817363977</v>
      </c>
      <c r="D12" s="18">
        <f t="shared" si="2"/>
        <v>3.892319276865221</v>
      </c>
      <c r="E12" s="18">
        <f t="shared" si="2"/>
        <v>1.6208541066733022</v>
      </c>
      <c r="F12" s="18">
        <f t="shared" si="2"/>
        <v>-6.136768470784477</v>
      </c>
      <c r="G12" s="18">
        <f t="shared" si="2"/>
        <v>9.398700745492093</v>
      </c>
      <c r="H12" s="18">
        <f t="shared" si="2"/>
        <v>0.40830705513937277</v>
      </c>
      <c r="I12" s="18">
        <f t="shared" si="2"/>
        <v>1.7616864341927325</v>
      </c>
      <c r="J12" s="18">
        <f t="shared" si="2"/>
        <v>-0.048958795019550666</v>
      </c>
      <c r="K12" s="18">
        <f t="shared" si="2"/>
        <v>2.149398314630989E-07</v>
      </c>
      <c r="L12" s="18">
        <f t="shared" si="2"/>
        <v>3.5440654488038352</v>
      </c>
      <c r="M12" s="18">
        <f t="shared" si="2"/>
        <v>29.57726431446252</v>
      </c>
      <c r="N12" s="18">
        <f t="shared" si="2"/>
        <v>0.09696587939418153</v>
      </c>
      <c r="O12" s="18">
        <f t="shared" si="2"/>
        <v>0.2646922314856135</v>
      </c>
      <c r="P12" s="18">
        <f t="shared" si="2"/>
        <v>3.1371031214477787</v>
      </c>
      <c r="Q12" s="18">
        <f t="shared" si="2"/>
        <v>6.247904163329829</v>
      </c>
      <c r="R12" s="18">
        <f t="shared" si="2"/>
        <v>0.292424851842226</v>
      </c>
      <c r="S12" s="18">
        <f t="shared" si="2"/>
        <v>4.918011455346488E-06</v>
      </c>
      <c r="T12" s="18">
        <f t="shared" si="2"/>
        <v>0.2534459645990418</v>
      </c>
      <c r="U12" s="18">
        <f t="shared" si="2"/>
        <v>-8.463411714131473</v>
      </c>
      <c r="V12" s="18">
        <f t="shared" si="2"/>
        <v>-1.0018928263577396</v>
      </c>
      <c r="W12" s="18">
        <f t="shared" si="2"/>
        <v>4.698682139699139</v>
      </c>
      <c r="X12" s="18">
        <f t="shared" si="2"/>
        <v>0.41676882836622703</v>
      </c>
      <c r="Y12" s="18">
        <f t="shared" si="2"/>
        <v>4.457294987694345</v>
      </c>
      <c r="Z12" s="18">
        <f t="shared" si="2"/>
        <v>9.69736779202321</v>
      </c>
      <c r="AA12" s="18">
        <f t="shared" si="2"/>
        <v>2.807017002910738</v>
      </c>
      <c r="AB12" s="18">
        <f t="shared" si="2"/>
        <v>6.240309484826875</v>
      </c>
      <c r="AC12" s="18">
        <f t="shared" si="2"/>
        <v>0</v>
      </c>
      <c r="AD12" s="18">
        <f t="shared" si="2"/>
        <v>13.262108833247813</v>
      </c>
      <c r="AE12" s="18">
        <f t="shared" si="2"/>
        <v>2.4220990897889085</v>
      </c>
      <c r="AF12" s="18">
        <f t="shared" si="2"/>
        <v>11.000378970081716</v>
      </c>
      <c r="AG12" s="18">
        <f t="shared" si="2"/>
        <v>-0.37314346387182323</v>
      </c>
      <c r="AH12" s="18">
        <f t="shared" si="2"/>
        <v>-5.375302515207801</v>
      </c>
      <c r="AI12" s="18">
        <f t="shared" si="2"/>
        <v>1.4325203700531302</v>
      </c>
      <c r="AJ12" s="18">
        <f t="shared" si="2"/>
        <v>3.8903762783733895</v>
      </c>
      <c r="AK12" s="18">
        <f t="shared" si="2"/>
        <v>0.5279687672806873</v>
      </c>
      <c r="AL12" s="18">
        <f t="shared" si="2"/>
        <v>-1.019825450192274</v>
      </c>
      <c r="AM12" s="18">
        <f t="shared" si="2"/>
        <v>0.45912379197145115</v>
      </c>
      <c r="AN12" s="18">
        <f t="shared" si="2"/>
        <v>7.0758839497736945</v>
      </c>
      <c r="AO12" s="18">
        <f t="shared" si="2"/>
        <v>4.6898067262547904</v>
      </c>
      <c r="AP12" s="18">
        <f t="shared" si="2"/>
        <v>6.114884693403488</v>
      </c>
      <c r="AQ12" s="18">
        <f t="shared" si="2"/>
        <v>10.878985194529868</v>
      </c>
      <c r="AR12" s="18">
        <f t="shared" si="2"/>
        <v>-8.169613695828922</v>
      </c>
      <c r="AS12" s="18">
        <f t="shared" si="2"/>
        <v>-0.007308852634987332</v>
      </c>
      <c r="AT12" s="19">
        <f t="shared" si="2"/>
        <v>1.7717343423690066</v>
      </c>
    </row>
    <row r="13" spans="1:46" ht="12.75">
      <c r="A13" s="12" t="s">
        <v>118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1"/>
    </row>
    <row r="14" spans="1:46" ht="12.75">
      <c r="A14" s="15" t="s">
        <v>119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</row>
    <row r="15" spans="1:46" ht="12.75">
      <c r="A15" s="24" t="s">
        <v>120</v>
      </c>
      <c r="B15" s="25">
        <f>IF(B142=0,0,(B6-B142)*100/B142)</f>
        <v>8.577150917706918</v>
      </c>
      <c r="C15" s="25">
        <f aca="true" t="shared" si="3" ref="C15:AT15">IF(C142=0,0,(C6-C142)*100/C142)</f>
        <v>13.818195971375403</v>
      </c>
      <c r="D15" s="25">
        <f t="shared" si="3"/>
        <v>10.152928336437073</v>
      </c>
      <c r="E15" s="25">
        <f t="shared" si="3"/>
        <v>5.725211919339782</v>
      </c>
      <c r="F15" s="25">
        <f t="shared" si="3"/>
        <v>34.10937645847947</v>
      </c>
      <c r="G15" s="25">
        <f t="shared" si="3"/>
        <v>11.31717373364529</v>
      </c>
      <c r="H15" s="25">
        <f t="shared" si="3"/>
        <v>42.319028534849664</v>
      </c>
      <c r="I15" s="25">
        <f t="shared" si="3"/>
        <v>15.905125502369739</v>
      </c>
      <c r="J15" s="25">
        <f t="shared" si="3"/>
        <v>-1.9848372947893864</v>
      </c>
      <c r="K15" s="25">
        <f t="shared" si="3"/>
        <v>4.824322062271014</v>
      </c>
      <c r="L15" s="25">
        <f t="shared" si="3"/>
        <v>0</v>
      </c>
      <c r="M15" s="25">
        <f t="shared" si="3"/>
        <v>-20.063970446151536</v>
      </c>
      <c r="N15" s="25">
        <f t="shared" si="3"/>
        <v>14.217633539665583</v>
      </c>
      <c r="O15" s="25">
        <f t="shared" si="3"/>
        <v>23.365685862599076</v>
      </c>
      <c r="P15" s="25">
        <f t="shared" si="3"/>
        <v>61.07295984040407</v>
      </c>
      <c r="Q15" s="25">
        <f t="shared" si="3"/>
        <v>0</v>
      </c>
      <c r="R15" s="25">
        <f t="shared" si="3"/>
        <v>0</v>
      </c>
      <c r="S15" s="25">
        <f t="shared" si="3"/>
        <v>6.572007189847472</v>
      </c>
      <c r="T15" s="25">
        <f t="shared" si="3"/>
        <v>13.746447424158806</v>
      </c>
      <c r="U15" s="25">
        <f t="shared" si="3"/>
        <v>16.85250116104041</v>
      </c>
      <c r="V15" s="25">
        <f t="shared" si="3"/>
        <v>359.156804159214</v>
      </c>
      <c r="W15" s="25">
        <f t="shared" si="3"/>
        <v>9.505131766253607</v>
      </c>
      <c r="X15" s="25">
        <f t="shared" si="3"/>
        <v>10.475146903216865</v>
      </c>
      <c r="Y15" s="25">
        <f t="shared" si="3"/>
        <v>10.683962256480516</v>
      </c>
      <c r="Z15" s="25">
        <f t="shared" si="3"/>
        <v>0</v>
      </c>
      <c r="AA15" s="25">
        <f t="shared" si="3"/>
        <v>4.7790308837338715</v>
      </c>
      <c r="AB15" s="25">
        <f t="shared" si="3"/>
        <v>111.92795413197288</v>
      </c>
      <c r="AC15" s="25">
        <f t="shared" si="3"/>
        <v>-100</v>
      </c>
      <c r="AD15" s="25">
        <f t="shared" si="3"/>
        <v>7.107749660399536</v>
      </c>
      <c r="AE15" s="25">
        <f t="shared" si="3"/>
        <v>18.137096565709736</v>
      </c>
      <c r="AF15" s="25">
        <f t="shared" si="3"/>
        <v>12.667693369859165</v>
      </c>
      <c r="AG15" s="25">
        <f t="shared" si="3"/>
        <v>3.337644824375157</v>
      </c>
      <c r="AH15" s="25">
        <f t="shared" si="3"/>
        <v>1300333.5971969895</v>
      </c>
      <c r="AI15" s="25">
        <f t="shared" si="3"/>
        <v>474.70602768814985</v>
      </c>
      <c r="AJ15" s="25">
        <f t="shared" si="3"/>
        <v>32.93061145173483</v>
      </c>
      <c r="AK15" s="25">
        <f t="shared" si="3"/>
        <v>14.05515589910225</v>
      </c>
      <c r="AL15" s="25">
        <f t="shared" si="3"/>
        <v>61.21059280454342</v>
      </c>
      <c r="AM15" s="25">
        <f t="shared" si="3"/>
        <v>52.89617620509197</v>
      </c>
      <c r="AN15" s="25">
        <f t="shared" si="3"/>
        <v>4.503176436916391</v>
      </c>
      <c r="AO15" s="25">
        <f t="shared" si="3"/>
        <v>-29.106103101699496</v>
      </c>
      <c r="AP15" s="25">
        <f t="shared" si="3"/>
        <v>95194.7631418093</v>
      </c>
      <c r="AQ15" s="25">
        <f t="shared" si="3"/>
        <v>1349.29818524866</v>
      </c>
      <c r="AR15" s="25">
        <f t="shared" si="3"/>
        <v>0</v>
      </c>
      <c r="AS15" s="25">
        <f t="shared" si="3"/>
        <v>13.064498162943813</v>
      </c>
      <c r="AT15" s="26">
        <f t="shared" si="3"/>
        <v>14.834470759622217</v>
      </c>
    </row>
    <row r="16" spans="1:46" ht="12.75">
      <c r="A16" s="27" t="s">
        <v>121</v>
      </c>
      <c r="B16" s="28">
        <f>IF(B144=0,0,(B143-B144)*100/B144)</f>
        <v>11.931483747935353</v>
      </c>
      <c r="C16" s="28">
        <f aca="true" t="shared" si="4" ref="C16:AT16">IF(C144=0,0,(C143-C144)*100/C144)</f>
        <v>11.758265951859729</v>
      </c>
      <c r="D16" s="28">
        <f t="shared" si="4"/>
        <v>19.72397372927542</v>
      </c>
      <c r="E16" s="28">
        <f t="shared" si="4"/>
        <v>19.012569811873732</v>
      </c>
      <c r="F16" s="28">
        <f t="shared" si="4"/>
        <v>-7.353275813027401</v>
      </c>
      <c r="G16" s="28">
        <f t="shared" si="4"/>
        <v>-4.519344853217448</v>
      </c>
      <c r="H16" s="28">
        <f t="shared" si="4"/>
        <v>4.871930714606934</v>
      </c>
      <c r="I16" s="28">
        <f t="shared" si="4"/>
        <v>9.000003197340465</v>
      </c>
      <c r="J16" s="28">
        <f t="shared" si="4"/>
        <v>9.507422402159245</v>
      </c>
      <c r="K16" s="28">
        <f t="shared" si="4"/>
        <v>4.1891810396937945</v>
      </c>
      <c r="L16" s="28">
        <f t="shared" si="4"/>
        <v>0</v>
      </c>
      <c r="M16" s="28">
        <f t="shared" si="4"/>
        <v>0</v>
      </c>
      <c r="N16" s="28">
        <f t="shared" si="4"/>
        <v>38.08288086873203</v>
      </c>
      <c r="O16" s="28">
        <f t="shared" si="4"/>
        <v>0</v>
      </c>
      <c r="P16" s="28">
        <f t="shared" si="4"/>
        <v>193.38587707155864</v>
      </c>
      <c r="Q16" s="28">
        <f t="shared" si="4"/>
        <v>0</v>
      </c>
      <c r="R16" s="28">
        <f t="shared" si="4"/>
        <v>0</v>
      </c>
      <c r="S16" s="28">
        <f t="shared" si="4"/>
        <v>91.37388888888889</v>
      </c>
      <c r="T16" s="28">
        <f t="shared" si="4"/>
        <v>5.400033955857386</v>
      </c>
      <c r="U16" s="28">
        <f t="shared" si="4"/>
        <v>0</v>
      </c>
      <c r="V16" s="28">
        <f t="shared" si="4"/>
        <v>0</v>
      </c>
      <c r="W16" s="28">
        <f t="shared" si="4"/>
        <v>34.45386759751427</v>
      </c>
      <c r="X16" s="28">
        <f t="shared" si="4"/>
        <v>6</v>
      </c>
      <c r="Y16" s="28">
        <f t="shared" si="4"/>
        <v>7.3252884165972265</v>
      </c>
      <c r="Z16" s="28">
        <f t="shared" si="4"/>
        <v>0</v>
      </c>
      <c r="AA16" s="28">
        <f t="shared" si="4"/>
        <v>-47.409733124018835</v>
      </c>
      <c r="AB16" s="28">
        <f t="shared" si="4"/>
        <v>8.620573624602633</v>
      </c>
      <c r="AC16" s="28">
        <f t="shared" si="4"/>
        <v>-100</v>
      </c>
      <c r="AD16" s="28">
        <f t="shared" si="4"/>
        <v>0</v>
      </c>
      <c r="AE16" s="28">
        <f t="shared" si="4"/>
        <v>17.74336867721189</v>
      </c>
      <c r="AF16" s="28">
        <f t="shared" si="4"/>
        <v>19.52563927677615</v>
      </c>
      <c r="AG16" s="28">
        <f t="shared" si="4"/>
        <v>0</v>
      </c>
      <c r="AH16" s="28">
        <f t="shared" si="4"/>
        <v>84986.24448481703</v>
      </c>
      <c r="AI16" s="28">
        <f t="shared" si="4"/>
        <v>0</v>
      </c>
      <c r="AJ16" s="28">
        <f t="shared" si="4"/>
        <v>4.656836773272737</v>
      </c>
      <c r="AK16" s="28">
        <f t="shared" si="4"/>
        <v>4.999991960652216</v>
      </c>
      <c r="AL16" s="28">
        <f t="shared" si="4"/>
        <v>427.27272727272725</v>
      </c>
      <c r="AM16" s="28">
        <f t="shared" si="4"/>
        <v>33.75284291680052</v>
      </c>
      <c r="AN16" s="28">
        <f t="shared" si="4"/>
        <v>6.582887408288451</v>
      </c>
      <c r="AO16" s="28">
        <f t="shared" si="4"/>
        <v>0</v>
      </c>
      <c r="AP16" s="28">
        <f t="shared" si="4"/>
        <v>82025.20046246224</v>
      </c>
      <c r="AQ16" s="28">
        <f t="shared" si="4"/>
        <v>0</v>
      </c>
      <c r="AR16" s="28">
        <f t="shared" si="4"/>
        <v>0</v>
      </c>
      <c r="AS16" s="28">
        <f t="shared" si="4"/>
        <v>19.1865807341875</v>
      </c>
      <c r="AT16" s="29">
        <f t="shared" si="4"/>
        <v>0</v>
      </c>
    </row>
    <row r="17" spans="1:46" ht="12.75">
      <c r="A17" s="27" t="s">
        <v>122</v>
      </c>
      <c r="B17" s="28">
        <f>IF(B146=0,0,(B145-B146)*100/B146)</f>
        <v>11.84932535149358</v>
      </c>
      <c r="C17" s="28">
        <f aca="true" t="shared" si="5" ref="C17:AT17">IF(C146=0,0,(C145-C146)*100/C146)</f>
        <v>9.988484669004139</v>
      </c>
      <c r="D17" s="28">
        <f t="shared" si="5"/>
        <v>3.7789437344197063</v>
      </c>
      <c r="E17" s="28">
        <f t="shared" si="5"/>
        <v>-0.9424458821159142</v>
      </c>
      <c r="F17" s="28">
        <f t="shared" si="5"/>
        <v>-3.20183030742187</v>
      </c>
      <c r="G17" s="28">
        <f t="shared" si="5"/>
        <v>5.969941719403794</v>
      </c>
      <c r="H17" s="28">
        <f t="shared" si="5"/>
        <v>0</v>
      </c>
      <c r="I17" s="28">
        <f t="shared" si="5"/>
        <v>36.56688610006327</v>
      </c>
      <c r="J17" s="28">
        <f t="shared" si="5"/>
        <v>3.259511682089147</v>
      </c>
      <c r="K17" s="28">
        <f t="shared" si="5"/>
        <v>21.51727692374935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35.057489396446755</v>
      </c>
      <c r="Q17" s="28">
        <f t="shared" si="5"/>
        <v>0</v>
      </c>
      <c r="R17" s="28">
        <f t="shared" si="5"/>
        <v>0</v>
      </c>
      <c r="S17" s="28">
        <f t="shared" si="5"/>
        <v>5.135599038791624</v>
      </c>
      <c r="T17" s="28">
        <f t="shared" si="5"/>
        <v>12.949998536338235</v>
      </c>
      <c r="U17" s="28">
        <f t="shared" si="5"/>
        <v>0</v>
      </c>
      <c r="V17" s="28">
        <f t="shared" si="5"/>
        <v>0</v>
      </c>
      <c r="W17" s="28">
        <f t="shared" si="5"/>
        <v>840.1147272727272</v>
      </c>
      <c r="X17" s="28">
        <f t="shared" si="5"/>
        <v>3.5361441441441444</v>
      </c>
      <c r="Y17" s="28">
        <f t="shared" si="5"/>
        <v>4.390560555884128</v>
      </c>
      <c r="Z17" s="28">
        <f t="shared" si="5"/>
        <v>0</v>
      </c>
      <c r="AA17" s="28">
        <f t="shared" si="5"/>
        <v>22.36589921807124</v>
      </c>
      <c r="AB17" s="28">
        <f t="shared" si="5"/>
        <v>0</v>
      </c>
      <c r="AC17" s="28">
        <f t="shared" si="5"/>
        <v>-100</v>
      </c>
      <c r="AD17" s="28">
        <f t="shared" si="5"/>
        <v>0</v>
      </c>
      <c r="AE17" s="28">
        <f t="shared" si="5"/>
        <v>5.899998009356026</v>
      </c>
      <c r="AF17" s="28">
        <f t="shared" si="5"/>
        <v>20.73990879477185</v>
      </c>
      <c r="AG17" s="28">
        <f t="shared" si="5"/>
        <v>7.225378832574702</v>
      </c>
      <c r="AH17" s="28">
        <f t="shared" si="5"/>
        <v>0</v>
      </c>
      <c r="AI17" s="28">
        <f t="shared" si="5"/>
        <v>0</v>
      </c>
      <c r="AJ17" s="28">
        <f t="shared" si="5"/>
        <v>0</v>
      </c>
      <c r="AK17" s="28">
        <f t="shared" si="5"/>
        <v>0</v>
      </c>
      <c r="AL17" s="28">
        <f t="shared" si="5"/>
        <v>0</v>
      </c>
      <c r="AM17" s="28">
        <f t="shared" si="5"/>
        <v>0</v>
      </c>
      <c r="AN17" s="28">
        <f t="shared" si="5"/>
        <v>-0.6491368390353395</v>
      </c>
      <c r="AO17" s="28">
        <f t="shared" si="5"/>
        <v>0</v>
      </c>
      <c r="AP17" s="28">
        <f t="shared" si="5"/>
        <v>85380.15970090697</v>
      </c>
      <c r="AQ17" s="28">
        <f t="shared" si="5"/>
        <v>0</v>
      </c>
      <c r="AR17" s="28">
        <f t="shared" si="5"/>
        <v>0</v>
      </c>
      <c r="AS17" s="28">
        <f t="shared" si="5"/>
        <v>0</v>
      </c>
      <c r="AT17" s="29">
        <f t="shared" si="5"/>
        <v>0</v>
      </c>
    </row>
    <row r="18" spans="1:46" ht="12.75">
      <c r="A18" s="27" t="s">
        <v>123</v>
      </c>
      <c r="B18" s="28">
        <f>IF(B148=0,0,(B147-B148)*100/B148)</f>
        <v>8.676738529605164</v>
      </c>
      <c r="C18" s="28">
        <f aca="true" t="shared" si="6" ref="C18:AT18">IF(C148=0,0,(C147-C148)*100/C148)</f>
        <v>-2.113478575710759</v>
      </c>
      <c r="D18" s="28">
        <f t="shared" si="6"/>
        <v>18.558227540513577</v>
      </c>
      <c r="E18" s="28">
        <f t="shared" si="6"/>
        <v>6.09992490927956</v>
      </c>
      <c r="F18" s="28">
        <f t="shared" si="6"/>
        <v>4.216985272940024</v>
      </c>
      <c r="G18" s="28">
        <f t="shared" si="6"/>
        <v>15.687089518575384</v>
      </c>
      <c r="H18" s="28">
        <f t="shared" si="6"/>
        <v>0</v>
      </c>
      <c r="I18" s="28">
        <f t="shared" si="6"/>
        <v>9.000003522195113</v>
      </c>
      <c r="J18" s="28">
        <f t="shared" si="6"/>
        <v>-9.988126353661542</v>
      </c>
      <c r="K18" s="28">
        <f t="shared" si="6"/>
        <v>-12.532195762712746</v>
      </c>
      <c r="L18" s="28">
        <f t="shared" si="6"/>
        <v>0</v>
      </c>
      <c r="M18" s="28">
        <f t="shared" si="6"/>
        <v>0</v>
      </c>
      <c r="N18" s="28">
        <f t="shared" si="6"/>
        <v>0</v>
      </c>
      <c r="O18" s="28">
        <f t="shared" si="6"/>
        <v>0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35.34640037810025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11.252799226767555</v>
      </c>
      <c r="Z18" s="28">
        <f t="shared" si="6"/>
        <v>0</v>
      </c>
      <c r="AA18" s="28">
        <f t="shared" si="6"/>
        <v>5.191489361702128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5.8999944185962665</v>
      </c>
      <c r="AF18" s="28">
        <f t="shared" si="6"/>
        <v>-62.25106446211175</v>
      </c>
      <c r="AG18" s="28">
        <f t="shared" si="6"/>
        <v>-20.026507050107373</v>
      </c>
      <c r="AH18" s="28">
        <f t="shared" si="6"/>
        <v>0</v>
      </c>
      <c r="AI18" s="28">
        <f t="shared" si="6"/>
        <v>0</v>
      </c>
      <c r="AJ18" s="28">
        <f t="shared" si="6"/>
        <v>0</v>
      </c>
      <c r="AK18" s="28">
        <f t="shared" si="6"/>
        <v>0</v>
      </c>
      <c r="AL18" s="28">
        <f t="shared" si="6"/>
        <v>0</v>
      </c>
      <c r="AM18" s="28">
        <f t="shared" si="6"/>
        <v>0</v>
      </c>
      <c r="AN18" s="28">
        <f t="shared" si="6"/>
        <v>0</v>
      </c>
      <c r="AO18" s="28">
        <f t="shared" si="6"/>
        <v>14.53146220009054</v>
      </c>
      <c r="AP18" s="28">
        <f t="shared" si="6"/>
        <v>0</v>
      </c>
      <c r="AQ18" s="28">
        <f t="shared" si="6"/>
        <v>0</v>
      </c>
      <c r="AR18" s="28">
        <f t="shared" si="6"/>
        <v>0</v>
      </c>
      <c r="AS18" s="28">
        <f t="shared" si="6"/>
        <v>0</v>
      </c>
      <c r="AT18" s="29">
        <f t="shared" si="6"/>
        <v>0</v>
      </c>
    </row>
    <row r="19" spans="1:46" ht="12.75">
      <c r="A19" s="27" t="s">
        <v>124</v>
      </c>
      <c r="B19" s="28">
        <f>IF(B150=0,0,(B149-B150)*100/B150)</f>
        <v>12.267460501185246</v>
      </c>
      <c r="C19" s="28">
        <f aca="true" t="shared" si="7" ref="C19:AT19">IF(C150=0,0,(C149-C150)*100/C150)</f>
        <v>9.008521988142926</v>
      </c>
      <c r="D19" s="28">
        <f t="shared" si="7"/>
        <v>5.662274483838743</v>
      </c>
      <c r="E19" s="28">
        <f t="shared" si="7"/>
        <v>2.5437719056588515</v>
      </c>
      <c r="F19" s="28">
        <f t="shared" si="7"/>
        <v>-6.057862982728705</v>
      </c>
      <c r="G19" s="28">
        <f t="shared" si="7"/>
        <v>4.979326082107043</v>
      </c>
      <c r="H19" s="28">
        <f t="shared" si="7"/>
        <v>164.71949171305744</v>
      </c>
      <c r="I19" s="28">
        <f t="shared" si="7"/>
        <v>16.174013568467103</v>
      </c>
      <c r="J19" s="28">
        <f t="shared" si="7"/>
        <v>-7.134015890270082</v>
      </c>
      <c r="K19" s="28">
        <f t="shared" si="7"/>
        <v>10.152226968852519</v>
      </c>
      <c r="L19" s="28">
        <f t="shared" si="7"/>
        <v>0</v>
      </c>
      <c r="M19" s="28">
        <f t="shared" si="7"/>
        <v>0</v>
      </c>
      <c r="N19" s="28">
        <f t="shared" si="7"/>
        <v>49.48249361226445</v>
      </c>
      <c r="O19" s="28">
        <f t="shared" si="7"/>
        <v>19.487957519179076</v>
      </c>
      <c r="P19" s="28">
        <f t="shared" si="7"/>
        <v>162.02395846693503</v>
      </c>
      <c r="Q19" s="28">
        <f t="shared" si="7"/>
        <v>0</v>
      </c>
      <c r="R19" s="28">
        <f t="shared" si="7"/>
        <v>0</v>
      </c>
      <c r="S19" s="28">
        <f t="shared" si="7"/>
        <v>24.01577461844031</v>
      </c>
      <c r="T19" s="28">
        <f t="shared" si="7"/>
        <v>3.2493538432531657</v>
      </c>
      <c r="U19" s="28">
        <f t="shared" si="7"/>
        <v>26.4979295705741</v>
      </c>
      <c r="V19" s="28">
        <f t="shared" si="7"/>
        <v>0</v>
      </c>
      <c r="W19" s="28">
        <f t="shared" si="7"/>
        <v>23.173571648598394</v>
      </c>
      <c r="X19" s="28">
        <f t="shared" si="7"/>
        <v>1.5791338199513383</v>
      </c>
      <c r="Y19" s="28">
        <f t="shared" si="7"/>
        <v>5.683681285668468</v>
      </c>
      <c r="Z19" s="28">
        <f t="shared" si="7"/>
        <v>0</v>
      </c>
      <c r="AA19" s="28">
        <f t="shared" si="7"/>
        <v>-20.9050549086695</v>
      </c>
      <c r="AB19" s="28">
        <f t="shared" si="7"/>
        <v>97.77040847951405</v>
      </c>
      <c r="AC19" s="28">
        <f t="shared" si="7"/>
        <v>-100</v>
      </c>
      <c r="AD19" s="28">
        <f t="shared" si="7"/>
        <v>0</v>
      </c>
      <c r="AE19" s="28">
        <f t="shared" si="7"/>
        <v>9.559483991223933</v>
      </c>
      <c r="AF19" s="28">
        <f t="shared" si="7"/>
        <v>15.027815431836078</v>
      </c>
      <c r="AG19" s="28">
        <f t="shared" si="7"/>
        <v>5.228584401542836</v>
      </c>
      <c r="AH19" s="28">
        <f t="shared" si="7"/>
        <v>705915.1310667013</v>
      </c>
      <c r="AI19" s="28">
        <f t="shared" si="7"/>
        <v>0</v>
      </c>
      <c r="AJ19" s="28">
        <f t="shared" si="7"/>
        <v>4.656836773272737</v>
      </c>
      <c r="AK19" s="28">
        <f t="shared" si="7"/>
        <v>4.999993831838651</v>
      </c>
      <c r="AL19" s="28">
        <f t="shared" si="7"/>
        <v>406.0344827586207</v>
      </c>
      <c r="AM19" s="28">
        <f t="shared" si="7"/>
        <v>26.95276266819353</v>
      </c>
      <c r="AN19" s="28">
        <f t="shared" si="7"/>
        <v>2.51577345594548</v>
      </c>
      <c r="AO19" s="28">
        <f t="shared" si="7"/>
        <v>14.53146220009054</v>
      </c>
      <c r="AP19" s="28">
        <f t="shared" si="7"/>
        <v>95823.04117244526</v>
      </c>
      <c r="AQ19" s="28">
        <f t="shared" si="7"/>
        <v>260.68833652007646</v>
      </c>
      <c r="AR19" s="28">
        <f t="shared" si="7"/>
        <v>0</v>
      </c>
      <c r="AS19" s="28">
        <f t="shared" si="7"/>
        <v>18.53475755716743</v>
      </c>
      <c r="AT19" s="29">
        <f t="shared" si="7"/>
        <v>45.044642857142854</v>
      </c>
    </row>
    <row r="20" spans="1:46" ht="12.75">
      <c r="A20" s="27" t="s">
        <v>125</v>
      </c>
      <c r="B20" s="28">
        <f>IF(B152=0,0,(B151-B152)*100/B152)</f>
        <v>-16.729677358616623</v>
      </c>
      <c r="C20" s="28">
        <f aca="true" t="shared" si="8" ref="C20:AT20">IF(C152=0,0,(C151-C152)*100/C152)</f>
        <v>-1.6785004969313795</v>
      </c>
      <c r="D20" s="28">
        <f t="shared" si="8"/>
        <v>20.135387016838003</v>
      </c>
      <c r="E20" s="28">
        <f t="shared" si="8"/>
        <v>14.385168721093864</v>
      </c>
      <c r="F20" s="28">
        <f t="shared" si="8"/>
        <v>40.98356839943939</v>
      </c>
      <c r="G20" s="28">
        <f t="shared" si="8"/>
        <v>30.819613885283953</v>
      </c>
      <c r="H20" s="28">
        <f t="shared" si="8"/>
        <v>1696.1686276291282</v>
      </c>
      <c r="I20" s="28">
        <f t="shared" si="8"/>
        <v>18.539539192723367</v>
      </c>
      <c r="J20" s="28">
        <f t="shared" si="8"/>
        <v>0</v>
      </c>
      <c r="K20" s="28">
        <f t="shared" si="8"/>
        <v>21.873056323427782</v>
      </c>
      <c r="L20" s="28">
        <f t="shared" si="8"/>
        <v>0</v>
      </c>
      <c r="M20" s="28">
        <f t="shared" si="8"/>
        <v>-15.600494477010807</v>
      </c>
      <c r="N20" s="28">
        <f t="shared" si="8"/>
        <v>16.178683205399192</v>
      </c>
      <c r="O20" s="28">
        <f t="shared" si="8"/>
        <v>19.979243459353693</v>
      </c>
      <c r="P20" s="28">
        <f t="shared" si="8"/>
        <v>50.010381628669904</v>
      </c>
      <c r="Q20" s="28">
        <f t="shared" si="8"/>
        <v>0</v>
      </c>
      <c r="R20" s="28">
        <f t="shared" si="8"/>
        <v>0</v>
      </c>
      <c r="S20" s="28">
        <f t="shared" si="8"/>
        <v>18.967244922707717</v>
      </c>
      <c r="T20" s="28">
        <f t="shared" si="8"/>
        <v>21.77379191909555</v>
      </c>
      <c r="U20" s="28">
        <f t="shared" si="8"/>
        <v>11.103606583431146</v>
      </c>
      <c r="V20" s="28">
        <f t="shared" si="8"/>
        <v>9.047413025220777</v>
      </c>
      <c r="W20" s="28">
        <f t="shared" si="8"/>
        <v>1.5153518285140466</v>
      </c>
      <c r="X20" s="28">
        <f t="shared" si="8"/>
        <v>12.591925475898412</v>
      </c>
      <c r="Y20" s="28">
        <f t="shared" si="8"/>
        <v>16.465047440120244</v>
      </c>
      <c r="Z20" s="28">
        <f t="shared" si="8"/>
        <v>0</v>
      </c>
      <c r="AA20" s="28">
        <f t="shared" si="8"/>
        <v>15.454232832536032</v>
      </c>
      <c r="AB20" s="28">
        <f t="shared" si="8"/>
        <v>119.15636540741995</v>
      </c>
      <c r="AC20" s="28">
        <f t="shared" si="8"/>
        <v>-100</v>
      </c>
      <c r="AD20" s="28">
        <f t="shared" si="8"/>
        <v>10.422463185054118</v>
      </c>
      <c r="AE20" s="28">
        <f t="shared" si="8"/>
        <v>13.724037806287221</v>
      </c>
      <c r="AF20" s="28">
        <f t="shared" si="8"/>
        <v>11.085416610683986</v>
      </c>
      <c r="AG20" s="28">
        <f t="shared" si="8"/>
        <v>20.928499452091568</v>
      </c>
      <c r="AH20" s="28">
        <f t="shared" si="8"/>
        <v>0</v>
      </c>
      <c r="AI20" s="28">
        <f t="shared" si="8"/>
        <v>610.9398212178128</v>
      </c>
      <c r="AJ20" s="28">
        <f t="shared" si="8"/>
        <v>15.606490343659488</v>
      </c>
      <c r="AK20" s="28">
        <f t="shared" si="8"/>
        <v>14.689182858151362</v>
      </c>
      <c r="AL20" s="28">
        <f t="shared" si="8"/>
        <v>51.839442190068695</v>
      </c>
      <c r="AM20" s="28">
        <f t="shared" si="8"/>
        <v>71.50470390893263</v>
      </c>
      <c r="AN20" s="28">
        <f t="shared" si="8"/>
        <v>-7.623912207770666</v>
      </c>
      <c r="AO20" s="28">
        <f t="shared" si="8"/>
        <v>-31.216409115450652</v>
      </c>
      <c r="AP20" s="28">
        <f t="shared" si="8"/>
        <v>94674.49716616927</v>
      </c>
      <c r="AQ20" s="28">
        <f t="shared" si="8"/>
        <v>5279.295308001331</v>
      </c>
      <c r="AR20" s="28">
        <f t="shared" si="8"/>
        <v>0</v>
      </c>
      <c r="AS20" s="28">
        <f t="shared" si="8"/>
        <v>13.133632714159353</v>
      </c>
      <c r="AT20" s="29">
        <f t="shared" si="8"/>
        <v>6.90467488951253</v>
      </c>
    </row>
    <row r="21" spans="1:46" ht="12.75">
      <c r="A21" s="27" t="s">
        <v>126</v>
      </c>
      <c r="B21" s="28">
        <f>IF(B154=0,0,(B153-B154)*100/B154)</f>
        <v>-3.8812865088758266</v>
      </c>
      <c r="C21" s="28">
        <f aca="true" t="shared" si="9" ref="C21:AT21">IF(C154=0,0,(C153-C154)*100/C154)</f>
        <v>-37.97899344280401</v>
      </c>
      <c r="D21" s="28">
        <f t="shared" si="9"/>
        <v>0</v>
      </c>
      <c r="E21" s="28">
        <f t="shared" si="9"/>
        <v>80.26134865175543</v>
      </c>
      <c r="F21" s="28">
        <f t="shared" si="9"/>
        <v>-100</v>
      </c>
      <c r="G21" s="28">
        <f t="shared" si="9"/>
        <v>2326.062276335815</v>
      </c>
      <c r="H21" s="28">
        <f t="shared" si="9"/>
        <v>-47.95260496074022</v>
      </c>
      <c r="I21" s="28">
        <f t="shared" si="9"/>
        <v>113.0500836526526</v>
      </c>
      <c r="J21" s="28">
        <f t="shared" si="9"/>
        <v>0</v>
      </c>
      <c r="K21" s="28">
        <f t="shared" si="9"/>
        <v>-100</v>
      </c>
      <c r="L21" s="28">
        <f t="shared" si="9"/>
        <v>0</v>
      </c>
      <c r="M21" s="28">
        <f t="shared" si="9"/>
        <v>0</v>
      </c>
      <c r="N21" s="28">
        <f t="shared" si="9"/>
        <v>-3.4853422263418192</v>
      </c>
      <c r="O21" s="28">
        <f t="shared" si="9"/>
        <v>10.117881863151963</v>
      </c>
      <c r="P21" s="28">
        <f t="shared" si="9"/>
        <v>21.30844265052136</v>
      </c>
      <c r="Q21" s="28">
        <f t="shared" si="9"/>
        <v>0</v>
      </c>
      <c r="R21" s="28">
        <f t="shared" si="9"/>
        <v>0</v>
      </c>
      <c r="S21" s="28">
        <f t="shared" si="9"/>
        <v>0</v>
      </c>
      <c r="T21" s="28">
        <f t="shared" si="9"/>
        <v>0</v>
      </c>
      <c r="U21" s="28">
        <f t="shared" si="9"/>
        <v>-3.3778037175261204</v>
      </c>
      <c r="V21" s="28">
        <f t="shared" si="9"/>
        <v>0</v>
      </c>
      <c r="W21" s="28">
        <f t="shared" si="9"/>
        <v>0.39623029449138975</v>
      </c>
      <c r="X21" s="28">
        <f t="shared" si="9"/>
        <v>0</v>
      </c>
      <c r="Y21" s="28">
        <f t="shared" si="9"/>
        <v>0</v>
      </c>
      <c r="Z21" s="28">
        <f t="shared" si="9"/>
        <v>0</v>
      </c>
      <c r="AA21" s="28">
        <f t="shared" si="9"/>
        <v>-16.246115898388698</v>
      </c>
      <c r="AB21" s="28">
        <f t="shared" si="9"/>
        <v>10.824641715136087</v>
      </c>
      <c r="AC21" s="28">
        <f t="shared" si="9"/>
        <v>-100</v>
      </c>
      <c r="AD21" s="28">
        <f t="shared" si="9"/>
        <v>29.05489100695316</v>
      </c>
      <c r="AE21" s="28">
        <f t="shared" si="9"/>
        <v>-22.791610918521737</v>
      </c>
      <c r="AF21" s="28">
        <f t="shared" si="9"/>
        <v>21.309843303610077</v>
      </c>
      <c r="AG21" s="28">
        <f t="shared" si="9"/>
        <v>-27.629154155029305</v>
      </c>
      <c r="AH21" s="28">
        <f t="shared" si="9"/>
        <v>0</v>
      </c>
      <c r="AI21" s="28">
        <f t="shared" si="9"/>
        <v>-18.468006992826606</v>
      </c>
      <c r="AJ21" s="28">
        <f t="shared" si="9"/>
        <v>19.041511481636782</v>
      </c>
      <c r="AK21" s="28">
        <f t="shared" si="9"/>
        <v>21.3044336921102</v>
      </c>
      <c r="AL21" s="28">
        <f t="shared" si="9"/>
        <v>0</v>
      </c>
      <c r="AM21" s="28">
        <f t="shared" si="9"/>
        <v>0</v>
      </c>
      <c r="AN21" s="28">
        <f t="shared" si="9"/>
        <v>-100</v>
      </c>
      <c r="AO21" s="28">
        <f t="shared" si="9"/>
        <v>171.85467724776944</v>
      </c>
      <c r="AP21" s="28">
        <f t="shared" si="9"/>
        <v>0</v>
      </c>
      <c r="AQ21" s="28">
        <f t="shared" si="9"/>
        <v>117.59155246012132</v>
      </c>
      <c r="AR21" s="28">
        <f t="shared" si="9"/>
        <v>0</v>
      </c>
      <c r="AS21" s="28">
        <f t="shared" si="9"/>
        <v>-16.763789522270944</v>
      </c>
      <c r="AT21" s="29">
        <f t="shared" si="9"/>
        <v>21.375229590272767</v>
      </c>
    </row>
    <row r="22" spans="1:46" ht="12.75">
      <c r="A22" s="27" t="s">
        <v>127</v>
      </c>
      <c r="B22" s="28">
        <f>IF((B130+B131)=0,0,B129*100/(B130+B131))</f>
        <v>89.29547785707517</v>
      </c>
      <c r="C22" s="28">
        <f aca="true" t="shared" si="10" ref="C22:AT22">IF((C130+C131)=0,0,C129*100/(C130+C131))</f>
        <v>88.71647616626761</v>
      </c>
      <c r="D22" s="28">
        <f t="shared" si="10"/>
        <v>97.94492068380359</v>
      </c>
      <c r="E22" s="28">
        <f t="shared" si="10"/>
        <v>93.3522901861706</v>
      </c>
      <c r="F22" s="28">
        <f t="shared" si="10"/>
        <v>9.191820895185254</v>
      </c>
      <c r="G22" s="28">
        <f t="shared" si="10"/>
        <v>89.51097506200207</v>
      </c>
      <c r="H22" s="28">
        <f t="shared" si="10"/>
        <v>93.65030688974868</v>
      </c>
      <c r="I22" s="28">
        <f t="shared" si="10"/>
        <v>73.06356318079196</v>
      </c>
      <c r="J22" s="28">
        <f t="shared" si="10"/>
        <v>100.00006194656338</v>
      </c>
      <c r="K22" s="28">
        <f t="shared" si="10"/>
        <v>94.99741612962642</v>
      </c>
      <c r="L22" s="28">
        <f t="shared" si="10"/>
        <v>92.42947563584262</v>
      </c>
      <c r="M22" s="28">
        <f t="shared" si="10"/>
        <v>97.83970238168885</v>
      </c>
      <c r="N22" s="28">
        <f t="shared" si="10"/>
        <v>100.00005474405702</v>
      </c>
      <c r="O22" s="28">
        <f t="shared" si="10"/>
        <v>71.89274627458626</v>
      </c>
      <c r="P22" s="28">
        <f t="shared" si="10"/>
        <v>101.04854638213783</v>
      </c>
      <c r="Q22" s="28">
        <f t="shared" si="10"/>
        <v>91.71917451845913</v>
      </c>
      <c r="R22" s="28">
        <f t="shared" si="10"/>
        <v>89.47671807833908</v>
      </c>
      <c r="S22" s="28">
        <f t="shared" si="10"/>
        <v>86.7627488068626</v>
      </c>
      <c r="T22" s="28">
        <f t="shared" si="10"/>
        <v>94.29913909299727</v>
      </c>
      <c r="U22" s="28">
        <f t="shared" si="10"/>
        <v>44.69319380614561</v>
      </c>
      <c r="V22" s="28">
        <f t="shared" si="10"/>
        <v>82.95541688854934</v>
      </c>
      <c r="W22" s="28">
        <f t="shared" si="10"/>
        <v>90.01219024906439</v>
      </c>
      <c r="X22" s="28">
        <f t="shared" si="10"/>
        <v>97.39889614584368</v>
      </c>
      <c r="Y22" s="28">
        <f t="shared" si="10"/>
        <v>70.83434290890354</v>
      </c>
      <c r="Z22" s="28">
        <f t="shared" si="10"/>
        <v>40.61580327996269</v>
      </c>
      <c r="AA22" s="28">
        <f t="shared" si="10"/>
        <v>83.61825871163605</v>
      </c>
      <c r="AB22" s="28">
        <f t="shared" si="10"/>
        <v>80.26336974356242</v>
      </c>
      <c r="AC22" s="28">
        <f t="shared" si="10"/>
        <v>0</v>
      </c>
      <c r="AD22" s="28">
        <f t="shared" si="10"/>
        <v>97.86476868327402</v>
      </c>
      <c r="AE22" s="28">
        <f t="shared" si="10"/>
        <v>102.79750021918157</v>
      </c>
      <c r="AF22" s="28">
        <f t="shared" si="10"/>
        <v>95.18388460000789</v>
      </c>
      <c r="AG22" s="28">
        <f t="shared" si="10"/>
        <v>99.10605069287199</v>
      </c>
      <c r="AH22" s="28">
        <f t="shared" si="10"/>
        <v>100.00000163705207</v>
      </c>
      <c r="AI22" s="28">
        <f t="shared" si="10"/>
        <v>83.04706829259926</v>
      </c>
      <c r="AJ22" s="28">
        <f t="shared" si="10"/>
        <v>86.61245256698606</v>
      </c>
      <c r="AK22" s="28">
        <f t="shared" si="10"/>
        <v>34.17712671870362</v>
      </c>
      <c r="AL22" s="28">
        <f t="shared" si="10"/>
        <v>80.75144994536437</v>
      </c>
      <c r="AM22" s="28">
        <f t="shared" si="10"/>
        <v>93.56106642110637</v>
      </c>
      <c r="AN22" s="28">
        <f t="shared" si="10"/>
        <v>82.89699253047769</v>
      </c>
      <c r="AO22" s="28">
        <f t="shared" si="10"/>
        <v>81.09596314231307</v>
      </c>
      <c r="AP22" s="28">
        <f t="shared" si="10"/>
        <v>61.87425802589441</v>
      </c>
      <c r="AQ22" s="28">
        <f t="shared" si="10"/>
        <v>94.25425830788103</v>
      </c>
      <c r="AR22" s="28">
        <f t="shared" si="10"/>
        <v>168.33939619571856</v>
      </c>
      <c r="AS22" s="28">
        <f t="shared" si="10"/>
        <v>99.99996965061791</v>
      </c>
      <c r="AT22" s="29">
        <f t="shared" si="10"/>
        <v>114.13831650273967</v>
      </c>
    </row>
    <row r="23" spans="1:46" ht="12.75">
      <c r="A23" s="15" t="s">
        <v>128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/>
    </row>
    <row r="24" spans="1:46" ht="12.75">
      <c r="A24" s="24" t="s">
        <v>129</v>
      </c>
      <c r="B24" s="25">
        <f>IF(B155=0,0,(B7-B155)*100/B155)</f>
        <v>10.396743870064768</v>
      </c>
      <c r="C24" s="25">
        <f aca="true" t="shared" si="11" ref="C24:AT24">IF(C155=0,0,(C7-C155)*100/C155)</f>
        <v>10.496371152593989</v>
      </c>
      <c r="D24" s="25">
        <f t="shared" si="11"/>
        <v>10.093093497746485</v>
      </c>
      <c r="E24" s="25">
        <f t="shared" si="11"/>
        <v>6.8770287753791015</v>
      </c>
      <c r="F24" s="25">
        <f t="shared" si="11"/>
        <v>43.79427510276335</v>
      </c>
      <c r="G24" s="25">
        <f t="shared" si="11"/>
        <v>0.7792771873771505</v>
      </c>
      <c r="H24" s="25">
        <f t="shared" si="11"/>
        <v>78.01083356414729</v>
      </c>
      <c r="I24" s="25">
        <f t="shared" si="11"/>
        <v>21.090569927504472</v>
      </c>
      <c r="J24" s="25">
        <f t="shared" si="11"/>
        <v>-2.779251169362694</v>
      </c>
      <c r="K24" s="25">
        <f t="shared" si="11"/>
        <v>7.927164196413038</v>
      </c>
      <c r="L24" s="25">
        <f t="shared" si="11"/>
        <v>0</v>
      </c>
      <c r="M24" s="25">
        <f t="shared" si="11"/>
        <v>-20.063970446151536</v>
      </c>
      <c r="N24" s="25">
        <f t="shared" si="11"/>
        <v>14.132142147279158</v>
      </c>
      <c r="O24" s="25">
        <f t="shared" si="11"/>
        <v>23.366058588005437</v>
      </c>
      <c r="P24" s="25">
        <f t="shared" si="11"/>
        <v>58.68109334303659</v>
      </c>
      <c r="Q24" s="25">
        <f t="shared" si="11"/>
        <v>0</v>
      </c>
      <c r="R24" s="25">
        <f t="shared" si="11"/>
        <v>0</v>
      </c>
      <c r="S24" s="25">
        <f t="shared" si="11"/>
        <v>17.864091871445073</v>
      </c>
      <c r="T24" s="25">
        <f t="shared" si="11"/>
        <v>14.37287824291688</v>
      </c>
      <c r="U24" s="25">
        <f t="shared" si="11"/>
        <v>13.974574710396944</v>
      </c>
      <c r="V24" s="25">
        <f t="shared" si="11"/>
        <v>398.5647282996972</v>
      </c>
      <c r="W24" s="25">
        <f t="shared" si="11"/>
        <v>17.61726004009971</v>
      </c>
      <c r="X24" s="25">
        <f t="shared" si="11"/>
        <v>25.834407409431236</v>
      </c>
      <c r="Y24" s="25">
        <f t="shared" si="11"/>
        <v>10.287297677626546</v>
      </c>
      <c r="Z24" s="25">
        <f t="shared" si="11"/>
        <v>0</v>
      </c>
      <c r="AA24" s="25">
        <f t="shared" si="11"/>
        <v>-18.9457331961176</v>
      </c>
      <c r="AB24" s="25">
        <f t="shared" si="11"/>
        <v>158.9766343836303</v>
      </c>
      <c r="AC24" s="25">
        <f t="shared" si="11"/>
        <v>-100</v>
      </c>
      <c r="AD24" s="25">
        <f t="shared" si="11"/>
        <v>-4.818409365685965</v>
      </c>
      <c r="AE24" s="25">
        <f t="shared" si="11"/>
        <v>15.259292226470814</v>
      </c>
      <c r="AF24" s="25">
        <f t="shared" si="11"/>
        <v>18.369613717700364</v>
      </c>
      <c r="AG24" s="25">
        <f t="shared" si="11"/>
        <v>5.603209351375888</v>
      </c>
      <c r="AH24" s="25">
        <f t="shared" si="11"/>
        <v>0</v>
      </c>
      <c r="AI24" s="25">
        <f t="shared" si="11"/>
        <v>71.23614375115191</v>
      </c>
      <c r="AJ24" s="25">
        <f t="shared" si="11"/>
        <v>26.81703903629941</v>
      </c>
      <c r="AK24" s="25">
        <f t="shared" si="11"/>
        <v>52.75377800283022</v>
      </c>
      <c r="AL24" s="25">
        <f t="shared" si="11"/>
        <v>49.729604658129226</v>
      </c>
      <c r="AM24" s="25">
        <f t="shared" si="11"/>
        <v>41.743650345938384</v>
      </c>
      <c r="AN24" s="25">
        <f t="shared" si="11"/>
        <v>3.1132581608477214</v>
      </c>
      <c r="AO24" s="25">
        <f t="shared" si="11"/>
        <v>-24.161782630383694</v>
      </c>
      <c r="AP24" s="25">
        <f t="shared" si="11"/>
        <v>114941.09786208268</v>
      </c>
      <c r="AQ24" s="25">
        <f t="shared" si="11"/>
        <v>109.28867715735333</v>
      </c>
      <c r="AR24" s="25">
        <f t="shared" si="11"/>
        <v>0</v>
      </c>
      <c r="AS24" s="25">
        <f t="shared" si="11"/>
        <v>17.309369815588337</v>
      </c>
      <c r="AT24" s="26">
        <f t="shared" si="11"/>
        <v>14.83444206737816</v>
      </c>
    </row>
    <row r="25" spans="1:46" ht="12.75">
      <c r="A25" s="27" t="s">
        <v>130</v>
      </c>
      <c r="B25" s="28">
        <f>IF(B157=0,0,(B156-B157)*100/B157)</f>
        <v>7.12105792482208</v>
      </c>
      <c r="C25" s="28">
        <f aca="true" t="shared" si="12" ref="C25:AT25">IF(C157=0,0,(C156-C157)*100/C157)</f>
        <v>-3.515137822307389</v>
      </c>
      <c r="D25" s="28">
        <f t="shared" si="12"/>
        <v>15.217223627933242</v>
      </c>
      <c r="E25" s="28">
        <f t="shared" si="12"/>
        <v>18.486483184886396</v>
      </c>
      <c r="F25" s="28">
        <f t="shared" si="12"/>
        <v>26.32225323763207</v>
      </c>
      <c r="G25" s="28">
        <f t="shared" si="12"/>
        <v>1.4584371376681962</v>
      </c>
      <c r="H25" s="28">
        <f t="shared" si="12"/>
        <v>15.520451041287867</v>
      </c>
      <c r="I25" s="28">
        <f t="shared" si="12"/>
        <v>10.664196103594252</v>
      </c>
      <c r="J25" s="28">
        <f t="shared" si="12"/>
        <v>31.073310687839836</v>
      </c>
      <c r="K25" s="28">
        <f t="shared" si="12"/>
        <v>3.677231564557627</v>
      </c>
      <c r="L25" s="28">
        <f t="shared" si="12"/>
        <v>0</v>
      </c>
      <c r="M25" s="28">
        <f t="shared" si="12"/>
        <v>-9.907123200677391</v>
      </c>
      <c r="N25" s="28">
        <f t="shared" si="12"/>
        <v>22.837050487614057</v>
      </c>
      <c r="O25" s="28">
        <f t="shared" si="12"/>
        <v>14.943927264777214</v>
      </c>
      <c r="P25" s="28">
        <f t="shared" si="12"/>
        <v>56.76373107402907</v>
      </c>
      <c r="Q25" s="28">
        <f t="shared" si="12"/>
        <v>0</v>
      </c>
      <c r="R25" s="28">
        <f t="shared" si="12"/>
        <v>0</v>
      </c>
      <c r="S25" s="28">
        <f t="shared" si="12"/>
        <v>6.403250146501065</v>
      </c>
      <c r="T25" s="28">
        <f t="shared" si="12"/>
        <v>15.102244657809758</v>
      </c>
      <c r="U25" s="28">
        <f t="shared" si="12"/>
        <v>21.73090357058693</v>
      </c>
      <c r="V25" s="28">
        <f t="shared" si="12"/>
        <v>257.08706309336736</v>
      </c>
      <c r="W25" s="28">
        <f t="shared" si="12"/>
        <v>32.97949220583468</v>
      </c>
      <c r="X25" s="28">
        <f t="shared" si="12"/>
        <v>0.09064052497952704</v>
      </c>
      <c r="Y25" s="28">
        <f t="shared" si="12"/>
        <v>10.052361564042695</v>
      </c>
      <c r="Z25" s="28">
        <f t="shared" si="12"/>
        <v>0</v>
      </c>
      <c r="AA25" s="28">
        <f t="shared" si="12"/>
        <v>-20.01074007448884</v>
      </c>
      <c r="AB25" s="28">
        <f t="shared" si="12"/>
        <v>94.44689576695112</v>
      </c>
      <c r="AC25" s="28">
        <f t="shared" si="12"/>
        <v>-100</v>
      </c>
      <c r="AD25" s="28">
        <f t="shared" si="12"/>
        <v>12.311612411906047</v>
      </c>
      <c r="AE25" s="28">
        <f t="shared" si="12"/>
        <v>13.477059853713815</v>
      </c>
      <c r="AF25" s="28">
        <f t="shared" si="12"/>
        <v>21.10656777252014</v>
      </c>
      <c r="AG25" s="28">
        <f t="shared" si="12"/>
        <v>7.239653783003144</v>
      </c>
      <c r="AH25" s="28">
        <f t="shared" si="12"/>
        <v>0</v>
      </c>
      <c r="AI25" s="28">
        <f t="shared" si="12"/>
        <v>74.85444753173532</v>
      </c>
      <c r="AJ25" s="28">
        <f t="shared" si="12"/>
        <v>25.08873274321071</v>
      </c>
      <c r="AK25" s="28">
        <f t="shared" si="12"/>
        <v>2.6245678866789475</v>
      </c>
      <c r="AL25" s="28">
        <f t="shared" si="12"/>
        <v>31.377782930903138</v>
      </c>
      <c r="AM25" s="28">
        <f t="shared" si="12"/>
        <v>37.72604902414373</v>
      </c>
      <c r="AN25" s="28">
        <f t="shared" si="12"/>
        <v>2.314841699065058</v>
      </c>
      <c r="AO25" s="28">
        <f t="shared" si="12"/>
        <v>-9.4361690694733</v>
      </c>
      <c r="AP25" s="28">
        <f t="shared" si="12"/>
        <v>96731.53324829802</v>
      </c>
      <c r="AQ25" s="28">
        <f t="shared" si="12"/>
        <v>30.547802687212066</v>
      </c>
      <c r="AR25" s="28">
        <f t="shared" si="12"/>
        <v>0</v>
      </c>
      <c r="AS25" s="28">
        <f t="shared" si="12"/>
        <v>32.23767835914322</v>
      </c>
      <c r="AT25" s="29">
        <f t="shared" si="12"/>
        <v>13.027293407870756</v>
      </c>
    </row>
    <row r="26" spans="1:46" ht="25.5">
      <c r="A26" s="27" t="s">
        <v>131</v>
      </c>
      <c r="B26" s="28">
        <f>IF(B156=0,0,B158*100/B156)</f>
        <v>4.874641548520171</v>
      </c>
      <c r="C26" s="28">
        <f aca="true" t="shared" si="13" ref="C26:AT26">IF(C156=0,0,C158*100/C156)</f>
        <v>3.1591256775659646</v>
      </c>
      <c r="D26" s="28">
        <f t="shared" si="13"/>
        <v>0</v>
      </c>
      <c r="E26" s="28">
        <f t="shared" si="13"/>
        <v>4.099198291667415</v>
      </c>
      <c r="F26" s="28">
        <f t="shared" si="13"/>
        <v>0.4026823135336268</v>
      </c>
      <c r="G26" s="28">
        <f t="shared" si="13"/>
        <v>3.5897007407230963</v>
      </c>
      <c r="H26" s="28">
        <f t="shared" si="13"/>
        <v>4.047566422019542</v>
      </c>
      <c r="I26" s="28">
        <f t="shared" si="13"/>
        <v>5.042071120569034</v>
      </c>
      <c r="J26" s="28">
        <f t="shared" si="13"/>
        <v>0</v>
      </c>
      <c r="K26" s="28">
        <f t="shared" si="13"/>
        <v>1.816286680420782</v>
      </c>
      <c r="L26" s="28">
        <f t="shared" si="13"/>
        <v>2.5688213381016243</v>
      </c>
      <c r="M26" s="28">
        <f t="shared" si="13"/>
        <v>0</v>
      </c>
      <c r="N26" s="28">
        <f t="shared" si="13"/>
        <v>1.150465385227036</v>
      </c>
      <c r="O26" s="28">
        <f t="shared" si="13"/>
        <v>0.4776852730704035</v>
      </c>
      <c r="P26" s="28">
        <f t="shared" si="13"/>
        <v>0.8053276088973785</v>
      </c>
      <c r="Q26" s="28">
        <f t="shared" si="13"/>
        <v>0.8192388563094473</v>
      </c>
      <c r="R26" s="28">
        <f t="shared" si="13"/>
        <v>0</v>
      </c>
      <c r="S26" s="28">
        <f t="shared" si="13"/>
        <v>2.7851962861490023</v>
      </c>
      <c r="T26" s="28">
        <f t="shared" si="13"/>
        <v>0</v>
      </c>
      <c r="U26" s="28">
        <f t="shared" si="13"/>
        <v>1.4701549876617477</v>
      </c>
      <c r="V26" s="28">
        <f t="shared" si="13"/>
        <v>2.748898091840273</v>
      </c>
      <c r="W26" s="28">
        <f t="shared" si="13"/>
        <v>1.3566637807285495</v>
      </c>
      <c r="X26" s="28">
        <f t="shared" si="13"/>
        <v>1.8198729669493612</v>
      </c>
      <c r="Y26" s="28">
        <f t="shared" si="13"/>
        <v>4.6852521530360365</v>
      </c>
      <c r="Z26" s="28">
        <f t="shared" si="13"/>
        <v>0.22239067574607735</v>
      </c>
      <c r="AA26" s="28">
        <f t="shared" si="13"/>
        <v>5.928783732620619</v>
      </c>
      <c r="AB26" s="28">
        <f t="shared" si="13"/>
        <v>1.3916179704529261</v>
      </c>
      <c r="AC26" s="28">
        <f t="shared" si="13"/>
        <v>0</v>
      </c>
      <c r="AD26" s="28">
        <f t="shared" si="13"/>
        <v>0</v>
      </c>
      <c r="AE26" s="28">
        <f t="shared" si="13"/>
        <v>0.1089401933045684</v>
      </c>
      <c r="AF26" s="28">
        <f t="shared" si="13"/>
        <v>2.3281579593457877</v>
      </c>
      <c r="AG26" s="28">
        <f t="shared" si="13"/>
        <v>3.1468147614428426</v>
      </c>
      <c r="AH26" s="28">
        <f t="shared" si="13"/>
        <v>1.82566241423233</v>
      </c>
      <c r="AI26" s="28">
        <f t="shared" si="13"/>
        <v>3.4463765547439964</v>
      </c>
      <c r="AJ26" s="28">
        <f t="shared" si="13"/>
        <v>1.3463768212783584</v>
      </c>
      <c r="AK26" s="28">
        <f t="shared" si="13"/>
        <v>0</v>
      </c>
      <c r="AL26" s="28">
        <f t="shared" si="13"/>
        <v>0.07962231124810537</v>
      </c>
      <c r="AM26" s="28">
        <f t="shared" si="13"/>
        <v>0.4731566224831815</v>
      </c>
      <c r="AN26" s="28">
        <f t="shared" si="13"/>
        <v>3.364143269372275</v>
      </c>
      <c r="AO26" s="28">
        <f t="shared" si="13"/>
        <v>1.9810898508245558</v>
      </c>
      <c r="AP26" s="28">
        <f t="shared" si="13"/>
        <v>0</v>
      </c>
      <c r="AQ26" s="28">
        <f t="shared" si="13"/>
        <v>0</v>
      </c>
      <c r="AR26" s="28">
        <f t="shared" si="13"/>
        <v>0</v>
      </c>
      <c r="AS26" s="28">
        <f t="shared" si="13"/>
        <v>0</v>
      </c>
      <c r="AT26" s="29">
        <f t="shared" si="13"/>
        <v>4.383635040216988</v>
      </c>
    </row>
    <row r="27" spans="1:46" ht="12.75">
      <c r="A27" s="27" t="s">
        <v>132</v>
      </c>
      <c r="B27" s="28">
        <f>IF(B160=0,0,(B159-B160)*100/B160)</f>
        <v>13.65206082530022</v>
      </c>
      <c r="C27" s="28">
        <f aca="true" t="shared" si="14" ref="C27:AT27">IF(C160=0,0,(C159-C160)*100/C160)</f>
        <v>16.735773243583015</v>
      </c>
      <c r="D27" s="28">
        <f t="shared" si="14"/>
        <v>-8.880791734767655</v>
      </c>
      <c r="E27" s="28">
        <f t="shared" si="14"/>
        <v>14.405303262894932</v>
      </c>
      <c r="F27" s="28">
        <f t="shared" si="14"/>
        <v>51.25033333333333</v>
      </c>
      <c r="G27" s="28">
        <f t="shared" si="14"/>
        <v>26.807298683454682</v>
      </c>
      <c r="H27" s="28">
        <f t="shared" si="14"/>
        <v>0</v>
      </c>
      <c r="I27" s="28">
        <f t="shared" si="14"/>
        <v>281.1417991229132</v>
      </c>
      <c r="J27" s="28">
        <f t="shared" si="14"/>
        <v>31.524590163934427</v>
      </c>
      <c r="K27" s="28">
        <f t="shared" si="14"/>
        <v>15.32258064516129</v>
      </c>
      <c r="L27" s="28">
        <f t="shared" si="14"/>
        <v>0</v>
      </c>
      <c r="M27" s="28">
        <f t="shared" si="14"/>
        <v>0</v>
      </c>
      <c r="N27" s="28">
        <f t="shared" si="14"/>
        <v>0</v>
      </c>
      <c r="O27" s="28">
        <f t="shared" si="14"/>
        <v>0</v>
      </c>
      <c r="P27" s="28">
        <f t="shared" si="14"/>
        <v>-4.2956</v>
      </c>
      <c r="Q27" s="28">
        <f t="shared" si="14"/>
        <v>0</v>
      </c>
      <c r="R27" s="28">
        <f t="shared" si="14"/>
        <v>0</v>
      </c>
      <c r="S27" s="28">
        <f t="shared" si="14"/>
        <v>15.5</v>
      </c>
      <c r="T27" s="28">
        <f t="shared" si="14"/>
        <v>64.73381777760888</v>
      </c>
      <c r="U27" s="28">
        <f t="shared" si="14"/>
        <v>0</v>
      </c>
      <c r="V27" s="28">
        <f t="shared" si="14"/>
        <v>0</v>
      </c>
      <c r="W27" s="28">
        <f t="shared" si="14"/>
        <v>27.296875</v>
      </c>
      <c r="X27" s="28">
        <f t="shared" si="14"/>
        <v>0</v>
      </c>
      <c r="Y27" s="28">
        <f t="shared" si="14"/>
        <v>7.632565563870566</v>
      </c>
      <c r="Z27" s="28">
        <f t="shared" si="14"/>
        <v>0</v>
      </c>
      <c r="AA27" s="28">
        <f t="shared" si="14"/>
        <v>0</v>
      </c>
      <c r="AB27" s="28">
        <f t="shared" si="14"/>
        <v>0</v>
      </c>
      <c r="AC27" s="28">
        <f t="shared" si="14"/>
        <v>-100</v>
      </c>
      <c r="AD27" s="28">
        <f t="shared" si="14"/>
        <v>0</v>
      </c>
      <c r="AE27" s="28">
        <f t="shared" si="14"/>
        <v>-24.58029870010141</v>
      </c>
      <c r="AF27" s="28">
        <f t="shared" si="14"/>
        <v>16.000023117244886</v>
      </c>
      <c r="AG27" s="28">
        <f t="shared" si="14"/>
        <v>15.039051176919887</v>
      </c>
      <c r="AH27" s="28">
        <f t="shared" si="14"/>
        <v>0</v>
      </c>
      <c r="AI27" s="28">
        <f t="shared" si="14"/>
        <v>0</v>
      </c>
      <c r="AJ27" s="28">
        <f t="shared" si="14"/>
        <v>0</v>
      </c>
      <c r="AK27" s="28">
        <f t="shared" si="14"/>
        <v>0</v>
      </c>
      <c r="AL27" s="28">
        <f t="shared" si="14"/>
        <v>0</v>
      </c>
      <c r="AM27" s="28">
        <f t="shared" si="14"/>
        <v>0</v>
      </c>
      <c r="AN27" s="28">
        <f t="shared" si="14"/>
        <v>23.418427713094466</v>
      </c>
      <c r="AO27" s="28">
        <f t="shared" si="14"/>
        <v>0</v>
      </c>
      <c r="AP27" s="28">
        <f t="shared" si="14"/>
        <v>-100</v>
      </c>
      <c r="AQ27" s="28">
        <f t="shared" si="14"/>
        <v>0</v>
      </c>
      <c r="AR27" s="28">
        <f t="shared" si="14"/>
        <v>0</v>
      </c>
      <c r="AS27" s="28">
        <f t="shared" si="14"/>
        <v>0</v>
      </c>
      <c r="AT27" s="29">
        <f t="shared" si="14"/>
        <v>0</v>
      </c>
    </row>
    <row r="28" spans="1:46" ht="12.75">
      <c r="A28" s="27" t="s">
        <v>133</v>
      </c>
      <c r="B28" s="28">
        <f>IF(B162=0,0,(B161-B162)*100/B162)</f>
        <v>-0.2067420429132813</v>
      </c>
      <c r="C28" s="28">
        <f aca="true" t="shared" si="15" ref="C28:AT28">IF(C162=0,0,(C161-C162)*100/C162)</f>
        <v>10.000010477766702</v>
      </c>
      <c r="D28" s="28">
        <f t="shared" si="15"/>
        <v>0</v>
      </c>
      <c r="E28" s="28">
        <f t="shared" si="15"/>
        <v>-15.88785046728972</v>
      </c>
      <c r="F28" s="28">
        <f t="shared" si="15"/>
        <v>0</v>
      </c>
      <c r="G28" s="28">
        <f t="shared" si="15"/>
        <v>0</v>
      </c>
      <c r="H28" s="28">
        <f t="shared" si="15"/>
        <v>0</v>
      </c>
      <c r="I28" s="28">
        <f t="shared" si="15"/>
        <v>6</v>
      </c>
      <c r="J28" s="28">
        <f t="shared" si="15"/>
        <v>0</v>
      </c>
      <c r="K28" s="28">
        <f t="shared" si="15"/>
        <v>0</v>
      </c>
      <c r="L28" s="28">
        <f t="shared" si="15"/>
        <v>0</v>
      </c>
      <c r="M28" s="28">
        <f t="shared" si="15"/>
        <v>0</v>
      </c>
      <c r="N28" s="28">
        <f t="shared" si="15"/>
        <v>0</v>
      </c>
      <c r="O28" s="28">
        <f t="shared" si="15"/>
        <v>0</v>
      </c>
      <c r="P28" s="28">
        <f t="shared" si="15"/>
        <v>0</v>
      </c>
      <c r="Q28" s="28">
        <f t="shared" si="15"/>
        <v>0</v>
      </c>
      <c r="R28" s="28">
        <f t="shared" si="15"/>
        <v>0</v>
      </c>
      <c r="S28" s="28">
        <f t="shared" si="15"/>
        <v>0</v>
      </c>
      <c r="T28" s="28">
        <f t="shared" si="15"/>
        <v>0</v>
      </c>
      <c r="U28" s="28">
        <f t="shared" si="15"/>
        <v>6.419309995991464</v>
      </c>
      <c r="V28" s="28">
        <f t="shared" si="15"/>
        <v>0</v>
      </c>
      <c r="W28" s="28">
        <f t="shared" si="15"/>
        <v>240.9090909090909</v>
      </c>
      <c r="X28" s="28">
        <f t="shared" si="15"/>
        <v>0</v>
      </c>
      <c r="Y28" s="28">
        <f t="shared" si="15"/>
        <v>-51.67451636162803</v>
      </c>
      <c r="Z28" s="28">
        <f t="shared" si="15"/>
        <v>0</v>
      </c>
      <c r="AA28" s="28">
        <f t="shared" si="15"/>
        <v>0</v>
      </c>
      <c r="AB28" s="28">
        <f t="shared" si="15"/>
        <v>0</v>
      </c>
      <c r="AC28" s="28">
        <f t="shared" si="15"/>
        <v>0</v>
      </c>
      <c r="AD28" s="28">
        <f t="shared" si="15"/>
        <v>-46.876587100050784</v>
      </c>
      <c r="AE28" s="28">
        <f t="shared" si="15"/>
        <v>0</v>
      </c>
      <c r="AF28" s="28">
        <f t="shared" si="15"/>
        <v>0</v>
      </c>
      <c r="AG28" s="28">
        <f t="shared" si="15"/>
        <v>-100</v>
      </c>
      <c r="AH28" s="28">
        <f t="shared" si="15"/>
        <v>0</v>
      </c>
      <c r="AI28" s="28">
        <f t="shared" si="15"/>
        <v>0</v>
      </c>
      <c r="AJ28" s="28">
        <f t="shared" si="15"/>
        <v>0</v>
      </c>
      <c r="AK28" s="28">
        <f t="shared" si="15"/>
        <v>0</v>
      </c>
      <c r="AL28" s="28">
        <f t="shared" si="15"/>
        <v>0</v>
      </c>
      <c r="AM28" s="28">
        <f t="shared" si="15"/>
        <v>0</v>
      </c>
      <c r="AN28" s="28">
        <f t="shared" si="15"/>
        <v>0</v>
      </c>
      <c r="AO28" s="28">
        <f t="shared" si="15"/>
        <v>11.048</v>
      </c>
      <c r="AP28" s="28">
        <f t="shared" si="15"/>
        <v>0</v>
      </c>
      <c r="AQ28" s="28">
        <f t="shared" si="15"/>
        <v>0</v>
      </c>
      <c r="AR28" s="28">
        <f t="shared" si="15"/>
        <v>0</v>
      </c>
      <c r="AS28" s="28">
        <f t="shared" si="15"/>
        <v>0</v>
      </c>
      <c r="AT28" s="29">
        <f t="shared" si="15"/>
        <v>42.857142857142854</v>
      </c>
    </row>
    <row r="29" spans="1:46" ht="25.5">
      <c r="A29" s="27" t="s">
        <v>134</v>
      </c>
      <c r="B29" s="28">
        <f>IF((B7-B139-B164)=0,0,B156*100/(B7-B139-B164))</f>
        <v>30.97394688689927</v>
      </c>
      <c r="C29" s="28">
        <f aca="true" t="shared" si="16" ref="C29:AT29">IF((C7-C139-C164)=0,0,C156*100/(C7-C139-C164))</f>
        <v>28.45270830729531</v>
      </c>
      <c r="D29" s="28">
        <f t="shared" si="16"/>
        <v>42.458237389921486</v>
      </c>
      <c r="E29" s="28">
        <f t="shared" si="16"/>
        <v>37.03620774046182</v>
      </c>
      <c r="F29" s="28">
        <f t="shared" si="16"/>
        <v>41.208558957624994</v>
      </c>
      <c r="G29" s="28">
        <f t="shared" si="16"/>
        <v>35.87177406237804</v>
      </c>
      <c r="H29" s="28">
        <f t="shared" si="16"/>
        <v>30.52498888011916</v>
      </c>
      <c r="I29" s="28">
        <f t="shared" si="16"/>
        <v>36.9342811438367</v>
      </c>
      <c r="J29" s="28">
        <f t="shared" si="16"/>
        <v>48.95967652900893</v>
      </c>
      <c r="K29" s="28">
        <f t="shared" si="16"/>
        <v>33.3098863570021</v>
      </c>
      <c r="L29" s="28">
        <f t="shared" si="16"/>
        <v>44.382744941101166</v>
      </c>
      <c r="M29" s="28">
        <f t="shared" si="16"/>
        <v>22.44376363246104</v>
      </c>
      <c r="N29" s="28">
        <f t="shared" si="16"/>
        <v>38.94955460425125</v>
      </c>
      <c r="O29" s="28">
        <f t="shared" si="16"/>
        <v>52.67821427132376</v>
      </c>
      <c r="P29" s="28">
        <f t="shared" si="16"/>
        <v>48.725479331164536</v>
      </c>
      <c r="Q29" s="28">
        <f t="shared" si="16"/>
        <v>33.876127798746026</v>
      </c>
      <c r="R29" s="28">
        <f t="shared" si="16"/>
        <v>49.85350074198154</v>
      </c>
      <c r="S29" s="28">
        <f t="shared" si="16"/>
        <v>37.75947987793243</v>
      </c>
      <c r="T29" s="28">
        <f t="shared" si="16"/>
        <v>35.53786744160928</v>
      </c>
      <c r="U29" s="28">
        <f t="shared" si="16"/>
        <v>46.539064115078524</v>
      </c>
      <c r="V29" s="28">
        <f t="shared" si="16"/>
        <v>35.409211931119394</v>
      </c>
      <c r="W29" s="28">
        <f t="shared" si="16"/>
        <v>43.37831891393682</v>
      </c>
      <c r="X29" s="28">
        <f t="shared" si="16"/>
        <v>47.53168832045701</v>
      </c>
      <c r="Y29" s="28">
        <f t="shared" si="16"/>
        <v>29.631180112843726</v>
      </c>
      <c r="Z29" s="28">
        <f t="shared" si="16"/>
        <v>54.589368618182526</v>
      </c>
      <c r="AA29" s="28">
        <f t="shared" si="16"/>
        <v>27.923587822569424</v>
      </c>
      <c r="AB29" s="28">
        <f t="shared" si="16"/>
        <v>34.54424547621403</v>
      </c>
      <c r="AC29" s="28">
        <f t="shared" si="16"/>
        <v>0</v>
      </c>
      <c r="AD29" s="28">
        <f t="shared" si="16"/>
        <v>33.66965013403612</v>
      </c>
      <c r="AE29" s="28">
        <f t="shared" si="16"/>
        <v>36.06067383640583</v>
      </c>
      <c r="AF29" s="28">
        <f t="shared" si="16"/>
        <v>39.93577612963412</v>
      </c>
      <c r="AG29" s="28">
        <f t="shared" si="16"/>
        <v>40.9121983732134</v>
      </c>
      <c r="AH29" s="28">
        <f t="shared" si="16"/>
        <v>33.8072564429112</v>
      </c>
      <c r="AI29" s="28">
        <f t="shared" si="16"/>
        <v>42.26586836750432</v>
      </c>
      <c r="AJ29" s="28">
        <f t="shared" si="16"/>
        <v>55.49636864841322</v>
      </c>
      <c r="AK29" s="28">
        <f t="shared" si="16"/>
        <v>27.784522385211904</v>
      </c>
      <c r="AL29" s="28">
        <f t="shared" si="16"/>
        <v>47.728199223233084</v>
      </c>
      <c r="AM29" s="28">
        <f t="shared" si="16"/>
        <v>40.41576391415814</v>
      </c>
      <c r="AN29" s="28">
        <f t="shared" si="16"/>
        <v>37.86070284720597</v>
      </c>
      <c r="AO29" s="28">
        <f t="shared" si="16"/>
        <v>35.25863066056729</v>
      </c>
      <c r="AP29" s="28">
        <f t="shared" si="16"/>
        <v>34.052103042430446</v>
      </c>
      <c r="AQ29" s="28">
        <f t="shared" si="16"/>
        <v>31.284906408066856</v>
      </c>
      <c r="AR29" s="28">
        <f t="shared" si="16"/>
        <v>40.81171766500326</v>
      </c>
      <c r="AS29" s="28">
        <f t="shared" si="16"/>
        <v>43.25713994955332</v>
      </c>
      <c r="AT29" s="29">
        <f t="shared" si="16"/>
        <v>37.63670559694578</v>
      </c>
    </row>
    <row r="30" spans="1:46" ht="25.5">
      <c r="A30" s="27" t="s">
        <v>135</v>
      </c>
      <c r="B30" s="28">
        <f>IF((B7-B139-B164)=0,0,B165*100/(B7-B139-B164))</f>
        <v>0.2700100172587398</v>
      </c>
      <c r="C30" s="28">
        <f aca="true" t="shared" si="17" ref="C30:AT30">IF((C7-C139-C164)=0,0,C165*100/(C7-C139-C164))</f>
        <v>5.942041279815597</v>
      </c>
      <c r="D30" s="28">
        <f t="shared" si="17"/>
        <v>1.4498546716420524</v>
      </c>
      <c r="E30" s="28">
        <f t="shared" si="17"/>
        <v>0.4844586800397299</v>
      </c>
      <c r="F30" s="28">
        <f t="shared" si="17"/>
        <v>4.95327997247217</v>
      </c>
      <c r="G30" s="28">
        <f t="shared" si="17"/>
        <v>0</v>
      </c>
      <c r="H30" s="28">
        <f t="shared" si="17"/>
        <v>5.289898688161719</v>
      </c>
      <c r="I30" s="28">
        <f t="shared" si="17"/>
        <v>2.270513638656659</v>
      </c>
      <c r="J30" s="28">
        <f t="shared" si="17"/>
        <v>0</v>
      </c>
      <c r="K30" s="28">
        <f t="shared" si="17"/>
        <v>5.313975097551252</v>
      </c>
      <c r="L30" s="28">
        <f t="shared" si="17"/>
        <v>3.965041078806375</v>
      </c>
      <c r="M30" s="28">
        <f t="shared" si="17"/>
        <v>2.7718604106126565</v>
      </c>
      <c r="N30" s="28">
        <f t="shared" si="17"/>
        <v>0</v>
      </c>
      <c r="O30" s="28">
        <f t="shared" si="17"/>
        <v>5.762749460907067</v>
      </c>
      <c r="P30" s="28">
        <f t="shared" si="17"/>
        <v>0</v>
      </c>
      <c r="Q30" s="28">
        <f t="shared" si="17"/>
        <v>0</v>
      </c>
      <c r="R30" s="28">
        <f t="shared" si="17"/>
        <v>0</v>
      </c>
      <c r="S30" s="28">
        <f t="shared" si="17"/>
        <v>0.13837828582699152</v>
      </c>
      <c r="T30" s="28">
        <f t="shared" si="17"/>
        <v>0</v>
      </c>
      <c r="U30" s="28">
        <f t="shared" si="17"/>
        <v>7.153061141831139</v>
      </c>
      <c r="V30" s="28">
        <f t="shared" si="17"/>
        <v>2.7306566087021578</v>
      </c>
      <c r="W30" s="28">
        <f t="shared" si="17"/>
        <v>0</v>
      </c>
      <c r="X30" s="28">
        <f t="shared" si="17"/>
        <v>3.6110451359744458</v>
      </c>
      <c r="Y30" s="28">
        <f t="shared" si="17"/>
        <v>9.874302686856383</v>
      </c>
      <c r="Z30" s="28">
        <f t="shared" si="17"/>
        <v>0</v>
      </c>
      <c r="AA30" s="28">
        <f t="shared" si="17"/>
        <v>0</v>
      </c>
      <c r="AB30" s="28">
        <f t="shared" si="17"/>
        <v>0</v>
      </c>
      <c r="AC30" s="28">
        <f t="shared" si="17"/>
        <v>0</v>
      </c>
      <c r="AD30" s="28">
        <f t="shared" si="17"/>
        <v>0.6621570268160524</v>
      </c>
      <c r="AE30" s="28">
        <f t="shared" si="17"/>
        <v>4.605970874552393</v>
      </c>
      <c r="AF30" s="28">
        <f t="shared" si="17"/>
        <v>0</v>
      </c>
      <c r="AG30" s="28">
        <f t="shared" si="17"/>
        <v>0</v>
      </c>
      <c r="AH30" s="28">
        <f t="shared" si="17"/>
        <v>0</v>
      </c>
      <c r="AI30" s="28">
        <f t="shared" si="17"/>
        <v>5.303455984647818</v>
      </c>
      <c r="AJ30" s="28">
        <f t="shared" si="17"/>
        <v>1.2608235950438145</v>
      </c>
      <c r="AK30" s="28">
        <f t="shared" si="17"/>
        <v>0</v>
      </c>
      <c r="AL30" s="28">
        <f t="shared" si="17"/>
        <v>0</v>
      </c>
      <c r="AM30" s="28">
        <f t="shared" si="17"/>
        <v>26.10669852332173</v>
      </c>
      <c r="AN30" s="28">
        <f t="shared" si="17"/>
        <v>1.6728685646321244</v>
      </c>
      <c r="AO30" s="28">
        <f t="shared" si="17"/>
        <v>1.3269129701477755</v>
      </c>
      <c r="AP30" s="28">
        <f t="shared" si="17"/>
        <v>5.582526657870444</v>
      </c>
      <c r="AQ30" s="28">
        <f t="shared" si="17"/>
        <v>2.3230910023600186</v>
      </c>
      <c r="AR30" s="28">
        <f t="shared" si="17"/>
        <v>0.6529219245758489</v>
      </c>
      <c r="AS30" s="28">
        <f t="shared" si="17"/>
        <v>3.884539619541909</v>
      </c>
      <c r="AT30" s="29">
        <f t="shared" si="17"/>
        <v>0</v>
      </c>
    </row>
    <row r="31" spans="1:46" ht="12.75">
      <c r="A31" s="27" t="s">
        <v>136</v>
      </c>
      <c r="B31" s="28">
        <f>IF(B130=0,0,B139*100/B130)</f>
        <v>8.374176878249283</v>
      </c>
      <c r="C31" s="28">
        <f aca="true" t="shared" si="18" ref="C31:AT31">IF(C130=0,0,C139*100/C130)</f>
        <v>4.980373293802617</v>
      </c>
      <c r="D31" s="28">
        <f t="shared" si="18"/>
        <v>2.0949230365481966</v>
      </c>
      <c r="E31" s="28">
        <f t="shared" si="18"/>
        <v>6.037251501000667</v>
      </c>
      <c r="F31" s="28">
        <f t="shared" si="18"/>
        <v>3.888719239949184</v>
      </c>
      <c r="G31" s="28">
        <f t="shared" si="18"/>
        <v>0</v>
      </c>
      <c r="H31" s="28">
        <f t="shared" si="18"/>
        <v>7.233996338288143</v>
      </c>
      <c r="I31" s="28">
        <f t="shared" si="18"/>
        <v>28.987632445942026</v>
      </c>
      <c r="J31" s="28">
        <f t="shared" si="18"/>
        <v>0</v>
      </c>
      <c r="K31" s="28">
        <f t="shared" si="18"/>
        <v>0</v>
      </c>
      <c r="L31" s="28">
        <f t="shared" si="18"/>
        <v>7.699046098321571</v>
      </c>
      <c r="M31" s="28">
        <f t="shared" si="18"/>
        <v>41.294642857142854</v>
      </c>
      <c r="N31" s="28">
        <f t="shared" si="18"/>
        <v>0</v>
      </c>
      <c r="O31" s="28">
        <f t="shared" si="18"/>
        <v>17.798233428713218</v>
      </c>
      <c r="P31" s="28">
        <f t="shared" si="18"/>
        <v>1.6098663361510568</v>
      </c>
      <c r="Q31" s="28">
        <f t="shared" si="18"/>
        <v>17.09967167825487</v>
      </c>
      <c r="R31" s="28">
        <f t="shared" si="18"/>
        <v>9.99105311623624</v>
      </c>
      <c r="S31" s="28">
        <f t="shared" si="18"/>
        <v>0</v>
      </c>
      <c r="T31" s="28">
        <f t="shared" si="18"/>
        <v>0</v>
      </c>
      <c r="U31" s="28">
        <f t="shared" si="18"/>
        <v>39.675077714830174</v>
      </c>
      <c r="V31" s="28">
        <f t="shared" si="18"/>
        <v>5.234339162522259</v>
      </c>
      <c r="W31" s="28">
        <f t="shared" si="18"/>
        <v>2.869029225707759</v>
      </c>
      <c r="X31" s="28">
        <f t="shared" si="18"/>
        <v>67.32520290726785</v>
      </c>
      <c r="Y31" s="28">
        <f t="shared" si="18"/>
        <v>29.897016661421574</v>
      </c>
      <c r="Z31" s="28">
        <f t="shared" si="18"/>
        <v>0</v>
      </c>
      <c r="AA31" s="28">
        <f t="shared" si="18"/>
        <v>25.0228364496731</v>
      </c>
      <c r="AB31" s="28">
        <f t="shared" si="18"/>
        <v>13.322414106313031</v>
      </c>
      <c r="AC31" s="28">
        <f t="shared" si="18"/>
        <v>0</v>
      </c>
      <c r="AD31" s="28">
        <f t="shared" si="18"/>
        <v>0</v>
      </c>
      <c r="AE31" s="28">
        <f t="shared" si="18"/>
        <v>18.9767945105873</v>
      </c>
      <c r="AF31" s="28">
        <f t="shared" si="18"/>
        <v>13.991196593728331</v>
      </c>
      <c r="AG31" s="28">
        <f t="shared" si="18"/>
        <v>3.8314724297461216</v>
      </c>
      <c r="AH31" s="28">
        <f t="shared" si="18"/>
        <v>9.30015239239122</v>
      </c>
      <c r="AI31" s="28">
        <f t="shared" si="18"/>
        <v>0</v>
      </c>
      <c r="AJ31" s="28">
        <f t="shared" si="18"/>
        <v>0</v>
      </c>
      <c r="AK31" s="28">
        <f t="shared" si="18"/>
        <v>27.84381919189069</v>
      </c>
      <c r="AL31" s="28">
        <f t="shared" si="18"/>
        <v>59.6252129471891</v>
      </c>
      <c r="AM31" s="28">
        <f t="shared" si="18"/>
        <v>9.692171808848725</v>
      </c>
      <c r="AN31" s="28">
        <f t="shared" si="18"/>
        <v>4.2202723532722795</v>
      </c>
      <c r="AO31" s="28">
        <f t="shared" si="18"/>
        <v>23.708855257438653</v>
      </c>
      <c r="AP31" s="28">
        <f t="shared" si="18"/>
        <v>2.9481206821455976</v>
      </c>
      <c r="AQ31" s="28">
        <f t="shared" si="18"/>
        <v>18.771092255131805</v>
      </c>
      <c r="AR31" s="28">
        <f t="shared" si="18"/>
        <v>0</v>
      </c>
      <c r="AS31" s="28">
        <f t="shared" si="18"/>
        <v>19.916295792045194</v>
      </c>
      <c r="AT31" s="29">
        <f t="shared" si="18"/>
        <v>0</v>
      </c>
    </row>
    <row r="32" spans="1:46" ht="12.75">
      <c r="A32" s="27" t="s">
        <v>137</v>
      </c>
      <c r="B32" s="28">
        <v>11</v>
      </c>
      <c r="C32" s="28">
        <v>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10</v>
      </c>
      <c r="W32" s="28">
        <v>0</v>
      </c>
      <c r="X32" s="28">
        <v>0</v>
      </c>
      <c r="Y32" s="28">
        <v>30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25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9">
        <v>0</v>
      </c>
    </row>
    <row r="33" spans="1:46" ht="12.75">
      <c r="A33" s="27" t="s">
        <v>138</v>
      </c>
      <c r="B33" s="28">
        <v>49</v>
      </c>
      <c r="C33" s="28">
        <v>24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21</v>
      </c>
      <c r="V33" s="28">
        <v>15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25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16</v>
      </c>
      <c r="AP33" s="28">
        <v>0</v>
      </c>
      <c r="AQ33" s="28">
        <v>0</v>
      </c>
      <c r="AR33" s="28">
        <v>0</v>
      </c>
      <c r="AS33" s="28">
        <v>0</v>
      </c>
      <c r="AT33" s="29">
        <v>0</v>
      </c>
    </row>
    <row r="34" spans="1:46" ht="25.5">
      <c r="A34" s="12" t="s">
        <v>139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1"/>
    </row>
    <row r="35" spans="1:46" ht="12.75">
      <c r="A35" s="15" t="s">
        <v>140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3"/>
    </row>
    <row r="36" spans="1:46" ht="12.75">
      <c r="A36" s="24" t="s">
        <v>141</v>
      </c>
      <c r="B36" s="30">
        <v>749097271</v>
      </c>
      <c r="C36" s="30">
        <v>1079076000</v>
      </c>
      <c r="D36" s="30">
        <v>48355500</v>
      </c>
      <c r="E36" s="30">
        <v>31932250</v>
      </c>
      <c r="F36" s="30">
        <v>22356980</v>
      </c>
      <c r="G36" s="30">
        <v>124736110</v>
      </c>
      <c r="H36" s="30">
        <v>37544200</v>
      </c>
      <c r="I36" s="30">
        <v>42186059</v>
      </c>
      <c r="J36" s="30">
        <v>61521874</v>
      </c>
      <c r="K36" s="30">
        <v>35006900</v>
      </c>
      <c r="L36" s="30">
        <v>17911850</v>
      </c>
      <c r="M36" s="30">
        <v>16110000</v>
      </c>
      <c r="N36" s="30">
        <v>61326374</v>
      </c>
      <c r="O36" s="30">
        <v>78412929</v>
      </c>
      <c r="P36" s="30">
        <v>15786733</v>
      </c>
      <c r="Q36" s="30">
        <v>92892050</v>
      </c>
      <c r="R36" s="30">
        <v>40132774</v>
      </c>
      <c r="S36" s="30">
        <v>45149250</v>
      </c>
      <c r="T36" s="30">
        <v>11142550</v>
      </c>
      <c r="U36" s="30">
        <v>511841061</v>
      </c>
      <c r="V36" s="30">
        <v>25728000</v>
      </c>
      <c r="W36" s="30">
        <v>20034050</v>
      </c>
      <c r="X36" s="30">
        <v>11278000</v>
      </c>
      <c r="Y36" s="30">
        <v>105151382</v>
      </c>
      <c r="Z36" s="30">
        <v>42925711</v>
      </c>
      <c r="AA36" s="30">
        <v>23950450</v>
      </c>
      <c r="AB36" s="30">
        <v>67491548</v>
      </c>
      <c r="AC36" s="30">
        <v>20283596</v>
      </c>
      <c r="AD36" s="30">
        <v>544479000</v>
      </c>
      <c r="AE36" s="30">
        <v>40568350</v>
      </c>
      <c r="AF36" s="30">
        <v>45153750</v>
      </c>
      <c r="AG36" s="30">
        <v>22307379</v>
      </c>
      <c r="AH36" s="30">
        <v>15221000</v>
      </c>
      <c r="AI36" s="30">
        <v>172464500</v>
      </c>
      <c r="AJ36" s="30">
        <v>79468000</v>
      </c>
      <c r="AK36" s="30">
        <v>1545217</v>
      </c>
      <c r="AL36" s="30">
        <v>53710000</v>
      </c>
      <c r="AM36" s="30">
        <v>42217413</v>
      </c>
      <c r="AN36" s="30">
        <v>87757205</v>
      </c>
      <c r="AO36" s="30">
        <v>767585491</v>
      </c>
      <c r="AP36" s="30">
        <v>179969283</v>
      </c>
      <c r="AQ36" s="30">
        <v>97474748</v>
      </c>
      <c r="AR36" s="30">
        <v>88875143</v>
      </c>
      <c r="AS36" s="30">
        <v>28963550</v>
      </c>
      <c r="AT36" s="31">
        <v>557306879</v>
      </c>
    </row>
    <row r="37" spans="1:46" ht="12.75">
      <c r="A37" s="27" t="s">
        <v>142</v>
      </c>
      <c r="B37" s="32">
        <v>120079023</v>
      </c>
      <c r="C37" s="32">
        <v>304144000</v>
      </c>
      <c r="D37" s="32">
        <v>0</v>
      </c>
      <c r="E37" s="32">
        <v>3156500</v>
      </c>
      <c r="F37" s="32">
        <v>255000</v>
      </c>
      <c r="G37" s="32">
        <v>23923500</v>
      </c>
      <c r="H37" s="32">
        <v>5000000</v>
      </c>
      <c r="I37" s="32">
        <v>2410009</v>
      </c>
      <c r="J37" s="32">
        <v>765044</v>
      </c>
      <c r="K37" s="32">
        <v>0</v>
      </c>
      <c r="L37" s="32">
        <v>0</v>
      </c>
      <c r="M37" s="32">
        <v>16110000</v>
      </c>
      <c r="N37" s="32">
        <v>0</v>
      </c>
      <c r="O37" s="32">
        <v>0</v>
      </c>
      <c r="P37" s="32">
        <v>4660733</v>
      </c>
      <c r="Q37" s="32">
        <v>66521000</v>
      </c>
      <c r="R37" s="32">
        <v>0</v>
      </c>
      <c r="S37" s="32">
        <v>20150000</v>
      </c>
      <c r="T37" s="32">
        <v>0</v>
      </c>
      <c r="U37" s="32">
        <v>52280623</v>
      </c>
      <c r="V37" s="32">
        <v>0</v>
      </c>
      <c r="W37" s="32">
        <v>0</v>
      </c>
      <c r="X37" s="32">
        <v>1287000</v>
      </c>
      <c r="Y37" s="32">
        <v>40839921</v>
      </c>
      <c r="Z37" s="32">
        <v>0</v>
      </c>
      <c r="AA37" s="32">
        <v>1805000</v>
      </c>
      <c r="AB37" s="32">
        <v>0</v>
      </c>
      <c r="AC37" s="32">
        <v>620000</v>
      </c>
      <c r="AD37" s="32">
        <v>0</v>
      </c>
      <c r="AE37" s="32">
        <v>10041000</v>
      </c>
      <c r="AF37" s="32">
        <v>18530000</v>
      </c>
      <c r="AG37" s="32">
        <v>2195800</v>
      </c>
      <c r="AH37" s="32">
        <v>1065000</v>
      </c>
      <c r="AI37" s="32">
        <v>735500</v>
      </c>
      <c r="AJ37" s="32">
        <v>9100000</v>
      </c>
      <c r="AK37" s="32">
        <v>0</v>
      </c>
      <c r="AL37" s="32">
        <v>0</v>
      </c>
      <c r="AM37" s="32">
        <v>72468</v>
      </c>
      <c r="AN37" s="32">
        <v>8618205</v>
      </c>
      <c r="AO37" s="32">
        <v>0</v>
      </c>
      <c r="AP37" s="32">
        <v>54653283</v>
      </c>
      <c r="AQ37" s="32">
        <v>26350</v>
      </c>
      <c r="AR37" s="32">
        <v>0</v>
      </c>
      <c r="AS37" s="32">
        <v>0</v>
      </c>
      <c r="AT37" s="33">
        <v>0</v>
      </c>
    </row>
    <row r="38" spans="1:46" ht="12.75">
      <c r="A38" s="27" t="s">
        <v>143</v>
      </c>
      <c r="B38" s="32">
        <v>629018248</v>
      </c>
      <c r="C38" s="32">
        <v>774932000</v>
      </c>
      <c r="D38" s="32">
        <v>48355500</v>
      </c>
      <c r="E38" s="32">
        <v>28775750</v>
      </c>
      <c r="F38" s="32">
        <v>16101980</v>
      </c>
      <c r="G38" s="32">
        <v>57812610</v>
      </c>
      <c r="H38" s="32">
        <v>32544200</v>
      </c>
      <c r="I38" s="32">
        <v>39476050</v>
      </c>
      <c r="J38" s="32">
        <v>59111953</v>
      </c>
      <c r="K38" s="32">
        <v>35006900</v>
      </c>
      <c r="L38" s="32">
        <v>17911850</v>
      </c>
      <c r="M38" s="32">
        <v>0</v>
      </c>
      <c r="N38" s="32">
        <v>61326374</v>
      </c>
      <c r="O38" s="32">
        <v>78412929</v>
      </c>
      <c r="P38" s="32">
        <v>11126000</v>
      </c>
      <c r="Q38" s="32">
        <v>26371050</v>
      </c>
      <c r="R38" s="32">
        <v>40132774</v>
      </c>
      <c r="S38" s="32">
        <v>24999250</v>
      </c>
      <c r="T38" s="32">
        <v>11142550</v>
      </c>
      <c r="U38" s="32">
        <v>459560438</v>
      </c>
      <c r="V38" s="32">
        <v>25728000</v>
      </c>
      <c r="W38" s="32">
        <v>20034050</v>
      </c>
      <c r="X38" s="32">
        <v>9991000</v>
      </c>
      <c r="Y38" s="32">
        <v>37740527</v>
      </c>
      <c r="Z38" s="32">
        <v>42925711</v>
      </c>
      <c r="AA38" s="32">
        <v>22145450</v>
      </c>
      <c r="AB38" s="32">
        <v>67491548</v>
      </c>
      <c r="AC38" s="32">
        <v>19663596</v>
      </c>
      <c r="AD38" s="32">
        <v>544479000</v>
      </c>
      <c r="AE38" s="32">
        <v>30527350</v>
      </c>
      <c r="AF38" s="32">
        <v>26623750</v>
      </c>
      <c r="AG38" s="32">
        <v>17031579</v>
      </c>
      <c r="AH38" s="32">
        <v>14156000</v>
      </c>
      <c r="AI38" s="32">
        <v>171729000</v>
      </c>
      <c r="AJ38" s="32">
        <v>67368000</v>
      </c>
      <c r="AK38" s="32">
        <v>1545217</v>
      </c>
      <c r="AL38" s="32">
        <v>53710000</v>
      </c>
      <c r="AM38" s="32">
        <v>42144945</v>
      </c>
      <c r="AN38" s="32">
        <v>79139000</v>
      </c>
      <c r="AO38" s="32">
        <v>767585491</v>
      </c>
      <c r="AP38" s="32">
        <v>82816000</v>
      </c>
      <c r="AQ38" s="32">
        <v>97448398</v>
      </c>
      <c r="AR38" s="32">
        <v>88875143</v>
      </c>
      <c r="AS38" s="32">
        <v>28963550</v>
      </c>
      <c r="AT38" s="33">
        <v>557306879</v>
      </c>
    </row>
    <row r="39" spans="1:46" ht="25.5">
      <c r="A39" s="27" t="s">
        <v>144</v>
      </c>
      <c r="B39" s="28">
        <f>IF((B37+B44)=0,0,B37*100/(B37+B44))</f>
        <v>100</v>
      </c>
      <c r="C39" s="28">
        <f aca="true" t="shared" si="19" ref="C39:AT39">IF((C37+C44)=0,0,C37*100/(C37+C44))</f>
        <v>100</v>
      </c>
      <c r="D39" s="28">
        <f t="shared" si="19"/>
        <v>0</v>
      </c>
      <c r="E39" s="28">
        <f t="shared" si="19"/>
        <v>100</v>
      </c>
      <c r="F39" s="28">
        <f t="shared" si="19"/>
        <v>4.07673860911271</v>
      </c>
      <c r="G39" s="28">
        <f t="shared" si="19"/>
        <v>35.74753263054084</v>
      </c>
      <c r="H39" s="28">
        <f t="shared" si="19"/>
        <v>100</v>
      </c>
      <c r="I39" s="28">
        <f t="shared" si="19"/>
        <v>88.92992606297618</v>
      </c>
      <c r="J39" s="28">
        <f t="shared" si="19"/>
        <v>31.745604938917086</v>
      </c>
      <c r="K39" s="28">
        <f t="shared" si="19"/>
        <v>0</v>
      </c>
      <c r="L39" s="28">
        <f t="shared" si="19"/>
        <v>0</v>
      </c>
      <c r="M39" s="28">
        <f t="shared" si="19"/>
        <v>100</v>
      </c>
      <c r="N39" s="28">
        <f t="shared" si="19"/>
        <v>0</v>
      </c>
      <c r="O39" s="28">
        <f t="shared" si="19"/>
        <v>0</v>
      </c>
      <c r="P39" s="28">
        <f t="shared" si="19"/>
        <v>100</v>
      </c>
      <c r="Q39" s="28">
        <f t="shared" si="19"/>
        <v>100</v>
      </c>
      <c r="R39" s="28">
        <f t="shared" si="19"/>
        <v>0</v>
      </c>
      <c r="S39" s="28">
        <f t="shared" si="19"/>
        <v>100</v>
      </c>
      <c r="T39" s="28">
        <f t="shared" si="19"/>
        <v>0</v>
      </c>
      <c r="U39" s="28">
        <f t="shared" si="19"/>
        <v>100</v>
      </c>
      <c r="V39" s="28">
        <f t="shared" si="19"/>
        <v>0</v>
      </c>
      <c r="W39" s="28">
        <f t="shared" si="19"/>
        <v>0</v>
      </c>
      <c r="X39" s="28">
        <f t="shared" si="19"/>
        <v>100</v>
      </c>
      <c r="Y39" s="28">
        <f t="shared" si="19"/>
        <v>60.58359740430529</v>
      </c>
      <c r="Z39" s="28">
        <f t="shared" si="19"/>
        <v>0</v>
      </c>
      <c r="AA39" s="28">
        <f t="shared" si="19"/>
        <v>100</v>
      </c>
      <c r="AB39" s="28">
        <f t="shared" si="19"/>
        <v>0</v>
      </c>
      <c r="AC39" s="28">
        <f t="shared" si="19"/>
        <v>100</v>
      </c>
      <c r="AD39" s="28">
        <f t="shared" si="19"/>
        <v>0</v>
      </c>
      <c r="AE39" s="28">
        <f t="shared" si="19"/>
        <v>100</v>
      </c>
      <c r="AF39" s="28">
        <f t="shared" si="19"/>
        <v>100</v>
      </c>
      <c r="AG39" s="28">
        <f t="shared" si="19"/>
        <v>41.62022821183517</v>
      </c>
      <c r="AH39" s="28">
        <f t="shared" si="19"/>
        <v>100</v>
      </c>
      <c r="AI39" s="28">
        <f t="shared" si="19"/>
        <v>100</v>
      </c>
      <c r="AJ39" s="28">
        <f t="shared" si="19"/>
        <v>75.20661157024793</v>
      </c>
      <c r="AK39" s="28">
        <f t="shared" si="19"/>
        <v>0</v>
      </c>
      <c r="AL39" s="28">
        <f t="shared" si="19"/>
        <v>0</v>
      </c>
      <c r="AM39" s="28">
        <f t="shared" si="19"/>
        <v>100</v>
      </c>
      <c r="AN39" s="28">
        <f t="shared" si="19"/>
        <v>100</v>
      </c>
      <c r="AO39" s="28">
        <f t="shared" si="19"/>
        <v>0</v>
      </c>
      <c r="AP39" s="28">
        <f t="shared" si="19"/>
        <v>56.2546949648629</v>
      </c>
      <c r="AQ39" s="28">
        <f t="shared" si="19"/>
        <v>100</v>
      </c>
      <c r="AR39" s="28">
        <f t="shared" si="19"/>
        <v>0</v>
      </c>
      <c r="AS39" s="28">
        <f t="shared" si="19"/>
        <v>0</v>
      </c>
      <c r="AT39" s="29">
        <f t="shared" si="19"/>
        <v>0</v>
      </c>
    </row>
    <row r="40" spans="1:46" ht="12.75">
      <c r="A40" s="27" t="s">
        <v>145</v>
      </c>
      <c r="B40" s="28">
        <f>IF((B37+B44)=0,0,B44*100/(B37+B44))</f>
        <v>0</v>
      </c>
      <c r="C40" s="28">
        <f aca="true" t="shared" si="20" ref="C40:AT40">IF((C37+C44)=0,0,C44*100/(C37+C44))</f>
        <v>0</v>
      </c>
      <c r="D40" s="28">
        <f t="shared" si="20"/>
        <v>0</v>
      </c>
      <c r="E40" s="28">
        <f t="shared" si="20"/>
        <v>0</v>
      </c>
      <c r="F40" s="28">
        <f t="shared" si="20"/>
        <v>95.92326139088729</v>
      </c>
      <c r="G40" s="28">
        <f t="shared" si="20"/>
        <v>64.25246736945915</v>
      </c>
      <c r="H40" s="28">
        <f t="shared" si="20"/>
        <v>0</v>
      </c>
      <c r="I40" s="28">
        <f t="shared" si="20"/>
        <v>11.070073937023825</v>
      </c>
      <c r="J40" s="28">
        <f t="shared" si="20"/>
        <v>68.25439506108292</v>
      </c>
      <c r="K40" s="28">
        <f t="shared" si="20"/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8">
        <f t="shared" si="20"/>
        <v>0</v>
      </c>
      <c r="Q40" s="28">
        <f t="shared" si="20"/>
        <v>0</v>
      </c>
      <c r="R40" s="28">
        <f t="shared" si="20"/>
        <v>0</v>
      </c>
      <c r="S40" s="28">
        <f t="shared" si="20"/>
        <v>0</v>
      </c>
      <c r="T40" s="28">
        <f t="shared" si="20"/>
        <v>0</v>
      </c>
      <c r="U40" s="28">
        <f t="shared" si="20"/>
        <v>0</v>
      </c>
      <c r="V40" s="28">
        <f t="shared" si="20"/>
        <v>0</v>
      </c>
      <c r="W40" s="28">
        <f t="shared" si="20"/>
        <v>0</v>
      </c>
      <c r="X40" s="28">
        <f t="shared" si="20"/>
        <v>0</v>
      </c>
      <c r="Y40" s="28">
        <f t="shared" si="20"/>
        <v>39.41640259569471</v>
      </c>
      <c r="Z40" s="28">
        <f t="shared" si="20"/>
        <v>0</v>
      </c>
      <c r="AA40" s="28">
        <f t="shared" si="20"/>
        <v>0</v>
      </c>
      <c r="AB40" s="28">
        <f t="shared" si="20"/>
        <v>0</v>
      </c>
      <c r="AC40" s="28">
        <f t="shared" si="20"/>
        <v>0</v>
      </c>
      <c r="AD40" s="28">
        <f t="shared" si="20"/>
        <v>0</v>
      </c>
      <c r="AE40" s="28">
        <f t="shared" si="20"/>
        <v>0</v>
      </c>
      <c r="AF40" s="28">
        <f t="shared" si="20"/>
        <v>0</v>
      </c>
      <c r="AG40" s="28">
        <f t="shared" si="20"/>
        <v>58.37977178816483</v>
      </c>
      <c r="AH40" s="28">
        <f t="shared" si="20"/>
        <v>0</v>
      </c>
      <c r="AI40" s="28">
        <f t="shared" si="20"/>
        <v>0</v>
      </c>
      <c r="AJ40" s="28">
        <f t="shared" si="20"/>
        <v>24.793388429752067</v>
      </c>
      <c r="AK40" s="28">
        <f t="shared" si="20"/>
        <v>0</v>
      </c>
      <c r="AL40" s="28">
        <f t="shared" si="20"/>
        <v>0</v>
      </c>
      <c r="AM40" s="28">
        <f t="shared" si="20"/>
        <v>0</v>
      </c>
      <c r="AN40" s="28">
        <f t="shared" si="20"/>
        <v>0</v>
      </c>
      <c r="AO40" s="28">
        <f t="shared" si="20"/>
        <v>0</v>
      </c>
      <c r="AP40" s="28">
        <f t="shared" si="20"/>
        <v>43.7453050351371</v>
      </c>
      <c r="AQ40" s="28">
        <f t="shared" si="20"/>
        <v>0</v>
      </c>
      <c r="AR40" s="28">
        <f t="shared" si="20"/>
        <v>0</v>
      </c>
      <c r="AS40" s="28">
        <f t="shared" si="20"/>
        <v>0</v>
      </c>
      <c r="AT40" s="29">
        <f t="shared" si="20"/>
        <v>0</v>
      </c>
    </row>
    <row r="41" spans="1:46" ht="12.75">
      <c r="A41" s="27" t="s">
        <v>146</v>
      </c>
      <c r="B41" s="28">
        <f>IF((B37+B44+B38)=0,0,B38*100/(B37+B44+B38))</f>
        <v>83.97016947616139</v>
      </c>
      <c r="C41" s="28">
        <f aca="true" t="shared" si="21" ref="C41:AT41">IF((C37+C44+C38)=0,0,C38*100/(C37+C44+C38))</f>
        <v>71.81440417542416</v>
      </c>
      <c r="D41" s="28">
        <f t="shared" si="21"/>
        <v>100</v>
      </c>
      <c r="E41" s="28">
        <f t="shared" si="21"/>
        <v>90.1150091208731</v>
      </c>
      <c r="F41" s="28">
        <f t="shared" si="21"/>
        <v>72.02216041701517</v>
      </c>
      <c r="G41" s="28">
        <f t="shared" si="21"/>
        <v>46.347934050532764</v>
      </c>
      <c r="H41" s="28">
        <f t="shared" si="21"/>
        <v>86.68236372062795</v>
      </c>
      <c r="I41" s="28">
        <f t="shared" si="21"/>
        <v>93.57605554005411</v>
      </c>
      <c r="J41" s="28">
        <f t="shared" si="21"/>
        <v>96.0828225096004</v>
      </c>
      <c r="K41" s="28">
        <f t="shared" si="21"/>
        <v>100</v>
      </c>
      <c r="L41" s="28">
        <f t="shared" si="21"/>
        <v>100</v>
      </c>
      <c r="M41" s="28">
        <f t="shared" si="21"/>
        <v>0</v>
      </c>
      <c r="N41" s="28">
        <f t="shared" si="21"/>
        <v>100</v>
      </c>
      <c r="O41" s="28">
        <f t="shared" si="21"/>
        <v>100</v>
      </c>
      <c r="P41" s="28">
        <f t="shared" si="21"/>
        <v>70.47689981201303</v>
      </c>
      <c r="Q41" s="28">
        <f t="shared" si="21"/>
        <v>28.388920257438606</v>
      </c>
      <c r="R41" s="28">
        <f t="shared" si="21"/>
        <v>100</v>
      </c>
      <c r="S41" s="28">
        <f t="shared" si="21"/>
        <v>55.37024424547473</v>
      </c>
      <c r="T41" s="28">
        <f t="shared" si="21"/>
        <v>100</v>
      </c>
      <c r="U41" s="28">
        <f t="shared" si="21"/>
        <v>89.78577004004765</v>
      </c>
      <c r="V41" s="28">
        <f t="shared" si="21"/>
        <v>100</v>
      </c>
      <c r="W41" s="28">
        <f t="shared" si="21"/>
        <v>100</v>
      </c>
      <c r="X41" s="28">
        <f t="shared" si="21"/>
        <v>88.58840219897145</v>
      </c>
      <c r="Y41" s="28">
        <f t="shared" si="21"/>
        <v>35.89161291289543</v>
      </c>
      <c r="Z41" s="28">
        <f t="shared" si="21"/>
        <v>100</v>
      </c>
      <c r="AA41" s="28">
        <f t="shared" si="21"/>
        <v>92.46360715560668</v>
      </c>
      <c r="AB41" s="28">
        <f t="shared" si="21"/>
        <v>100</v>
      </c>
      <c r="AC41" s="28">
        <f t="shared" si="21"/>
        <v>96.94334278793563</v>
      </c>
      <c r="AD41" s="28">
        <f t="shared" si="21"/>
        <v>100</v>
      </c>
      <c r="AE41" s="28">
        <f t="shared" si="21"/>
        <v>75.24917823870086</v>
      </c>
      <c r="AF41" s="28">
        <f t="shared" si="21"/>
        <v>58.96243390637544</v>
      </c>
      <c r="AG41" s="28">
        <f t="shared" si="21"/>
        <v>76.34952990219067</v>
      </c>
      <c r="AH41" s="28">
        <f t="shared" si="21"/>
        <v>93.00308783916957</v>
      </c>
      <c r="AI41" s="28">
        <f t="shared" si="21"/>
        <v>99.57353542323203</v>
      </c>
      <c r="AJ41" s="28">
        <f t="shared" si="21"/>
        <v>84.77374540695627</v>
      </c>
      <c r="AK41" s="28">
        <f t="shared" si="21"/>
        <v>100</v>
      </c>
      <c r="AL41" s="28">
        <f t="shared" si="21"/>
        <v>100</v>
      </c>
      <c r="AM41" s="28">
        <f t="shared" si="21"/>
        <v>99.8283457112827</v>
      </c>
      <c r="AN41" s="28">
        <f t="shared" si="21"/>
        <v>90.1794901056842</v>
      </c>
      <c r="AO41" s="28">
        <f t="shared" si="21"/>
        <v>100</v>
      </c>
      <c r="AP41" s="28">
        <f t="shared" si="21"/>
        <v>46.01674164585075</v>
      </c>
      <c r="AQ41" s="28">
        <f t="shared" si="21"/>
        <v>99.97296735765862</v>
      </c>
      <c r="AR41" s="28">
        <f t="shared" si="21"/>
        <v>100</v>
      </c>
      <c r="AS41" s="28">
        <f t="shared" si="21"/>
        <v>100</v>
      </c>
      <c r="AT41" s="29">
        <f t="shared" si="21"/>
        <v>100</v>
      </c>
    </row>
    <row r="42" spans="1:46" ht="12.75">
      <c r="A42" s="15" t="s">
        <v>147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3"/>
    </row>
    <row r="43" spans="1:46" ht="12.75">
      <c r="A43" s="24" t="s">
        <v>148</v>
      </c>
      <c r="B43" s="30">
        <v>607208000</v>
      </c>
      <c r="C43" s="30">
        <v>1629013009</v>
      </c>
      <c r="D43" s="30">
        <v>0</v>
      </c>
      <c r="E43" s="30">
        <v>2750000</v>
      </c>
      <c r="F43" s="30">
        <v>1057000</v>
      </c>
      <c r="G43" s="30">
        <v>356377</v>
      </c>
      <c r="H43" s="30">
        <v>23829000</v>
      </c>
      <c r="I43" s="30">
        <v>8887460</v>
      </c>
      <c r="J43" s="30">
        <v>1859000</v>
      </c>
      <c r="K43" s="30">
        <v>0</v>
      </c>
      <c r="L43" s="30">
        <v>0</v>
      </c>
      <c r="M43" s="30">
        <v>0</v>
      </c>
      <c r="N43" s="30">
        <v>0</v>
      </c>
      <c r="O43" s="30">
        <v>3364913</v>
      </c>
      <c r="P43" s="30">
        <v>2900000</v>
      </c>
      <c r="Q43" s="30">
        <v>600000</v>
      </c>
      <c r="R43" s="30">
        <v>0</v>
      </c>
      <c r="S43" s="30">
        <v>0</v>
      </c>
      <c r="T43" s="30">
        <v>0</v>
      </c>
      <c r="U43" s="30">
        <v>236804</v>
      </c>
      <c r="V43" s="30">
        <v>1586054</v>
      </c>
      <c r="W43" s="30">
        <v>7294180</v>
      </c>
      <c r="X43" s="30">
        <v>61000</v>
      </c>
      <c r="Y43" s="30">
        <v>29274934</v>
      </c>
      <c r="Z43" s="30">
        <v>0</v>
      </c>
      <c r="AA43" s="30">
        <v>0</v>
      </c>
      <c r="AB43" s="30">
        <v>203188</v>
      </c>
      <c r="AC43" s="30">
        <v>0</v>
      </c>
      <c r="AD43" s="30">
        <v>0</v>
      </c>
      <c r="AE43" s="30">
        <v>138804</v>
      </c>
      <c r="AF43" s="30">
        <v>13194211</v>
      </c>
      <c r="AG43" s="30">
        <v>9825657</v>
      </c>
      <c r="AH43" s="30">
        <v>2222956</v>
      </c>
      <c r="AI43" s="30">
        <v>6475313</v>
      </c>
      <c r="AJ43" s="30">
        <v>0</v>
      </c>
      <c r="AK43" s="30">
        <v>0</v>
      </c>
      <c r="AL43" s="30">
        <v>0</v>
      </c>
      <c r="AM43" s="30">
        <v>0</v>
      </c>
      <c r="AN43" s="30">
        <v>55445000</v>
      </c>
      <c r="AO43" s="30">
        <v>70000</v>
      </c>
      <c r="AP43" s="30">
        <v>19369</v>
      </c>
      <c r="AQ43" s="30">
        <v>5736448</v>
      </c>
      <c r="AR43" s="30">
        <v>0</v>
      </c>
      <c r="AS43" s="30">
        <v>0</v>
      </c>
      <c r="AT43" s="31">
        <v>0</v>
      </c>
    </row>
    <row r="44" spans="1:46" ht="12.75">
      <c r="A44" s="27" t="s">
        <v>149</v>
      </c>
      <c r="B44" s="32">
        <v>0</v>
      </c>
      <c r="C44" s="32">
        <v>0</v>
      </c>
      <c r="D44" s="32">
        <v>0</v>
      </c>
      <c r="E44" s="32">
        <v>0</v>
      </c>
      <c r="F44" s="32">
        <v>6000000</v>
      </c>
      <c r="G44" s="32">
        <v>43000000</v>
      </c>
      <c r="H44" s="32">
        <v>0</v>
      </c>
      <c r="I44" s="32">
        <v>300000</v>
      </c>
      <c r="J44" s="32">
        <v>1644877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26570934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3080000</v>
      </c>
      <c r="AH44" s="32">
        <v>0</v>
      </c>
      <c r="AI44" s="32">
        <v>0</v>
      </c>
      <c r="AJ44" s="32">
        <v>3000000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42500000</v>
      </c>
      <c r="AQ44" s="32">
        <v>0</v>
      </c>
      <c r="AR44" s="32">
        <v>0</v>
      </c>
      <c r="AS44" s="32">
        <v>0</v>
      </c>
      <c r="AT44" s="33">
        <v>0</v>
      </c>
    </row>
    <row r="45" spans="1:46" ht="12.75">
      <c r="A45" s="27" t="s">
        <v>150</v>
      </c>
      <c r="B45" s="32">
        <v>130645243</v>
      </c>
      <c r="C45" s="32">
        <v>300760770</v>
      </c>
      <c r="D45" s="32">
        <v>0</v>
      </c>
      <c r="E45" s="32">
        <v>1028000</v>
      </c>
      <c r="F45" s="32">
        <v>1274000</v>
      </c>
      <c r="G45" s="32">
        <v>1013716</v>
      </c>
      <c r="H45" s="32">
        <v>4619780</v>
      </c>
      <c r="I45" s="32">
        <v>2914383</v>
      </c>
      <c r="J45" s="32">
        <v>0</v>
      </c>
      <c r="K45" s="32">
        <v>28088291</v>
      </c>
      <c r="L45" s="32">
        <v>160484</v>
      </c>
      <c r="M45" s="32">
        <v>0</v>
      </c>
      <c r="N45" s="32">
        <v>0</v>
      </c>
      <c r="O45" s="32">
        <v>4371705</v>
      </c>
      <c r="P45" s="32">
        <v>741090</v>
      </c>
      <c r="Q45" s="32">
        <v>126030</v>
      </c>
      <c r="R45" s="32">
        <v>0</v>
      </c>
      <c r="S45" s="32">
        <v>0</v>
      </c>
      <c r="T45" s="32">
        <v>0</v>
      </c>
      <c r="U45" s="32">
        <v>32290</v>
      </c>
      <c r="V45" s="32">
        <v>529500</v>
      </c>
      <c r="W45" s="32">
        <v>160000</v>
      </c>
      <c r="X45" s="32">
        <v>6360</v>
      </c>
      <c r="Y45" s="32">
        <v>8993756</v>
      </c>
      <c r="Z45" s="32">
        <v>0</v>
      </c>
      <c r="AA45" s="32">
        <v>133397</v>
      </c>
      <c r="AB45" s="32">
        <v>0</v>
      </c>
      <c r="AC45" s="32">
        <v>2173272</v>
      </c>
      <c r="AD45" s="32">
        <v>0</v>
      </c>
      <c r="AE45" s="32">
        <v>243849</v>
      </c>
      <c r="AF45" s="32">
        <v>3524981</v>
      </c>
      <c r="AG45" s="32">
        <v>1630525</v>
      </c>
      <c r="AH45" s="32">
        <v>1625259</v>
      </c>
      <c r="AI45" s="32">
        <v>1147763</v>
      </c>
      <c r="AJ45" s="32">
        <v>509095</v>
      </c>
      <c r="AK45" s="32">
        <v>1200000</v>
      </c>
      <c r="AL45" s="32">
        <v>100000</v>
      </c>
      <c r="AM45" s="32">
        <v>0</v>
      </c>
      <c r="AN45" s="32">
        <v>11484690</v>
      </c>
      <c r="AO45" s="32">
        <v>0</v>
      </c>
      <c r="AP45" s="32">
        <v>3000000</v>
      </c>
      <c r="AQ45" s="32">
        <v>0</v>
      </c>
      <c r="AR45" s="32">
        <v>0</v>
      </c>
      <c r="AS45" s="32">
        <v>50000</v>
      </c>
      <c r="AT45" s="33">
        <v>3850000</v>
      </c>
    </row>
    <row r="46" spans="1:46" ht="25.5">
      <c r="A46" s="27" t="s">
        <v>151</v>
      </c>
      <c r="B46" s="28">
        <f>IF(B43=0,0,B45*100/B43)</f>
        <v>21.51573151210129</v>
      </c>
      <c r="C46" s="28">
        <f aca="true" t="shared" si="22" ref="C46:AT46">IF(C43=0,0,C45*100/C43)</f>
        <v>18.462760477562277</v>
      </c>
      <c r="D46" s="28">
        <f t="shared" si="22"/>
        <v>0</v>
      </c>
      <c r="E46" s="28">
        <f t="shared" si="22"/>
        <v>37.38181818181818</v>
      </c>
      <c r="F46" s="28">
        <f t="shared" si="22"/>
        <v>120.52980132450331</v>
      </c>
      <c r="G46" s="28">
        <f t="shared" si="22"/>
        <v>284.4504555568962</v>
      </c>
      <c r="H46" s="28">
        <f t="shared" si="22"/>
        <v>19.38721725628436</v>
      </c>
      <c r="I46" s="28">
        <f t="shared" si="22"/>
        <v>32.79208007687236</v>
      </c>
      <c r="J46" s="28">
        <f t="shared" si="22"/>
        <v>0</v>
      </c>
      <c r="K46" s="28">
        <f t="shared" si="22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129.92029808794462</v>
      </c>
      <c r="P46" s="28">
        <f t="shared" si="22"/>
        <v>25.554827586206898</v>
      </c>
      <c r="Q46" s="28">
        <f t="shared" si="22"/>
        <v>21.005</v>
      </c>
      <c r="R46" s="28">
        <f t="shared" si="22"/>
        <v>0</v>
      </c>
      <c r="S46" s="28">
        <f t="shared" si="22"/>
        <v>0</v>
      </c>
      <c r="T46" s="28">
        <f t="shared" si="22"/>
        <v>0</v>
      </c>
      <c r="U46" s="28">
        <f t="shared" si="22"/>
        <v>13.635749396125066</v>
      </c>
      <c r="V46" s="28">
        <f t="shared" si="22"/>
        <v>33.38473973773907</v>
      </c>
      <c r="W46" s="28">
        <f t="shared" si="22"/>
        <v>2.1935296359563377</v>
      </c>
      <c r="X46" s="28">
        <f t="shared" si="22"/>
        <v>10.426229508196721</v>
      </c>
      <c r="Y46" s="28">
        <f t="shared" si="22"/>
        <v>30.721695222267623</v>
      </c>
      <c r="Z46" s="28">
        <f t="shared" si="22"/>
        <v>0</v>
      </c>
      <c r="AA46" s="28">
        <f t="shared" si="22"/>
        <v>0</v>
      </c>
      <c r="AB46" s="28">
        <f t="shared" si="22"/>
        <v>0</v>
      </c>
      <c r="AC46" s="28">
        <f t="shared" si="22"/>
        <v>0</v>
      </c>
      <c r="AD46" s="28">
        <f t="shared" si="22"/>
        <v>0</v>
      </c>
      <c r="AE46" s="28">
        <f t="shared" si="22"/>
        <v>175.67865479380998</v>
      </c>
      <c r="AF46" s="28">
        <f t="shared" si="22"/>
        <v>26.716118152119897</v>
      </c>
      <c r="AG46" s="28">
        <f t="shared" si="22"/>
        <v>16.59456461791817</v>
      </c>
      <c r="AH46" s="28">
        <f t="shared" si="22"/>
        <v>73.11251324812547</v>
      </c>
      <c r="AI46" s="28">
        <f t="shared" si="22"/>
        <v>17.72521266539548</v>
      </c>
      <c r="AJ46" s="28">
        <f t="shared" si="22"/>
        <v>0</v>
      </c>
      <c r="AK46" s="28">
        <f t="shared" si="22"/>
        <v>0</v>
      </c>
      <c r="AL46" s="28">
        <f t="shared" si="22"/>
        <v>0</v>
      </c>
      <c r="AM46" s="28">
        <f t="shared" si="22"/>
        <v>0</v>
      </c>
      <c r="AN46" s="28">
        <f t="shared" si="22"/>
        <v>20.71366218775363</v>
      </c>
      <c r="AO46" s="28">
        <f t="shared" si="22"/>
        <v>0</v>
      </c>
      <c r="AP46" s="28">
        <f t="shared" si="22"/>
        <v>15488.66745830967</v>
      </c>
      <c r="AQ46" s="28">
        <f t="shared" si="22"/>
        <v>0</v>
      </c>
      <c r="AR46" s="28">
        <f t="shared" si="22"/>
        <v>0</v>
      </c>
      <c r="AS46" s="28">
        <f t="shared" si="22"/>
        <v>0</v>
      </c>
      <c r="AT46" s="29">
        <f t="shared" si="22"/>
        <v>0</v>
      </c>
    </row>
    <row r="47" spans="1:46" ht="12.75">
      <c r="A47" s="27" t="s">
        <v>152</v>
      </c>
      <c r="B47" s="28">
        <f>IF(B78=0,0,B45*100/B78)</f>
        <v>1.0911656629358828</v>
      </c>
      <c r="C47" s="28">
        <f aca="true" t="shared" si="23" ref="C47:AT47">IF(C78=0,0,C45*100/C78)</f>
        <v>2.3424168553093963</v>
      </c>
      <c r="D47" s="28">
        <f t="shared" si="23"/>
        <v>0</v>
      </c>
      <c r="E47" s="28">
        <f t="shared" si="23"/>
        <v>0.9460877247878665</v>
      </c>
      <c r="F47" s="28">
        <f t="shared" si="23"/>
        <v>10.209969546401666</v>
      </c>
      <c r="G47" s="28">
        <f t="shared" si="23"/>
        <v>0.07500661632338838</v>
      </c>
      <c r="H47" s="28">
        <f t="shared" si="23"/>
        <v>4.191265060240964</v>
      </c>
      <c r="I47" s="28">
        <f t="shared" si="23"/>
        <v>0.7892524464808827</v>
      </c>
      <c r="J47" s="28">
        <f t="shared" si="23"/>
        <v>0</v>
      </c>
      <c r="K47" s="28">
        <f t="shared" si="23"/>
        <v>80.2364419585853</v>
      </c>
      <c r="L47" s="28">
        <f t="shared" si="23"/>
        <v>0.07025291412422616</v>
      </c>
      <c r="M47" s="28">
        <f t="shared" si="23"/>
        <v>0</v>
      </c>
      <c r="N47" s="28">
        <f t="shared" si="23"/>
        <v>0</v>
      </c>
      <c r="O47" s="28">
        <f t="shared" si="23"/>
        <v>5.456348512957331</v>
      </c>
      <c r="P47" s="28">
        <f t="shared" si="23"/>
        <v>3.9004736842105263</v>
      </c>
      <c r="Q47" s="28">
        <f t="shared" si="23"/>
        <v>0.1064276526047389</v>
      </c>
      <c r="R47" s="28">
        <f t="shared" si="23"/>
        <v>0</v>
      </c>
      <c r="S47" s="28">
        <f t="shared" si="23"/>
        <v>0</v>
      </c>
      <c r="T47" s="28">
        <f t="shared" si="23"/>
        <v>0</v>
      </c>
      <c r="U47" s="28">
        <f t="shared" si="23"/>
        <v>0.0014515706259177349</v>
      </c>
      <c r="V47" s="28">
        <f t="shared" si="23"/>
        <v>1.1031939496218515</v>
      </c>
      <c r="W47" s="28">
        <f t="shared" si="23"/>
        <v>0.1781060906294178</v>
      </c>
      <c r="X47" s="28">
        <f t="shared" si="23"/>
        <v>0.1781512605042017</v>
      </c>
      <c r="Y47" s="28">
        <f t="shared" si="23"/>
        <v>0.9431031608925359</v>
      </c>
      <c r="Z47" s="28">
        <f t="shared" si="23"/>
        <v>0</v>
      </c>
      <c r="AA47" s="28">
        <f t="shared" si="23"/>
        <v>0.055028918202471064</v>
      </c>
      <c r="AB47" s="28">
        <f t="shared" si="23"/>
        <v>0</v>
      </c>
      <c r="AC47" s="28">
        <f t="shared" si="23"/>
        <v>0</v>
      </c>
      <c r="AD47" s="28">
        <f t="shared" si="23"/>
        <v>0</v>
      </c>
      <c r="AE47" s="28">
        <f t="shared" si="23"/>
        <v>0.1483627403261134</v>
      </c>
      <c r="AF47" s="28">
        <f t="shared" si="23"/>
        <v>1.737927073228753</v>
      </c>
      <c r="AG47" s="28">
        <f t="shared" si="23"/>
        <v>0.8379301658996635</v>
      </c>
      <c r="AH47" s="28">
        <f t="shared" si="23"/>
        <v>5.259482549390806</v>
      </c>
      <c r="AI47" s="28">
        <f t="shared" si="23"/>
        <v>0.0895569951716643</v>
      </c>
      <c r="AJ47" s="28">
        <f t="shared" si="23"/>
        <v>0.640628932400463</v>
      </c>
      <c r="AK47" s="28">
        <f t="shared" si="23"/>
        <v>1.7892417278546333</v>
      </c>
      <c r="AL47" s="28">
        <f t="shared" si="23"/>
        <v>0.03882475916545699</v>
      </c>
      <c r="AM47" s="28">
        <f t="shared" si="23"/>
        <v>0</v>
      </c>
      <c r="AN47" s="28">
        <f t="shared" si="23"/>
        <v>0.9150790128512911</v>
      </c>
      <c r="AO47" s="28">
        <f t="shared" si="23"/>
        <v>0</v>
      </c>
      <c r="AP47" s="28">
        <f t="shared" si="23"/>
        <v>0.7805563191925938</v>
      </c>
      <c r="AQ47" s="28">
        <f t="shared" si="23"/>
        <v>0</v>
      </c>
      <c r="AR47" s="28">
        <f t="shared" si="23"/>
        <v>0</v>
      </c>
      <c r="AS47" s="28">
        <f t="shared" si="23"/>
        <v>0</v>
      </c>
      <c r="AT47" s="29">
        <f t="shared" si="23"/>
        <v>2.525744553412281</v>
      </c>
    </row>
    <row r="48" spans="1:46" ht="12.75">
      <c r="A48" s="27" t="s">
        <v>153</v>
      </c>
      <c r="B48" s="28">
        <f>IF(B7=0,0,B45*100/B7)</f>
        <v>3.272494646188553</v>
      </c>
      <c r="C48" s="28">
        <f aca="true" t="shared" si="24" ref="C48:AT48">IF(C7=0,0,C45*100/C7)</f>
        <v>4.110946153827638</v>
      </c>
      <c r="D48" s="28">
        <f t="shared" si="24"/>
        <v>0</v>
      </c>
      <c r="E48" s="28">
        <f t="shared" si="24"/>
        <v>0.6934478286752145</v>
      </c>
      <c r="F48" s="28">
        <f t="shared" si="24"/>
        <v>2.8721706413841104</v>
      </c>
      <c r="G48" s="28">
        <f t="shared" si="24"/>
        <v>0.33226528408556255</v>
      </c>
      <c r="H48" s="28">
        <f t="shared" si="24"/>
        <v>1.7355177529850307</v>
      </c>
      <c r="I48" s="28">
        <f t="shared" si="24"/>
        <v>2.6421865530396524</v>
      </c>
      <c r="J48" s="28">
        <f t="shared" si="24"/>
        <v>0</v>
      </c>
      <c r="K48" s="28">
        <f t="shared" si="24"/>
        <v>5.387114274301008</v>
      </c>
      <c r="L48" s="28">
        <f t="shared" si="24"/>
        <v>0.19624409799702722</v>
      </c>
      <c r="M48" s="28">
        <f t="shared" si="24"/>
        <v>0</v>
      </c>
      <c r="N48" s="28">
        <f t="shared" si="24"/>
        <v>0</v>
      </c>
      <c r="O48" s="28">
        <f t="shared" si="24"/>
        <v>2.334509550927054</v>
      </c>
      <c r="P48" s="28">
        <f t="shared" si="24"/>
        <v>1.0700138526142657</v>
      </c>
      <c r="Q48" s="28">
        <f t="shared" si="24"/>
        <v>0.08172085670069137</v>
      </c>
      <c r="R48" s="28">
        <f t="shared" si="24"/>
        <v>0</v>
      </c>
      <c r="S48" s="28">
        <f t="shared" si="24"/>
        <v>0</v>
      </c>
      <c r="T48" s="28">
        <f t="shared" si="24"/>
        <v>0</v>
      </c>
      <c r="U48" s="28">
        <f t="shared" si="24"/>
        <v>0.003187875875210268</v>
      </c>
      <c r="V48" s="28">
        <f t="shared" si="24"/>
        <v>0.29300202431474115</v>
      </c>
      <c r="W48" s="28">
        <f t="shared" si="24"/>
        <v>0.28737142328995235</v>
      </c>
      <c r="X48" s="28">
        <f t="shared" si="24"/>
        <v>0.013252489535377927</v>
      </c>
      <c r="Y48" s="28">
        <f t="shared" si="24"/>
        <v>1.8546584776880986</v>
      </c>
      <c r="Z48" s="28">
        <f t="shared" si="24"/>
        <v>0</v>
      </c>
      <c r="AA48" s="28">
        <f t="shared" si="24"/>
        <v>0.11069905627928005</v>
      </c>
      <c r="AB48" s="28">
        <f t="shared" si="24"/>
        <v>0</v>
      </c>
      <c r="AC48" s="28">
        <f t="shared" si="24"/>
        <v>0</v>
      </c>
      <c r="AD48" s="28">
        <f t="shared" si="24"/>
        <v>0</v>
      </c>
      <c r="AE48" s="28">
        <f t="shared" si="24"/>
        <v>0.14735339823709623</v>
      </c>
      <c r="AF48" s="28">
        <f t="shared" si="24"/>
        <v>2.444384017558941</v>
      </c>
      <c r="AG48" s="28">
        <f t="shared" si="24"/>
        <v>1.2889346871116532</v>
      </c>
      <c r="AH48" s="28">
        <f t="shared" si="24"/>
        <v>1.2292421554760768</v>
      </c>
      <c r="AI48" s="28">
        <f t="shared" si="24"/>
        <v>0.3515862695922197</v>
      </c>
      <c r="AJ48" s="28">
        <f t="shared" si="24"/>
        <v>0.39249051493141174</v>
      </c>
      <c r="AK48" s="28">
        <f t="shared" si="24"/>
        <v>1.203386739436265</v>
      </c>
      <c r="AL48" s="28">
        <f t="shared" si="24"/>
        <v>0.0740351370760563</v>
      </c>
      <c r="AM48" s="28">
        <f t="shared" si="24"/>
        <v>0</v>
      </c>
      <c r="AN48" s="28">
        <f t="shared" si="24"/>
        <v>1.7859507009189648</v>
      </c>
      <c r="AO48" s="28">
        <f t="shared" si="24"/>
        <v>0</v>
      </c>
      <c r="AP48" s="28">
        <f t="shared" si="24"/>
        <v>1.5257753657281008</v>
      </c>
      <c r="AQ48" s="28">
        <f t="shared" si="24"/>
        <v>0</v>
      </c>
      <c r="AR48" s="28">
        <f t="shared" si="24"/>
        <v>0</v>
      </c>
      <c r="AS48" s="28">
        <f t="shared" si="24"/>
        <v>0.07164812174448847</v>
      </c>
      <c r="AT48" s="29">
        <f t="shared" si="24"/>
        <v>1.0651201719344094</v>
      </c>
    </row>
    <row r="49" spans="1:46" ht="12.75">
      <c r="A49" s="27" t="s">
        <v>154</v>
      </c>
      <c r="B49" s="28">
        <f>IF(B78=0,0,B43*100/B78)</f>
        <v>5.071478338173947</v>
      </c>
      <c r="C49" s="28">
        <f aca="true" t="shared" si="25" ref="C49:AT49">IF(C78=0,0,C43*100/C78)</f>
        <v>12.68725149825849</v>
      </c>
      <c r="D49" s="28">
        <f t="shared" si="25"/>
        <v>0</v>
      </c>
      <c r="E49" s="28">
        <f t="shared" si="25"/>
        <v>2.530876695687386</v>
      </c>
      <c r="F49" s="28">
        <f t="shared" si="25"/>
        <v>8.470908799487097</v>
      </c>
      <c r="G49" s="28">
        <f t="shared" si="25"/>
        <v>0.02636895630085762</v>
      </c>
      <c r="H49" s="28">
        <f t="shared" si="25"/>
        <v>21.61870373058499</v>
      </c>
      <c r="I49" s="28">
        <f t="shared" si="25"/>
        <v>2.4068386166131854</v>
      </c>
      <c r="J49" s="28">
        <f t="shared" si="25"/>
        <v>4.86445467866862</v>
      </c>
      <c r="K49" s="28">
        <f t="shared" si="25"/>
        <v>0</v>
      </c>
      <c r="L49" s="28">
        <f t="shared" si="25"/>
        <v>0</v>
      </c>
      <c r="M49" s="28">
        <f t="shared" si="25"/>
        <v>0</v>
      </c>
      <c r="N49" s="28">
        <f t="shared" si="25"/>
        <v>0</v>
      </c>
      <c r="O49" s="28">
        <f t="shared" si="25"/>
        <v>4.199766005204101</v>
      </c>
      <c r="P49" s="28">
        <f t="shared" si="25"/>
        <v>15.263157894736842</v>
      </c>
      <c r="Q49" s="28">
        <f t="shared" si="25"/>
        <v>0.5066777081872835</v>
      </c>
      <c r="R49" s="28">
        <f t="shared" si="25"/>
        <v>0</v>
      </c>
      <c r="S49" s="28">
        <f t="shared" si="25"/>
        <v>0</v>
      </c>
      <c r="T49" s="28">
        <f t="shared" si="25"/>
        <v>0</v>
      </c>
      <c r="U49" s="28">
        <f t="shared" si="25"/>
        <v>0.010645330768034169</v>
      </c>
      <c r="V49" s="28">
        <f t="shared" si="25"/>
        <v>3.3044856970227308</v>
      </c>
      <c r="W49" s="28">
        <f t="shared" si="25"/>
        <v>8.119611775920541</v>
      </c>
      <c r="X49" s="28">
        <f t="shared" si="25"/>
        <v>1.7086834733893557</v>
      </c>
      <c r="Y49" s="28">
        <f t="shared" si="25"/>
        <v>3.069827866168525</v>
      </c>
      <c r="Z49" s="28">
        <f t="shared" si="25"/>
        <v>0</v>
      </c>
      <c r="AA49" s="28">
        <f t="shared" si="25"/>
        <v>0</v>
      </c>
      <c r="AB49" s="28">
        <f t="shared" si="25"/>
        <v>0.06768016549790352</v>
      </c>
      <c r="AC49" s="28">
        <f t="shared" si="25"/>
        <v>0</v>
      </c>
      <c r="AD49" s="28">
        <f t="shared" si="25"/>
        <v>0</v>
      </c>
      <c r="AE49" s="28">
        <f t="shared" si="25"/>
        <v>0.08445120467266976</v>
      </c>
      <c r="AF49" s="28">
        <f t="shared" si="25"/>
        <v>6.5051631503241065</v>
      </c>
      <c r="AG49" s="28">
        <f t="shared" si="25"/>
        <v>5.049425430510535</v>
      </c>
      <c r="AH49" s="28">
        <f t="shared" si="25"/>
        <v>7.193683154539424</v>
      </c>
      <c r="AI49" s="28">
        <f t="shared" si="25"/>
        <v>0.5052520207360013</v>
      </c>
      <c r="AJ49" s="28">
        <f t="shared" si="25"/>
        <v>0</v>
      </c>
      <c r="AK49" s="28">
        <f t="shared" si="25"/>
        <v>0</v>
      </c>
      <c r="AL49" s="28">
        <f t="shared" si="25"/>
        <v>0</v>
      </c>
      <c r="AM49" s="28">
        <f t="shared" si="25"/>
        <v>0</v>
      </c>
      <c r="AN49" s="28">
        <f t="shared" si="25"/>
        <v>4.417755800769532</v>
      </c>
      <c r="AO49" s="28">
        <f t="shared" si="25"/>
        <v>0.0014946425094402049</v>
      </c>
      <c r="AP49" s="28">
        <f t="shared" si="25"/>
        <v>0.005039531782147116</v>
      </c>
      <c r="AQ49" s="28">
        <f t="shared" si="25"/>
        <v>1.8276356123970694</v>
      </c>
      <c r="AR49" s="28">
        <f t="shared" si="25"/>
        <v>0</v>
      </c>
      <c r="AS49" s="28">
        <f t="shared" si="25"/>
        <v>0</v>
      </c>
      <c r="AT49" s="29">
        <f t="shared" si="25"/>
        <v>0</v>
      </c>
    </row>
    <row r="50" spans="1:46" ht="12.75">
      <c r="A50" s="15" t="s">
        <v>155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3"/>
    </row>
    <row r="51" spans="1:46" ht="12.75">
      <c r="A51" s="12" t="s">
        <v>156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1"/>
    </row>
    <row r="52" spans="1:46" ht="12.75">
      <c r="A52" s="15" t="s">
        <v>157</v>
      </c>
      <c r="B52" s="16">
        <v>289259273</v>
      </c>
      <c r="C52" s="16">
        <v>494648554</v>
      </c>
      <c r="D52" s="16">
        <v>27882000</v>
      </c>
      <c r="E52" s="16">
        <v>9276000</v>
      </c>
      <c r="F52" s="16">
        <v>14494000</v>
      </c>
      <c r="G52" s="16">
        <v>87912010</v>
      </c>
      <c r="H52" s="16">
        <v>32509000</v>
      </c>
      <c r="I52" s="16">
        <v>31311050</v>
      </c>
      <c r="J52" s="16">
        <v>42322176</v>
      </c>
      <c r="K52" s="16">
        <v>35006900</v>
      </c>
      <c r="L52" s="16">
        <v>11040000</v>
      </c>
      <c r="M52" s="16">
        <v>0</v>
      </c>
      <c r="N52" s="16">
        <v>1500000</v>
      </c>
      <c r="O52" s="16">
        <v>0</v>
      </c>
      <c r="P52" s="16">
        <v>1300000</v>
      </c>
      <c r="Q52" s="16">
        <v>9406481</v>
      </c>
      <c r="R52" s="16">
        <v>400000</v>
      </c>
      <c r="S52" s="16">
        <v>3530000</v>
      </c>
      <c r="T52" s="16">
        <v>0</v>
      </c>
      <c r="U52" s="16">
        <v>35930897</v>
      </c>
      <c r="V52" s="16">
        <v>12500000</v>
      </c>
      <c r="W52" s="16">
        <v>3829810</v>
      </c>
      <c r="X52" s="16">
        <v>1000000</v>
      </c>
      <c r="Y52" s="16">
        <v>5507968</v>
      </c>
      <c r="Z52" s="16">
        <v>0</v>
      </c>
      <c r="AA52" s="16">
        <v>2000000</v>
      </c>
      <c r="AB52" s="16">
        <v>5942358</v>
      </c>
      <c r="AC52" s="16">
        <v>10225362</v>
      </c>
      <c r="AD52" s="16">
        <v>544479000</v>
      </c>
      <c r="AE52" s="16">
        <v>2300000</v>
      </c>
      <c r="AF52" s="16">
        <v>4855000</v>
      </c>
      <c r="AG52" s="16">
        <v>2705000</v>
      </c>
      <c r="AH52" s="16">
        <v>0</v>
      </c>
      <c r="AI52" s="16">
        <v>171729000</v>
      </c>
      <c r="AJ52" s="16">
        <v>0</v>
      </c>
      <c r="AK52" s="16">
        <v>0</v>
      </c>
      <c r="AL52" s="16">
        <v>1000000</v>
      </c>
      <c r="AM52" s="16">
        <v>800000</v>
      </c>
      <c r="AN52" s="16">
        <v>18035378</v>
      </c>
      <c r="AO52" s="16">
        <v>745710842</v>
      </c>
      <c r="AP52" s="16">
        <v>0</v>
      </c>
      <c r="AQ52" s="16">
        <v>1031620</v>
      </c>
      <c r="AR52" s="16">
        <v>38950000</v>
      </c>
      <c r="AS52" s="16">
        <v>0</v>
      </c>
      <c r="AT52" s="17">
        <v>538862079</v>
      </c>
    </row>
    <row r="53" spans="1:46" ht="12.75">
      <c r="A53" s="27" t="s">
        <v>158</v>
      </c>
      <c r="B53" s="32">
        <v>77851023</v>
      </c>
      <c r="C53" s="32">
        <v>121147000</v>
      </c>
      <c r="D53" s="32">
        <v>6680000</v>
      </c>
      <c r="E53" s="32">
        <v>1032000</v>
      </c>
      <c r="F53" s="32">
        <v>10244000</v>
      </c>
      <c r="G53" s="32">
        <v>10285000</v>
      </c>
      <c r="H53" s="32">
        <v>5000000</v>
      </c>
      <c r="I53" s="32">
        <v>0</v>
      </c>
      <c r="J53" s="32">
        <v>1665157</v>
      </c>
      <c r="K53" s="32">
        <v>8500000</v>
      </c>
      <c r="L53" s="32">
        <v>11040000</v>
      </c>
      <c r="M53" s="32">
        <v>0</v>
      </c>
      <c r="N53" s="32">
        <v>0</v>
      </c>
      <c r="O53" s="32">
        <v>0</v>
      </c>
      <c r="P53" s="32">
        <v>1000000</v>
      </c>
      <c r="Q53" s="32">
        <v>7127000</v>
      </c>
      <c r="R53" s="32">
        <v>0</v>
      </c>
      <c r="S53" s="32">
        <v>1510000</v>
      </c>
      <c r="T53" s="32">
        <v>0</v>
      </c>
      <c r="U53" s="32">
        <v>0</v>
      </c>
      <c r="V53" s="32">
        <v>4000000</v>
      </c>
      <c r="W53" s="32">
        <v>3829810</v>
      </c>
      <c r="X53" s="32">
        <v>0</v>
      </c>
      <c r="Y53" s="32">
        <v>4929448</v>
      </c>
      <c r="Z53" s="32">
        <v>0</v>
      </c>
      <c r="AA53" s="32">
        <v>0</v>
      </c>
      <c r="AB53" s="32">
        <v>0</v>
      </c>
      <c r="AC53" s="32">
        <v>4100000</v>
      </c>
      <c r="AD53" s="32">
        <v>0</v>
      </c>
      <c r="AE53" s="32">
        <v>2150000</v>
      </c>
      <c r="AF53" s="32">
        <v>805000</v>
      </c>
      <c r="AG53" s="32">
        <v>285000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18035378</v>
      </c>
      <c r="AO53" s="32">
        <v>0</v>
      </c>
      <c r="AP53" s="32">
        <v>0</v>
      </c>
      <c r="AQ53" s="32">
        <v>0</v>
      </c>
      <c r="AR53" s="32">
        <v>33250000</v>
      </c>
      <c r="AS53" s="32">
        <v>0</v>
      </c>
      <c r="AT53" s="33">
        <v>0</v>
      </c>
    </row>
    <row r="54" spans="1:46" ht="12.75">
      <c r="A54" s="27" t="s">
        <v>159</v>
      </c>
      <c r="B54" s="32">
        <v>30800000</v>
      </c>
      <c r="C54" s="32">
        <v>134401554</v>
      </c>
      <c r="D54" s="32">
        <v>20317000</v>
      </c>
      <c r="E54" s="32">
        <v>2423000</v>
      </c>
      <c r="F54" s="32">
        <v>1050000</v>
      </c>
      <c r="G54" s="32">
        <v>59922010</v>
      </c>
      <c r="H54" s="32">
        <v>0</v>
      </c>
      <c r="I54" s="32">
        <v>18976050</v>
      </c>
      <c r="J54" s="32">
        <v>19526398</v>
      </c>
      <c r="K54" s="32">
        <v>5000000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33370897</v>
      </c>
      <c r="V54" s="32">
        <v>8000000</v>
      </c>
      <c r="W54" s="32">
        <v>0</v>
      </c>
      <c r="X54" s="32">
        <v>0</v>
      </c>
      <c r="Y54" s="32">
        <v>574172</v>
      </c>
      <c r="Z54" s="32">
        <v>0</v>
      </c>
      <c r="AA54" s="32">
        <v>0</v>
      </c>
      <c r="AB54" s="32">
        <v>5942358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115229000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745710842</v>
      </c>
      <c r="AP54" s="32">
        <v>0</v>
      </c>
      <c r="AQ54" s="32">
        <v>0</v>
      </c>
      <c r="AR54" s="32">
        <v>0</v>
      </c>
      <c r="AS54" s="32">
        <v>0</v>
      </c>
      <c r="AT54" s="33">
        <v>538862079</v>
      </c>
    </row>
    <row r="55" spans="1:46" ht="12.75">
      <c r="A55" s="27" t="s">
        <v>160</v>
      </c>
      <c r="B55" s="32">
        <v>177608250</v>
      </c>
      <c r="C55" s="32">
        <v>234600000</v>
      </c>
      <c r="D55" s="32">
        <v>885000</v>
      </c>
      <c r="E55" s="32">
        <v>5455000</v>
      </c>
      <c r="F55" s="32">
        <v>3200000</v>
      </c>
      <c r="G55" s="32">
        <v>17705000</v>
      </c>
      <c r="H55" s="32">
        <v>26529000</v>
      </c>
      <c r="I55" s="32">
        <v>12000000</v>
      </c>
      <c r="J55" s="32">
        <v>6744174</v>
      </c>
      <c r="K55" s="32">
        <v>21506900</v>
      </c>
      <c r="L55" s="32">
        <v>0</v>
      </c>
      <c r="M55" s="32">
        <v>0</v>
      </c>
      <c r="N55" s="32">
        <v>1500000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2560000</v>
      </c>
      <c r="V55" s="32">
        <v>500000</v>
      </c>
      <c r="W55" s="32">
        <v>0</v>
      </c>
      <c r="X55" s="32">
        <v>1000000</v>
      </c>
      <c r="Y55" s="32">
        <v>4348</v>
      </c>
      <c r="Z55" s="32">
        <v>0</v>
      </c>
      <c r="AA55" s="32">
        <v>0</v>
      </c>
      <c r="AB55" s="32">
        <v>0</v>
      </c>
      <c r="AC55" s="32">
        <v>0</v>
      </c>
      <c r="AD55" s="32">
        <v>544479000</v>
      </c>
      <c r="AE55" s="32">
        <v>0</v>
      </c>
      <c r="AF55" s="32">
        <v>0</v>
      </c>
      <c r="AG55" s="32">
        <v>0</v>
      </c>
      <c r="AH55" s="32">
        <v>0</v>
      </c>
      <c r="AI55" s="32">
        <v>56500000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3">
        <v>0</v>
      </c>
    </row>
    <row r="56" spans="1:46" ht="12.75">
      <c r="A56" s="27" t="s">
        <v>161</v>
      </c>
      <c r="B56" s="32">
        <v>3000000</v>
      </c>
      <c r="C56" s="32">
        <v>4500000</v>
      </c>
      <c r="D56" s="32">
        <v>0</v>
      </c>
      <c r="E56" s="32">
        <v>366000</v>
      </c>
      <c r="F56" s="32">
        <v>0</v>
      </c>
      <c r="G56" s="32">
        <v>0</v>
      </c>
      <c r="H56" s="32">
        <v>980000</v>
      </c>
      <c r="I56" s="32">
        <v>335000</v>
      </c>
      <c r="J56" s="32">
        <v>14386447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300000</v>
      </c>
      <c r="Q56" s="32">
        <v>2279481</v>
      </c>
      <c r="R56" s="32">
        <v>400000</v>
      </c>
      <c r="S56" s="32">
        <v>2020000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2000000</v>
      </c>
      <c r="AB56" s="32">
        <v>0</v>
      </c>
      <c r="AC56" s="32">
        <v>6125362</v>
      </c>
      <c r="AD56" s="32">
        <v>0</v>
      </c>
      <c r="AE56" s="32">
        <v>150000</v>
      </c>
      <c r="AF56" s="32">
        <v>4050000</v>
      </c>
      <c r="AG56" s="32">
        <v>2420000</v>
      </c>
      <c r="AH56" s="32">
        <v>0</v>
      </c>
      <c r="AI56" s="32">
        <v>0</v>
      </c>
      <c r="AJ56" s="32">
        <v>0</v>
      </c>
      <c r="AK56" s="32">
        <v>0</v>
      </c>
      <c r="AL56" s="32">
        <v>1000000</v>
      </c>
      <c r="AM56" s="32">
        <v>800000</v>
      </c>
      <c r="AN56" s="32">
        <v>0</v>
      </c>
      <c r="AO56" s="32">
        <v>0</v>
      </c>
      <c r="AP56" s="32">
        <v>0</v>
      </c>
      <c r="AQ56" s="32">
        <v>1031620</v>
      </c>
      <c r="AR56" s="32">
        <v>5700000</v>
      </c>
      <c r="AS56" s="32">
        <v>0</v>
      </c>
      <c r="AT56" s="33">
        <v>0</v>
      </c>
    </row>
    <row r="57" spans="1:46" ht="12.75">
      <c r="A57" s="15" t="s">
        <v>162</v>
      </c>
      <c r="B57" s="16">
        <v>317920978</v>
      </c>
      <c r="C57" s="16">
        <v>367779000</v>
      </c>
      <c r="D57" s="16">
        <v>4820000</v>
      </c>
      <c r="E57" s="16">
        <v>21097750</v>
      </c>
      <c r="F57" s="16">
        <v>7687980</v>
      </c>
      <c r="G57" s="16">
        <v>31162000</v>
      </c>
      <c r="H57" s="16">
        <v>4200000</v>
      </c>
      <c r="I57" s="16">
        <v>5948000</v>
      </c>
      <c r="J57" s="16">
        <v>4070155</v>
      </c>
      <c r="K57" s="16">
        <v>0</v>
      </c>
      <c r="L57" s="16">
        <v>5834850</v>
      </c>
      <c r="M57" s="16">
        <v>50000</v>
      </c>
      <c r="N57" s="16">
        <v>55333774</v>
      </c>
      <c r="O57" s="16">
        <v>23980000</v>
      </c>
      <c r="P57" s="16">
        <v>11930236</v>
      </c>
      <c r="Q57" s="16">
        <v>66231669</v>
      </c>
      <c r="R57" s="16">
        <v>25294644</v>
      </c>
      <c r="S57" s="16">
        <v>27239250</v>
      </c>
      <c r="T57" s="16">
        <v>6950550</v>
      </c>
      <c r="U57" s="16">
        <v>65787350</v>
      </c>
      <c r="V57" s="16">
        <v>11728000</v>
      </c>
      <c r="W57" s="16">
        <v>5429810</v>
      </c>
      <c r="X57" s="16">
        <v>6887000</v>
      </c>
      <c r="Y57" s="16">
        <v>40311898</v>
      </c>
      <c r="Z57" s="16">
        <v>40610000</v>
      </c>
      <c r="AA57" s="16">
        <v>14170450</v>
      </c>
      <c r="AB57" s="16">
        <v>58305190</v>
      </c>
      <c r="AC57" s="16">
        <v>7608234</v>
      </c>
      <c r="AD57" s="16">
        <v>0</v>
      </c>
      <c r="AE57" s="16">
        <v>36677350</v>
      </c>
      <c r="AF57" s="16">
        <v>28255180</v>
      </c>
      <c r="AG57" s="16">
        <v>18261579</v>
      </c>
      <c r="AH57" s="16">
        <v>11414500</v>
      </c>
      <c r="AI57" s="16">
        <v>0</v>
      </c>
      <c r="AJ57" s="16">
        <v>76463000</v>
      </c>
      <c r="AK57" s="16">
        <v>0</v>
      </c>
      <c r="AL57" s="16">
        <v>45230000</v>
      </c>
      <c r="AM57" s="16">
        <v>39097714</v>
      </c>
      <c r="AN57" s="16">
        <v>56818225</v>
      </c>
      <c r="AO57" s="16">
        <v>4455265</v>
      </c>
      <c r="AP57" s="16">
        <v>145451100</v>
      </c>
      <c r="AQ57" s="16">
        <v>92782136</v>
      </c>
      <c r="AR57" s="16">
        <v>46345000</v>
      </c>
      <c r="AS57" s="16">
        <v>27913550</v>
      </c>
      <c r="AT57" s="17">
        <v>396000</v>
      </c>
    </row>
    <row r="58" spans="1:46" ht="12.75">
      <c r="A58" s="27" t="s">
        <v>163</v>
      </c>
      <c r="B58" s="32">
        <v>192920978</v>
      </c>
      <c r="C58" s="32">
        <v>85617000</v>
      </c>
      <c r="D58" s="32">
        <v>0</v>
      </c>
      <c r="E58" s="32">
        <v>1700000</v>
      </c>
      <c r="F58" s="32">
        <v>1687980</v>
      </c>
      <c r="G58" s="32">
        <v>28152000</v>
      </c>
      <c r="H58" s="32">
        <v>150000</v>
      </c>
      <c r="I58" s="32">
        <v>47000</v>
      </c>
      <c r="J58" s="32">
        <v>60000</v>
      </c>
      <c r="K58" s="32">
        <v>0</v>
      </c>
      <c r="L58" s="32">
        <v>0</v>
      </c>
      <c r="M58" s="32">
        <v>50000</v>
      </c>
      <c r="N58" s="32">
        <v>70000</v>
      </c>
      <c r="O58" s="32">
        <v>30000</v>
      </c>
      <c r="P58" s="32">
        <v>254753</v>
      </c>
      <c r="Q58" s="32">
        <v>1359600</v>
      </c>
      <c r="R58" s="32">
        <v>0</v>
      </c>
      <c r="S58" s="32">
        <v>2170000</v>
      </c>
      <c r="T58" s="32">
        <v>0</v>
      </c>
      <c r="U58" s="32">
        <v>65787350</v>
      </c>
      <c r="V58" s="32">
        <v>546600</v>
      </c>
      <c r="W58" s="32">
        <v>0</v>
      </c>
      <c r="X58" s="32">
        <v>327000</v>
      </c>
      <c r="Y58" s="32">
        <v>4170406</v>
      </c>
      <c r="Z58" s="32">
        <v>4910000</v>
      </c>
      <c r="AA58" s="32">
        <v>1275000</v>
      </c>
      <c r="AB58" s="32">
        <v>60000</v>
      </c>
      <c r="AC58" s="32">
        <v>0</v>
      </c>
      <c r="AD58" s="32">
        <v>0</v>
      </c>
      <c r="AE58" s="32">
        <v>3637000</v>
      </c>
      <c r="AF58" s="32">
        <v>350000</v>
      </c>
      <c r="AG58" s="32">
        <v>3703000</v>
      </c>
      <c r="AH58" s="32">
        <v>0</v>
      </c>
      <c r="AI58" s="32">
        <v>0</v>
      </c>
      <c r="AJ58" s="32">
        <v>10000000</v>
      </c>
      <c r="AK58" s="32">
        <v>0</v>
      </c>
      <c r="AL58" s="32">
        <v>970000</v>
      </c>
      <c r="AM58" s="32">
        <v>2600000</v>
      </c>
      <c r="AN58" s="32">
        <v>50750</v>
      </c>
      <c r="AO58" s="32">
        <v>2679265</v>
      </c>
      <c r="AP58" s="32">
        <v>15780000</v>
      </c>
      <c r="AQ58" s="32">
        <v>6052700</v>
      </c>
      <c r="AR58" s="32">
        <v>800000</v>
      </c>
      <c r="AS58" s="32">
        <v>0</v>
      </c>
      <c r="AT58" s="33">
        <v>396000</v>
      </c>
    </row>
    <row r="59" spans="1:46" ht="12.75">
      <c r="A59" s="27" t="s">
        <v>164</v>
      </c>
      <c r="B59" s="32">
        <v>120000000</v>
      </c>
      <c r="C59" s="32">
        <v>269662000</v>
      </c>
      <c r="D59" s="32">
        <v>4820000</v>
      </c>
      <c r="E59" s="32">
        <v>19377750</v>
      </c>
      <c r="F59" s="32">
        <v>6000000</v>
      </c>
      <c r="G59" s="32">
        <v>3010000</v>
      </c>
      <c r="H59" s="32">
        <v>4050000</v>
      </c>
      <c r="I59" s="32">
        <v>5892000</v>
      </c>
      <c r="J59" s="32">
        <v>4010155</v>
      </c>
      <c r="K59" s="32">
        <v>0</v>
      </c>
      <c r="L59" s="32">
        <v>5834850</v>
      </c>
      <c r="M59" s="32">
        <v>0</v>
      </c>
      <c r="N59" s="32">
        <v>55263774</v>
      </c>
      <c r="O59" s="32">
        <v>23950000</v>
      </c>
      <c r="P59" s="32">
        <v>11675483</v>
      </c>
      <c r="Q59" s="32">
        <v>64857069</v>
      </c>
      <c r="R59" s="32">
        <v>25294644</v>
      </c>
      <c r="S59" s="32">
        <v>25069250</v>
      </c>
      <c r="T59" s="32">
        <v>6950550</v>
      </c>
      <c r="U59" s="32">
        <v>0</v>
      </c>
      <c r="V59" s="32">
        <v>11181400</v>
      </c>
      <c r="W59" s="32">
        <v>5429810</v>
      </c>
      <c r="X59" s="32">
        <v>6560000</v>
      </c>
      <c r="Y59" s="32">
        <v>36141492</v>
      </c>
      <c r="Z59" s="32">
        <v>35700000</v>
      </c>
      <c r="AA59" s="32">
        <v>12895450</v>
      </c>
      <c r="AB59" s="32">
        <v>58245190</v>
      </c>
      <c r="AC59" s="32">
        <v>7608234</v>
      </c>
      <c r="AD59" s="32">
        <v>0</v>
      </c>
      <c r="AE59" s="32">
        <v>33040350</v>
      </c>
      <c r="AF59" s="32">
        <v>27905180</v>
      </c>
      <c r="AG59" s="32">
        <v>14558579</v>
      </c>
      <c r="AH59" s="32">
        <v>11414500</v>
      </c>
      <c r="AI59" s="32">
        <v>0</v>
      </c>
      <c r="AJ59" s="32">
        <v>66463000</v>
      </c>
      <c r="AK59" s="32">
        <v>0</v>
      </c>
      <c r="AL59" s="32">
        <v>44260000</v>
      </c>
      <c r="AM59" s="32">
        <v>36497714</v>
      </c>
      <c r="AN59" s="32">
        <v>56767475</v>
      </c>
      <c r="AO59" s="32">
        <v>1776000</v>
      </c>
      <c r="AP59" s="32">
        <v>129671100</v>
      </c>
      <c r="AQ59" s="32">
        <v>86729436</v>
      </c>
      <c r="AR59" s="32">
        <v>45545000</v>
      </c>
      <c r="AS59" s="32">
        <v>27913550</v>
      </c>
      <c r="AT59" s="33">
        <v>0</v>
      </c>
    </row>
    <row r="60" spans="1:46" ht="12.75">
      <c r="A60" s="27" t="s">
        <v>165</v>
      </c>
      <c r="B60" s="32">
        <v>5000000</v>
      </c>
      <c r="C60" s="32">
        <v>12500000</v>
      </c>
      <c r="D60" s="32">
        <v>0</v>
      </c>
      <c r="E60" s="32">
        <v>20000</v>
      </c>
      <c r="F60" s="32">
        <v>0</v>
      </c>
      <c r="G60" s="32">
        <v>0</v>
      </c>
      <c r="H60" s="32">
        <v>0</v>
      </c>
      <c r="I60" s="32">
        <v>9000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15000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3">
        <v>0</v>
      </c>
    </row>
    <row r="61" spans="1:46" ht="12.75">
      <c r="A61" s="15" t="s">
        <v>166</v>
      </c>
      <c r="B61" s="16">
        <v>44700000</v>
      </c>
      <c r="C61" s="16">
        <v>36880000</v>
      </c>
      <c r="D61" s="16">
        <v>1373500</v>
      </c>
      <c r="E61" s="16">
        <v>523500</v>
      </c>
      <c r="F61" s="16">
        <v>70000</v>
      </c>
      <c r="G61" s="16">
        <v>3005100</v>
      </c>
      <c r="H61" s="16">
        <v>535200</v>
      </c>
      <c r="I61" s="16">
        <v>745000</v>
      </c>
      <c r="J61" s="16">
        <v>3593275</v>
      </c>
      <c r="K61" s="16">
        <v>0</v>
      </c>
      <c r="L61" s="16">
        <v>50000</v>
      </c>
      <c r="M61" s="16">
        <v>15003000</v>
      </c>
      <c r="N61" s="16">
        <v>2452600</v>
      </c>
      <c r="O61" s="16">
        <v>53282929</v>
      </c>
      <c r="P61" s="16">
        <v>1586497</v>
      </c>
      <c r="Q61" s="16">
        <v>1653000</v>
      </c>
      <c r="R61" s="16">
        <v>8357228</v>
      </c>
      <c r="S61" s="16">
        <v>13180000</v>
      </c>
      <c r="T61" s="16">
        <v>0</v>
      </c>
      <c r="U61" s="16">
        <v>401082796</v>
      </c>
      <c r="V61" s="16">
        <v>0</v>
      </c>
      <c r="W61" s="16">
        <v>5285000</v>
      </c>
      <c r="X61" s="16">
        <v>200000</v>
      </c>
      <c r="Y61" s="16">
        <v>28534700</v>
      </c>
      <c r="Z61" s="16">
        <v>0</v>
      </c>
      <c r="AA61" s="16">
        <v>1230000</v>
      </c>
      <c r="AB61" s="16">
        <v>1024000</v>
      </c>
      <c r="AC61" s="16">
        <v>450000</v>
      </c>
      <c r="AD61" s="16">
        <v>0</v>
      </c>
      <c r="AE61" s="16">
        <v>1200000</v>
      </c>
      <c r="AF61" s="16">
        <v>4400000</v>
      </c>
      <c r="AG61" s="16">
        <v>775000</v>
      </c>
      <c r="AH61" s="16">
        <v>1065000</v>
      </c>
      <c r="AI61" s="16">
        <v>735500</v>
      </c>
      <c r="AJ61" s="16">
        <v>1580000</v>
      </c>
      <c r="AK61" s="16">
        <v>300917</v>
      </c>
      <c r="AL61" s="16">
        <v>3810000</v>
      </c>
      <c r="AM61" s="16">
        <v>1069699</v>
      </c>
      <c r="AN61" s="16">
        <v>3703764</v>
      </c>
      <c r="AO61" s="16">
        <v>4805000</v>
      </c>
      <c r="AP61" s="16">
        <v>31351000</v>
      </c>
      <c r="AQ61" s="16">
        <v>2164142</v>
      </c>
      <c r="AR61" s="16">
        <v>2321000</v>
      </c>
      <c r="AS61" s="16">
        <v>1050000</v>
      </c>
      <c r="AT61" s="17">
        <v>5828800</v>
      </c>
    </row>
    <row r="62" spans="1:46" ht="12.75">
      <c r="A62" s="15" t="s">
        <v>167</v>
      </c>
      <c r="B62" s="16">
        <v>88117020</v>
      </c>
      <c r="C62" s="16">
        <v>179768446</v>
      </c>
      <c r="D62" s="16">
        <v>14280000</v>
      </c>
      <c r="E62" s="16">
        <v>1035000</v>
      </c>
      <c r="F62" s="16">
        <v>105000</v>
      </c>
      <c r="G62" s="16">
        <v>2657000</v>
      </c>
      <c r="H62" s="16">
        <v>300000</v>
      </c>
      <c r="I62" s="16">
        <v>4182009</v>
      </c>
      <c r="J62" s="16">
        <v>11464303</v>
      </c>
      <c r="K62" s="16">
        <v>0</v>
      </c>
      <c r="L62" s="16">
        <v>987000</v>
      </c>
      <c r="M62" s="16">
        <v>1057000</v>
      </c>
      <c r="N62" s="16">
        <v>2040000</v>
      </c>
      <c r="O62" s="16">
        <v>1150000</v>
      </c>
      <c r="P62" s="16">
        <v>970000</v>
      </c>
      <c r="Q62" s="16">
        <v>15600900</v>
      </c>
      <c r="R62" s="16">
        <v>6080902</v>
      </c>
      <c r="S62" s="16">
        <v>1200000</v>
      </c>
      <c r="T62" s="16">
        <v>4192000</v>
      </c>
      <c r="U62" s="16">
        <v>9040018</v>
      </c>
      <c r="V62" s="16">
        <v>1500000</v>
      </c>
      <c r="W62" s="16">
        <v>5489430</v>
      </c>
      <c r="X62" s="16">
        <v>3191000</v>
      </c>
      <c r="Y62" s="16">
        <v>30796816</v>
      </c>
      <c r="Z62" s="16">
        <v>2315711</v>
      </c>
      <c r="AA62" s="16">
        <v>6550000</v>
      </c>
      <c r="AB62" s="16">
        <v>2220000</v>
      </c>
      <c r="AC62" s="16">
        <v>2000000</v>
      </c>
      <c r="AD62" s="16">
        <v>0</v>
      </c>
      <c r="AE62" s="16">
        <v>391000</v>
      </c>
      <c r="AF62" s="16">
        <v>7643570</v>
      </c>
      <c r="AG62" s="16">
        <v>565800</v>
      </c>
      <c r="AH62" s="16">
        <v>2741500</v>
      </c>
      <c r="AI62" s="16">
        <v>0</v>
      </c>
      <c r="AJ62" s="16">
        <v>1425000</v>
      </c>
      <c r="AK62" s="16">
        <v>694300</v>
      </c>
      <c r="AL62" s="16">
        <v>3670000</v>
      </c>
      <c r="AM62" s="16">
        <v>1250000</v>
      </c>
      <c r="AN62" s="16">
        <v>9199838</v>
      </c>
      <c r="AO62" s="16">
        <v>12214384</v>
      </c>
      <c r="AP62" s="16">
        <v>3167183</v>
      </c>
      <c r="AQ62" s="16">
        <v>1496850</v>
      </c>
      <c r="AR62" s="16">
        <v>1259143</v>
      </c>
      <c r="AS62" s="16">
        <v>0</v>
      </c>
      <c r="AT62" s="17">
        <v>12220000</v>
      </c>
    </row>
    <row r="63" spans="1:46" ht="12.75">
      <c r="A63" s="15" t="s">
        <v>168</v>
      </c>
      <c r="B63" s="16">
        <v>9100000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71965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550000</v>
      </c>
      <c r="AL63" s="16">
        <v>0</v>
      </c>
      <c r="AM63" s="16">
        <v>0</v>
      </c>
      <c r="AN63" s="16">
        <v>0</v>
      </c>
      <c r="AO63" s="16">
        <v>400000</v>
      </c>
      <c r="AP63" s="16">
        <v>0</v>
      </c>
      <c r="AQ63" s="16">
        <v>0</v>
      </c>
      <c r="AR63" s="16">
        <v>0</v>
      </c>
      <c r="AS63" s="16">
        <v>0</v>
      </c>
      <c r="AT63" s="17">
        <v>0</v>
      </c>
    </row>
    <row r="64" spans="1:46" ht="25.5">
      <c r="A64" s="15" t="s">
        <v>169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3"/>
    </row>
    <row r="65" spans="1:46" ht="12.75">
      <c r="A65" s="12" t="s">
        <v>157</v>
      </c>
      <c r="B65" s="34">
        <f>IF(B36=0,0,B52*100/B36)</f>
        <v>38.61438082852127</v>
      </c>
      <c r="C65" s="34">
        <f aca="true" t="shared" si="26" ref="C65:AT65">IF(C36=0,0,C52*100/C36)</f>
        <v>45.84001071286916</v>
      </c>
      <c r="D65" s="34">
        <f t="shared" si="26"/>
        <v>57.66045227533579</v>
      </c>
      <c r="E65" s="34">
        <f t="shared" si="26"/>
        <v>29.049002184312098</v>
      </c>
      <c r="F65" s="34">
        <f t="shared" si="26"/>
        <v>64.82986521435363</v>
      </c>
      <c r="G65" s="34">
        <f t="shared" si="26"/>
        <v>70.47839635210686</v>
      </c>
      <c r="H65" s="34">
        <f t="shared" si="26"/>
        <v>86.58860756122117</v>
      </c>
      <c r="I65" s="34">
        <f t="shared" si="26"/>
        <v>74.22132036557385</v>
      </c>
      <c r="J65" s="34">
        <f t="shared" si="26"/>
        <v>68.79207873284224</v>
      </c>
      <c r="K65" s="34">
        <f t="shared" si="26"/>
        <v>100</v>
      </c>
      <c r="L65" s="34">
        <f t="shared" si="26"/>
        <v>61.63517447946471</v>
      </c>
      <c r="M65" s="34">
        <f t="shared" si="26"/>
        <v>0</v>
      </c>
      <c r="N65" s="34">
        <f t="shared" si="26"/>
        <v>2.4459297071762305</v>
      </c>
      <c r="O65" s="34">
        <f t="shared" si="26"/>
        <v>0</v>
      </c>
      <c r="P65" s="34">
        <f t="shared" si="26"/>
        <v>8.234762695992895</v>
      </c>
      <c r="Q65" s="34">
        <f t="shared" si="26"/>
        <v>10.126249770567018</v>
      </c>
      <c r="R65" s="34">
        <f t="shared" si="26"/>
        <v>0.9966916316325405</v>
      </c>
      <c r="S65" s="34">
        <f t="shared" si="26"/>
        <v>7.8185130428523175</v>
      </c>
      <c r="T65" s="34">
        <f t="shared" si="26"/>
        <v>0</v>
      </c>
      <c r="U65" s="34">
        <f t="shared" si="26"/>
        <v>7.019932502054578</v>
      </c>
      <c r="V65" s="34">
        <f t="shared" si="26"/>
        <v>48.585199004975124</v>
      </c>
      <c r="W65" s="34">
        <f t="shared" si="26"/>
        <v>19.116504151681763</v>
      </c>
      <c r="X65" s="34">
        <f t="shared" si="26"/>
        <v>8.866820358219542</v>
      </c>
      <c r="Y65" s="34">
        <f t="shared" si="26"/>
        <v>5.238131820274126</v>
      </c>
      <c r="Z65" s="34">
        <f t="shared" si="26"/>
        <v>0</v>
      </c>
      <c r="AA65" s="34">
        <f t="shared" si="26"/>
        <v>8.350573788801462</v>
      </c>
      <c r="AB65" s="34">
        <f t="shared" si="26"/>
        <v>8.804595799165845</v>
      </c>
      <c r="AC65" s="34">
        <f t="shared" si="26"/>
        <v>50.41197823107895</v>
      </c>
      <c r="AD65" s="34">
        <f t="shared" si="26"/>
        <v>100</v>
      </c>
      <c r="AE65" s="34">
        <f t="shared" si="26"/>
        <v>5.669444283536303</v>
      </c>
      <c r="AF65" s="34">
        <f t="shared" si="26"/>
        <v>10.752152368297207</v>
      </c>
      <c r="AG65" s="34">
        <f t="shared" si="26"/>
        <v>12.126032376999557</v>
      </c>
      <c r="AH65" s="34">
        <f t="shared" si="26"/>
        <v>0</v>
      </c>
      <c r="AI65" s="34">
        <f t="shared" si="26"/>
        <v>99.57353542323203</v>
      </c>
      <c r="AJ65" s="34">
        <f t="shared" si="26"/>
        <v>0</v>
      </c>
      <c r="AK65" s="34">
        <f t="shared" si="26"/>
        <v>0</v>
      </c>
      <c r="AL65" s="34">
        <f t="shared" si="26"/>
        <v>1.861850679575498</v>
      </c>
      <c r="AM65" s="34">
        <f t="shared" si="26"/>
        <v>1.8949526822024836</v>
      </c>
      <c r="AN65" s="34">
        <f t="shared" si="26"/>
        <v>20.551449878104027</v>
      </c>
      <c r="AO65" s="34">
        <f t="shared" si="26"/>
        <v>97.1502003025745</v>
      </c>
      <c r="AP65" s="34">
        <f t="shared" si="26"/>
        <v>0</v>
      </c>
      <c r="AQ65" s="34">
        <f t="shared" si="26"/>
        <v>1.0583459010327474</v>
      </c>
      <c r="AR65" s="34">
        <f t="shared" si="26"/>
        <v>43.82552723431343</v>
      </c>
      <c r="AS65" s="34">
        <f t="shared" si="26"/>
        <v>0</v>
      </c>
      <c r="AT65" s="35">
        <f t="shared" si="26"/>
        <v>96.6903692211558</v>
      </c>
    </row>
    <row r="66" spans="1:46" ht="12.75">
      <c r="A66" s="27" t="s">
        <v>170</v>
      </c>
      <c r="B66" s="28">
        <f>IF(B36=0,0,B53*100/B36)</f>
        <v>10.392645389840167</v>
      </c>
      <c r="C66" s="28">
        <f aca="true" t="shared" si="27" ref="C66:AT66">IF(C36=0,0,C53*100/C36)</f>
        <v>11.226920068651328</v>
      </c>
      <c r="D66" s="28">
        <f t="shared" si="27"/>
        <v>13.81435410656492</v>
      </c>
      <c r="E66" s="28">
        <f t="shared" si="27"/>
        <v>3.2318424163659</v>
      </c>
      <c r="F66" s="28">
        <f t="shared" si="27"/>
        <v>45.820142076434294</v>
      </c>
      <c r="G66" s="28">
        <f t="shared" si="27"/>
        <v>8.245407043718135</v>
      </c>
      <c r="H66" s="28">
        <f t="shared" si="27"/>
        <v>13.317636279372048</v>
      </c>
      <c r="I66" s="28">
        <f t="shared" si="27"/>
        <v>0</v>
      </c>
      <c r="J66" s="28">
        <f t="shared" si="27"/>
        <v>2.7066096848740337</v>
      </c>
      <c r="K66" s="28">
        <f t="shared" si="27"/>
        <v>24.280927474297926</v>
      </c>
      <c r="L66" s="28">
        <f t="shared" si="27"/>
        <v>61.63517447946471</v>
      </c>
      <c r="M66" s="28">
        <f t="shared" si="27"/>
        <v>0</v>
      </c>
      <c r="N66" s="28">
        <f t="shared" si="27"/>
        <v>0</v>
      </c>
      <c r="O66" s="28">
        <f t="shared" si="27"/>
        <v>0</v>
      </c>
      <c r="P66" s="28">
        <f t="shared" si="27"/>
        <v>6.334432843071458</v>
      </c>
      <c r="Q66" s="28">
        <f t="shared" si="27"/>
        <v>7.672346557105802</v>
      </c>
      <c r="R66" s="28">
        <f t="shared" si="27"/>
        <v>0</v>
      </c>
      <c r="S66" s="28">
        <f t="shared" si="27"/>
        <v>3.3444630863192635</v>
      </c>
      <c r="T66" s="28">
        <f t="shared" si="27"/>
        <v>0</v>
      </c>
      <c r="U66" s="28">
        <f t="shared" si="27"/>
        <v>0</v>
      </c>
      <c r="V66" s="28">
        <f t="shared" si="27"/>
        <v>15.54726368159204</v>
      </c>
      <c r="W66" s="28">
        <f t="shared" si="27"/>
        <v>19.116504151681763</v>
      </c>
      <c r="X66" s="28">
        <f t="shared" si="27"/>
        <v>0</v>
      </c>
      <c r="Y66" s="28">
        <f t="shared" si="27"/>
        <v>4.687953601979287</v>
      </c>
      <c r="Z66" s="28">
        <f t="shared" si="27"/>
        <v>0</v>
      </c>
      <c r="AA66" s="28">
        <f t="shared" si="27"/>
        <v>0</v>
      </c>
      <c r="AB66" s="28">
        <f t="shared" si="27"/>
        <v>0</v>
      </c>
      <c r="AC66" s="28">
        <f t="shared" si="27"/>
        <v>20.213378337845025</v>
      </c>
      <c r="AD66" s="28">
        <f t="shared" si="27"/>
        <v>0</v>
      </c>
      <c r="AE66" s="28">
        <f t="shared" si="27"/>
        <v>5.299697917218719</v>
      </c>
      <c r="AF66" s="28">
        <f t="shared" si="27"/>
        <v>1.7827976635384657</v>
      </c>
      <c r="AG66" s="28">
        <f t="shared" si="27"/>
        <v>1.2776041506265707</v>
      </c>
      <c r="AH66" s="28">
        <f t="shared" si="27"/>
        <v>0</v>
      </c>
      <c r="AI66" s="28">
        <f t="shared" si="27"/>
        <v>0</v>
      </c>
      <c r="AJ66" s="28">
        <f t="shared" si="27"/>
        <v>0</v>
      </c>
      <c r="AK66" s="28">
        <f t="shared" si="27"/>
        <v>0</v>
      </c>
      <c r="AL66" s="28">
        <f t="shared" si="27"/>
        <v>0</v>
      </c>
      <c r="AM66" s="28">
        <f t="shared" si="27"/>
        <v>0</v>
      </c>
      <c r="AN66" s="28">
        <f t="shared" si="27"/>
        <v>20.551449878104027</v>
      </c>
      <c r="AO66" s="28">
        <f t="shared" si="27"/>
        <v>0</v>
      </c>
      <c r="AP66" s="28">
        <f t="shared" si="27"/>
        <v>0</v>
      </c>
      <c r="AQ66" s="28">
        <f t="shared" si="27"/>
        <v>0</v>
      </c>
      <c r="AR66" s="28">
        <f t="shared" si="27"/>
        <v>37.412035443926094</v>
      </c>
      <c r="AS66" s="28">
        <f t="shared" si="27"/>
        <v>0</v>
      </c>
      <c r="AT66" s="29">
        <f t="shared" si="27"/>
        <v>0</v>
      </c>
    </row>
    <row r="67" spans="1:46" ht="12.75">
      <c r="A67" s="27" t="s">
        <v>171</v>
      </c>
      <c r="B67" s="28">
        <f>IF(B36=0,0,B54*100/B36)</f>
        <v>4.111615566144547</v>
      </c>
      <c r="C67" s="28">
        <f aca="true" t="shared" si="28" ref="C67:AT67">IF(C36=0,0,C54*100/C36)</f>
        <v>12.455244486949946</v>
      </c>
      <c r="D67" s="28">
        <f t="shared" si="28"/>
        <v>42.0159030513592</v>
      </c>
      <c r="E67" s="28">
        <f t="shared" si="28"/>
        <v>7.587940091913348</v>
      </c>
      <c r="F67" s="28">
        <f t="shared" si="28"/>
        <v>4.6965198340741905</v>
      </c>
      <c r="G67" s="28">
        <f t="shared" si="28"/>
        <v>48.03902414465226</v>
      </c>
      <c r="H67" s="28">
        <f t="shared" si="28"/>
        <v>0</v>
      </c>
      <c r="I67" s="28">
        <f t="shared" si="28"/>
        <v>44.981803111781545</v>
      </c>
      <c r="J67" s="28">
        <f t="shared" si="28"/>
        <v>31.73895190513865</v>
      </c>
      <c r="K67" s="28">
        <f t="shared" si="28"/>
        <v>14.282898514292896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6.51977723998974</v>
      </c>
      <c r="V67" s="28">
        <f t="shared" si="28"/>
        <v>31.09452736318408</v>
      </c>
      <c r="W67" s="28">
        <f t="shared" si="28"/>
        <v>0</v>
      </c>
      <c r="X67" s="28">
        <f t="shared" si="28"/>
        <v>0</v>
      </c>
      <c r="Y67" s="28">
        <f t="shared" si="28"/>
        <v>0.5460432274679947</v>
      </c>
      <c r="Z67" s="28">
        <f t="shared" si="28"/>
        <v>0</v>
      </c>
      <c r="AA67" s="28">
        <f t="shared" si="28"/>
        <v>0</v>
      </c>
      <c r="AB67" s="28">
        <f t="shared" si="28"/>
        <v>8.804595799165845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66.81317024663046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97.1502003025745</v>
      </c>
      <c r="AP67" s="28">
        <f t="shared" si="28"/>
        <v>0</v>
      </c>
      <c r="AQ67" s="28">
        <f t="shared" si="28"/>
        <v>0</v>
      </c>
      <c r="AR67" s="28">
        <f t="shared" si="28"/>
        <v>0</v>
      </c>
      <c r="AS67" s="28">
        <f t="shared" si="28"/>
        <v>0</v>
      </c>
      <c r="AT67" s="29">
        <f t="shared" si="28"/>
        <v>96.6903692211558</v>
      </c>
    </row>
    <row r="68" spans="1:46" ht="12.75">
      <c r="A68" s="27" t="s">
        <v>172</v>
      </c>
      <c r="B68" s="28">
        <f>IF(B36=0,0,B55*100/B36)</f>
        <v>23.709637836873124</v>
      </c>
      <c r="C68" s="28">
        <f aca="true" t="shared" si="29" ref="C68:AT68">IF(C36=0,0,C55*100/C36)</f>
        <v>21.740822703868865</v>
      </c>
      <c r="D68" s="28">
        <f t="shared" si="29"/>
        <v>1.8301951174116697</v>
      </c>
      <c r="E68" s="28">
        <f t="shared" si="29"/>
        <v>17.083043005112387</v>
      </c>
      <c r="F68" s="28">
        <f t="shared" si="29"/>
        <v>14.313203303845153</v>
      </c>
      <c r="G68" s="28">
        <f t="shared" si="29"/>
        <v>14.193965163736467</v>
      </c>
      <c r="H68" s="28">
        <f t="shared" si="29"/>
        <v>70.6607145710922</v>
      </c>
      <c r="I68" s="28">
        <f t="shared" si="29"/>
        <v>28.44541605557419</v>
      </c>
      <c r="J68" s="28">
        <f t="shared" si="29"/>
        <v>10.962237593737798</v>
      </c>
      <c r="K68" s="28">
        <f t="shared" si="29"/>
        <v>61.43617401140918</v>
      </c>
      <c r="L68" s="28">
        <f t="shared" si="29"/>
        <v>0</v>
      </c>
      <c r="M68" s="28">
        <f t="shared" si="29"/>
        <v>0</v>
      </c>
      <c r="N68" s="28">
        <f t="shared" si="29"/>
        <v>2.4459297071762305</v>
      </c>
      <c r="O68" s="28">
        <f t="shared" si="29"/>
        <v>0</v>
      </c>
      <c r="P68" s="28">
        <f t="shared" si="29"/>
        <v>0</v>
      </c>
      <c r="Q68" s="28">
        <f t="shared" si="29"/>
        <v>0</v>
      </c>
      <c r="R68" s="28">
        <f t="shared" si="29"/>
        <v>0</v>
      </c>
      <c r="S68" s="28">
        <f t="shared" si="29"/>
        <v>0</v>
      </c>
      <c r="T68" s="28">
        <f t="shared" si="29"/>
        <v>0</v>
      </c>
      <c r="U68" s="28">
        <f t="shared" si="29"/>
        <v>0.5001552620648385</v>
      </c>
      <c r="V68" s="28">
        <f t="shared" si="29"/>
        <v>1.943407960199005</v>
      </c>
      <c r="W68" s="28">
        <f t="shared" si="29"/>
        <v>0</v>
      </c>
      <c r="X68" s="28">
        <f t="shared" si="29"/>
        <v>8.866820358219542</v>
      </c>
      <c r="Y68" s="28">
        <f t="shared" si="29"/>
        <v>0.004134990826844292</v>
      </c>
      <c r="Z68" s="28">
        <f t="shared" si="29"/>
        <v>0</v>
      </c>
      <c r="AA68" s="28">
        <f t="shared" si="29"/>
        <v>0</v>
      </c>
      <c r="AB68" s="28">
        <f t="shared" si="29"/>
        <v>0</v>
      </c>
      <c r="AC68" s="28">
        <f t="shared" si="29"/>
        <v>0</v>
      </c>
      <c r="AD68" s="28">
        <f t="shared" si="29"/>
        <v>100</v>
      </c>
      <c r="AE68" s="28">
        <f t="shared" si="29"/>
        <v>0</v>
      </c>
      <c r="AF68" s="28">
        <f t="shared" si="29"/>
        <v>0</v>
      </c>
      <c r="AG68" s="28">
        <f t="shared" si="29"/>
        <v>0</v>
      </c>
      <c r="AH68" s="28">
        <f t="shared" si="29"/>
        <v>0</v>
      </c>
      <c r="AI68" s="28">
        <f t="shared" si="29"/>
        <v>32.76036517660156</v>
      </c>
      <c r="AJ68" s="28">
        <f t="shared" si="29"/>
        <v>0</v>
      </c>
      <c r="AK68" s="28">
        <f t="shared" si="29"/>
        <v>0</v>
      </c>
      <c r="AL68" s="28">
        <f t="shared" si="29"/>
        <v>0</v>
      </c>
      <c r="AM68" s="28">
        <f t="shared" si="29"/>
        <v>0</v>
      </c>
      <c r="AN68" s="28">
        <f t="shared" si="29"/>
        <v>0</v>
      </c>
      <c r="AO68" s="28">
        <f t="shared" si="29"/>
        <v>0</v>
      </c>
      <c r="AP68" s="28">
        <f t="shared" si="29"/>
        <v>0</v>
      </c>
      <c r="AQ68" s="28">
        <f t="shared" si="29"/>
        <v>0</v>
      </c>
      <c r="AR68" s="28">
        <f t="shared" si="29"/>
        <v>0</v>
      </c>
      <c r="AS68" s="28">
        <f t="shared" si="29"/>
        <v>0</v>
      </c>
      <c r="AT68" s="29">
        <f t="shared" si="29"/>
        <v>0</v>
      </c>
    </row>
    <row r="69" spans="1:46" ht="12.75">
      <c r="A69" s="27" t="s">
        <v>173</v>
      </c>
      <c r="B69" s="28">
        <f>IF(B36=0,0,B56*100/B36)</f>
        <v>0.4004820356634299</v>
      </c>
      <c r="C69" s="28">
        <f aca="true" t="shared" si="30" ref="C69:AT69">IF(C36=0,0,C56*100/C36)</f>
        <v>0.41702345339901914</v>
      </c>
      <c r="D69" s="28">
        <f t="shared" si="30"/>
        <v>0</v>
      </c>
      <c r="E69" s="28">
        <f t="shared" si="30"/>
        <v>1.1461766709204644</v>
      </c>
      <c r="F69" s="28">
        <f t="shared" si="30"/>
        <v>0</v>
      </c>
      <c r="G69" s="28">
        <f t="shared" si="30"/>
        <v>0</v>
      </c>
      <c r="H69" s="28">
        <f t="shared" si="30"/>
        <v>2.610256710756921</v>
      </c>
      <c r="I69" s="28">
        <f t="shared" si="30"/>
        <v>0.7941011982181128</v>
      </c>
      <c r="J69" s="28">
        <f t="shared" si="30"/>
        <v>23.384279549091758</v>
      </c>
      <c r="K69" s="28">
        <f t="shared" si="30"/>
        <v>0</v>
      </c>
      <c r="L69" s="28">
        <f t="shared" si="30"/>
        <v>0</v>
      </c>
      <c r="M69" s="28">
        <f t="shared" si="30"/>
        <v>0</v>
      </c>
      <c r="N69" s="28">
        <f t="shared" si="30"/>
        <v>0</v>
      </c>
      <c r="O69" s="28">
        <f t="shared" si="30"/>
        <v>0</v>
      </c>
      <c r="P69" s="28">
        <f t="shared" si="30"/>
        <v>1.9003298529214372</v>
      </c>
      <c r="Q69" s="28">
        <f t="shared" si="30"/>
        <v>2.4539032134612166</v>
      </c>
      <c r="R69" s="28">
        <f t="shared" si="30"/>
        <v>0.9966916316325405</v>
      </c>
      <c r="S69" s="28">
        <f t="shared" si="30"/>
        <v>4.4740499565330545</v>
      </c>
      <c r="T69" s="28">
        <f t="shared" si="30"/>
        <v>0</v>
      </c>
      <c r="U69" s="28">
        <f t="shared" si="30"/>
        <v>0</v>
      </c>
      <c r="V69" s="28">
        <f t="shared" si="30"/>
        <v>0</v>
      </c>
      <c r="W69" s="28">
        <f t="shared" si="30"/>
        <v>0</v>
      </c>
      <c r="X69" s="28">
        <f t="shared" si="30"/>
        <v>0</v>
      </c>
      <c r="Y69" s="28">
        <f t="shared" si="30"/>
        <v>0</v>
      </c>
      <c r="Z69" s="28">
        <f t="shared" si="30"/>
        <v>0</v>
      </c>
      <c r="AA69" s="28">
        <f t="shared" si="30"/>
        <v>8.350573788801462</v>
      </c>
      <c r="AB69" s="28">
        <f t="shared" si="30"/>
        <v>0</v>
      </c>
      <c r="AC69" s="28">
        <f t="shared" si="30"/>
        <v>30.198599893233922</v>
      </c>
      <c r="AD69" s="28">
        <f t="shared" si="30"/>
        <v>0</v>
      </c>
      <c r="AE69" s="28">
        <f t="shared" si="30"/>
        <v>0.369746366317585</v>
      </c>
      <c r="AF69" s="28">
        <f t="shared" si="30"/>
        <v>8.969354704758741</v>
      </c>
      <c r="AG69" s="28">
        <f t="shared" si="30"/>
        <v>10.848428226372986</v>
      </c>
      <c r="AH69" s="28">
        <f t="shared" si="30"/>
        <v>0</v>
      </c>
      <c r="AI69" s="28">
        <f t="shared" si="30"/>
        <v>0</v>
      </c>
      <c r="AJ69" s="28">
        <f t="shared" si="30"/>
        <v>0</v>
      </c>
      <c r="AK69" s="28">
        <f t="shared" si="30"/>
        <v>0</v>
      </c>
      <c r="AL69" s="28">
        <f t="shared" si="30"/>
        <v>1.861850679575498</v>
      </c>
      <c r="AM69" s="28">
        <f t="shared" si="30"/>
        <v>1.8949526822024836</v>
      </c>
      <c r="AN69" s="28">
        <f t="shared" si="30"/>
        <v>0</v>
      </c>
      <c r="AO69" s="28">
        <f t="shared" si="30"/>
        <v>0</v>
      </c>
      <c r="AP69" s="28">
        <f t="shared" si="30"/>
        <v>0</v>
      </c>
      <c r="AQ69" s="28">
        <f t="shared" si="30"/>
        <v>1.0583459010327474</v>
      </c>
      <c r="AR69" s="28">
        <f t="shared" si="30"/>
        <v>6.41349179038733</v>
      </c>
      <c r="AS69" s="28">
        <f t="shared" si="30"/>
        <v>0</v>
      </c>
      <c r="AT69" s="29">
        <f t="shared" si="30"/>
        <v>0</v>
      </c>
    </row>
    <row r="70" spans="1:46" ht="12.75">
      <c r="A70" s="15" t="s">
        <v>162</v>
      </c>
      <c r="B70" s="36">
        <f>IF(B36=0,0,B57*100/B36)</f>
        <v>42.44054681651617</v>
      </c>
      <c r="C70" s="36">
        <f aca="true" t="shared" si="31" ref="C70:AT70">IF(C36=0,0,C57*100/C36)</f>
        <v>34.082770815030635</v>
      </c>
      <c r="D70" s="36">
        <f t="shared" si="31"/>
        <v>9.967842334377682</v>
      </c>
      <c r="E70" s="36">
        <f t="shared" si="31"/>
        <v>66.07035207353069</v>
      </c>
      <c r="F70" s="36">
        <f t="shared" si="31"/>
        <v>34.38738147996733</v>
      </c>
      <c r="G70" s="36">
        <f t="shared" si="31"/>
        <v>24.98234071913899</v>
      </c>
      <c r="H70" s="36">
        <f t="shared" si="31"/>
        <v>11.18681447467252</v>
      </c>
      <c r="I70" s="36">
        <f t="shared" si="31"/>
        <v>14.099444558212939</v>
      </c>
      <c r="J70" s="36">
        <f t="shared" si="31"/>
        <v>6.615785143345926</v>
      </c>
      <c r="K70" s="36">
        <f t="shared" si="31"/>
        <v>0</v>
      </c>
      <c r="L70" s="36">
        <f t="shared" si="31"/>
        <v>32.57536212060731</v>
      </c>
      <c r="M70" s="36">
        <f t="shared" si="31"/>
        <v>0.31036623215394166</v>
      </c>
      <c r="N70" s="36">
        <f t="shared" si="31"/>
        <v>90.22834775785049</v>
      </c>
      <c r="O70" s="36">
        <f t="shared" si="31"/>
        <v>30.581691445297242</v>
      </c>
      <c r="P70" s="36">
        <f t="shared" si="31"/>
        <v>75.57127874399346</v>
      </c>
      <c r="Q70" s="36">
        <f t="shared" si="31"/>
        <v>71.29960960060629</v>
      </c>
      <c r="R70" s="36">
        <f t="shared" si="31"/>
        <v>63.027399999810626</v>
      </c>
      <c r="S70" s="36">
        <f t="shared" si="31"/>
        <v>60.33156696955099</v>
      </c>
      <c r="T70" s="36">
        <f t="shared" si="31"/>
        <v>62.37845017522919</v>
      </c>
      <c r="U70" s="36">
        <f t="shared" si="31"/>
        <v>12.853081749922366</v>
      </c>
      <c r="V70" s="36">
        <f t="shared" si="31"/>
        <v>45.58457711442786</v>
      </c>
      <c r="W70" s="36">
        <f t="shared" si="31"/>
        <v>27.102907300321203</v>
      </c>
      <c r="X70" s="36">
        <f t="shared" si="31"/>
        <v>61.06579180705799</v>
      </c>
      <c r="Y70" s="36">
        <f t="shared" si="31"/>
        <v>38.33701206133458</v>
      </c>
      <c r="Z70" s="36">
        <f t="shared" si="31"/>
        <v>94.6053054310504</v>
      </c>
      <c r="AA70" s="36">
        <f t="shared" si="31"/>
        <v>59.165694172760844</v>
      </c>
      <c r="AB70" s="36">
        <f t="shared" si="31"/>
        <v>86.38887642642305</v>
      </c>
      <c r="AC70" s="36">
        <f t="shared" si="31"/>
        <v>37.50929568898927</v>
      </c>
      <c r="AD70" s="36">
        <f t="shared" si="31"/>
        <v>0</v>
      </c>
      <c r="AE70" s="36">
        <f t="shared" si="31"/>
        <v>90.40877925772185</v>
      </c>
      <c r="AF70" s="36">
        <f t="shared" si="31"/>
        <v>62.575489300445696</v>
      </c>
      <c r="AG70" s="36">
        <f t="shared" si="31"/>
        <v>81.86340044700007</v>
      </c>
      <c r="AH70" s="36">
        <f t="shared" si="31"/>
        <v>74.99178766178306</v>
      </c>
      <c r="AI70" s="36">
        <f t="shared" si="31"/>
        <v>0</v>
      </c>
      <c r="AJ70" s="36">
        <f t="shared" si="31"/>
        <v>96.21860371470278</v>
      </c>
      <c r="AK70" s="36">
        <f t="shared" si="31"/>
        <v>0</v>
      </c>
      <c r="AL70" s="36">
        <f t="shared" si="31"/>
        <v>84.21150623719977</v>
      </c>
      <c r="AM70" s="36">
        <f t="shared" si="31"/>
        <v>92.610397515357</v>
      </c>
      <c r="AN70" s="36">
        <f t="shared" si="31"/>
        <v>64.74479787727971</v>
      </c>
      <c r="AO70" s="36">
        <f t="shared" si="31"/>
        <v>0.5804259007287568</v>
      </c>
      <c r="AP70" s="36">
        <f t="shared" si="31"/>
        <v>80.8199585926005</v>
      </c>
      <c r="AQ70" s="36">
        <f t="shared" si="31"/>
        <v>95.18581776687435</v>
      </c>
      <c r="AR70" s="36">
        <f t="shared" si="31"/>
        <v>52.14618895184225</v>
      </c>
      <c r="AS70" s="36">
        <f t="shared" si="31"/>
        <v>96.37475378536125</v>
      </c>
      <c r="AT70" s="37">
        <f t="shared" si="31"/>
        <v>0.07105600431678863</v>
      </c>
    </row>
    <row r="71" spans="1:46" ht="12.75">
      <c r="A71" s="27" t="s">
        <v>174</v>
      </c>
      <c r="B71" s="28">
        <f>IF(B36=0,0,B58*100/B36)</f>
        <v>25.753795330539923</v>
      </c>
      <c r="C71" s="28">
        <f aca="true" t="shared" si="32" ref="C71:AT71">IF(C36=0,0,C58*100/C36)</f>
        <v>7.934288224369738</v>
      </c>
      <c r="D71" s="28">
        <f t="shared" si="32"/>
        <v>0</v>
      </c>
      <c r="E71" s="28">
        <f t="shared" si="32"/>
        <v>5.323771422308168</v>
      </c>
      <c r="F71" s="28">
        <f t="shared" si="32"/>
        <v>7.550125285257669</v>
      </c>
      <c r="G71" s="28">
        <f t="shared" si="32"/>
        <v>22.569246387433438</v>
      </c>
      <c r="H71" s="28">
        <f t="shared" si="32"/>
        <v>0.3995290883811614</v>
      </c>
      <c r="I71" s="28">
        <f t="shared" si="32"/>
        <v>0.11141121288433224</v>
      </c>
      <c r="J71" s="28">
        <f t="shared" si="32"/>
        <v>0.09752628796710582</v>
      </c>
      <c r="K71" s="28">
        <f t="shared" si="32"/>
        <v>0</v>
      </c>
      <c r="L71" s="28">
        <f t="shared" si="32"/>
        <v>0</v>
      </c>
      <c r="M71" s="28">
        <f t="shared" si="32"/>
        <v>0.31036623215394166</v>
      </c>
      <c r="N71" s="28">
        <f t="shared" si="32"/>
        <v>0.11414338633489075</v>
      </c>
      <c r="O71" s="28">
        <f t="shared" si="32"/>
        <v>0.03825899680395818</v>
      </c>
      <c r="P71" s="28">
        <f t="shared" si="32"/>
        <v>1.613715770070983</v>
      </c>
      <c r="Q71" s="28">
        <f t="shared" si="32"/>
        <v>1.4636344014369367</v>
      </c>
      <c r="R71" s="28">
        <f t="shared" si="32"/>
        <v>0</v>
      </c>
      <c r="S71" s="28">
        <f t="shared" si="32"/>
        <v>4.806281388948875</v>
      </c>
      <c r="T71" s="28">
        <f t="shared" si="32"/>
        <v>0</v>
      </c>
      <c r="U71" s="28">
        <f t="shared" si="32"/>
        <v>12.853081749922366</v>
      </c>
      <c r="V71" s="28">
        <f t="shared" si="32"/>
        <v>2.124533582089552</v>
      </c>
      <c r="W71" s="28">
        <f t="shared" si="32"/>
        <v>0</v>
      </c>
      <c r="X71" s="28">
        <f t="shared" si="32"/>
        <v>2.8994502571377905</v>
      </c>
      <c r="Y71" s="28">
        <f t="shared" si="32"/>
        <v>3.966097183582428</v>
      </c>
      <c r="Z71" s="28">
        <f t="shared" si="32"/>
        <v>11.438366157755663</v>
      </c>
      <c r="AA71" s="28">
        <f t="shared" si="32"/>
        <v>5.323490790360933</v>
      </c>
      <c r="AB71" s="28">
        <f t="shared" si="32"/>
        <v>0.08890002048849138</v>
      </c>
      <c r="AC71" s="28">
        <f t="shared" si="32"/>
        <v>0</v>
      </c>
      <c r="AD71" s="28">
        <f t="shared" si="32"/>
        <v>0</v>
      </c>
      <c r="AE71" s="28">
        <f t="shared" si="32"/>
        <v>8.965116895313711</v>
      </c>
      <c r="AF71" s="28">
        <f t="shared" si="32"/>
        <v>0.7751294189297677</v>
      </c>
      <c r="AG71" s="28">
        <f t="shared" si="32"/>
        <v>16.599888314983126</v>
      </c>
      <c r="AH71" s="28">
        <f t="shared" si="32"/>
        <v>0</v>
      </c>
      <c r="AI71" s="28">
        <f t="shared" si="32"/>
        <v>0</v>
      </c>
      <c r="AJ71" s="28">
        <f t="shared" si="32"/>
        <v>12.583681481854331</v>
      </c>
      <c r="AK71" s="28">
        <f t="shared" si="32"/>
        <v>0</v>
      </c>
      <c r="AL71" s="28">
        <f t="shared" si="32"/>
        <v>1.805995159188233</v>
      </c>
      <c r="AM71" s="28">
        <f t="shared" si="32"/>
        <v>6.158596217158072</v>
      </c>
      <c r="AN71" s="28">
        <f t="shared" si="32"/>
        <v>0.057830009513179</v>
      </c>
      <c r="AO71" s="28">
        <f t="shared" si="32"/>
        <v>0.3490510218620065</v>
      </c>
      <c r="AP71" s="28">
        <f t="shared" si="32"/>
        <v>8.768162953674711</v>
      </c>
      <c r="AQ71" s="28">
        <f t="shared" si="32"/>
        <v>6.209505666021316</v>
      </c>
      <c r="AR71" s="28">
        <f t="shared" si="32"/>
        <v>0.9001391986508533</v>
      </c>
      <c r="AS71" s="28">
        <f t="shared" si="32"/>
        <v>0</v>
      </c>
      <c r="AT71" s="29">
        <f t="shared" si="32"/>
        <v>0.07105600431678863</v>
      </c>
    </row>
    <row r="72" spans="1:46" ht="12.75">
      <c r="A72" s="27" t="s">
        <v>175</v>
      </c>
      <c r="B72" s="28">
        <f>IF(B36=0,0,B59*100/B36)</f>
        <v>16.019281426537194</v>
      </c>
      <c r="C72" s="28">
        <f aca="true" t="shared" si="33" ref="C72:AT72">IF(C36=0,0,C59*100/C36)</f>
        <v>24.990084108996957</v>
      </c>
      <c r="D72" s="28">
        <f t="shared" si="33"/>
        <v>9.967842334377682</v>
      </c>
      <c r="E72" s="28">
        <f t="shared" si="33"/>
        <v>60.68394804625418</v>
      </c>
      <c r="F72" s="28">
        <f t="shared" si="33"/>
        <v>26.83725619470966</v>
      </c>
      <c r="G72" s="28">
        <f t="shared" si="33"/>
        <v>2.41309433170555</v>
      </c>
      <c r="H72" s="28">
        <f t="shared" si="33"/>
        <v>10.787285386291359</v>
      </c>
      <c r="I72" s="28">
        <f t="shared" si="33"/>
        <v>13.966699283286927</v>
      </c>
      <c r="J72" s="28">
        <f t="shared" si="33"/>
        <v>6.5182588553788205</v>
      </c>
      <c r="K72" s="28">
        <f t="shared" si="33"/>
        <v>0</v>
      </c>
      <c r="L72" s="28">
        <f t="shared" si="33"/>
        <v>32.57536212060731</v>
      </c>
      <c r="M72" s="28">
        <f t="shared" si="33"/>
        <v>0</v>
      </c>
      <c r="N72" s="28">
        <f t="shared" si="33"/>
        <v>90.11420437151558</v>
      </c>
      <c r="O72" s="28">
        <f t="shared" si="33"/>
        <v>30.543432448493284</v>
      </c>
      <c r="P72" s="28">
        <f t="shared" si="33"/>
        <v>73.95756297392246</v>
      </c>
      <c r="Q72" s="28">
        <f t="shared" si="33"/>
        <v>69.81982742333709</v>
      </c>
      <c r="R72" s="28">
        <f t="shared" si="33"/>
        <v>63.027399999810626</v>
      </c>
      <c r="S72" s="28">
        <f t="shared" si="33"/>
        <v>55.525285580602116</v>
      </c>
      <c r="T72" s="28">
        <f t="shared" si="33"/>
        <v>62.37845017522919</v>
      </c>
      <c r="U72" s="28">
        <f t="shared" si="33"/>
        <v>0</v>
      </c>
      <c r="V72" s="28">
        <f t="shared" si="33"/>
        <v>43.46004353233831</v>
      </c>
      <c r="W72" s="28">
        <f t="shared" si="33"/>
        <v>27.102907300321203</v>
      </c>
      <c r="X72" s="28">
        <f t="shared" si="33"/>
        <v>58.1663415499202</v>
      </c>
      <c r="Y72" s="28">
        <f t="shared" si="33"/>
        <v>34.370914877752156</v>
      </c>
      <c r="Z72" s="28">
        <f t="shared" si="33"/>
        <v>83.16693927329474</v>
      </c>
      <c r="AA72" s="28">
        <f t="shared" si="33"/>
        <v>53.842203382399916</v>
      </c>
      <c r="AB72" s="28">
        <f t="shared" si="33"/>
        <v>86.29997640593456</v>
      </c>
      <c r="AC72" s="28">
        <f t="shared" si="33"/>
        <v>37.50929568898927</v>
      </c>
      <c r="AD72" s="28">
        <f t="shared" si="33"/>
        <v>0</v>
      </c>
      <c r="AE72" s="28">
        <f t="shared" si="33"/>
        <v>81.44366236240813</v>
      </c>
      <c r="AF72" s="28">
        <f t="shared" si="33"/>
        <v>61.80035988151593</v>
      </c>
      <c r="AG72" s="28">
        <f t="shared" si="33"/>
        <v>65.26351213201694</v>
      </c>
      <c r="AH72" s="28">
        <f t="shared" si="33"/>
        <v>74.99178766178306</v>
      </c>
      <c r="AI72" s="28">
        <f t="shared" si="33"/>
        <v>0</v>
      </c>
      <c r="AJ72" s="28">
        <f t="shared" si="33"/>
        <v>83.63492223284844</v>
      </c>
      <c r="AK72" s="28">
        <f t="shared" si="33"/>
        <v>0</v>
      </c>
      <c r="AL72" s="28">
        <f t="shared" si="33"/>
        <v>82.40551107801154</v>
      </c>
      <c r="AM72" s="28">
        <f t="shared" si="33"/>
        <v>86.45180129819892</v>
      </c>
      <c r="AN72" s="28">
        <f t="shared" si="33"/>
        <v>64.68696786776653</v>
      </c>
      <c r="AO72" s="28">
        <f t="shared" si="33"/>
        <v>0.23137487886675023</v>
      </c>
      <c r="AP72" s="28">
        <f t="shared" si="33"/>
        <v>72.05179563892578</v>
      </c>
      <c r="AQ72" s="28">
        <f t="shared" si="33"/>
        <v>88.97631210085304</v>
      </c>
      <c r="AR72" s="28">
        <f t="shared" si="33"/>
        <v>51.24604975319139</v>
      </c>
      <c r="AS72" s="28">
        <f t="shared" si="33"/>
        <v>96.37475378536125</v>
      </c>
      <c r="AT72" s="29">
        <f t="shared" si="33"/>
        <v>0</v>
      </c>
    </row>
    <row r="73" spans="1:46" ht="12.75">
      <c r="A73" s="27" t="s">
        <v>176</v>
      </c>
      <c r="B73" s="28">
        <f>IF(B36=0,0,B60*100/B36)</f>
        <v>0.6674700594390498</v>
      </c>
      <c r="C73" s="28">
        <f aca="true" t="shared" si="34" ref="C73:AT73">IF(C36=0,0,C60*100/C36)</f>
        <v>1.158398481663942</v>
      </c>
      <c r="D73" s="28">
        <f t="shared" si="34"/>
        <v>0</v>
      </c>
      <c r="E73" s="28">
        <f t="shared" si="34"/>
        <v>0.0626326049683314</v>
      </c>
      <c r="F73" s="28">
        <f t="shared" si="34"/>
        <v>0</v>
      </c>
      <c r="G73" s="28">
        <f t="shared" si="34"/>
        <v>0</v>
      </c>
      <c r="H73" s="28">
        <f t="shared" si="34"/>
        <v>0</v>
      </c>
      <c r="I73" s="28">
        <f t="shared" si="34"/>
        <v>0.021334062041680642</v>
      </c>
      <c r="J73" s="28">
        <f t="shared" si="34"/>
        <v>0</v>
      </c>
      <c r="K73" s="28">
        <f t="shared" si="34"/>
        <v>0</v>
      </c>
      <c r="L73" s="28">
        <f t="shared" si="34"/>
        <v>0</v>
      </c>
      <c r="M73" s="28">
        <f t="shared" si="34"/>
        <v>0</v>
      </c>
      <c r="N73" s="28">
        <f t="shared" si="34"/>
        <v>0</v>
      </c>
      <c r="O73" s="28">
        <f t="shared" si="34"/>
        <v>0</v>
      </c>
      <c r="P73" s="28">
        <f t="shared" si="34"/>
        <v>0</v>
      </c>
      <c r="Q73" s="28">
        <f t="shared" si="34"/>
        <v>0.016147775832269822</v>
      </c>
      <c r="R73" s="28">
        <f t="shared" si="34"/>
        <v>0</v>
      </c>
      <c r="S73" s="28">
        <f t="shared" si="34"/>
        <v>0</v>
      </c>
      <c r="T73" s="28">
        <f t="shared" si="34"/>
        <v>0</v>
      </c>
      <c r="U73" s="28">
        <f t="shared" si="34"/>
        <v>0</v>
      </c>
      <c r="V73" s="28">
        <f t="shared" si="34"/>
        <v>0</v>
      </c>
      <c r="W73" s="28">
        <f t="shared" si="34"/>
        <v>0</v>
      </c>
      <c r="X73" s="28">
        <f t="shared" si="34"/>
        <v>0</v>
      </c>
      <c r="Y73" s="28">
        <f t="shared" si="34"/>
        <v>0</v>
      </c>
      <c r="Z73" s="28">
        <f t="shared" si="34"/>
        <v>0</v>
      </c>
      <c r="AA73" s="28">
        <f t="shared" si="34"/>
        <v>0</v>
      </c>
      <c r="AB73" s="28">
        <f t="shared" si="34"/>
        <v>0</v>
      </c>
      <c r="AC73" s="28">
        <f t="shared" si="34"/>
        <v>0</v>
      </c>
      <c r="AD73" s="28">
        <f t="shared" si="34"/>
        <v>0</v>
      </c>
      <c r="AE73" s="28">
        <f t="shared" si="34"/>
        <v>0</v>
      </c>
      <c r="AF73" s="28">
        <f t="shared" si="34"/>
        <v>0</v>
      </c>
      <c r="AG73" s="28">
        <f t="shared" si="34"/>
        <v>0</v>
      </c>
      <c r="AH73" s="28">
        <f t="shared" si="34"/>
        <v>0</v>
      </c>
      <c r="AI73" s="28">
        <f t="shared" si="34"/>
        <v>0</v>
      </c>
      <c r="AJ73" s="28">
        <f t="shared" si="34"/>
        <v>0</v>
      </c>
      <c r="AK73" s="28">
        <f t="shared" si="34"/>
        <v>0</v>
      </c>
      <c r="AL73" s="28">
        <f t="shared" si="34"/>
        <v>0</v>
      </c>
      <c r="AM73" s="28">
        <f t="shared" si="34"/>
        <v>0</v>
      </c>
      <c r="AN73" s="28">
        <f t="shared" si="34"/>
        <v>0</v>
      </c>
      <c r="AO73" s="28">
        <f t="shared" si="34"/>
        <v>0</v>
      </c>
      <c r="AP73" s="28">
        <f t="shared" si="34"/>
        <v>0</v>
      </c>
      <c r="AQ73" s="28">
        <f t="shared" si="34"/>
        <v>0</v>
      </c>
      <c r="AR73" s="28">
        <f t="shared" si="34"/>
        <v>0</v>
      </c>
      <c r="AS73" s="28">
        <f t="shared" si="34"/>
        <v>0</v>
      </c>
      <c r="AT73" s="29">
        <f t="shared" si="34"/>
        <v>0</v>
      </c>
    </row>
    <row r="74" spans="1:46" ht="12.75">
      <c r="A74" s="15" t="s">
        <v>166</v>
      </c>
      <c r="B74" s="36">
        <f>IF(B36=0,0,B61*100/B36)</f>
        <v>5.967182331385105</v>
      </c>
      <c r="C74" s="36">
        <f aca="true" t="shared" si="35" ref="C74:AT74">IF(C36=0,0,C61*100/C36)</f>
        <v>3.417738880301295</v>
      </c>
      <c r="D74" s="36">
        <f t="shared" si="35"/>
        <v>2.840421461881275</v>
      </c>
      <c r="E74" s="36">
        <f t="shared" si="35"/>
        <v>1.639408435046074</v>
      </c>
      <c r="F74" s="36">
        <f t="shared" si="35"/>
        <v>0.3131013222716127</v>
      </c>
      <c r="G74" s="36">
        <f t="shared" si="35"/>
        <v>2.4091660386074247</v>
      </c>
      <c r="H74" s="36">
        <f t="shared" si="35"/>
        <v>1.425519787343984</v>
      </c>
      <c r="I74" s="36">
        <f t="shared" si="35"/>
        <v>1.7659862467835643</v>
      </c>
      <c r="J74" s="36">
        <f t="shared" si="35"/>
        <v>5.840646206583369</v>
      </c>
      <c r="K74" s="36">
        <f t="shared" si="35"/>
        <v>0</v>
      </c>
      <c r="L74" s="36">
        <f t="shared" si="35"/>
        <v>0.2791448119540974</v>
      </c>
      <c r="M74" s="36">
        <f t="shared" si="35"/>
        <v>93.12849162011173</v>
      </c>
      <c r="N74" s="36">
        <f t="shared" si="35"/>
        <v>3.9992581332136155</v>
      </c>
      <c r="O74" s="36">
        <f t="shared" si="35"/>
        <v>67.9517136772177</v>
      </c>
      <c r="P74" s="36">
        <f t="shared" si="35"/>
        <v>10.049558702234338</v>
      </c>
      <c r="Q74" s="36">
        <f t="shared" si="35"/>
        <v>1.7794848967161345</v>
      </c>
      <c r="R74" s="36">
        <f t="shared" si="35"/>
        <v>20.823948028112884</v>
      </c>
      <c r="S74" s="36">
        <f t="shared" si="35"/>
        <v>29.192068528270127</v>
      </c>
      <c r="T74" s="36">
        <f t="shared" si="35"/>
        <v>0</v>
      </c>
      <c r="U74" s="36">
        <f t="shared" si="35"/>
        <v>78.36080896213991</v>
      </c>
      <c r="V74" s="36">
        <f t="shared" si="35"/>
        <v>0</v>
      </c>
      <c r="W74" s="36">
        <f t="shared" si="35"/>
        <v>26.380087900349654</v>
      </c>
      <c r="X74" s="36">
        <f t="shared" si="35"/>
        <v>1.7733640716439085</v>
      </c>
      <c r="Y74" s="36">
        <f t="shared" si="35"/>
        <v>27.136780760522957</v>
      </c>
      <c r="Z74" s="36">
        <f t="shared" si="35"/>
        <v>0</v>
      </c>
      <c r="AA74" s="36">
        <f t="shared" si="35"/>
        <v>5.1356028801128994</v>
      </c>
      <c r="AB74" s="36">
        <f t="shared" si="35"/>
        <v>1.5172270163369197</v>
      </c>
      <c r="AC74" s="36">
        <f t="shared" si="35"/>
        <v>2.2185415248854294</v>
      </c>
      <c r="AD74" s="36">
        <f t="shared" si="35"/>
        <v>0</v>
      </c>
      <c r="AE74" s="36">
        <f t="shared" si="35"/>
        <v>2.95797093054068</v>
      </c>
      <c r="AF74" s="36">
        <f t="shared" si="35"/>
        <v>9.744484123688508</v>
      </c>
      <c r="AG74" s="36">
        <f t="shared" si="35"/>
        <v>3.474186725388043</v>
      </c>
      <c r="AH74" s="36">
        <f t="shared" si="35"/>
        <v>6.996912160830432</v>
      </c>
      <c r="AI74" s="36">
        <f t="shared" si="35"/>
        <v>0.42646457676797256</v>
      </c>
      <c r="AJ74" s="36">
        <f t="shared" si="35"/>
        <v>1.9882216741329843</v>
      </c>
      <c r="AK74" s="36">
        <f t="shared" si="35"/>
        <v>19.47409328269104</v>
      </c>
      <c r="AL74" s="36">
        <f t="shared" si="35"/>
        <v>7.093651089182647</v>
      </c>
      <c r="AM74" s="36">
        <f t="shared" si="35"/>
        <v>2.533786236499143</v>
      </c>
      <c r="AN74" s="36">
        <f t="shared" si="35"/>
        <v>4.220467139991525</v>
      </c>
      <c r="AO74" s="36">
        <f t="shared" si="35"/>
        <v>0.6259889036907291</v>
      </c>
      <c r="AP74" s="36">
        <f t="shared" si="35"/>
        <v>17.420194978495303</v>
      </c>
      <c r="AQ74" s="36">
        <f t="shared" si="35"/>
        <v>2.2202078429584655</v>
      </c>
      <c r="AR74" s="36">
        <f t="shared" si="35"/>
        <v>2.6115288500857883</v>
      </c>
      <c r="AS74" s="36">
        <f t="shared" si="35"/>
        <v>3.6252462146387443</v>
      </c>
      <c r="AT74" s="37">
        <f t="shared" si="35"/>
        <v>1.0458869645497413</v>
      </c>
    </row>
    <row r="75" spans="1:46" ht="12.75">
      <c r="A75" s="15" t="s">
        <v>167</v>
      </c>
      <c r="B75" s="36">
        <f>IF(B36=0,0,B62*100/B36)</f>
        <v>11.763094515398388</v>
      </c>
      <c r="C75" s="36">
        <f aca="true" t="shared" si="36" ref="C75:AT75">IF(C36=0,0,C62*100/C36)</f>
        <v>16.65947959179891</v>
      </c>
      <c r="D75" s="36">
        <f t="shared" si="36"/>
        <v>29.531283928405248</v>
      </c>
      <c r="E75" s="36">
        <f t="shared" si="36"/>
        <v>3.2412373071111493</v>
      </c>
      <c r="F75" s="36">
        <f t="shared" si="36"/>
        <v>0.4696519834074191</v>
      </c>
      <c r="G75" s="36">
        <f t="shared" si="36"/>
        <v>2.1300968901467265</v>
      </c>
      <c r="H75" s="36">
        <f t="shared" si="36"/>
        <v>0.7990581767623228</v>
      </c>
      <c r="I75" s="36">
        <f t="shared" si="36"/>
        <v>9.913248829429646</v>
      </c>
      <c r="J75" s="36">
        <f t="shared" si="36"/>
        <v>18.634515262002584</v>
      </c>
      <c r="K75" s="36">
        <f t="shared" si="36"/>
        <v>0</v>
      </c>
      <c r="L75" s="36">
        <f t="shared" si="36"/>
        <v>5.510318587973884</v>
      </c>
      <c r="M75" s="36">
        <f t="shared" si="36"/>
        <v>6.561142147734326</v>
      </c>
      <c r="N75" s="36">
        <f t="shared" si="36"/>
        <v>3.3264644017596736</v>
      </c>
      <c r="O75" s="36">
        <f t="shared" si="36"/>
        <v>1.4665948774850637</v>
      </c>
      <c r="P75" s="36">
        <f t="shared" si="36"/>
        <v>6.144399857779314</v>
      </c>
      <c r="Q75" s="36">
        <f t="shared" si="36"/>
        <v>16.794655732110552</v>
      </c>
      <c r="R75" s="36">
        <f t="shared" si="36"/>
        <v>15.151960340443948</v>
      </c>
      <c r="S75" s="36">
        <f t="shared" si="36"/>
        <v>2.657851459326567</v>
      </c>
      <c r="T75" s="36">
        <f t="shared" si="36"/>
        <v>37.62154982477081</v>
      </c>
      <c r="U75" s="36">
        <f t="shared" si="36"/>
        <v>1.7661767858831474</v>
      </c>
      <c r="V75" s="36">
        <f t="shared" si="36"/>
        <v>5.830223880597015</v>
      </c>
      <c r="W75" s="36">
        <f t="shared" si="36"/>
        <v>27.40050064764738</v>
      </c>
      <c r="X75" s="36">
        <f t="shared" si="36"/>
        <v>28.29402376307856</v>
      </c>
      <c r="Y75" s="36">
        <f t="shared" si="36"/>
        <v>29.288075357868333</v>
      </c>
      <c r="Z75" s="36">
        <f t="shared" si="36"/>
        <v>5.394694568949598</v>
      </c>
      <c r="AA75" s="36">
        <f t="shared" si="36"/>
        <v>27.34812915832479</v>
      </c>
      <c r="AB75" s="36">
        <f t="shared" si="36"/>
        <v>3.2893007580741815</v>
      </c>
      <c r="AC75" s="36">
        <f t="shared" si="36"/>
        <v>9.860184555046354</v>
      </c>
      <c r="AD75" s="36">
        <f t="shared" si="36"/>
        <v>0</v>
      </c>
      <c r="AE75" s="36">
        <f t="shared" si="36"/>
        <v>0.9638055282011716</v>
      </c>
      <c r="AF75" s="36">
        <f t="shared" si="36"/>
        <v>16.927874207568586</v>
      </c>
      <c r="AG75" s="36">
        <f t="shared" si="36"/>
        <v>2.5363804506123286</v>
      </c>
      <c r="AH75" s="36">
        <f t="shared" si="36"/>
        <v>18.011300177386506</v>
      </c>
      <c r="AI75" s="36">
        <f t="shared" si="36"/>
        <v>0</v>
      </c>
      <c r="AJ75" s="36">
        <f t="shared" si="36"/>
        <v>1.7931746111642421</v>
      </c>
      <c r="AK75" s="36">
        <f t="shared" si="36"/>
        <v>44.932200461165</v>
      </c>
      <c r="AL75" s="36">
        <f t="shared" si="36"/>
        <v>6.832991994042078</v>
      </c>
      <c r="AM75" s="36">
        <f t="shared" si="36"/>
        <v>2.9608635659413807</v>
      </c>
      <c r="AN75" s="36">
        <f t="shared" si="36"/>
        <v>10.483285104624743</v>
      </c>
      <c r="AO75" s="36">
        <f t="shared" si="36"/>
        <v>1.5912734338017862</v>
      </c>
      <c r="AP75" s="36">
        <f t="shared" si="36"/>
        <v>1.7598464289042035</v>
      </c>
      <c r="AQ75" s="36">
        <f t="shared" si="36"/>
        <v>1.5356284891344372</v>
      </c>
      <c r="AR75" s="36">
        <f t="shared" si="36"/>
        <v>1.4167549637585393</v>
      </c>
      <c r="AS75" s="36">
        <f t="shared" si="36"/>
        <v>0</v>
      </c>
      <c r="AT75" s="37">
        <f t="shared" si="36"/>
        <v>2.192687809977669</v>
      </c>
    </row>
    <row r="76" spans="1:46" ht="12.75">
      <c r="A76" s="15" t="s">
        <v>168</v>
      </c>
      <c r="B76" s="36">
        <f>IF(B36=0,0,B63*100/B36)</f>
        <v>1.2147955081790707</v>
      </c>
      <c r="C76" s="36">
        <f aca="true" t="shared" si="37" ref="C76:AT76">IF(C36=0,0,C63*100/C36)</f>
        <v>0</v>
      </c>
      <c r="D76" s="36">
        <f t="shared" si="37"/>
        <v>0</v>
      </c>
      <c r="E76" s="36">
        <f t="shared" si="37"/>
        <v>0</v>
      </c>
      <c r="F76" s="36">
        <f t="shared" si="37"/>
        <v>0</v>
      </c>
      <c r="G76" s="36">
        <f t="shared" si="37"/>
        <v>0</v>
      </c>
      <c r="H76" s="36">
        <f t="shared" si="37"/>
        <v>0</v>
      </c>
      <c r="I76" s="36">
        <f t="shared" si="37"/>
        <v>0</v>
      </c>
      <c r="J76" s="36">
        <f t="shared" si="37"/>
        <v>0.11697465522587949</v>
      </c>
      <c r="K76" s="36">
        <f t="shared" si="37"/>
        <v>0</v>
      </c>
      <c r="L76" s="36">
        <f t="shared" si="37"/>
        <v>0</v>
      </c>
      <c r="M76" s="36">
        <f t="shared" si="37"/>
        <v>0</v>
      </c>
      <c r="N76" s="36">
        <f t="shared" si="37"/>
        <v>0</v>
      </c>
      <c r="O76" s="36">
        <f t="shared" si="37"/>
        <v>0</v>
      </c>
      <c r="P76" s="36">
        <f t="shared" si="37"/>
        <v>0</v>
      </c>
      <c r="Q76" s="36">
        <f t="shared" si="37"/>
        <v>0</v>
      </c>
      <c r="R76" s="36">
        <f t="shared" si="37"/>
        <v>0</v>
      </c>
      <c r="S76" s="36">
        <f t="shared" si="37"/>
        <v>0</v>
      </c>
      <c r="T76" s="36">
        <f t="shared" si="37"/>
        <v>0</v>
      </c>
      <c r="U76" s="36">
        <f t="shared" si="37"/>
        <v>0</v>
      </c>
      <c r="V76" s="36">
        <f t="shared" si="37"/>
        <v>0</v>
      </c>
      <c r="W76" s="36">
        <f t="shared" si="37"/>
        <v>0</v>
      </c>
      <c r="X76" s="36">
        <f t="shared" si="37"/>
        <v>0</v>
      </c>
      <c r="Y76" s="36">
        <f t="shared" si="37"/>
        <v>0</v>
      </c>
      <c r="Z76" s="36">
        <f t="shared" si="37"/>
        <v>0</v>
      </c>
      <c r="AA76" s="36">
        <f t="shared" si="37"/>
        <v>0</v>
      </c>
      <c r="AB76" s="36">
        <f t="shared" si="37"/>
        <v>0</v>
      </c>
      <c r="AC76" s="36">
        <f t="shared" si="37"/>
        <v>0</v>
      </c>
      <c r="AD76" s="36">
        <f t="shared" si="37"/>
        <v>0</v>
      </c>
      <c r="AE76" s="36">
        <f t="shared" si="37"/>
        <v>0</v>
      </c>
      <c r="AF76" s="36">
        <f t="shared" si="37"/>
        <v>0</v>
      </c>
      <c r="AG76" s="36">
        <f t="shared" si="37"/>
        <v>0</v>
      </c>
      <c r="AH76" s="36">
        <f t="shared" si="37"/>
        <v>0</v>
      </c>
      <c r="AI76" s="36">
        <f t="shared" si="37"/>
        <v>0</v>
      </c>
      <c r="AJ76" s="36">
        <f t="shared" si="37"/>
        <v>0</v>
      </c>
      <c r="AK76" s="36">
        <f t="shared" si="37"/>
        <v>35.59370625614396</v>
      </c>
      <c r="AL76" s="36">
        <f t="shared" si="37"/>
        <v>0</v>
      </c>
      <c r="AM76" s="36">
        <f t="shared" si="37"/>
        <v>0</v>
      </c>
      <c r="AN76" s="36">
        <f t="shared" si="37"/>
        <v>0</v>
      </c>
      <c r="AO76" s="36">
        <f t="shared" si="37"/>
        <v>0.052111459204223026</v>
      </c>
      <c r="AP76" s="36">
        <f t="shared" si="37"/>
        <v>0</v>
      </c>
      <c r="AQ76" s="36">
        <f t="shared" si="37"/>
        <v>0</v>
      </c>
      <c r="AR76" s="36">
        <f t="shared" si="37"/>
        <v>0</v>
      </c>
      <c r="AS76" s="36">
        <f t="shared" si="37"/>
        <v>0</v>
      </c>
      <c r="AT76" s="37">
        <f t="shared" si="37"/>
        <v>0</v>
      </c>
    </row>
    <row r="77" spans="1:46" ht="12.75">
      <c r="A77" s="12" t="s">
        <v>177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1"/>
    </row>
    <row r="78" spans="1:46" ht="12.75">
      <c r="A78" s="27" t="s">
        <v>178</v>
      </c>
      <c r="B78" s="32">
        <v>11972998000</v>
      </c>
      <c r="C78" s="32">
        <v>12839762885</v>
      </c>
      <c r="D78" s="32">
        <v>0</v>
      </c>
      <c r="E78" s="32">
        <v>108658000</v>
      </c>
      <c r="F78" s="32">
        <v>12478000</v>
      </c>
      <c r="G78" s="32">
        <v>1351502107</v>
      </c>
      <c r="H78" s="32">
        <v>110224000</v>
      </c>
      <c r="I78" s="32">
        <v>369258659</v>
      </c>
      <c r="J78" s="32">
        <v>38216000</v>
      </c>
      <c r="K78" s="32">
        <v>35006900</v>
      </c>
      <c r="L78" s="32">
        <v>228437499</v>
      </c>
      <c r="M78" s="32">
        <v>92836685</v>
      </c>
      <c r="N78" s="32">
        <v>287245933</v>
      </c>
      <c r="O78" s="32">
        <v>80121440</v>
      </c>
      <c r="P78" s="32">
        <v>19000000</v>
      </c>
      <c r="Q78" s="32">
        <v>118418472</v>
      </c>
      <c r="R78" s="32">
        <v>274264513</v>
      </c>
      <c r="S78" s="32">
        <v>124314000</v>
      </c>
      <c r="T78" s="32">
        <v>64767283</v>
      </c>
      <c r="U78" s="32">
        <v>2224487009</v>
      </c>
      <c r="V78" s="32">
        <v>47997000</v>
      </c>
      <c r="W78" s="32">
        <v>89834098</v>
      </c>
      <c r="X78" s="32">
        <v>3570000</v>
      </c>
      <c r="Y78" s="32">
        <v>953634382</v>
      </c>
      <c r="Z78" s="32">
        <v>29261000</v>
      </c>
      <c r="AA78" s="32">
        <v>242412543</v>
      </c>
      <c r="AB78" s="32">
        <v>300217942</v>
      </c>
      <c r="AC78" s="32">
        <v>0</v>
      </c>
      <c r="AD78" s="32">
        <v>0</v>
      </c>
      <c r="AE78" s="32">
        <v>164360000</v>
      </c>
      <c r="AF78" s="32">
        <v>202826750</v>
      </c>
      <c r="AG78" s="32">
        <v>194589605</v>
      </c>
      <c r="AH78" s="32">
        <v>30901500</v>
      </c>
      <c r="AI78" s="32">
        <v>1281600614</v>
      </c>
      <c r="AJ78" s="32">
        <v>79468000</v>
      </c>
      <c r="AK78" s="32">
        <v>67067517</v>
      </c>
      <c r="AL78" s="32">
        <v>257567599</v>
      </c>
      <c r="AM78" s="32">
        <v>30882117</v>
      </c>
      <c r="AN78" s="32">
        <v>1255049000</v>
      </c>
      <c r="AO78" s="32">
        <v>4683394160</v>
      </c>
      <c r="AP78" s="32">
        <v>384341261</v>
      </c>
      <c r="AQ78" s="32">
        <v>313872632</v>
      </c>
      <c r="AR78" s="32">
        <v>0</v>
      </c>
      <c r="AS78" s="32">
        <v>0</v>
      </c>
      <c r="AT78" s="33">
        <v>152430300</v>
      </c>
    </row>
    <row r="79" spans="1:46" ht="12.75">
      <c r="A79" s="27" t="s">
        <v>179</v>
      </c>
      <c r="B79" s="32">
        <v>77800000</v>
      </c>
      <c r="C79" s="32">
        <v>668090554</v>
      </c>
      <c r="D79" s="32">
        <v>0</v>
      </c>
      <c r="E79" s="32">
        <v>1070000</v>
      </c>
      <c r="F79" s="32">
        <v>0</v>
      </c>
      <c r="G79" s="32">
        <v>0</v>
      </c>
      <c r="H79" s="32">
        <v>0</v>
      </c>
      <c r="I79" s="32">
        <v>19000000</v>
      </c>
      <c r="J79" s="32">
        <v>0</v>
      </c>
      <c r="K79" s="32">
        <v>0</v>
      </c>
      <c r="L79" s="32">
        <v>17911850</v>
      </c>
      <c r="M79" s="32">
        <v>0</v>
      </c>
      <c r="N79" s="32">
        <v>0</v>
      </c>
      <c r="O79" s="32">
        <v>0</v>
      </c>
      <c r="P79" s="32">
        <v>0</v>
      </c>
      <c r="Q79" s="32">
        <v>53996269</v>
      </c>
      <c r="R79" s="32">
        <v>0</v>
      </c>
      <c r="S79" s="32">
        <v>8000000</v>
      </c>
      <c r="T79" s="32">
        <v>0</v>
      </c>
      <c r="U79" s="32">
        <v>18011250</v>
      </c>
      <c r="V79" s="32">
        <v>4000000</v>
      </c>
      <c r="W79" s="32">
        <v>1829810</v>
      </c>
      <c r="X79" s="32">
        <v>0</v>
      </c>
      <c r="Y79" s="32">
        <v>40934604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650000</v>
      </c>
      <c r="AG79" s="32">
        <v>1000000</v>
      </c>
      <c r="AH79" s="32">
        <v>0</v>
      </c>
      <c r="AI79" s="32">
        <v>0</v>
      </c>
      <c r="AJ79" s="32">
        <v>79468000</v>
      </c>
      <c r="AK79" s="32">
        <v>0</v>
      </c>
      <c r="AL79" s="32">
        <v>0</v>
      </c>
      <c r="AM79" s="32">
        <v>0</v>
      </c>
      <c r="AN79" s="32">
        <v>74139000</v>
      </c>
      <c r="AO79" s="32">
        <v>14752000</v>
      </c>
      <c r="AP79" s="32">
        <v>0</v>
      </c>
      <c r="AQ79" s="32">
        <v>26350</v>
      </c>
      <c r="AR79" s="32">
        <v>0</v>
      </c>
      <c r="AS79" s="32">
        <v>0</v>
      </c>
      <c r="AT79" s="33">
        <v>0</v>
      </c>
    </row>
    <row r="80" spans="1:46" ht="12.75">
      <c r="A80" s="27" t="s">
        <v>180</v>
      </c>
      <c r="B80" s="32">
        <v>290862819</v>
      </c>
      <c r="C80" s="32">
        <v>497216120</v>
      </c>
      <c r="D80" s="32">
        <v>0</v>
      </c>
      <c r="E80" s="32">
        <v>4256600</v>
      </c>
      <c r="F80" s="32">
        <v>1543000</v>
      </c>
      <c r="G80" s="32">
        <v>20692320</v>
      </c>
      <c r="H80" s="32">
        <v>14733405</v>
      </c>
      <c r="I80" s="32">
        <v>7132331</v>
      </c>
      <c r="J80" s="32">
        <v>0</v>
      </c>
      <c r="K80" s="32">
        <v>40322664</v>
      </c>
      <c r="L80" s="32">
        <v>0</v>
      </c>
      <c r="M80" s="32">
        <v>1241700</v>
      </c>
      <c r="N80" s="32">
        <v>12353750</v>
      </c>
      <c r="O80" s="32">
        <v>6677291</v>
      </c>
      <c r="P80" s="32">
        <v>7148777</v>
      </c>
      <c r="Q80" s="32">
        <v>0</v>
      </c>
      <c r="R80" s="32">
        <v>3491736</v>
      </c>
      <c r="S80" s="32">
        <v>0</v>
      </c>
      <c r="T80" s="32">
        <v>1308000</v>
      </c>
      <c r="U80" s="32">
        <v>27375384</v>
      </c>
      <c r="V80" s="32">
        <v>12174418</v>
      </c>
      <c r="W80" s="32">
        <v>3688168</v>
      </c>
      <c r="X80" s="32">
        <v>165000</v>
      </c>
      <c r="Y80" s="32">
        <v>25078228</v>
      </c>
      <c r="Z80" s="32">
        <v>11550000</v>
      </c>
      <c r="AA80" s="32">
        <v>10832236</v>
      </c>
      <c r="AB80" s="32">
        <v>0</v>
      </c>
      <c r="AC80" s="32">
        <v>0</v>
      </c>
      <c r="AD80" s="32">
        <v>1030238</v>
      </c>
      <c r="AE80" s="32">
        <v>11850171</v>
      </c>
      <c r="AF80" s="32">
        <v>3582661</v>
      </c>
      <c r="AG80" s="32">
        <v>7489300</v>
      </c>
      <c r="AH80" s="32">
        <v>0</v>
      </c>
      <c r="AI80" s="32">
        <v>128177184</v>
      </c>
      <c r="AJ80" s="32">
        <v>8832281</v>
      </c>
      <c r="AK80" s="32">
        <v>9073016</v>
      </c>
      <c r="AL80" s="32">
        <v>1300000</v>
      </c>
      <c r="AM80" s="32">
        <v>3165000</v>
      </c>
      <c r="AN80" s="32">
        <v>35559012</v>
      </c>
      <c r="AO80" s="32">
        <v>0</v>
      </c>
      <c r="AP80" s="32">
        <v>0</v>
      </c>
      <c r="AQ80" s="32">
        <v>2519669</v>
      </c>
      <c r="AR80" s="32">
        <v>5549131</v>
      </c>
      <c r="AS80" s="32">
        <v>0</v>
      </c>
      <c r="AT80" s="33">
        <v>24268000</v>
      </c>
    </row>
    <row r="81" spans="1:46" ht="12.75">
      <c r="A81" s="27" t="s">
        <v>181</v>
      </c>
      <c r="B81" s="28">
        <f>IF(B164=0,0,B79*100/B164)</f>
        <v>20.662478472579025</v>
      </c>
      <c r="C81" s="28">
        <f aca="true" t="shared" si="38" ref="C81:AT81">IF(C164=0,0,C79*100/C164)</f>
        <v>90.73288449187393</v>
      </c>
      <c r="D81" s="28">
        <f t="shared" si="38"/>
        <v>0</v>
      </c>
      <c r="E81" s="28">
        <f t="shared" si="38"/>
        <v>37.609841827768015</v>
      </c>
      <c r="F81" s="28">
        <f t="shared" si="38"/>
        <v>0</v>
      </c>
      <c r="G81" s="28">
        <f t="shared" si="38"/>
        <v>0</v>
      </c>
      <c r="H81" s="28">
        <f t="shared" si="38"/>
        <v>0</v>
      </c>
      <c r="I81" s="28">
        <f t="shared" si="38"/>
        <v>253.33333333333334</v>
      </c>
      <c r="J81" s="28">
        <f t="shared" si="38"/>
        <v>0</v>
      </c>
      <c r="K81" s="28">
        <f t="shared" si="38"/>
        <v>0</v>
      </c>
      <c r="L81" s="28">
        <f t="shared" si="38"/>
        <v>478.96745176057846</v>
      </c>
      <c r="M81" s="28">
        <f t="shared" si="38"/>
        <v>0</v>
      </c>
      <c r="N81" s="28">
        <f t="shared" si="38"/>
        <v>0</v>
      </c>
      <c r="O81" s="28">
        <f t="shared" si="38"/>
        <v>0</v>
      </c>
      <c r="P81" s="28">
        <f t="shared" si="38"/>
        <v>0</v>
      </c>
      <c r="Q81" s="28">
        <f t="shared" si="38"/>
        <v>462.20885357179026</v>
      </c>
      <c r="R81" s="28">
        <f t="shared" si="38"/>
        <v>0</v>
      </c>
      <c r="S81" s="28">
        <f t="shared" si="38"/>
        <v>0</v>
      </c>
      <c r="T81" s="28">
        <f t="shared" si="38"/>
        <v>0</v>
      </c>
      <c r="U81" s="28">
        <f t="shared" si="38"/>
        <v>19.88300661726993</v>
      </c>
      <c r="V81" s="28">
        <f t="shared" si="38"/>
        <v>126.21214937081666</v>
      </c>
      <c r="W81" s="28">
        <f t="shared" si="38"/>
        <v>34.269596003787655</v>
      </c>
      <c r="X81" s="28">
        <f t="shared" si="38"/>
        <v>0</v>
      </c>
      <c r="Y81" s="28">
        <f t="shared" si="38"/>
        <v>0</v>
      </c>
      <c r="Z81" s="28">
        <f t="shared" si="38"/>
        <v>0</v>
      </c>
      <c r="AA81" s="28">
        <f t="shared" si="38"/>
        <v>0</v>
      </c>
      <c r="AB81" s="28">
        <f t="shared" si="38"/>
        <v>0</v>
      </c>
      <c r="AC81" s="28">
        <f t="shared" si="38"/>
        <v>0</v>
      </c>
      <c r="AD81" s="28">
        <f t="shared" si="38"/>
        <v>0</v>
      </c>
      <c r="AE81" s="28">
        <f t="shared" si="38"/>
        <v>0</v>
      </c>
      <c r="AF81" s="28">
        <f t="shared" si="38"/>
        <v>4.706590428590814</v>
      </c>
      <c r="AG81" s="28">
        <f t="shared" si="38"/>
        <v>0</v>
      </c>
      <c r="AH81" s="28">
        <f t="shared" si="38"/>
        <v>0</v>
      </c>
      <c r="AI81" s="28">
        <f t="shared" si="38"/>
        <v>0</v>
      </c>
      <c r="AJ81" s="28">
        <f t="shared" si="38"/>
        <v>0</v>
      </c>
      <c r="AK81" s="28">
        <f t="shared" si="38"/>
        <v>0</v>
      </c>
      <c r="AL81" s="28">
        <f t="shared" si="38"/>
        <v>0</v>
      </c>
      <c r="AM81" s="28">
        <f t="shared" si="38"/>
        <v>0</v>
      </c>
      <c r="AN81" s="28">
        <f t="shared" si="38"/>
        <v>307.93200600139085</v>
      </c>
      <c r="AO81" s="28">
        <f t="shared" si="38"/>
        <v>9.22</v>
      </c>
      <c r="AP81" s="28">
        <f t="shared" si="38"/>
        <v>0</v>
      </c>
      <c r="AQ81" s="28">
        <f t="shared" si="38"/>
        <v>0.09189509660319453</v>
      </c>
      <c r="AR81" s="28">
        <f t="shared" si="38"/>
        <v>0</v>
      </c>
      <c r="AS81" s="28">
        <f t="shared" si="38"/>
        <v>0</v>
      </c>
      <c r="AT81" s="29">
        <f t="shared" si="38"/>
        <v>0</v>
      </c>
    </row>
    <row r="82" spans="1:46" ht="12.75">
      <c r="A82" s="27" t="s">
        <v>182</v>
      </c>
      <c r="B82" s="28">
        <f>IF(B78=0,0,B80*100/B78)</f>
        <v>2.429323207103183</v>
      </c>
      <c r="C82" s="28">
        <f aca="true" t="shared" si="39" ref="C82:AT82">IF(C78=0,0,C80*100/C78)</f>
        <v>3.872471201013149</v>
      </c>
      <c r="D82" s="28">
        <f t="shared" si="39"/>
        <v>0</v>
      </c>
      <c r="E82" s="28">
        <f t="shared" si="39"/>
        <v>3.917428997404701</v>
      </c>
      <c r="F82" s="28">
        <f t="shared" si="39"/>
        <v>12.365763744189774</v>
      </c>
      <c r="G82" s="28">
        <f t="shared" si="39"/>
        <v>1.5310608761041318</v>
      </c>
      <c r="H82" s="28">
        <f t="shared" si="39"/>
        <v>13.366784910727246</v>
      </c>
      <c r="I82" s="28">
        <f t="shared" si="39"/>
        <v>1.9315270816709542</v>
      </c>
      <c r="J82" s="28">
        <f t="shared" si="39"/>
        <v>0</v>
      </c>
      <c r="K82" s="28">
        <f t="shared" si="39"/>
        <v>115.18490354758633</v>
      </c>
      <c r="L82" s="28">
        <f t="shared" si="39"/>
        <v>0</v>
      </c>
      <c r="M82" s="28">
        <f t="shared" si="39"/>
        <v>1.3375100586583848</v>
      </c>
      <c r="N82" s="28">
        <f t="shared" si="39"/>
        <v>4.300757149449353</v>
      </c>
      <c r="O82" s="28">
        <f t="shared" si="39"/>
        <v>8.333962794477982</v>
      </c>
      <c r="P82" s="28">
        <f t="shared" si="39"/>
        <v>37.62514210526316</v>
      </c>
      <c r="Q82" s="28">
        <f t="shared" si="39"/>
        <v>0</v>
      </c>
      <c r="R82" s="28">
        <f t="shared" si="39"/>
        <v>1.2731271580877108</v>
      </c>
      <c r="S82" s="28">
        <f t="shared" si="39"/>
        <v>0</v>
      </c>
      <c r="T82" s="28">
        <f t="shared" si="39"/>
        <v>2.0195381671329335</v>
      </c>
      <c r="U82" s="28">
        <f t="shared" si="39"/>
        <v>1.2306380702266444</v>
      </c>
      <c r="V82" s="28">
        <f t="shared" si="39"/>
        <v>25.364956143092275</v>
      </c>
      <c r="W82" s="28">
        <f t="shared" si="39"/>
        <v>4.105532400403241</v>
      </c>
      <c r="X82" s="28">
        <f t="shared" si="39"/>
        <v>4.621848739495798</v>
      </c>
      <c r="Y82" s="28">
        <f t="shared" si="39"/>
        <v>2.629752919290194</v>
      </c>
      <c r="Z82" s="28">
        <f t="shared" si="39"/>
        <v>39.472335190184886</v>
      </c>
      <c r="AA82" s="28">
        <f t="shared" si="39"/>
        <v>4.468513000995992</v>
      </c>
      <c r="AB82" s="28">
        <f t="shared" si="39"/>
        <v>0</v>
      </c>
      <c r="AC82" s="28">
        <f t="shared" si="39"/>
        <v>0</v>
      </c>
      <c r="AD82" s="28">
        <f t="shared" si="39"/>
        <v>0</v>
      </c>
      <c r="AE82" s="28">
        <f t="shared" si="39"/>
        <v>7.209887442200048</v>
      </c>
      <c r="AF82" s="28">
        <f t="shared" si="39"/>
        <v>1.7663651367484812</v>
      </c>
      <c r="AG82" s="28">
        <f t="shared" si="39"/>
        <v>3.848766741676669</v>
      </c>
      <c r="AH82" s="28">
        <f t="shared" si="39"/>
        <v>0</v>
      </c>
      <c r="AI82" s="28">
        <f t="shared" si="39"/>
        <v>10.001336032443568</v>
      </c>
      <c r="AJ82" s="28">
        <f t="shared" si="39"/>
        <v>11.114261086223385</v>
      </c>
      <c r="AK82" s="28">
        <f t="shared" si="39"/>
        <v>13.528182353910612</v>
      </c>
      <c r="AL82" s="28">
        <f t="shared" si="39"/>
        <v>0.5047218691509409</v>
      </c>
      <c r="AM82" s="28">
        <f t="shared" si="39"/>
        <v>10.248649728255353</v>
      </c>
      <c r="AN82" s="28">
        <f t="shared" si="39"/>
        <v>2.8332767883963097</v>
      </c>
      <c r="AO82" s="28">
        <f t="shared" si="39"/>
        <v>0</v>
      </c>
      <c r="AP82" s="28">
        <f t="shared" si="39"/>
        <v>0</v>
      </c>
      <c r="AQ82" s="28">
        <f t="shared" si="39"/>
        <v>0.8027679839254033</v>
      </c>
      <c r="AR82" s="28">
        <f t="shared" si="39"/>
        <v>0</v>
      </c>
      <c r="AS82" s="28">
        <f t="shared" si="39"/>
        <v>0</v>
      </c>
      <c r="AT82" s="29">
        <f t="shared" si="39"/>
        <v>15.920719174599801</v>
      </c>
    </row>
    <row r="83" spans="1:46" ht="12.75">
      <c r="A83" s="27" t="s">
        <v>183</v>
      </c>
      <c r="B83" s="28">
        <f>IF(B78=0,0,(B80+B79)*100/B78)</f>
        <v>3.079118688569062</v>
      </c>
      <c r="C83" s="28">
        <f aca="true" t="shared" si="40" ref="C83:AT83">IF(C78=0,0,(C80+C79)*100/C78)</f>
        <v>9.075764750775614</v>
      </c>
      <c r="D83" s="28">
        <f t="shared" si="40"/>
        <v>0</v>
      </c>
      <c r="E83" s="28">
        <f t="shared" si="40"/>
        <v>4.9021701117267025</v>
      </c>
      <c r="F83" s="28">
        <f t="shared" si="40"/>
        <v>12.365763744189774</v>
      </c>
      <c r="G83" s="28">
        <f t="shared" si="40"/>
        <v>1.5310608761041318</v>
      </c>
      <c r="H83" s="28">
        <f t="shared" si="40"/>
        <v>13.366784910727246</v>
      </c>
      <c r="I83" s="28">
        <f t="shared" si="40"/>
        <v>7.0769717549128615</v>
      </c>
      <c r="J83" s="28">
        <f t="shared" si="40"/>
        <v>0</v>
      </c>
      <c r="K83" s="28">
        <f t="shared" si="40"/>
        <v>115.18490354758633</v>
      </c>
      <c r="L83" s="28">
        <f t="shared" si="40"/>
        <v>7.8410287620947905</v>
      </c>
      <c r="M83" s="28">
        <f t="shared" si="40"/>
        <v>1.3375100586583848</v>
      </c>
      <c r="N83" s="28">
        <f t="shared" si="40"/>
        <v>4.300757149449353</v>
      </c>
      <c r="O83" s="28">
        <f t="shared" si="40"/>
        <v>8.333962794477982</v>
      </c>
      <c r="P83" s="28">
        <f t="shared" si="40"/>
        <v>37.62514210526316</v>
      </c>
      <c r="Q83" s="28">
        <f t="shared" si="40"/>
        <v>45.597843045973434</v>
      </c>
      <c r="R83" s="28">
        <f t="shared" si="40"/>
        <v>1.2731271580877108</v>
      </c>
      <c r="S83" s="28">
        <f t="shared" si="40"/>
        <v>6.435317019804688</v>
      </c>
      <c r="T83" s="28">
        <f t="shared" si="40"/>
        <v>2.0195381671329335</v>
      </c>
      <c r="U83" s="28">
        <f t="shared" si="40"/>
        <v>2.0403191304948636</v>
      </c>
      <c r="V83" s="28">
        <f t="shared" si="40"/>
        <v>33.69881034231306</v>
      </c>
      <c r="W83" s="28">
        <f t="shared" si="40"/>
        <v>6.1424093109945845</v>
      </c>
      <c r="X83" s="28">
        <f t="shared" si="40"/>
        <v>4.621848739495798</v>
      </c>
      <c r="Y83" s="28">
        <f t="shared" si="40"/>
        <v>6.9222369962747425</v>
      </c>
      <c r="Z83" s="28">
        <f t="shared" si="40"/>
        <v>39.472335190184886</v>
      </c>
      <c r="AA83" s="28">
        <f t="shared" si="40"/>
        <v>4.468513000995992</v>
      </c>
      <c r="AB83" s="28">
        <f t="shared" si="40"/>
        <v>0</v>
      </c>
      <c r="AC83" s="28">
        <f t="shared" si="40"/>
        <v>0</v>
      </c>
      <c r="AD83" s="28">
        <f t="shared" si="40"/>
        <v>0</v>
      </c>
      <c r="AE83" s="28">
        <f t="shared" si="40"/>
        <v>7.209887442200048</v>
      </c>
      <c r="AF83" s="28">
        <f t="shared" si="40"/>
        <v>2.086835686121283</v>
      </c>
      <c r="AG83" s="28">
        <f t="shared" si="40"/>
        <v>4.362668807514153</v>
      </c>
      <c r="AH83" s="28">
        <f t="shared" si="40"/>
        <v>0</v>
      </c>
      <c r="AI83" s="28">
        <f t="shared" si="40"/>
        <v>10.001336032443568</v>
      </c>
      <c r="AJ83" s="28">
        <f t="shared" si="40"/>
        <v>111.11426108622338</v>
      </c>
      <c r="AK83" s="28">
        <f t="shared" si="40"/>
        <v>13.528182353910612</v>
      </c>
      <c r="AL83" s="28">
        <f t="shared" si="40"/>
        <v>0.5047218691509409</v>
      </c>
      <c r="AM83" s="28">
        <f t="shared" si="40"/>
        <v>10.248649728255353</v>
      </c>
      <c r="AN83" s="28">
        <f t="shared" si="40"/>
        <v>8.740536186236554</v>
      </c>
      <c r="AO83" s="28">
        <f t="shared" si="40"/>
        <v>0.3149852328465986</v>
      </c>
      <c r="AP83" s="28">
        <f t="shared" si="40"/>
        <v>0</v>
      </c>
      <c r="AQ83" s="28">
        <f t="shared" si="40"/>
        <v>0.8111631089900186</v>
      </c>
      <c r="AR83" s="28">
        <f t="shared" si="40"/>
        <v>0</v>
      </c>
      <c r="AS83" s="28">
        <f t="shared" si="40"/>
        <v>0</v>
      </c>
      <c r="AT83" s="29">
        <f t="shared" si="40"/>
        <v>15.920719174599801</v>
      </c>
    </row>
    <row r="84" spans="1:46" ht="12.75">
      <c r="A84" s="27" t="s">
        <v>184</v>
      </c>
      <c r="B84" s="28">
        <f>IF(B78=0,0,B164*100/B78)</f>
        <v>3.1448089943721698</v>
      </c>
      <c r="C84" s="28">
        <f aca="true" t="shared" si="41" ref="C84:AT84">IF(C78=0,0,C164*100/C78)</f>
        <v>5.734738379477481</v>
      </c>
      <c r="D84" s="28">
        <f t="shared" si="41"/>
        <v>0</v>
      </c>
      <c r="E84" s="28">
        <f t="shared" si="41"/>
        <v>2.618306981538405</v>
      </c>
      <c r="F84" s="28">
        <f t="shared" si="41"/>
        <v>9.245480044878986</v>
      </c>
      <c r="G84" s="28">
        <f t="shared" si="41"/>
        <v>0.40607483862398447</v>
      </c>
      <c r="H84" s="28">
        <f t="shared" si="41"/>
        <v>2.017134199448396</v>
      </c>
      <c r="I84" s="28">
        <f t="shared" si="41"/>
        <v>2.031096581542858</v>
      </c>
      <c r="J84" s="28">
        <f t="shared" si="41"/>
        <v>0</v>
      </c>
      <c r="K84" s="28">
        <f t="shared" si="41"/>
        <v>0</v>
      </c>
      <c r="L84" s="28">
        <f t="shared" si="41"/>
        <v>1.6370692274126148</v>
      </c>
      <c r="M84" s="28">
        <f t="shared" si="41"/>
        <v>1.221499884447619</v>
      </c>
      <c r="N84" s="28">
        <f t="shared" si="41"/>
        <v>0</v>
      </c>
      <c r="O84" s="28">
        <f t="shared" si="41"/>
        <v>4.414110630063563</v>
      </c>
      <c r="P84" s="28">
        <f t="shared" si="41"/>
        <v>0</v>
      </c>
      <c r="Q84" s="28">
        <f t="shared" si="41"/>
        <v>9.865203293621287</v>
      </c>
      <c r="R84" s="28">
        <f t="shared" si="41"/>
        <v>0</v>
      </c>
      <c r="S84" s="28">
        <f t="shared" si="41"/>
        <v>0</v>
      </c>
      <c r="T84" s="28">
        <f t="shared" si="41"/>
        <v>0.13794001517710724</v>
      </c>
      <c r="U84" s="28">
        <f t="shared" si="41"/>
        <v>4.072226478891521</v>
      </c>
      <c r="V84" s="28">
        <f t="shared" si="41"/>
        <v>6.603052274100465</v>
      </c>
      <c r="W84" s="28">
        <f t="shared" si="41"/>
        <v>5.943685214048679</v>
      </c>
      <c r="X84" s="28">
        <f t="shared" si="41"/>
        <v>20.000728291316527</v>
      </c>
      <c r="Y84" s="28">
        <f t="shared" si="41"/>
        <v>0</v>
      </c>
      <c r="Z84" s="28">
        <f t="shared" si="41"/>
        <v>0</v>
      </c>
      <c r="AA84" s="28">
        <f t="shared" si="41"/>
        <v>1.5022456985651935</v>
      </c>
      <c r="AB84" s="28">
        <f t="shared" si="41"/>
        <v>6.828372702654794</v>
      </c>
      <c r="AC84" s="28">
        <f t="shared" si="41"/>
        <v>0</v>
      </c>
      <c r="AD84" s="28">
        <f t="shared" si="41"/>
        <v>0</v>
      </c>
      <c r="AE84" s="28">
        <f t="shared" si="41"/>
        <v>1.929179849111706</v>
      </c>
      <c r="AF84" s="28">
        <f t="shared" si="41"/>
        <v>6.808974654477281</v>
      </c>
      <c r="AG84" s="28">
        <f t="shared" si="41"/>
        <v>0</v>
      </c>
      <c r="AH84" s="28">
        <f t="shared" si="41"/>
        <v>24.805388087956896</v>
      </c>
      <c r="AI84" s="28">
        <f t="shared" si="41"/>
        <v>3.263948498701328</v>
      </c>
      <c r="AJ84" s="28">
        <f t="shared" si="41"/>
        <v>0</v>
      </c>
      <c r="AK84" s="28">
        <f t="shared" si="41"/>
        <v>13.834381254937469</v>
      </c>
      <c r="AL84" s="28">
        <f t="shared" si="41"/>
        <v>0</v>
      </c>
      <c r="AM84" s="28">
        <f t="shared" si="41"/>
        <v>0</v>
      </c>
      <c r="AN84" s="28">
        <f t="shared" si="41"/>
        <v>1.918364860654843</v>
      </c>
      <c r="AO84" s="28">
        <f t="shared" si="41"/>
        <v>3.4163257358633254</v>
      </c>
      <c r="AP84" s="28">
        <f t="shared" si="41"/>
        <v>2.4935097977939975</v>
      </c>
      <c r="AQ84" s="28">
        <f t="shared" si="41"/>
        <v>9.135552793274439</v>
      </c>
      <c r="AR84" s="28">
        <f t="shared" si="41"/>
        <v>0</v>
      </c>
      <c r="AS84" s="28">
        <f t="shared" si="41"/>
        <v>0</v>
      </c>
      <c r="AT84" s="29">
        <f t="shared" si="41"/>
        <v>6.560375463408522</v>
      </c>
    </row>
    <row r="85" spans="1:46" ht="12.75">
      <c r="A85" s="12" t="s">
        <v>185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1"/>
    </row>
    <row r="86" spans="1:46" ht="12.75">
      <c r="A86" s="15" t="s">
        <v>186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3"/>
    </row>
    <row r="87" spans="1:46" ht="12.75">
      <c r="A87" s="24" t="s">
        <v>187</v>
      </c>
      <c r="B87" s="38">
        <v>12.3</v>
      </c>
      <c r="C87" s="38">
        <v>13</v>
      </c>
      <c r="D87" s="38">
        <v>0</v>
      </c>
      <c r="E87" s="38">
        <v>6</v>
      </c>
      <c r="F87" s="38">
        <v>0</v>
      </c>
      <c r="G87" s="38">
        <v>0</v>
      </c>
      <c r="H87" s="38">
        <v>0</v>
      </c>
      <c r="I87" s="38">
        <v>8.9</v>
      </c>
      <c r="J87" s="38">
        <v>10</v>
      </c>
      <c r="K87" s="38">
        <v>0</v>
      </c>
      <c r="L87" s="38">
        <v>0</v>
      </c>
      <c r="M87" s="38">
        <v>0</v>
      </c>
      <c r="N87" s="38">
        <v>0</v>
      </c>
      <c r="O87" s="38">
        <v>-100</v>
      </c>
      <c r="P87" s="38">
        <v>0</v>
      </c>
      <c r="Q87" s="38">
        <v>8</v>
      </c>
      <c r="R87" s="38">
        <v>0</v>
      </c>
      <c r="S87" s="38">
        <v>0</v>
      </c>
      <c r="T87" s="38">
        <v>5.1</v>
      </c>
      <c r="U87" s="38">
        <v>0</v>
      </c>
      <c r="V87" s="38">
        <v>0</v>
      </c>
      <c r="W87" s="38">
        <v>0</v>
      </c>
      <c r="X87" s="38">
        <v>6</v>
      </c>
      <c r="Y87" s="38">
        <v>10</v>
      </c>
      <c r="Z87" s="38">
        <v>0</v>
      </c>
      <c r="AA87" s="38">
        <v>5.4</v>
      </c>
      <c r="AB87" s="38">
        <v>0</v>
      </c>
      <c r="AC87" s="38">
        <v>0</v>
      </c>
      <c r="AD87" s="38">
        <v>0</v>
      </c>
      <c r="AE87" s="38">
        <v>6.3</v>
      </c>
      <c r="AF87" s="38">
        <v>0</v>
      </c>
      <c r="AG87" s="38">
        <v>10</v>
      </c>
      <c r="AH87" s="38">
        <v>6</v>
      </c>
      <c r="AI87" s="38">
        <v>0</v>
      </c>
      <c r="AJ87" s="38">
        <v>4.2</v>
      </c>
      <c r="AK87" s="38">
        <v>5</v>
      </c>
      <c r="AL87" s="38">
        <v>0</v>
      </c>
      <c r="AM87" s="38">
        <v>0</v>
      </c>
      <c r="AN87" s="38">
        <v>3.1</v>
      </c>
      <c r="AO87" s="38">
        <v>0</v>
      </c>
      <c r="AP87" s="38">
        <v>4</v>
      </c>
      <c r="AQ87" s="38">
        <v>0</v>
      </c>
      <c r="AR87" s="38">
        <v>61</v>
      </c>
      <c r="AS87" s="38">
        <v>0</v>
      </c>
      <c r="AT87" s="39">
        <v>0</v>
      </c>
    </row>
    <row r="88" spans="1:46" ht="12.75">
      <c r="A88" s="27" t="s">
        <v>188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11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11</v>
      </c>
      <c r="R88" s="40">
        <v>0</v>
      </c>
      <c r="S88" s="40">
        <v>0</v>
      </c>
      <c r="T88" s="40">
        <v>10.9</v>
      </c>
      <c r="U88" s="40">
        <v>0</v>
      </c>
      <c r="V88" s="40">
        <v>0</v>
      </c>
      <c r="W88" s="40">
        <v>0</v>
      </c>
      <c r="X88" s="40">
        <v>11</v>
      </c>
      <c r="Y88" s="40">
        <v>11</v>
      </c>
      <c r="Z88" s="40">
        <v>0</v>
      </c>
      <c r="AA88" s="40">
        <v>5.4</v>
      </c>
      <c r="AB88" s="40">
        <v>0</v>
      </c>
      <c r="AC88" s="40">
        <v>0</v>
      </c>
      <c r="AD88" s="40">
        <v>0</v>
      </c>
      <c r="AE88" s="40">
        <v>8.1</v>
      </c>
      <c r="AF88" s="40">
        <v>0</v>
      </c>
      <c r="AG88" s="40">
        <v>11</v>
      </c>
      <c r="AH88" s="40">
        <v>10.3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-37.5</v>
      </c>
      <c r="AS88" s="40">
        <v>0</v>
      </c>
      <c r="AT88" s="41">
        <v>0</v>
      </c>
    </row>
    <row r="89" spans="1:46" ht="12.75">
      <c r="A89" s="27" t="s">
        <v>189</v>
      </c>
      <c r="B89" s="40">
        <v>13.5</v>
      </c>
      <c r="C89" s="40">
        <v>5.7</v>
      </c>
      <c r="D89" s="40">
        <v>0</v>
      </c>
      <c r="E89" s="40">
        <v>11</v>
      </c>
      <c r="F89" s="40">
        <v>0</v>
      </c>
      <c r="G89" s="40">
        <v>0</v>
      </c>
      <c r="H89" s="40">
        <v>0</v>
      </c>
      <c r="I89" s="40">
        <v>11.3</v>
      </c>
      <c r="J89" s="40">
        <v>11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11</v>
      </c>
      <c r="R89" s="40">
        <v>0</v>
      </c>
      <c r="S89" s="40">
        <v>0</v>
      </c>
      <c r="T89" s="40">
        <v>14.2</v>
      </c>
      <c r="U89" s="40">
        <v>0</v>
      </c>
      <c r="V89" s="40">
        <v>0</v>
      </c>
      <c r="W89" s="40">
        <v>0</v>
      </c>
      <c r="X89" s="40">
        <v>10.6</v>
      </c>
      <c r="Y89" s="40">
        <v>11</v>
      </c>
      <c r="Z89" s="40">
        <v>0</v>
      </c>
      <c r="AA89" s="40">
        <v>11</v>
      </c>
      <c r="AB89" s="40">
        <v>0</v>
      </c>
      <c r="AC89" s="40">
        <v>0</v>
      </c>
      <c r="AD89" s="40">
        <v>0</v>
      </c>
      <c r="AE89" s="40">
        <v>24.3</v>
      </c>
      <c r="AF89" s="40">
        <v>0</v>
      </c>
      <c r="AG89" s="40">
        <v>5</v>
      </c>
      <c r="AH89" s="40">
        <v>10.3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-1.1</v>
      </c>
      <c r="AO89" s="40">
        <v>0</v>
      </c>
      <c r="AP89" s="40">
        <v>11</v>
      </c>
      <c r="AQ89" s="40">
        <v>0</v>
      </c>
      <c r="AR89" s="40">
        <v>0</v>
      </c>
      <c r="AS89" s="40">
        <v>0</v>
      </c>
      <c r="AT89" s="41">
        <v>0</v>
      </c>
    </row>
    <row r="90" spans="1:46" ht="12.75">
      <c r="A90" s="27" t="s">
        <v>190</v>
      </c>
      <c r="B90" s="40">
        <v>0</v>
      </c>
      <c r="C90" s="40">
        <v>13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9</v>
      </c>
      <c r="J90" s="40">
        <v>11.9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5.8</v>
      </c>
      <c r="V90" s="40">
        <v>0</v>
      </c>
      <c r="W90" s="40">
        <v>0</v>
      </c>
      <c r="X90" s="40">
        <v>5.9</v>
      </c>
      <c r="Y90" s="40">
        <v>6</v>
      </c>
      <c r="Z90" s="40">
        <v>0</v>
      </c>
      <c r="AA90" s="40">
        <v>6</v>
      </c>
      <c r="AB90" s="40">
        <v>0</v>
      </c>
      <c r="AC90" s="40">
        <v>0</v>
      </c>
      <c r="AD90" s="40">
        <v>0</v>
      </c>
      <c r="AE90" s="40">
        <v>-27.5</v>
      </c>
      <c r="AF90" s="40">
        <v>0</v>
      </c>
      <c r="AG90" s="40">
        <v>15</v>
      </c>
      <c r="AH90" s="40">
        <v>15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1">
        <v>0</v>
      </c>
    </row>
    <row r="91" spans="1:46" ht="12.75">
      <c r="A91" s="27" t="s">
        <v>191</v>
      </c>
      <c r="B91" s="40">
        <v>15.1</v>
      </c>
      <c r="C91" s="40">
        <v>13</v>
      </c>
      <c r="D91" s="40">
        <v>0</v>
      </c>
      <c r="E91" s="40">
        <v>6</v>
      </c>
      <c r="F91" s="40">
        <v>0</v>
      </c>
      <c r="G91" s="40">
        <v>0</v>
      </c>
      <c r="H91" s="40">
        <v>0</v>
      </c>
      <c r="I91" s="40">
        <v>8.9</v>
      </c>
      <c r="J91" s="40">
        <v>12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137.7</v>
      </c>
      <c r="V91" s="40">
        <v>0</v>
      </c>
      <c r="W91" s="40">
        <v>0</v>
      </c>
      <c r="X91" s="40">
        <v>6</v>
      </c>
      <c r="Y91" s="40">
        <v>6</v>
      </c>
      <c r="Z91" s="40">
        <v>0</v>
      </c>
      <c r="AA91" s="40">
        <v>6</v>
      </c>
      <c r="AB91" s="40">
        <v>0</v>
      </c>
      <c r="AC91" s="40">
        <v>0</v>
      </c>
      <c r="AD91" s="40">
        <v>0</v>
      </c>
      <c r="AE91" s="40">
        <v>6.8</v>
      </c>
      <c r="AF91" s="40">
        <v>0</v>
      </c>
      <c r="AG91" s="40">
        <v>4.3</v>
      </c>
      <c r="AH91" s="40">
        <v>15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11.9</v>
      </c>
      <c r="AP91" s="40">
        <v>0</v>
      </c>
      <c r="AQ91" s="40">
        <v>0</v>
      </c>
      <c r="AR91" s="40">
        <v>0</v>
      </c>
      <c r="AS91" s="40">
        <v>0</v>
      </c>
      <c r="AT91" s="41">
        <v>0</v>
      </c>
    </row>
    <row r="92" spans="1:46" ht="12.75">
      <c r="A92" s="27" t="s">
        <v>192</v>
      </c>
      <c r="B92" s="40">
        <v>11.3</v>
      </c>
      <c r="C92" s="40">
        <v>13</v>
      </c>
      <c r="D92" s="40">
        <v>0</v>
      </c>
      <c r="E92" s="40">
        <v>6</v>
      </c>
      <c r="F92" s="40">
        <v>0</v>
      </c>
      <c r="G92" s="40">
        <v>0</v>
      </c>
      <c r="H92" s="40">
        <v>0</v>
      </c>
      <c r="I92" s="40">
        <v>8.9</v>
      </c>
      <c r="J92" s="40">
        <v>9.9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5.9</v>
      </c>
      <c r="V92" s="40">
        <v>0</v>
      </c>
      <c r="W92" s="40">
        <v>0</v>
      </c>
      <c r="X92" s="40">
        <v>6</v>
      </c>
      <c r="Y92" s="40">
        <v>6</v>
      </c>
      <c r="Z92" s="40">
        <v>0</v>
      </c>
      <c r="AA92" s="40">
        <v>5.4</v>
      </c>
      <c r="AB92" s="40">
        <v>0</v>
      </c>
      <c r="AC92" s="40">
        <v>0</v>
      </c>
      <c r="AD92" s="40">
        <v>0</v>
      </c>
      <c r="AE92" s="40">
        <v>5.3</v>
      </c>
      <c r="AF92" s="40">
        <v>0</v>
      </c>
      <c r="AG92" s="40">
        <v>15</v>
      </c>
      <c r="AH92" s="40">
        <v>15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12</v>
      </c>
      <c r="AP92" s="40">
        <v>0</v>
      </c>
      <c r="AQ92" s="40">
        <v>0</v>
      </c>
      <c r="AR92" s="40">
        <v>0</v>
      </c>
      <c r="AS92" s="40">
        <v>0</v>
      </c>
      <c r="AT92" s="41">
        <v>0</v>
      </c>
    </row>
    <row r="93" spans="1:46" ht="12.75">
      <c r="A93" s="27" t="s">
        <v>193</v>
      </c>
      <c r="B93" s="40">
        <v>13.3</v>
      </c>
      <c r="C93" s="40">
        <v>13</v>
      </c>
      <c r="D93" s="40">
        <v>0</v>
      </c>
      <c r="E93" s="40">
        <v>6</v>
      </c>
      <c r="F93" s="40">
        <v>0</v>
      </c>
      <c r="G93" s="40">
        <v>0</v>
      </c>
      <c r="H93" s="40">
        <v>0</v>
      </c>
      <c r="I93" s="40">
        <v>9</v>
      </c>
      <c r="J93" s="40">
        <v>10</v>
      </c>
      <c r="K93" s="40">
        <v>0</v>
      </c>
      <c r="L93" s="40">
        <v>0</v>
      </c>
      <c r="M93" s="40">
        <v>0</v>
      </c>
      <c r="N93" s="40">
        <v>5</v>
      </c>
      <c r="O93" s="40">
        <v>32.6</v>
      </c>
      <c r="P93" s="40">
        <v>0</v>
      </c>
      <c r="Q93" s="40">
        <v>8</v>
      </c>
      <c r="R93" s="40">
        <v>0</v>
      </c>
      <c r="S93" s="40">
        <v>0</v>
      </c>
      <c r="T93" s="40">
        <v>5.4</v>
      </c>
      <c r="U93" s="40">
        <v>0</v>
      </c>
      <c r="V93" s="40">
        <v>0</v>
      </c>
      <c r="W93" s="40">
        <v>0</v>
      </c>
      <c r="X93" s="40">
        <v>6</v>
      </c>
      <c r="Y93" s="40">
        <v>7</v>
      </c>
      <c r="Z93" s="40">
        <v>0</v>
      </c>
      <c r="AA93" s="40">
        <v>5.4</v>
      </c>
      <c r="AB93" s="40">
        <v>0</v>
      </c>
      <c r="AC93" s="40">
        <v>0</v>
      </c>
      <c r="AD93" s="40">
        <v>0</v>
      </c>
      <c r="AE93" s="40">
        <v>6</v>
      </c>
      <c r="AF93" s="40">
        <v>0</v>
      </c>
      <c r="AG93" s="40">
        <v>10</v>
      </c>
      <c r="AH93" s="40">
        <v>9.9</v>
      </c>
      <c r="AI93" s="40">
        <v>0</v>
      </c>
      <c r="AJ93" s="40">
        <v>0</v>
      </c>
      <c r="AK93" s="40">
        <v>5</v>
      </c>
      <c r="AL93" s="40">
        <v>0</v>
      </c>
      <c r="AM93" s="40">
        <v>0</v>
      </c>
      <c r="AN93" s="40">
        <v>10.4</v>
      </c>
      <c r="AO93" s="40">
        <v>0</v>
      </c>
      <c r="AP93" s="40">
        <v>4</v>
      </c>
      <c r="AQ93" s="40">
        <v>0</v>
      </c>
      <c r="AR93" s="40">
        <v>15.6</v>
      </c>
      <c r="AS93" s="40">
        <v>0</v>
      </c>
      <c r="AT93" s="41">
        <v>0</v>
      </c>
    </row>
    <row r="94" spans="1:46" ht="12.75">
      <c r="A94" s="27" t="s">
        <v>168</v>
      </c>
      <c r="B94" s="40">
        <v>10.3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1">
        <v>0</v>
      </c>
    </row>
    <row r="95" spans="1:46" ht="12.75">
      <c r="A95" s="15" t="s">
        <v>194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3"/>
    </row>
    <row r="96" spans="1:46" ht="12.75">
      <c r="A96" s="24" t="s">
        <v>187</v>
      </c>
      <c r="B96" s="42">
        <v>83.08</v>
      </c>
      <c r="C96" s="42">
        <v>176.73</v>
      </c>
      <c r="D96" s="42">
        <v>0</v>
      </c>
      <c r="E96" s="42">
        <v>79.5</v>
      </c>
      <c r="F96" s="42">
        <v>0</v>
      </c>
      <c r="G96" s="42">
        <v>0</v>
      </c>
      <c r="H96" s="42">
        <v>0</v>
      </c>
      <c r="I96" s="42">
        <v>365.75</v>
      </c>
      <c r="J96" s="42">
        <v>36.61</v>
      </c>
      <c r="K96" s="42">
        <v>0</v>
      </c>
      <c r="L96" s="42">
        <v>0</v>
      </c>
      <c r="M96" s="42">
        <v>0</v>
      </c>
      <c r="N96" s="42">
        <v>2815320</v>
      </c>
      <c r="O96" s="42">
        <v>0</v>
      </c>
      <c r="P96" s="42">
        <v>0</v>
      </c>
      <c r="Q96" s="42">
        <v>16.83</v>
      </c>
      <c r="R96" s="42">
        <v>0</v>
      </c>
      <c r="S96" s="42">
        <v>0</v>
      </c>
      <c r="T96" s="42">
        <v>610</v>
      </c>
      <c r="U96" s="42">
        <v>0</v>
      </c>
      <c r="V96" s="42">
        <v>0</v>
      </c>
      <c r="W96" s="42">
        <v>0</v>
      </c>
      <c r="X96" s="42">
        <v>1277.17</v>
      </c>
      <c r="Y96" s="42">
        <v>277.42</v>
      </c>
      <c r="Z96" s="42">
        <v>0</v>
      </c>
      <c r="AA96" s="42">
        <v>285.46</v>
      </c>
      <c r="AB96" s="42">
        <v>0</v>
      </c>
      <c r="AC96" s="42">
        <v>0</v>
      </c>
      <c r="AD96" s="42">
        <v>0</v>
      </c>
      <c r="AE96" s="42">
        <v>25.8</v>
      </c>
      <c r="AF96" s="42">
        <v>140.25</v>
      </c>
      <c r="AG96" s="42">
        <v>170.26</v>
      </c>
      <c r="AH96" s="42">
        <v>359.43</v>
      </c>
      <c r="AI96" s="42">
        <v>0</v>
      </c>
      <c r="AJ96" s="42">
        <v>666666.67</v>
      </c>
      <c r="AK96" s="42">
        <v>380939</v>
      </c>
      <c r="AL96" s="42">
        <v>0</v>
      </c>
      <c r="AM96" s="42">
        <v>2932.8</v>
      </c>
      <c r="AN96" s="42">
        <v>5535048.49</v>
      </c>
      <c r="AO96" s="42">
        <v>0</v>
      </c>
      <c r="AP96" s="42">
        <v>44.31</v>
      </c>
      <c r="AQ96" s="42">
        <v>0</v>
      </c>
      <c r="AR96" s="42">
        <v>7643867.25</v>
      </c>
      <c r="AS96" s="42">
        <v>0</v>
      </c>
      <c r="AT96" s="43">
        <v>0</v>
      </c>
    </row>
    <row r="97" spans="1:46" ht="12.75">
      <c r="A97" s="27" t="s">
        <v>188</v>
      </c>
      <c r="B97" s="44">
        <v>0</v>
      </c>
      <c r="C97" s="44">
        <v>0</v>
      </c>
      <c r="D97" s="44">
        <v>0</v>
      </c>
      <c r="E97" s="44">
        <v>100</v>
      </c>
      <c r="F97" s="44">
        <v>0</v>
      </c>
      <c r="G97" s="44">
        <v>0</v>
      </c>
      <c r="H97" s="44">
        <v>0</v>
      </c>
      <c r="I97" s="44">
        <v>144.3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175.64</v>
      </c>
      <c r="R97" s="44">
        <v>0</v>
      </c>
      <c r="S97" s="44">
        <v>0</v>
      </c>
      <c r="T97" s="44">
        <v>195.2</v>
      </c>
      <c r="U97" s="44">
        <v>0</v>
      </c>
      <c r="V97" s="44">
        <v>0</v>
      </c>
      <c r="W97" s="44">
        <v>0</v>
      </c>
      <c r="X97" s="44">
        <v>109.66</v>
      </c>
      <c r="Y97" s="44">
        <v>101.11</v>
      </c>
      <c r="Z97" s="44">
        <v>0</v>
      </c>
      <c r="AA97" s="44">
        <v>75.22</v>
      </c>
      <c r="AB97" s="44">
        <v>50</v>
      </c>
      <c r="AC97" s="44">
        <v>0</v>
      </c>
      <c r="AD97" s="44">
        <v>0</v>
      </c>
      <c r="AE97" s="44">
        <v>59.33</v>
      </c>
      <c r="AF97" s="44">
        <v>102.95</v>
      </c>
      <c r="AG97" s="44">
        <v>72.98</v>
      </c>
      <c r="AH97" s="44">
        <v>93.47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50000</v>
      </c>
      <c r="AS97" s="44">
        <v>0</v>
      </c>
      <c r="AT97" s="45">
        <v>0</v>
      </c>
    </row>
    <row r="98" spans="1:46" ht="12.75">
      <c r="A98" s="27" t="s">
        <v>189</v>
      </c>
      <c r="B98" s="44">
        <v>587.23</v>
      </c>
      <c r="C98" s="44">
        <v>480.89</v>
      </c>
      <c r="D98" s="44">
        <v>0</v>
      </c>
      <c r="E98" s="44">
        <v>277.58</v>
      </c>
      <c r="F98" s="44">
        <v>0</v>
      </c>
      <c r="G98" s="44">
        <v>0</v>
      </c>
      <c r="H98" s="44">
        <v>0</v>
      </c>
      <c r="I98" s="44">
        <v>417.5</v>
      </c>
      <c r="J98" s="44">
        <v>521.67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523.98</v>
      </c>
      <c r="R98" s="44">
        <v>0</v>
      </c>
      <c r="S98" s="44">
        <v>0</v>
      </c>
      <c r="T98" s="44">
        <v>520</v>
      </c>
      <c r="U98" s="44">
        <v>0</v>
      </c>
      <c r="V98" s="44">
        <v>0</v>
      </c>
      <c r="W98" s="44">
        <v>0</v>
      </c>
      <c r="X98" s="44">
        <v>520</v>
      </c>
      <c r="Y98" s="44">
        <v>472.31</v>
      </c>
      <c r="Z98" s="44">
        <v>0</v>
      </c>
      <c r="AA98" s="44">
        <v>621.77</v>
      </c>
      <c r="AB98" s="44">
        <v>0</v>
      </c>
      <c r="AC98" s="44">
        <v>0</v>
      </c>
      <c r="AD98" s="44">
        <v>0</v>
      </c>
      <c r="AE98" s="44">
        <v>499.69</v>
      </c>
      <c r="AF98" s="44">
        <v>731.65</v>
      </c>
      <c r="AG98" s="44">
        <v>442.5</v>
      </c>
      <c r="AH98" s="44">
        <v>625.4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9249526.66</v>
      </c>
      <c r="AO98" s="44">
        <v>0</v>
      </c>
      <c r="AP98" s="44">
        <v>391.6</v>
      </c>
      <c r="AQ98" s="44">
        <v>0</v>
      </c>
      <c r="AR98" s="44">
        <v>0</v>
      </c>
      <c r="AS98" s="44">
        <v>0</v>
      </c>
      <c r="AT98" s="45">
        <v>0</v>
      </c>
    </row>
    <row r="99" spans="1:46" ht="12.75">
      <c r="A99" s="27" t="s">
        <v>190</v>
      </c>
      <c r="B99" s="44">
        <v>0</v>
      </c>
      <c r="C99" s="44">
        <v>23.66</v>
      </c>
      <c r="D99" s="44">
        <v>0</v>
      </c>
      <c r="E99" s="44">
        <v>50.61</v>
      </c>
      <c r="F99" s="44">
        <v>0</v>
      </c>
      <c r="G99" s="44">
        <v>0</v>
      </c>
      <c r="H99" s="44">
        <v>0</v>
      </c>
      <c r="I99" s="44">
        <v>23.46</v>
      </c>
      <c r="J99" s="44">
        <v>14.87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38.28</v>
      </c>
      <c r="V99" s="44">
        <v>0</v>
      </c>
      <c r="W99" s="44">
        <v>0</v>
      </c>
      <c r="X99" s="44">
        <v>54.64</v>
      </c>
      <c r="Y99" s="44">
        <v>49.8</v>
      </c>
      <c r="Z99" s="44">
        <v>0</v>
      </c>
      <c r="AA99" s="44">
        <v>34.93</v>
      </c>
      <c r="AB99" s="44">
        <v>0</v>
      </c>
      <c r="AC99" s="44">
        <v>0</v>
      </c>
      <c r="AD99" s="44">
        <v>0</v>
      </c>
      <c r="AE99" s="44">
        <v>37.4</v>
      </c>
      <c r="AF99" s="44">
        <v>44.3</v>
      </c>
      <c r="AG99" s="44">
        <v>45.06</v>
      </c>
      <c r="AH99" s="44">
        <v>45.06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5">
        <v>0</v>
      </c>
    </row>
    <row r="100" spans="1:46" ht="12.75">
      <c r="A100" s="27" t="s">
        <v>191</v>
      </c>
      <c r="B100" s="44">
        <v>250.55</v>
      </c>
      <c r="C100" s="44">
        <v>186.46</v>
      </c>
      <c r="D100" s="44">
        <v>0</v>
      </c>
      <c r="E100" s="44">
        <v>68.9</v>
      </c>
      <c r="F100" s="44">
        <v>0</v>
      </c>
      <c r="G100" s="44">
        <v>0</v>
      </c>
      <c r="H100" s="44">
        <v>0</v>
      </c>
      <c r="I100" s="44">
        <v>127.51</v>
      </c>
      <c r="J100" s="44">
        <v>122.94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414.52</v>
      </c>
      <c r="V100" s="44">
        <v>0</v>
      </c>
      <c r="W100" s="44">
        <v>0</v>
      </c>
      <c r="X100" s="44">
        <v>103.74</v>
      </c>
      <c r="Y100" s="44">
        <v>115.81</v>
      </c>
      <c r="Z100" s="44">
        <v>0</v>
      </c>
      <c r="AA100" s="44">
        <v>98.05</v>
      </c>
      <c r="AB100" s="44">
        <v>67.44</v>
      </c>
      <c r="AC100" s="44">
        <v>0</v>
      </c>
      <c r="AD100" s="44">
        <v>0</v>
      </c>
      <c r="AE100" s="44">
        <v>110.58</v>
      </c>
      <c r="AF100" s="44">
        <v>131.05</v>
      </c>
      <c r="AG100" s="44">
        <v>133.19</v>
      </c>
      <c r="AH100" s="44">
        <v>175.38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4.4</v>
      </c>
      <c r="AP100" s="44">
        <v>0</v>
      </c>
      <c r="AQ100" s="44">
        <v>0</v>
      </c>
      <c r="AR100" s="44">
        <v>0</v>
      </c>
      <c r="AS100" s="44">
        <v>0</v>
      </c>
      <c r="AT100" s="45">
        <v>0</v>
      </c>
    </row>
    <row r="101" spans="1:46" ht="12.75">
      <c r="A101" s="27" t="s">
        <v>192</v>
      </c>
      <c r="B101" s="44">
        <v>72.41</v>
      </c>
      <c r="C101" s="44">
        <v>133.09</v>
      </c>
      <c r="D101" s="44">
        <v>0</v>
      </c>
      <c r="E101" s="44">
        <v>34.77</v>
      </c>
      <c r="F101" s="44">
        <v>0</v>
      </c>
      <c r="G101" s="44">
        <v>0</v>
      </c>
      <c r="H101" s="44">
        <v>0</v>
      </c>
      <c r="I101" s="44">
        <v>49.33</v>
      </c>
      <c r="J101" s="44">
        <v>30.05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137.25</v>
      </c>
      <c r="V101" s="44">
        <v>0</v>
      </c>
      <c r="W101" s="44">
        <v>0</v>
      </c>
      <c r="X101" s="44">
        <v>96.2</v>
      </c>
      <c r="Y101" s="44">
        <v>56.57</v>
      </c>
      <c r="Z101" s="44">
        <v>0</v>
      </c>
      <c r="AA101" s="44">
        <v>65.23</v>
      </c>
      <c r="AB101" s="44">
        <v>0</v>
      </c>
      <c r="AC101" s="44">
        <v>0</v>
      </c>
      <c r="AD101" s="44">
        <v>0</v>
      </c>
      <c r="AE101" s="44">
        <v>62.24</v>
      </c>
      <c r="AF101" s="44">
        <v>74.35</v>
      </c>
      <c r="AG101" s="44">
        <v>75.66</v>
      </c>
      <c r="AH101" s="44">
        <v>75.66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53.87</v>
      </c>
      <c r="AP101" s="44">
        <v>0</v>
      </c>
      <c r="AQ101" s="44">
        <v>0</v>
      </c>
      <c r="AR101" s="44">
        <v>0</v>
      </c>
      <c r="AS101" s="44">
        <v>0</v>
      </c>
      <c r="AT101" s="45">
        <v>0</v>
      </c>
    </row>
    <row r="102" spans="1:46" ht="12.75">
      <c r="A102" s="27" t="s">
        <v>193</v>
      </c>
      <c r="B102" s="44">
        <v>123.24</v>
      </c>
      <c r="C102" s="44">
        <v>61.04</v>
      </c>
      <c r="D102" s="44">
        <v>0</v>
      </c>
      <c r="E102" s="44">
        <v>75.82</v>
      </c>
      <c r="F102" s="44">
        <v>0</v>
      </c>
      <c r="G102" s="44">
        <v>0</v>
      </c>
      <c r="H102" s="44">
        <v>0</v>
      </c>
      <c r="I102" s="44">
        <v>63.22</v>
      </c>
      <c r="J102" s="44">
        <v>39.78</v>
      </c>
      <c r="K102" s="44">
        <v>0</v>
      </c>
      <c r="L102" s="44">
        <v>0</v>
      </c>
      <c r="M102" s="44">
        <v>0</v>
      </c>
      <c r="N102" s="44">
        <v>328456.8</v>
      </c>
      <c r="O102" s="44">
        <v>100</v>
      </c>
      <c r="P102" s="44">
        <v>0</v>
      </c>
      <c r="Q102" s="44">
        <v>79.14</v>
      </c>
      <c r="R102" s="44">
        <v>0</v>
      </c>
      <c r="S102" s="44">
        <v>0</v>
      </c>
      <c r="T102" s="44">
        <v>58.8</v>
      </c>
      <c r="U102" s="44">
        <v>0</v>
      </c>
      <c r="V102" s="44">
        <v>0</v>
      </c>
      <c r="W102" s="44">
        <v>0</v>
      </c>
      <c r="X102" s="44">
        <v>46.64</v>
      </c>
      <c r="Y102" s="44">
        <v>75.85</v>
      </c>
      <c r="Z102" s="44">
        <v>0</v>
      </c>
      <c r="AA102" s="44">
        <v>59.35</v>
      </c>
      <c r="AB102" s="44">
        <v>0</v>
      </c>
      <c r="AC102" s="44">
        <v>0</v>
      </c>
      <c r="AD102" s="44">
        <v>0</v>
      </c>
      <c r="AE102" s="44">
        <v>77.97</v>
      </c>
      <c r="AF102" s="44">
        <v>101.55</v>
      </c>
      <c r="AG102" s="44">
        <v>61.75</v>
      </c>
      <c r="AH102" s="44">
        <v>76.27</v>
      </c>
      <c r="AI102" s="44">
        <v>0</v>
      </c>
      <c r="AJ102" s="44">
        <v>0</v>
      </c>
      <c r="AK102" s="44">
        <v>44634</v>
      </c>
      <c r="AL102" s="44">
        <v>0</v>
      </c>
      <c r="AM102" s="44">
        <v>30.12</v>
      </c>
      <c r="AN102" s="44">
        <v>983106.37</v>
      </c>
      <c r="AO102" s="44">
        <v>0</v>
      </c>
      <c r="AP102" s="44">
        <v>53.05</v>
      </c>
      <c r="AQ102" s="44">
        <v>0</v>
      </c>
      <c r="AR102" s="44">
        <v>876341.26</v>
      </c>
      <c r="AS102" s="44">
        <v>0</v>
      </c>
      <c r="AT102" s="45">
        <v>0</v>
      </c>
    </row>
    <row r="103" spans="1:46" ht="12.75">
      <c r="A103" s="27" t="s">
        <v>168</v>
      </c>
      <c r="B103" s="44">
        <v>28.06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5">
        <v>0</v>
      </c>
    </row>
    <row r="104" spans="1:46" ht="12.75">
      <c r="A104" s="27" t="s">
        <v>195</v>
      </c>
      <c r="B104" s="44">
        <v>1144.57</v>
      </c>
      <c r="C104" s="44">
        <v>1061.88</v>
      </c>
      <c r="D104" s="44">
        <v>0</v>
      </c>
      <c r="E104" s="44">
        <v>687.17</v>
      </c>
      <c r="F104" s="44">
        <v>0</v>
      </c>
      <c r="G104" s="44">
        <v>0</v>
      </c>
      <c r="H104" s="44">
        <v>0</v>
      </c>
      <c r="I104" s="44">
        <v>1191.07</v>
      </c>
      <c r="J104" s="44">
        <v>765.92</v>
      </c>
      <c r="K104" s="44">
        <v>0</v>
      </c>
      <c r="L104" s="44">
        <v>0</v>
      </c>
      <c r="M104" s="44">
        <v>0</v>
      </c>
      <c r="N104" s="44">
        <v>3143776.8</v>
      </c>
      <c r="O104" s="44">
        <v>100</v>
      </c>
      <c r="P104" s="44">
        <v>0</v>
      </c>
      <c r="Q104" s="44">
        <v>795.59</v>
      </c>
      <c r="R104" s="44">
        <v>0</v>
      </c>
      <c r="S104" s="44">
        <v>0</v>
      </c>
      <c r="T104" s="44">
        <v>1384</v>
      </c>
      <c r="U104" s="44">
        <v>590.05</v>
      </c>
      <c r="V104" s="44">
        <v>0</v>
      </c>
      <c r="W104" s="44">
        <v>0</v>
      </c>
      <c r="X104" s="44">
        <v>2208.05</v>
      </c>
      <c r="Y104" s="44">
        <v>1148.86</v>
      </c>
      <c r="Z104" s="44">
        <v>0</v>
      </c>
      <c r="AA104" s="44">
        <v>1240.01</v>
      </c>
      <c r="AB104" s="44">
        <v>117.44</v>
      </c>
      <c r="AC104" s="44">
        <v>0</v>
      </c>
      <c r="AD104" s="44">
        <v>0</v>
      </c>
      <c r="AE104" s="44">
        <v>873.01</v>
      </c>
      <c r="AF104" s="44">
        <v>1326.1</v>
      </c>
      <c r="AG104" s="44">
        <v>1001.4</v>
      </c>
      <c r="AH104" s="44">
        <v>1450.67</v>
      </c>
      <c r="AI104" s="44">
        <v>0</v>
      </c>
      <c r="AJ104" s="44">
        <v>666666.67</v>
      </c>
      <c r="AK104" s="44">
        <v>425573</v>
      </c>
      <c r="AL104" s="44">
        <v>0</v>
      </c>
      <c r="AM104" s="44">
        <v>2962.92</v>
      </c>
      <c r="AN104" s="44">
        <v>15767681.52</v>
      </c>
      <c r="AO104" s="44">
        <v>58.27</v>
      </c>
      <c r="AP104" s="44">
        <v>488.96</v>
      </c>
      <c r="AQ104" s="44">
        <v>0</v>
      </c>
      <c r="AR104" s="44">
        <v>8570208.51</v>
      </c>
      <c r="AS104" s="44">
        <v>0</v>
      </c>
      <c r="AT104" s="45">
        <v>0</v>
      </c>
    </row>
    <row r="105" spans="1:46" ht="12.75">
      <c r="A105" s="12" t="s">
        <v>196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1"/>
    </row>
    <row r="106" spans="1:46" ht="12.75">
      <c r="A106" s="27" t="s">
        <v>197</v>
      </c>
      <c r="B106" s="46">
        <v>240</v>
      </c>
      <c r="C106" s="46">
        <v>384169</v>
      </c>
      <c r="D106" s="46">
        <v>0</v>
      </c>
      <c r="E106" s="46">
        <v>6782</v>
      </c>
      <c r="F106" s="46">
        <v>776186</v>
      </c>
      <c r="G106" s="46">
        <v>0</v>
      </c>
      <c r="H106" s="46">
        <v>0</v>
      </c>
      <c r="I106" s="46">
        <v>12656</v>
      </c>
      <c r="J106" s="46">
        <v>0</v>
      </c>
      <c r="K106" s="46">
        <v>19000</v>
      </c>
      <c r="L106" s="46">
        <v>0</v>
      </c>
      <c r="M106" s="46">
        <v>0</v>
      </c>
      <c r="N106" s="46">
        <v>0</v>
      </c>
      <c r="O106" s="46">
        <v>0</v>
      </c>
      <c r="P106" s="46">
        <v>99570</v>
      </c>
      <c r="Q106" s="46">
        <v>0</v>
      </c>
      <c r="R106" s="46">
        <v>0</v>
      </c>
      <c r="S106" s="46">
        <v>0</v>
      </c>
      <c r="T106" s="46">
        <v>0</v>
      </c>
      <c r="U106" s="46">
        <v>249635</v>
      </c>
      <c r="V106" s="46">
        <v>0</v>
      </c>
      <c r="W106" s="46">
        <v>5929</v>
      </c>
      <c r="X106" s="46">
        <v>5402</v>
      </c>
      <c r="Y106" s="46">
        <v>53370</v>
      </c>
      <c r="Z106" s="46">
        <v>0</v>
      </c>
      <c r="AA106" s="46">
        <v>10000</v>
      </c>
      <c r="AB106" s="46">
        <v>148608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18290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245392</v>
      </c>
      <c r="AO106" s="46">
        <v>291225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</row>
    <row r="107" spans="1:46" ht="12.75">
      <c r="A107" s="12" t="s">
        <v>198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1"/>
    </row>
    <row r="108" spans="1:46" ht="12.75">
      <c r="A108" s="24" t="s">
        <v>199</v>
      </c>
      <c r="B108" s="48">
        <v>6</v>
      </c>
      <c r="C108" s="48">
        <v>8</v>
      </c>
      <c r="D108" s="48">
        <v>0</v>
      </c>
      <c r="E108" s="48">
        <v>6</v>
      </c>
      <c r="F108" s="48">
        <v>0</v>
      </c>
      <c r="G108" s="48">
        <v>0</v>
      </c>
      <c r="H108" s="48">
        <v>0</v>
      </c>
      <c r="I108" s="48">
        <v>6</v>
      </c>
      <c r="J108" s="48">
        <v>0</v>
      </c>
      <c r="K108" s="48">
        <v>6</v>
      </c>
      <c r="L108" s="48">
        <v>0</v>
      </c>
      <c r="M108" s="48">
        <v>0</v>
      </c>
      <c r="N108" s="48">
        <v>0</v>
      </c>
      <c r="O108" s="48">
        <v>0</v>
      </c>
      <c r="P108" s="48">
        <v>6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6</v>
      </c>
      <c r="X108" s="48">
        <v>0</v>
      </c>
      <c r="Y108" s="48">
        <v>0</v>
      </c>
      <c r="Z108" s="48">
        <v>0</v>
      </c>
      <c r="AA108" s="48">
        <v>6</v>
      </c>
      <c r="AB108" s="48">
        <v>6</v>
      </c>
      <c r="AC108" s="48">
        <v>0</v>
      </c>
      <c r="AD108" s="48">
        <v>0</v>
      </c>
      <c r="AE108" s="48">
        <v>6</v>
      </c>
      <c r="AF108" s="48">
        <v>0</v>
      </c>
      <c r="AG108" s="48">
        <v>0</v>
      </c>
      <c r="AH108" s="48">
        <v>6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9">
        <v>0</v>
      </c>
    </row>
    <row r="109" spans="1:46" ht="12.75">
      <c r="A109" s="27" t="s">
        <v>200</v>
      </c>
      <c r="B109" s="46">
        <v>50</v>
      </c>
      <c r="C109" s="46">
        <v>75</v>
      </c>
      <c r="D109" s="46">
        <v>0</v>
      </c>
      <c r="E109" s="46">
        <v>50</v>
      </c>
      <c r="F109" s="46">
        <v>0</v>
      </c>
      <c r="G109" s="46">
        <v>0</v>
      </c>
      <c r="H109" s="46">
        <v>0</v>
      </c>
      <c r="I109" s="46">
        <v>50</v>
      </c>
      <c r="J109" s="46">
        <v>0</v>
      </c>
      <c r="K109" s="46">
        <v>50</v>
      </c>
      <c r="L109" s="46">
        <v>0</v>
      </c>
      <c r="M109" s="46">
        <v>0</v>
      </c>
      <c r="N109" s="46">
        <v>0</v>
      </c>
      <c r="O109" s="46">
        <v>0</v>
      </c>
      <c r="P109" s="46">
        <v>50</v>
      </c>
      <c r="Q109" s="46">
        <v>50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50</v>
      </c>
      <c r="X109" s="46">
        <v>0</v>
      </c>
      <c r="Y109" s="46">
        <v>0</v>
      </c>
      <c r="Z109" s="46">
        <v>0</v>
      </c>
      <c r="AA109" s="46">
        <v>50</v>
      </c>
      <c r="AB109" s="46">
        <v>0</v>
      </c>
      <c r="AC109" s="46">
        <v>0</v>
      </c>
      <c r="AD109" s="46">
        <v>0</v>
      </c>
      <c r="AE109" s="46">
        <v>50</v>
      </c>
      <c r="AF109" s="46">
        <v>50</v>
      </c>
      <c r="AG109" s="46">
        <v>0</v>
      </c>
      <c r="AH109" s="46">
        <v>50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50</v>
      </c>
      <c r="AO109" s="46">
        <v>0</v>
      </c>
      <c r="AP109" s="46">
        <v>50</v>
      </c>
      <c r="AQ109" s="46">
        <v>0</v>
      </c>
      <c r="AR109" s="46">
        <v>0</v>
      </c>
      <c r="AS109" s="46">
        <v>0</v>
      </c>
      <c r="AT109" s="47">
        <v>0</v>
      </c>
    </row>
    <row r="110" spans="1:46" ht="25.5">
      <c r="A110" s="15" t="s">
        <v>201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3"/>
    </row>
    <row r="111" spans="1:46" ht="12.75">
      <c r="A111" s="24" t="s">
        <v>202</v>
      </c>
      <c r="B111" s="48">
        <v>50000</v>
      </c>
      <c r="C111" s="48">
        <v>74867</v>
      </c>
      <c r="D111" s="48">
        <v>0</v>
      </c>
      <c r="E111" s="48">
        <v>2494</v>
      </c>
      <c r="F111" s="48">
        <v>0</v>
      </c>
      <c r="G111" s="48">
        <v>0</v>
      </c>
      <c r="H111" s="48">
        <v>0</v>
      </c>
      <c r="I111" s="48">
        <v>11554</v>
      </c>
      <c r="J111" s="48">
        <v>0</v>
      </c>
      <c r="K111" s="48">
        <v>4000</v>
      </c>
      <c r="L111" s="48">
        <v>0</v>
      </c>
      <c r="M111" s="48">
        <v>0</v>
      </c>
      <c r="N111" s="48">
        <v>0</v>
      </c>
      <c r="O111" s="48">
        <v>0</v>
      </c>
      <c r="P111" s="48">
        <v>11957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9279</v>
      </c>
      <c r="X111" s="48">
        <v>4802</v>
      </c>
      <c r="Y111" s="48">
        <v>7309</v>
      </c>
      <c r="Z111" s="48">
        <v>0</v>
      </c>
      <c r="AA111" s="48">
        <v>9000</v>
      </c>
      <c r="AB111" s="48">
        <v>54290</v>
      </c>
      <c r="AC111" s="48">
        <v>0</v>
      </c>
      <c r="AD111" s="48">
        <v>0</v>
      </c>
      <c r="AE111" s="48">
        <v>7342</v>
      </c>
      <c r="AF111" s="48">
        <v>0</v>
      </c>
      <c r="AG111" s="48">
        <v>0</v>
      </c>
      <c r="AH111" s="48">
        <v>5622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168811</v>
      </c>
      <c r="AP111" s="48">
        <v>0</v>
      </c>
      <c r="AQ111" s="48">
        <v>0</v>
      </c>
      <c r="AR111" s="48">
        <v>0</v>
      </c>
      <c r="AS111" s="48">
        <v>0</v>
      </c>
      <c r="AT111" s="49">
        <v>0</v>
      </c>
    </row>
    <row r="112" spans="1:46" ht="12.75">
      <c r="A112" s="27" t="s">
        <v>203</v>
      </c>
      <c r="B112" s="46">
        <v>50000</v>
      </c>
      <c r="C112" s="46">
        <v>74867</v>
      </c>
      <c r="D112" s="46">
        <v>0</v>
      </c>
      <c r="E112" s="46">
        <v>2585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4000</v>
      </c>
      <c r="L112" s="46">
        <v>0</v>
      </c>
      <c r="M112" s="46">
        <v>0</v>
      </c>
      <c r="N112" s="46">
        <v>0</v>
      </c>
      <c r="O112" s="46">
        <v>0</v>
      </c>
      <c r="P112" s="46">
        <v>11957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4699</v>
      </c>
      <c r="X112" s="46">
        <v>2354</v>
      </c>
      <c r="Y112" s="46">
        <v>9157</v>
      </c>
      <c r="Z112" s="46">
        <v>0</v>
      </c>
      <c r="AA112" s="46">
        <v>7000</v>
      </c>
      <c r="AB112" s="46">
        <v>9099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5609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128654</v>
      </c>
      <c r="AP112" s="46">
        <v>0</v>
      </c>
      <c r="AQ112" s="46">
        <v>0</v>
      </c>
      <c r="AR112" s="46">
        <v>0</v>
      </c>
      <c r="AS112" s="46">
        <v>0</v>
      </c>
      <c r="AT112" s="47">
        <v>0</v>
      </c>
    </row>
    <row r="113" spans="1:46" ht="25.5">
      <c r="A113" s="27" t="s">
        <v>204</v>
      </c>
      <c r="B113" s="46">
        <v>62500</v>
      </c>
      <c r="C113" s="46">
        <v>67158</v>
      </c>
      <c r="D113" s="46">
        <v>0</v>
      </c>
      <c r="E113" s="46">
        <v>3380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4000</v>
      </c>
      <c r="L113" s="46">
        <v>0</v>
      </c>
      <c r="M113" s="46">
        <v>0</v>
      </c>
      <c r="N113" s="46">
        <v>0</v>
      </c>
      <c r="O113" s="46">
        <v>0</v>
      </c>
      <c r="P113" s="46">
        <v>12000</v>
      </c>
      <c r="Q113" s="46">
        <v>0</v>
      </c>
      <c r="R113" s="46">
        <v>0</v>
      </c>
      <c r="S113" s="46">
        <v>0</v>
      </c>
      <c r="T113" s="46">
        <v>2325</v>
      </c>
      <c r="U113" s="46">
        <v>0</v>
      </c>
      <c r="V113" s="46">
        <v>0</v>
      </c>
      <c r="W113" s="46">
        <v>6051</v>
      </c>
      <c r="X113" s="46">
        <v>1987</v>
      </c>
      <c r="Y113" s="46">
        <v>8152</v>
      </c>
      <c r="Z113" s="46">
        <v>6000000</v>
      </c>
      <c r="AA113" s="46">
        <v>12000</v>
      </c>
      <c r="AB113" s="46">
        <v>9563</v>
      </c>
      <c r="AC113" s="46">
        <v>0</v>
      </c>
      <c r="AD113" s="46">
        <v>0</v>
      </c>
      <c r="AE113" s="46">
        <v>7752</v>
      </c>
      <c r="AF113" s="46">
        <v>23837</v>
      </c>
      <c r="AG113" s="46">
        <v>0</v>
      </c>
      <c r="AH113" s="46">
        <v>1860</v>
      </c>
      <c r="AI113" s="46">
        <v>0</v>
      </c>
      <c r="AJ113" s="46">
        <v>0</v>
      </c>
      <c r="AK113" s="46">
        <v>0</v>
      </c>
      <c r="AL113" s="46">
        <v>3500000</v>
      </c>
      <c r="AM113" s="46">
        <v>0</v>
      </c>
      <c r="AN113" s="46">
        <v>6202</v>
      </c>
      <c r="AO113" s="46">
        <v>0</v>
      </c>
      <c r="AP113" s="46">
        <v>8500</v>
      </c>
      <c r="AQ113" s="46">
        <v>0</v>
      </c>
      <c r="AR113" s="46">
        <v>0</v>
      </c>
      <c r="AS113" s="46">
        <v>0</v>
      </c>
      <c r="AT113" s="47">
        <v>0</v>
      </c>
    </row>
    <row r="114" spans="1:46" ht="12.75">
      <c r="A114" s="27" t="s">
        <v>205</v>
      </c>
      <c r="B114" s="46">
        <v>50000</v>
      </c>
      <c r="C114" s="46">
        <v>68485</v>
      </c>
      <c r="D114" s="46">
        <v>0</v>
      </c>
      <c r="E114" s="46">
        <v>2740</v>
      </c>
      <c r="F114" s="46">
        <v>0</v>
      </c>
      <c r="G114" s="46">
        <v>0</v>
      </c>
      <c r="H114" s="46">
        <v>0</v>
      </c>
      <c r="I114" s="46">
        <v>3585</v>
      </c>
      <c r="J114" s="46">
        <v>0</v>
      </c>
      <c r="K114" s="46">
        <v>4000</v>
      </c>
      <c r="L114" s="46">
        <v>0</v>
      </c>
      <c r="M114" s="46">
        <v>0</v>
      </c>
      <c r="N114" s="46">
        <v>0</v>
      </c>
      <c r="O114" s="46">
        <v>0</v>
      </c>
      <c r="P114" s="46">
        <v>1969</v>
      </c>
      <c r="Q114" s="46">
        <v>0</v>
      </c>
      <c r="R114" s="46">
        <v>0</v>
      </c>
      <c r="S114" s="46">
        <v>0</v>
      </c>
      <c r="T114" s="46">
        <v>2325</v>
      </c>
      <c r="U114" s="46">
        <v>0</v>
      </c>
      <c r="V114" s="46">
        <v>0</v>
      </c>
      <c r="W114" s="46">
        <v>3320</v>
      </c>
      <c r="X114" s="46">
        <v>2645</v>
      </c>
      <c r="Y114" s="46">
        <v>9812</v>
      </c>
      <c r="Z114" s="46">
        <v>0</v>
      </c>
      <c r="AA114" s="46">
        <v>7000</v>
      </c>
      <c r="AB114" s="46">
        <v>0</v>
      </c>
      <c r="AC114" s="46">
        <v>0</v>
      </c>
      <c r="AD114" s="46">
        <v>0</v>
      </c>
      <c r="AE114" s="46">
        <v>5953</v>
      </c>
      <c r="AF114" s="46">
        <v>2931</v>
      </c>
      <c r="AG114" s="46">
        <v>0</v>
      </c>
      <c r="AH114" s="46">
        <v>5617</v>
      </c>
      <c r="AI114" s="46">
        <v>0</v>
      </c>
      <c r="AJ114" s="46">
        <v>0</v>
      </c>
      <c r="AK114" s="46">
        <v>0</v>
      </c>
      <c r="AL114" s="46">
        <v>0</v>
      </c>
      <c r="AM114" s="46">
        <v>265</v>
      </c>
      <c r="AN114" s="46">
        <v>1327</v>
      </c>
      <c r="AO114" s="46">
        <v>0</v>
      </c>
      <c r="AP114" s="46">
        <v>8500</v>
      </c>
      <c r="AQ114" s="46">
        <v>0</v>
      </c>
      <c r="AR114" s="46">
        <v>0</v>
      </c>
      <c r="AS114" s="46">
        <v>0</v>
      </c>
      <c r="AT114" s="47">
        <v>0</v>
      </c>
    </row>
    <row r="115" spans="1:46" ht="12.75">
      <c r="A115" s="15" t="s">
        <v>206</v>
      </c>
      <c r="B115" s="50">
        <v>156089531</v>
      </c>
      <c r="C115" s="50">
        <v>231117516</v>
      </c>
      <c r="D115" s="50">
        <v>0</v>
      </c>
      <c r="E115" s="50">
        <v>7033000</v>
      </c>
      <c r="F115" s="50">
        <v>1718237</v>
      </c>
      <c r="G115" s="50">
        <v>0</v>
      </c>
      <c r="H115" s="50">
        <v>0</v>
      </c>
      <c r="I115" s="50">
        <v>1054928</v>
      </c>
      <c r="J115" s="50">
        <v>0</v>
      </c>
      <c r="K115" s="50">
        <v>1105000</v>
      </c>
      <c r="L115" s="50">
        <v>0</v>
      </c>
      <c r="M115" s="50">
        <v>0</v>
      </c>
      <c r="N115" s="50">
        <v>8173735</v>
      </c>
      <c r="O115" s="50">
        <v>132000</v>
      </c>
      <c r="P115" s="50">
        <v>500000</v>
      </c>
      <c r="Q115" s="50">
        <v>15408542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711125</v>
      </c>
      <c r="X115" s="50">
        <v>2459421</v>
      </c>
      <c r="Y115" s="50">
        <v>36585658</v>
      </c>
      <c r="Z115" s="50">
        <v>0</v>
      </c>
      <c r="AA115" s="50">
        <v>1362000</v>
      </c>
      <c r="AB115" s="50">
        <v>496010</v>
      </c>
      <c r="AC115" s="50">
        <v>0</v>
      </c>
      <c r="AD115" s="50">
        <v>0</v>
      </c>
      <c r="AE115" s="50">
        <v>4637400</v>
      </c>
      <c r="AF115" s="50">
        <v>15158397</v>
      </c>
      <c r="AG115" s="50">
        <v>0</v>
      </c>
      <c r="AH115" s="50">
        <v>19252684</v>
      </c>
      <c r="AI115" s="50">
        <v>0</v>
      </c>
      <c r="AJ115" s="50">
        <v>0</v>
      </c>
      <c r="AK115" s="50">
        <v>0</v>
      </c>
      <c r="AL115" s="50">
        <v>0</v>
      </c>
      <c r="AM115" s="50">
        <v>95782</v>
      </c>
      <c r="AN115" s="50">
        <v>275135</v>
      </c>
      <c r="AO115" s="50">
        <v>350563716</v>
      </c>
      <c r="AP115" s="50">
        <v>4569466</v>
      </c>
      <c r="AQ115" s="50">
        <v>0</v>
      </c>
      <c r="AR115" s="50">
        <v>0</v>
      </c>
      <c r="AS115" s="50">
        <v>3535265</v>
      </c>
      <c r="AT115" s="51">
        <v>0</v>
      </c>
    </row>
    <row r="116" spans="1:46" ht="12.75">
      <c r="A116" s="24" t="s">
        <v>202</v>
      </c>
      <c r="B116" s="30">
        <v>23439716</v>
      </c>
      <c r="C116" s="30">
        <v>50702723</v>
      </c>
      <c r="D116" s="30">
        <v>0</v>
      </c>
      <c r="E116" s="30">
        <v>1400000</v>
      </c>
      <c r="F116" s="30">
        <v>455362</v>
      </c>
      <c r="G116" s="30">
        <v>0</v>
      </c>
      <c r="H116" s="30">
        <v>0</v>
      </c>
      <c r="I116" s="30">
        <v>0</v>
      </c>
      <c r="J116" s="30">
        <v>0</v>
      </c>
      <c r="K116" s="30">
        <v>135000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241176</v>
      </c>
      <c r="X116" s="30">
        <v>1150000</v>
      </c>
      <c r="Y116" s="30">
        <v>6914278</v>
      </c>
      <c r="Z116" s="30">
        <v>0</v>
      </c>
      <c r="AA116" s="30">
        <v>180000</v>
      </c>
      <c r="AB116" s="30">
        <v>44510</v>
      </c>
      <c r="AC116" s="30">
        <v>0</v>
      </c>
      <c r="AD116" s="30">
        <v>0</v>
      </c>
      <c r="AE116" s="30">
        <v>2951000</v>
      </c>
      <c r="AF116" s="30">
        <v>1815801</v>
      </c>
      <c r="AG116" s="30">
        <v>0</v>
      </c>
      <c r="AH116" s="30">
        <v>5879518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267396624</v>
      </c>
      <c r="AP116" s="30">
        <v>0</v>
      </c>
      <c r="AQ116" s="30">
        <v>0</v>
      </c>
      <c r="AR116" s="30">
        <v>0</v>
      </c>
      <c r="AS116" s="30">
        <v>0</v>
      </c>
      <c r="AT116" s="31">
        <v>0</v>
      </c>
    </row>
    <row r="117" spans="1:46" ht="12.75">
      <c r="A117" s="27" t="s">
        <v>203</v>
      </c>
      <c r="B117" s="32">
        <v>39078962</v>
      </c>
      <c r="C117" s="32">
        <v>88170880</v>
      </c>
      <c r="D117" s="32">
        <v>0</v>
      </c>
      <c r="E117" s="32">
        <v>1272000</v>
      </c>
      <c r="F117" s="32">
        <v>194359</v>
      </c>
      <c r="G117" s="32">
        <v>0</v>
      </c>
      <c r="H117" s="32">
        <v>0</v>
      </c>
      <c r="I117" s="32">
        <v>0</v>
      </c>
      <c r="J117" s="32">
        <v>0</v>
      </c>
      <c r="K117" s="32">
        <v>396000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296491</v>
      </c>
      <c r="X117" s="32">
        <v>0</v>
      </c>
      <c r="Y117" s="32">
        <v>4320875</v>
      </c>
      <c r="Z117" s="32">
        <v>0</v>
      </c>
      <c r="AA117" s="32">
        <v>454000</v>
      </c>
      <c r="AB117" s="32">
        <v>0</v>
      </c>
      <c r="AC117" s="32">
        <v>0</v>
      </c>
      <c r="AD117" s="32">
        <v>0</v>
      </c>
      <c r="AE117" s="32">
        <v>105400</v>
      </c>
      <c r="AF117" s="32">
        <v>3137600</v>
      </c>
      <c r="AG117" s="32">
        <v>0</v>
      </c>
      <c r="AH117" s="32">
        <v>5092422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83167092</v>
      </c>
      <c r="AP117" s="32">
        <v>0</v>
      </c>
      <c r="AQ117" s="32">
        <v>0</v>
      </c>
      <c r="AR117" s="32">
        <v>0</v>
      </c>
      <c r="AS117" s="32">
        <v>0</v>
      </c>
      <c r="AT117" s="33">
        <v>0</v>
      </c>
    </row>
    <row r="118" spans="1:46" ht="25.5">
      <c r="A118" s="27" t="s">
        <v>204</v>
      </c>
      <c r="B118" s="32">
        <v>28255594</v>
      </c>
      <c r="C118" s="32">
        <v>32066653</v>
      </c>
      <c r="D118" s="32">
        <v>0</v>
      </c>
      <c r="E118" s="32">
        <v>1231000</v>
      </c>
      <c r="F118" s="32">
        <v>501522</v>
      </c>
      <c r="G118" s="32">
        <v>0</v>
      </c>
      <c r="H118" s="32">
        <v>0</v>
      </c>
      <c r="I118" s="32">
        <v>1054928</v>
      </c>
      <c r="J118" s="32">
        <v>0</v>
      </c>
      <c r="K118" s="32">
        <v>201000</v>
      </c>
      <c r="L118" s="32">
        <v>0</v>
      </c>
      <c r="M118" s="32">
        <v>0</v>
      </c>
      <c r="N118" s="32">
        <v>8173735</v>
      </c>
      <c r="O118" s="32">
        <v>132000</v>
      </c>
      <c r="P118" s="32">
        <v>500000</v>
      </c>
      <c r="Q118" s="32">
        <v>11000000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24718</v>
      </c>
      <c r="X118" s="32">
        <v>1209421</v>
      </c>
      <c r="Y118" s="32">
        <v>13752076</v>
      </c>
      <c r="Z118" s="32">
        <v>0</v>
      </c>
      <c r="AA118" s="32">
        <v>318000</v>
      </c>
      <c r="AB118" s="32">
        <v>451500</v>
      </c>
      <c r="AC118" s="32">
        <v>0</v>
      </c>
      <c r="AD118" s="32">
        <v>0</v>
      </c>
      <c r="AE118" s="32">
        <v>1581000</v>
      </c>
      <c r="AF118" s="32">
        <v>6255065</v>
      </c>
      <c r="AG118" s="32">
        <v>0</v>
      </c>
      <c r="AH118" s="32">
        <v>3139572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235085</v>
      </c>
      <c r="AO118" s="32">
        <v>0</v>
      </c>
      <c r="AP118" s="32">
        <v>2376000</v>
      </c>
      <c r="AQ118" s="32">
        <v>0</v>
      </c>
      <c r="AR118" s="32">
        <v>0</v>
      </c>
      <c r="AS118" s="32">
        <v>3535265</v>
      </c>
      <c r="AT118" s="33">
        <v>0</v>
      </c>
    </row>
    <row r="119" spans="1:46" ht="12.75">
      <c r="A119" s="27" t="s">
        <v>205</v>
      </c>
      <c r="B119" s="32">
        <v>65315259</v>
      </c>
      <c r="C119" s="32">
        <v>60177260</v>
      </c>
      <c r="D119" s="32">
        <v>0</v>
      </c>
      <c r="E119" s="32">
        <v>3130000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373000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4408542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148741</v>
      </c>
      <c r="X119" s="32">
        <v>100000</v>
      </c>
      <c r="Y119" s="32">
        <v>11598429</v>
      </c>
      <c r="Z119" s="32">
        <v>0</v>
      </c>
      <c r="AA119" s="32">
        <v>410000</v>
      </c>
      <c r="AB119" s="32">
        <v>0</v>
      </c>
      <c r="AC119" s="32">
        <v>0</v>
      </c>
      <c r="AD119" s="32">
        <v>0</v>
      </c>
      <c r="AE119" s="32">
        <v>0</v>
      </c>
      <c r="AF119" s="32">
        <v>3949931</v>
      </c>
      <c r="AG119" s="32">
        <v>0</v>
      </c>
      <c r="AH119" s="32">
        <v>5141172</v>
      </c>
      <c r="AI119" s="32">
        <v>0</v>
      </c>
      <c r="AJ119" s="32">
        <v>0</v>
      </c>
      <c r="AK119" s="32">
        <v>0</v>
      </c>
      <c r="AL119" s="32">
        <v>0</v>
      </c>
      <c r="AM119" s="32">
        <v>95782</v>
      </c>
      <c r="AN119" s="32">
        <v>40049</v>
      </c>
      <c r="AO119" s="32">
        <v>0</v>
      </c>
      <c r="AP119" s="32">
        <v>2193466</v>
      </c>
      <c r="AQ119" s="32">
        <v>0</v>
      </c>
      <c r="AR119" s="32">
        <v>0</v>
      </c>
      <c r="AS119" s="32">
        <v>0</v>
      </c>
      <c r="AT119" s="33">
        <v>0</v>
      </c>
    </row>
    <row r="120" spans="1:46" ht="12.75">
      <c r="A120" s="15" t="s">
        <v>207</v>
      </c>
      <c r="B120" s="52">
        <f>SUM(B121:B124)</f>
        <v>3008.768244</v>
      </c>
      <c r="C120" s="52">
        <f aca="true" t="shared" si="42" ref="C120:AT120">SUM(C121:C124)</f>
        <v>3211.110784633711</v>
      </c>
      <c r="D120" s="52">
        <f t="shared" si="42"/>
        <v>0</v>
      </c>
      <c r="E120" s="52">
        <f t="shared" si="42"/>
        <v>2559.953815710539</v>
      </c>
      <c r="F120" s="52">
        <f t="shared" si="42"/>
        <v>0</v>
      </c>
      <c r="G120" s="52">
        <f t="shared" si="42"/>
        <v>0</v>
      </c>
      <c r="H120" s="52">
        <f t="shared" si="42"/>
        <v>0</v>
      </c>
      <c r="I120" s="52">
        <f t="shared" si="42"/>
        <v>0</v>
      </c>
      <c r="J120" s="52">
        <f t="shared" si="42"/>
        <v>0</v>
      </c>
      <c r="K120" s="52">
        <f t="shared" si="42"/>
        <v>276.25</v>
      </c>
      <c r="L120" s="52">
        <f t="shared" si="42"/>
        <v>0</v>
      </c>
      <c r="M120" s="52">
        <f t="shared" si="42"/>
        <v>0</v>
      </c>
      <c r="N120" s="52">
        <f t="shared" si="42"/>
        <v>0</v>
      </c>
      <c r="O120" s="52">
        <f t="shared" si="42"/>
        <v>0</v>
      </c>
      <c r="P120" s="52">
        <f t="shared" si="42"/>
        <v>41.666666666666664</v>
      </c>
      <c r="Q120" s="52">
        <f t="shared" si="42"/>
        <v>0</v>
      </c>
      <c r="R120" s="52">
        <f t="shared" si="42"/>
        <v>0</v>
      </c>
      <c r="S120" s="52">
        <f t="shared" si="42"/>
        <v>0</v>
      </c>
      <c r="T120" s="52">
        <f t="shared" si="42"/>
        <v>0</v>
      </c>
      <c r="U120" s="52">
        <f t="shared" si="42"/>
        <v>0</v>
      </c>
      <c r="V120" s="52">
        <f t="shared" si="42"/>
        <v>0</v>
      </c>
      <c r="W120" s="52">
        <f t="shared" si="42"/>
        <v>137.97466088444594</v>
      </c>
      <c r="X120" s="52">
        <f t="shared" si="42"/>
        <v>885.9575663100431</v>
      </c>
      <c r="Y120" s="52">
        <f t="shared" si="42"/>
        <v>4286.883907226267</v>
      </c>
      <c r="Z120" s="52">
        <f t="shared" si="42"/>
        <v>0</v>
      </c>
      <c r="AA120" s="52">
        <f t="shared" si="42"/>
        <v>169.92857142857144</v>
      </c>
      <c r="AB120" s="52">
        <f t="shared" si="42"/>
        <v>48.03307393666882</v>
      </c>
      <c r="AC120" s="52">
        <f t="shared" si="42"/>
        <v>0</v>
      </c>
      <c r="AD120" s="52">
        <f t="shared" si="42"/>
        <v>0</v>
      </c>
      <c r="AE120" s="52">
        <f t="shared" si="42"/>
        <v>605.8814463289797</v>
      </c>
      <c r="AF120" s="52">
        <f t="shared" si="42"/>
        <v>1610.049281192963</v>
      </c>
      <c r="AG120" s="52">
        <f t="shared" si="42"/>
        <v>0</v>
      </c>
      <c r="AH120" s="52">
        <f t="shared" si="42"/>
        <v>4556.937162208065</v>
      </c>
      <c r="AI120" s="52">
        <f t="shared" si="42"/>
        <v>0</v>
      </c>
      <c r="AJ120" s="52">
        <f t="shared" si="42"/>
        <v>0</v>
      </c>
      <c r="AK120" s="52">
        <f t="shared" si="42"/>
        <v>0</v>
      </c>
      <c r="AL120" s="52">
        <f t="shared" si="42"/>
        <v>0</v>
      </c>
      <c r="AM120" s="52">
        <f t="shared" si="42"/>
        <v>361.44150943396227</v>
      </c>
      <c r="AN120" s="52">
        <f t="shared" si="42"/>
        <v>68.08481365978886</v>
      </c>
      <c r="AO120" s="52">
        <f t="shared" si="42"/>
        <v>2230.4400018654687</v>
      </c>
      <c r="AP120" s="52">
        <f t="shared" si="42"/>
        <v>537.5842352941177</v>
      </c>
      <c r="AQ120" s="52">
        <f t="shared" si="42"/>
        <v>0</v>
      </c>
      <c r="AR120" s="52">
        <f t="shared" si="42"/>
        <v>0</v>
      </c>
      <c r="AS120" s="52">
        <f t="shared" si="42"/>
        <v>0</v>
      </c>
      <c r="AT120" s="53">
        <f t="shared" si="42"/>
        <v>0</v>
      </c>
    </row>
    <row r="121" spans="1:46" ht="12.75">
      <c r="A121" s="24" t="s">
        <v>202</v>
      </c>
      <c r="B121" s="54">
        <f>IF(B111=0,0,B116/B111)</f>
        <v>468.79432</v>
      </c>
      <c r="C121" s="54">
        <f aca="true" t="shared" si="43" ref="C121:AT124">IF(C111=0,0,C116/C111)</f>
        <v>677.237274099403</v>
      </c>
      <c r="D121" s="54">
        <f t="shared" si="43"/>
        <v>0</v>
      </c>
      <c r="E121" s="54">
        <f t="shared" si="43"/>
        <v>561.3472333600641</v>
      </c>
      <c r="F121" s="54">
        <f t="shared" si="43"/>
        <v>0</v>
      </c>
      <c r="G121" s="54">
        <f t="shared" si="43"/>
        <v>0</v>
      </c>
      <c r="H121" s="54">
        <f t="shared" si="43"/>
        <v>0</v>
      </c>
      <c r="I121" s="54">
        <f t="shared" si="43"/>
        <v>0</v>
      </c>
      <c r="J121" s="54">
        <f t="shared" si="43"/>
        <v>0</v>
      </c>
      <c r="K121" s="54">
        <f t="shared" si="43"/>
        <v>33.75</v>
      </c>
      <c r="L121" s="54">
        <f t="shared" si="43"/>
        <v>0</v>
      </c>
      <c r="M121" s="54">
        <f t="shared" si="43"/>
        <v>0</v>
      </c>
      <c r="N121" s="54">
        <f t="shared" si="43"/>
        <v>0</v>
      </c>
      <c r="O121" s="54">
        <f t="shared" si="43"/>
        <v>0</v>
      </c>
      <c r="P121" s="54">
        <f t="shared" si="43"/>
        <v>0</v>
      </c>
      <c r="Q121" s="54">
        <f t="shared" si="43"/>
        <v>0</v>
      </c>
      <c r="R121" s="54">
        <f t="shared" si="43"/>
        <v>0</v>
      </c>
      <c r="S121" s="54">
        <f t="shared" si="43"/>
        <v>0</v>
      </c>
      <c r="T121" s="54">
        <f t="shared" si="43"/>
        <v>0</v>
      </c>
      <c r="U121" s="54">
        <f t="shared" si="43"/>
        <v>0</v>
      </c>
      <c r="V121" s="54">
        <f t="shared" si="43"/>
        <v>0</v>
      </c>
      <c r="W121" s="54">
        <f t="shared" si="43"/>
        <v>25.99159392175881</v>
      </c>
      <c r="X121" s="54">
        <f t="shared" si="43"/>
        <v>239.4835485214494</v>
      </c>
      <c r="Y121" s="54">
        <f t="shared" si="43"/>
        <v>945.995074565604</v>
      </c>
      <c r="Z121" s="54">
        <f t="shared" si="43"/>
        <v>0</v>
      </c>
      <c r="AA121" s="54">
        <f t="shared" si="43"/>
        <v>20</v>
      </c>
      <c r="AB121" s="54">
        <f t="shared" si="43"/>
        <v>0.8198563271320686</v>
      </c>
      <c r="AC121" s="54">
        <f t="shared" si="43"/>
        <v>0</v>
      </c>
      <c r="AD121" s="54">
        <f t="shared" si="43"/>
        <v>0</v>
      </c>
      <c r="AE121" s="54">
        <f t="shared" si="43"/>
        <v>401.934077907927</v>
      </c>
      <c r="AF121" s="54">
        <f t="shared" si="43"/>
        <v>0</v>
      </c>
      <c r="AG121" s="54">
        <f t="shared" si="43"/>
        <v>0</v>
      </c>
      <c r="AH121" s="54">
        <f t="shared" si="43"/>
        <v>1045.8054073283529</v>
      </c>
      <c r="AI121" s="54">
        <f t="shared" si="43"/>
        <v>0</v>
      </c>
      <c r="AJ121" s="54">
        <f t="shared" si="43"/>
        <v>0</v>
      </c>
      <c r="AK121" s="54">
        <f t="shared" si="43"/>
        <v>0</v>
      </c>
      <c r="AL121" s="54">
        <f t="shared" si="43"/>
        <v>0</v>
      </c>
      <c r="AM121" s="54">
        <f t="shared" si="43"/>
        <v>0</v>
      </c>
      <c r="AN121" s="54">
        <f t="shared" si="43"/>
        <v>0</v>
      </c>
      <c r="AO121" s="54">
        <f t="shared" si="43"/>
        <v>1584</v>
      </c>
      <c r="AP121" s="54">
        <f t="shared" si="43"/>
        <v>0</v>
      </c>
      <c r="AQ121" s="54">
        <f t="shared" si="43"/>
        <v>0</v>
      </c>
      <c r="AR121" s="54">
        <f t="shared" si="43"/>
        <v>0</v>
      </c>
      <c r="AS121" s="54">
        <f t="shared" si="43"/>
        <v>0</v>
      </c>
      <c r="AT121" s="55">
        <f t="shared" si="43"/>
        <v>0</v>
      </c>
    </row>
    <row r="122" spans="1:46" ht="12.75">
      <c r="A122" s="27" t="s">
        <v>203</v>
      </c>
      <c r="B122" s="56">
        <f>IF(B112=0,0,B117/B112)</f>
        <v>781.57924</v>
      </c>
      <c r="C122" s="56">
        <f t="shared" si="43"/>
        <v>1177.700188333979</v>
      </c>
      <c r="D122" s="56">
        <f t="shared" si="43"/>
        <v>0</v>
      </c>
      <c r="E122" s="56">
        <f t="shared" si="43"/>
        <v>492.0696324951644</v>
      </c>
      <c r="F122" s="56">
        <f t="shared" si="43"/>
        <v>0</v>
      </c>
      <c r="G122" s="56">
        <f t="shared" si="43"/>
        <v>0</v>
      </c>
      <c r="H122" s="56">
        <f t="shared" si="43"/>
        <v>0</v>
      </c>
      <c r="I122" s="56">
        <f t="shared" si="43"/>
        <v>0</v>
      </c>
      <c r="J122" s="56">
        <f t="shared" si="43"/>
        <v>0</v>
      </c>
      <c r="K122" s="56">
        <f t="shared" si="43"/>
        <v>99</v>
      </c>
      <c r="L122" s="56">
        <f t="shared" si="43"/>
        <v>0</v>
      </c>
      <c r="M122" s="56">
        <f t="shared" si="43"/>
        <v>0</v>
      </c>
      <c r="N122" s="56">
        <f t="shared" si="43"/>
        <v>0</v>
      </c>
      <c r="O122" s="56">
        <f t="shared" si="43"/>
        <v>0</v>
      </c>
      <c r="P122" s="56">
        <f t="shared" si="43"/>
        <v>0</v>
      </c>
      <c r="Q122" s="56">
        <f t="shared" si="43"/>
        <v>0</v>
      </c>
      <c r="R122" s="56">
        <f t="shared" si="43"/>
        <v>0</v>
      </c>
      <c r="S122" s="56">
        <f t="shared" si="43"/>
        <v>0</v>
      </c>
      <c r="T122" s="56">
        <f t="shared" si="43"/>
        <v>0</v>
      </c>
      <c r="U122" s="56">
        <f t="shared" si="43"/>
        <v>0</v>
      </c>
      <c r="V122" s="56">
        <f t="shared" si="43"/>
        <v>0</v>
      </c>
      <c r="W122" s="56">
        <f t="shared" si="43"/>
        <v>63.09661630134071</v>
      </c>
      <c r="X122" s="56">
        <f t="shared" si="43"/>
        <v>0</v>
      </c>
      <c r="Y122" s="56">
        <f t="shared" si="43"/>
        <v>471.865785737687</v>
      </c>
      <c r="Z122" s="56">
        <f t="shared" si="43"/>
        <v>0</v>
      </c>
      <c r="AA122" s="56">
        <f t="shared" si="43"/>
        <v>64.85714285714286</v>
      </c>
      <c r="AB122" s="56">
        <f t="shared" si="43"/>
        <v>0</v>
      </c>
      <c r="AC122" s="56">
        <f t="shared" si="43"/>
        <v>0</v>
      </c>
      <c r="AD122" s="56">
        <f t="shared" si="43"/>
        <v>0</v>
      </c>
      <c r="AE122" s="56">
        <f t="shared" si="43"/>
        <v>0</v>
      </c>
      <c r="AF122" s="56">
        <f t="shared" si="43"/>
        <v>0</v>
      </c>
      <c r="AG122" s="56">
        <f t="shared" si="43"/>
        <v>0</v>
      </c>
      <c r="AH122" s="56">
        <f t="shared" si="43"/>
        <v>907.901943305402</v>
      </c>
      <c r="AI122" s="56">
        <f t="shared" si="43"/>
        <v>0</v>
      </c>
      <c r="AJ122" s="56">
        <f t="shared" si="43"/>
        <v>0</v>
      </c>
      <c r="AK122" s="56">
        <f t="shared" si="43"/>
        <v>0</v>
      </c>
      <c r="AL122" s="56">
        <f t="shared" si="43"/>
        <v>0</v>
      </c>
      <c r="AM122" s="56">
        <f t="shared" si="43"/>
        <v>0</v>
      </c>
      <c r="AN122" s="56">
        <f t="shared" si="43"/>
        <v>0</v>
      </c>
      <c r="AO122" s="56">
        <f t="shared" si="43"/>
        <v>646.4400018654686</v>
      </c>
      <c r="AP122" s="56">
        <f t="shared" si="43"/>
        <v>0</v>
      </c>
      <c r="AQ122" s="56">
        <f t="shared" si="43"/>
        <v>0</v>
      </c>
      <c r="AR122" s="56">
        <f t="shared" si="43"/>
        <v>0</v>
      </c>
      <c r="AS122" s="56">
        <f t="shared" si="43"/>
        <v>0</v>
      </c>
      <c r="AT122" s="57">
        <f t="shared" si="43"/>
        <v>0</v>
      </c>
    </row>
    <row r="123" spans="1:46" ht="25.5">
      <c r="A123" s="27" t="s">
        <v>204</v>
      </c>
      <c r="B123" s="56">
        <f>IF(B113=0,0,B118/B113)</f>
        <v>452.089504</v>
      </c>
      <c r="C123" s="56">
        <f t="shared" si="43"/>
        <v>477.48076178563986</v>
      </c>
      <c r="D123" s="56">
        <f t="shared" si="43"/>
        <v>0</v>
      </c>
      <c r="E123" s="56">
        <f t="shared" si="43"/>
        <v>364.20118343195264</v>
      </c>
      <c r="F123" s="56">
        <f t="shared" si="43"/>
        <v>0</v>
      </c>
      <c r="G123" s="56">
        <f t="shared" si="43"/>
        <v>0</v>
      </c>
      <c r="H123" s="56">
        <f t="shared" si="43"/>
        <v>0</v>
      </c>
      <c r="I123" s="56">
        <f t="shared" si="43"/>
        <v>0</v>
      </c>
      <c r="J123" s="56">
        <f t="shared" si="43"/>
        <v>0</v>
      </c>
      <c r="K123" s="56">
        <f t="shared" si="43"/>
        <v>50.25</v>
      </c>
      <c r="L123" s="56">
        <f t="shared" si="43"/>
        <v>0</v>
      </c>
      <c r="M123" s="56">
        <f t="shared" si="43"/>
        <v>0</v>
      </c>
      <c r="N123" s="56">
        <f t="shared" si="43"/>
        <v>0</v>
      </c>
      <c r="O123" s="56">
        <f t="shared" si="43"/>
        <v>0</v>
      </c>
      <c r="P123" s="56">
        <f t="shared" si="43"/>
        <v>41.666666666666664</v>
      </c>
      <c r="Q123" s="56">
        <f t="shared" si="43"/>
        <v>0</v>
      </c>
      <c r="R123" s="56">
        <f t="shared" si="43"/>
        <v>0</v>
      </c>
      <c r="S123" s="56">
        <f t="shared" si="43"/>
        <v>0</v>
      </c>
      <c r="T123" s="56">
        <f t="shared" si="43"/>
        <v>0</v>
      </c>
      <c r="U123" s="56">
        <f t="shared" si="43"/>
        <v>0</v>
      </c>
      <c r="V123" s="56">
        <f t="shared" si="43"/>
        <v>0</v>
      </c>
      <c r="W123" s="56">
        <f t="shared" si="43"/>
        <v>4.084944637250041</v>
      </c>
      <c r="X123" s="56">
        <f t="shared" si="43"/>
        <v>608.6668344237544</v>
      </c>
      <c r="Y123" s="56">
        <f t="shared" si="43"/>
        <v>1686.9573110893032</v>
      </c>
      <c r="Z123" s="56">
        <f t="shared" si="43"/>
        <v>0</v>
      </c>
      <c r="AA123" s="56">
        <f t="shared" si="43"/>
        <v>26.5</v>
      </c>
      <c r="AB123" s="56">
        <f t="shared" si="43"/>
        <v>47.213217609536756</v>
      </c>
      <c r="AC123" s="56">
        <f t="shared" si="43"/>
        <v>0</v>
      </c>
      <c r="AD123" s="56">
        <f t="shared" si="43"/>
        <v>0</v>
      </c>
      <c r="AE123" s="56">
        <f t="shared" si="43"/>
        <v>203.94736842105263</v>
      </c>
      <c r="AF123" s="56">
        <f t="shared" si="43"/>
        <v>262.40990896505434</v>
      </c>
      <c r="AG123" s="56">
        <f t="shared" si="43"/>
        <v>0</v>
      </c>
      <c r="AH123" s="56">
        <f t="shared" si="43"/>
        <v>1687.941935483871</v>
      </c>
      <c r="AI123" s="56">
        <f t="shared" si="43"/>
        <v>0</v>
      </c>
      <c r="AJ123" s="56">
        <f t="shared" si="43"/>
        <v>0</v>
      </c>
      <c r="AK123" s="56">
        <f t="shared" si="43"/>
        <v>0</v>
      </c>
      <c r="AL123" s="56">
        <f t="shared" si="43"/>
        <v>0</v>
      </c>
      <c r="AM123" s="56">
        <f t="shared" si="43"/>
        <v>0</v>
      </c>
      <c r="AN123" s="56">
        <f t="shared" si="43"/>
        <v>37.904708158658494</v>
      </c>
      <c r="AO123" s="56">
        <f t="shared" si="43"/>
        <v>0</v>
      </c>
      <c r="AP123" s="56">
        <f t="shared" si="43"/>
        <v>279.52941176470586</v>
      </c>
      <c r="AQ123" s="56">
        <f t="shared" si="43"/>
        <v>0</v>
      </c>
      <c r="AR123" s="56">
        <f t="shared" si="43"/>
        <v>0</v>
      </c>
      <c r="AS123" s="56">
        <f t="shared" si="43"/>
        <v>0</v>
      </c>
      <c r="AT123" s="57">
        <f t="shared" si="43"/>
        <v>0</v>
      </c>
    </row>
    <row r="124" spans="1:46" ht="12.75">
      <c r="A124" s="27" t="s">
        <v>205</v>
      </c>
      <c r="B124" s="56">
        <f>IF(B114=0,0,B119/B114)</f>
        <v>1306.30518</v>
      </c>
      <c r="C124" s="56">
        <f t="shared" si="43"/>
        <v>878.6925604146893</v>
      </c>
      <c r="D124" s="56">
        <f t="shared" si="43"/>
        <v>0</v>
      </c>
      <c r="E124" s="56">
        <f t="shared" si="43"/>
        <v>1142.3357664233577</v>
      </c>
      <c r="F124" s="56">
        <f t="shared" si="43"/>
        <v>0</v>
      </c>
      <c r="G124" s="56">
        <f t="shared" si="43"/>
        <v>0</v>
      </c>
      <c r="H124" s="56">
        <f t="shared" si="43"/>
        <v>0</v>
      </c>
      <c r="I124" s="56">
        <f t="shared" si="43"/>
        <v>0</v>
      </c>
      <c r="J124" s="56">
        <f t="shared" si="43"/>
        <v>0</v>
      </c>
      <c r="K124" s="56">
        <f t="shared" si="43"/>
        <v>93.25</v>
      </c>
      <c r="L124" s="56">
        <f t="shared" si="43"/>
        <v>0</v>
      </c>
      <c r="M124" s="56">
        <f t="shared" si="43"/>
        <v>0</v>
      </c>
      <c r="N124" s="56">
        <f t="shared" si="43"/>
        <v>0</v>
      </c>
      <c r="O124" s="56">
        <f t="shared" si="43"/>
        <v>0</v>
      </c>
      <c r="P124" s="56">
        <f t="shared" si="43"/>
        <v>0</v>
      </c>
      <c r="Q124" s="56">
        <f t="shared" si="43"/>
        <v>0</v>
      </c>
      <c r="R124" s="56">
        <f t="shared" si="43"/>
        <v>0</v>
      </c>
      <c r="S124" s="56">
        <f t="shared" si="43"/>
        <v>0</v>
      </c>
      <c r="T124" s="56">
        <f t="shared" si="43"/>
        <v>0</v>
      </c>
      <c r="U124" s="56">
        <f t="shared" si="43"/>
        <v>0</v>
      </c>
      <c r="V124" s="56">
        <f t="shared" si="43"/>
        <v>0</v>
      </c>
      <c r="W124" s="56">
        <f t="shared" si="43"/>
        <v>44.80150602409638</v>
      </c>
      <c r="X124" s="56">
        <f t="shared" si="43"/>
        <v>37.80718336483932</v>
      </c>
      <c r="Y124" s="56">
        <f t="shared" si="43"/>
        <v>1182.065735833673</v>
      </c>
      <c r="Z124" s="56">
        <f t="shared" si="43"/>
        <v>0</v>
      </c>
      <c r="AA124" s="56">
        <f t="shared" si="43"/>
        <v>58.57142857142857</v>
      </c>
      <c r="AB124" s="56">
        <f t="shared" si="43"/>
        <v>0</v>
      </c>
      <c r="AC124" s="56">
        <f t="shared" si="43"/>
        <v>0</v>
      </c>
      <c r="AD124" s="56">
        <f t="shared" si="43"/>
        <v>0</v>
      </c>
      <c r="AE124" s="56">
        <f t="shared" si="43"/>
        <v>0</v>
      </c>
      <c r="AF124" s="56">
        <f t="shared" si="43"/>
        <v>1347.6393722279086</v>
      </c>
      <c r="AG124" s="56">
        <f t="shared" si="43"/>
        <v>0</v>
      </c>
      <c r="AH124" s="56">
        <f t="shared" si="43"/>
        <v>915.2878760904397</v>
      </c>
      <c r="AI124" s="56">
        <f t="shared" si="43"/>
        <v>0</v>
      </c>
      <c r="AJ124" s="56">
        <f t="shared" si="43"/>
        <v>0</v>
      </c>
      <c r="AK124" s="56">
        <f t="shared" si="43"/>
        <v>0</v>
      </c>
      <c r="AL124" s="56">
        <f t="shared" si="43"/>
        <v>0</v>
      </c>
      <c r="AM124" s="56">
        <f t="shared" si="43"/>
        <v>361.44150943396227</v>
      </c>
      <c r="AN124" s="56">
        <f t="shared" si="43"/>
        <v>30.18010550113037</v>
      </c>
      <c r="AO124" s="56">
        <f t="shared" si="43"/>
        <v>0</v>
      </c>
      <c r="AP124" s="56">
        <f t="shared" si="43"/>
        <v>258.05482352941175</v>
      </c>
      <c r="AQ124" s="56">
        <f t="shared" si="43"/>
        <v>0</v>
      </c>
      <c r="AR124" s="56">
        <f t="shared" si="43"/>
        <v>0</v>
      </c>
      <c r="AS124" s="56">
        <f t="shared" si="43"/>
        <v>0</v>
      </c>
      <c r="AT124" s="57">
        <f t="shared" si="43"/>
        <v>0</v>
      </c>
    </row>
    <row r="125" spans="1:46" ht="25.5">
      <c r="A125" s="15" t="s">
        <v>208</v>
      </c>
      <c r="B125" s="58">
        <f>+B120*B111</f>
        <v>150438412.2</v>
      </c>
      <c r="C125" s="58">
        <f aca="true" t="shared" si="44" ref="C125:AT125">+C120*C111</f>
        <v>240406231.11317202</v>
      </c>
      <c r="D125" s="58">
        <f t="shared" si="44"/>
        <v>0</v>
      </c>
      <c r="E125" s="58">
        <f t="shared" si="44"/>
        <v>6384524.816382084</v>
      </c>
      <c r="F125" s="58">
        <f t="shared" si="44"/>
        <v>0</v>
      </c>
      <c r="G125" s="58">
        <f t="shared" si="44"/>
        <v>0</v>
      </c>
      <c r="H125" s="58">
        <f t="shared" si="44"/>
        <v>0</v>
      </c>
      <c r="I125" s="58">
        <f t="shared" si="44"/>
        <v>0</v>
      </c>
      <c r="J125" s="58">
        <f t="shared" si="44"/>
        <v>0</v>
      </c>
      <c r="K125" s="58">
        <f t="shared" si="44"/>
        <v>1105000</v>
      </c>
      <c r="L125" s="58">
        <f t="shared" si="44"/>
        <v>0</v>
      </c>
      <c r="M125" s="58">
        <f t="shared" si="44"/>
        <v>0</v>
      </c>
      <c r="N125" s="58">
        <f t="shared" si="44"/>
        <v>0</v>
      </c>
      <c r="O125" s="58">
        <f t="shared" si="44"/>
        <v>0</v>
      </c>
      <c r="P125" s="58">
        <f t="shared" si="44"/>
        <v>498208.3333333333</v>
      </c>
      <c r="Q125" s="58">
        <f t="shared" si="44"/>
        <v>0</v>
      </c>
      <c r="R125" s="58">
        <f t="shared" si="44"/>
        <v>0</v>
      </c>
      <c r="S125" s="58">
        <f t="shared" si="44"/>
        <v>0</v>
      </c>
      <c r="T125" s="58">
        <f t="shared" si="44"/>
        <v>0</v>
      </c>
      <c r="U125" s="58">
        <f t="shared" si="44"/>
        <v>0</v>
      </c>
      <c r="V125" s="58">
        <f t="shared" si="44"/>
        <v>0</v>
      </c>
      <c r="W125" s="58">
        <f t="shared" si="44"/>
        <v>1280266.8783467738</v>
      </c>
      <c r="X125" s="58">
        <f t="shared" si="44"/>
        <v>4254368.233420827</v>
      </c>
      <c r="Y125" s="58">
        <f t="shared" si="44"/>
        <v>31332834.47791679</v>
      </c>
      <c r="Z125" s="58">
        <f t="shared" si="44"/>
        <v>0</v>
      </c>
      <c r="AA125" s="58">
        <f t="shared" si="44"/>
        <v>1529357.142857143</v>
      </c>
      <c r="AB125" s="58">
        <f t="shared" si="44"/>
        <v>2607715.5840217504</v>
      </c>
      <c r="AC125" s="58">
        <f t="shared" si="44"/>
        <v>0</v>
      </c>
      <c r="AD125" s="58">
        <f t="shared" si="44"/>
        <v>0</v>
      </c>
      <c r="AE125" s="58">
        <f t="shared" si="44"/>
        <v>4448381.578947369</v>
      </c>
      <c r="AF125" s="58">
        <f t="shared" si="44"/>
        <v>0</v>
      </c>
      <c r="AG125" s="58">
        <f t="shared" si="44"/>
        <v>0</v>
      </c>
      <c r="AH125" s="58">
        <f t="shared" si="44"/>
        <v>25619100.72593374</v>
      </c>
      <c r="AI125" s="58">
        <f t="shared" si="44"/>
        <v>0</v>
      </c>
      <c r="AJ125" s="58">
        <f t="shared" si="44"/>
        <v>0</v>
      </c>
      <c r="AK125" s="58">
        <f t="shared" si="44"/>
        <v>0</v>
      </c>
      <c r="AL125" s="58">
        <f t="shared" si="44"/>
        <v>0</v>
      </c>
      <c r="AM125" s="58">
        <f t="shared" si="44"/>
        <v>0</v>
      </c>
      <c r="AN125" s="58">
        <f t="shared" si="44"/>
        <v>0</v>
      </c>
      <c r="AO125" s="58">
        <f t="shared" si="44"/>
        <v>376522807.15491164</v>
      </c>
      <c r="AP125" s="58">
        <f t="shared" si="44"/>
        <v>0</v>
      </c>
      <c r="AQ125" s="58">
        <f t="shared" si="44"/>
        <v>0</v>
      </c>
      <c r="AR125" s="58">
        <f t="shared" si="44"/>
        <v>0</v>
      </c>
      <c r="AS125" s="58">
        <f t="shared" si="44"/>
        <v>0</v>
      </c>
      <c r="AT125" s="59">
        <f t="shared" si="44"/>
        <v>0</v>
      </c>
    </row>
    <row r="126" spans="1:46" ht="25.5">
      <c r="A126" s="12" t="s">
        <v>209</v>
      </c>
      <c r="B126" s="60">
        <v>156089531</v>
      </c>
      <c r="C126" s="60">
        <v>264051750</v>
      </c>
      <c r="D126" s="60">
        <v>0</v>
      </c>
      <c r="E126" s="60">
        <v>7880000</v>
      </c>
      <c r="F126" s="60">
        <v>0</v>
      </c>
      <c r="G126" s="60">
        <v>0</v>
      </c>
      <c r="H126" s="60">
        <v>0</v>
      </c>
      <c r="I126" s="60">
        <v>4174428</v>
      </c>
      <c r="J126" s="60">
        <v>0</v>
      </c>
      <c r="K126" s="60">
        <v>1041000</v>
      </c>
      <c r="L126" s="60">
        <v>0</v>
      </c>
      <c r="M126" s="60">
        <v>0</v>
      </c>
      <c r="N126" s="60">
        <v>0</v>
      </c>
      <c r="O126" s="60">
        <v>0</v>
      </c>
      <c r="P126" s="60">
        <v>1300000</v>
      </c>
      <c r="Q126" s="60">
        <v>15408542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1400000</v>
      </c>
      <c r="X126" s="60">
        <v>0</v>
      </c>
      <c r="Y126" s="60">
        <v>0</v>
      </c>
      <c r="Z126" s="60">
        <v>0</v>
      </c>
      <c r="AA126" s="60">
        <v>4301232</v>
      </c>
      <c r="AB126" s="60">
        <v>451091</v>
      </c>
      <c r="AC126" s="60">
        <v>0</v>
      </c>
      <c r="AD126" s="60">
        <v>0</v>
      </c>
      <c r="AE126" s="60">
        <v>7588400</v>
      </c>
      <c r="AF126" s="60">
        <v>15158397</v>
      </c>
      <c r="AG126" s="60">
        <v>0</v>
      </c>
      <c r="AH126" s="60">
        <v>12491209</v>
      </c>
      <c r="AI126" s="60">
        <v>0</v>
      </c>
      <c r="AJ126" s="60">
        <v>0</v>
      </c>
      <c r="AK126" s="60">
        <v>0</v>
      </c>
      <c r="AL126" s="60">
        <v>0</v>
      </c>
      <c r="AM126" s="60">
        <v>95782</v>
      </c>
      <c r="AN126" s="60">
        <v>6157401</v>
      </c>
      <c r="AO126" s="60">
        <v>350563716</v>
      </c>
      <c r="AP126" s="60">
        <v>4569466</v>
      </c>
      <c r="AQ126" s="60">
        <v>0</v>
      </c>
      <c r="AR126" s="60">
        <v>0</v>
      </c>
      <c r="AS126" s="60">
        <v>0</v>
      </c>
      <c r="AT126" s="61">
        <v>0</v>
      </c>
    </row>
    <row r="127" spans="1:46" ht="12.75">
      <c r="A127" s="24" t="s">
        <v>210</v>
      </c>
      <c r="B127" s="30">
        <v>651565000</v>
      </c>
      <c r="C127" s="30">
        <v>729226000</v>
      </c>
      <c r="D127" s="30">
        <v>37264000</v>
      </c>
      <c r="E127" s="30">
        <v>39254000</v>
      </c>
      <c r="F127" s="30">
        <v>15627000</v>
      </c>
      <c r="G127" s="30">
        <v>67002000</v>
      </c>
      <c r="H127" s="30">
        <v>55952000</v>
      </c>
      <c r="I127" s="30">
        <v>36314000</v>
      </c>
      <c r="J127" s="30">
        <v>17189000</v>
      </c>
      <c r="K127" s="30">
        <v>47299000</v>
      </c>
      <c r="L127" s="30">
        <v>29210000</v>
      </c>
      <c r="M127" s="30">
        <v>71325000</v>
      </c>
      <c r="N127" s="30">
        <v>120099000</v>
      </c>
      <c r="O127" s="30">
        <v>154089000</v>
      </c>
      <c r="P127" s="30">
        <v>31853000</v>
      </c>
      <c r="Q127" s="30">
        <v>90283000</v>
      </c>
      <c r="R127" s="30">
        <v>62426000</v>
      </c>
      <c r="S127" s="30">
        <v>86351000</v>
      </c>
      <c r="T127" s="30">
        <v>20983000</v>
      </c>
      <c r="U127" s="30">
        <v>583540000</v>
      </c>
      <c r="V127" s="30">
        <v>40558000</v>
      </c>
      <c r="W127" s="30">
        <v>24741000</v>
      </c>
      <c r="X127" s="30">
        <v>17833000</v>
      </c>
      <c r="Y127" s="30">
        <v>109210000</v>
      </c>
      <c r="Z127" s="30">
        <v>88676000</v>
      </c>
      <c r="AA127" s="30">
        <v>69797000</v>
      </c>
      <c r="AB127" s="30">
        <v>76102000</v>
      </c>
      <c r="AC127" s="30">
        <v>38813000</v>
      </c>
      <c r="AD127" s="30">
        <v>359914000</v>
      </c>
      <c r="AE127" s="30">
        <v>73466000</v>
      </c>
      <c r="AF127" s="30">
        <v>89723000</v>
      </c>
      <c r="AG127" s="30">
        <v>22944000</v>
      </c>
      <c r="AH127" s="30">
        <v>24997000</v>
      </c>
      <c r="AI127" s="30">
        <v>166056000</v>
      </c>
      <c r="AJ127" s="30">
        <v>111157000</v>
      </c>
      <c r="AK127" s="30">
        <v>67852000</v>
      </c>
      <c r="AL127" s="30">
        <v>127388000</v>
      </c>
      <c r="AM127" s="30">
        <v>99507000</v>
      </c>
      <c r="AN127" s="30">
        <v>169531000</v>
      </c>
      <c r="AO127" s="30">
        <v>449945000</v>
      </c>
      <c r="AP127" s="30">
        <v>105328000</v>
      </c>
      <c r="AQ127" s="30">
        <v>106050000</v>
      </c>
      <c r="AR127" s="30">
        <v>112442000</v>
      </c>
      <c r="AS127" s="30">
        <v>62559000</v>
      </c>
      <c r="AT127" s="31">
        <v>297598000</v>
      </c>
    </row>
    <row r="128" spans="1:46" ht="12.75">
      <c r="A128" s="62" t="s">
        <v>211</v>
      </c>
      <c r="B128" s="63" t="str">
        <f>IF(B11&gt;0,"Funded","Unfunded")</f>
        <v>Funded</v>
      </c>
      <c r="C128" s="63" t="str">
        <f aca="true" t="shared" si="45" ref="C128:AT128">IF(C11&gt;0,"Funded","Unfunded")</f>
        <v>Funded</v>
      </c>
      <c r="D128" s="63" t="str">
        <f t="shared" si="45"/>
        <v>Funded</v>
      </c>
      <c r="E128" s="63" t="str">
        <f t="shared" si="45"/>
        <v>Funded</v>
      </c>
      <c r="F128" s="63" t="str">
        <f t="shared" si="45"/>
        <v>Unfunded</v>
      </c>
      <c r="G128" s="63" t="str">
        <f t="shared" si="45"/>
        <v>Funded</v>
      </c>
      <c r="H128" s="63" t="str">
        <f t="shared" si="45"/>
        <v>Unfunded</v>
      </c>
      <c r="I128" s="63" t="str">
        <f t="shared" si="45"/>
        <v>Funded</v>
      </c>
      <c r="J128" s="63" t="str">
        <f t="shared" si="45"/>
        <v>Unfunded</v>
      </c>
      <c r="K128" s="63" t="str">
        <f t="shared" si="45"/>
        <v>Unfunded</v>
      </c>
      <c r="L128" s="63" t="str">
        <f t="shared" si="45"/>
        <v>Unfunded</v>
      </c>
      <c r="M128" s="63" t="str">
        <f t="shared" si="45"/>
        <v>Funded</v>
      </c>
      <c r="N128" s="63" t="str">
        <f t="shared" si="45"/>
        <v>Funded</v>
      </c>
      <c r="O128" s="63" t="str">
        <f t="shared" si="45"/>
        <v>Funded</v>
      </c>
      <c r="P128" s="63" t="str">
        <f t="shared" si="45"/>
        <v>Funded</v>
      </c>
      <c r="Q128" s="63" t="str">
        <f t="shared" si="45"/>
        <v>Funded</v>
      </c>
      <c r="R128" s="63" t="str">
        <f t="shared" si="45"/>
        <v>Funded</v>
      </c>
      <c r="S128" s="63" t="str">
        <f t="shared" si="45"/>
        <v>Unfunded</v>
      </c>
      <c r="T128" s="63" t="str">
        <f t="shared" si="45"/>
        <v>Funded</v>
      </c>
      <c r="U128" s="63" t="str">
        <f t="shared" si="45"/>
        <v>Funded</v>
      </c>
      <c r="V128" s="63" t="str">
        <f t="shared" si="45"/>
        <v>Funded</v>
      </c>
      <c r="W128" s="63" t="str">
        <f t="shared" si="45"/>
        <v>Funded</v>
      </c>
      <c r="X128" s="63" t="str">
        <f t="shared" si="45"/>
        <v>Funded</v>
      </c>
      <c r="Y128" s="63" t="str">
        <f t="shared" si="45"/>
        <v>Funded</v>
      </c>
      <c r="Z128" s="63" t="str">
        <f t="shared" si="45"/>
        <v>Unfunded</v>
      </c>
      <c r="AA128" s="63" t="str">
        <f t="shared" si="45"/>
        <v>Funded</v>
      </c>
      <c r="AB128" s="63" t="str">
        <f t="shared" si="45"/>
        <v>Funded</v>
      </c>
      <c r="AC128" s="63" t="str">
        <f t="shared" si="45"/>
        <v>Unfunded</v>
      </c>
      <c r="AD128" s="63" t="str">
        <f t="shared" si="45"/>
        <v>Unfunded</v>
      </c>
      <c r="AE128" s="63" t="str">
        <f t="shared" si="45"/>
        <v>Funded</v>
      </c>
      <c r="AF128" s="63" t="str">
        <f t="shared" si="45"/>
        <v>Funded</v>
      </c>
      <c r="AG128" s="63" t="str">
        <f t="shared" si="45"/>
        <v>Funded</v>
      </c>
      <c r="AH128" s="63" t="str">
        <f t="shared" si="45"/>
        <v>Unfunded</v>
      </c>
      <c r="AI128" s="63" t="str">
        <f t="shared" si="45"/>
        <v>Unfunded</v>
      </c>
      <c r="AJ128" s="63" t="str">
        <f t="shared" si="45"/>
        <v>Unfunded</v>
      </c>
      <c r="AK128" s="63" t="str">
        <f t="shared" si="45"/>
        <v>Unfunded</v>
      </c>
      <c r="AL128" s="63" t="str">
        <f t="shared" si="45"/>
        <v>Funded</v>
      </c>
      <c r="AM128" s="63" t="str">
        <f t="shared" si="45"/>
        <v>Funded</v>
      </c>
      <c r="AN128" s="63" t="str">
        <f t="shared" si="45"/>
        <v>Funded</v>
      </c>
      <c r="AO128" s="63" t="str">
        <f t="shared" si="45"/>
        <v>Funded</v>
      </c>
      <c r="AP128" s="63" t="str">
        <f t="shared" si="45"/>
        <v>Funded</v>
      </c>
      <c r="AQ128" s="63" t="str">
        <f t="shared" si="45"/>
        <v>Funded</v>
      </c>
      <c r="AR128" s="63" t="str">
        <f t="shared" si="45"/>
        <v>Unfunded</v>
      </c>
      <c r="AS128" s="63" t="str">
        <f t="shared" si="45"/>
        <v>Unfunded</v>
      </c>
      <c r="AT128" s="64" t="str">
        <f t="shared" si="45"/>
        <v>Unfunded</v>
      </c>
    </row>
    <row r="129" spans="1:46" ht="12.75" hidden="1">
      <c r="A129" s="65" t="s">
        <v>212</v>
      </c>
      <c r="B129" s="32">
        <v>2775111279</v>
      </c>
      <c r="C129" s="32">
        <v>5197167164</v>
      </c>
      <c r="D129" s="32">
        <v>121087992</v>
      </c>
      <c r="E129" s="32">
        <v>95698700</v>
      </c>
      <c r="F129" s="32">
        <v>2230000</v>
      </c>
      <c r="G129" s="32">
        <v>224416000</v>
      </c>
      <c r="H129" s="32">
        <v>193164406</v>
      </c>
      <c r="I129" s="32">
        <v>46756122</v>
      </c>
      <c r="J129" s="32">
        <v>43585980</v>
      </c>
      <c r="K129" s="32">
        <v>441131455</v>
      </c>
      <c r="L129" s="32">
        <v>39650866</v>
      </c>
      <c r="M129" s="32">
        <v>29891346</v>
      </c>
      <c r="N129" s="32">
        <v>18266833</v>
      </c>
      <c r="O129" s="32">
        <v>21882011</v>
      </c>
      <c r="P129" s="32">
        <v>40308636</v>
      </c>
      <c r="Q129" s="32">
        <v>44304363</v>
      </c>
      <c r="R129" s="32">
        <v>11969348</v>
      </c>
      <c r="S129" s="32">
        <v>66855253</v>
      </c>
      <c r="T129" s="32">
        <v>29059102</v>
      </c>
      <c r="U129" s="32">
        <v>393169655</v>
      </c>
      <c r="V129" s="32">
        <v>117978001</v>
      </c>
      <c r="W129" s="32">
        <v>18805444</v>
      </c>
      <c r="X129" s="32">
        <v>20454000</v>
      </c>
      <c r="Y129" s="32">
        <v>253806986</v>
      </c>
      <c r="Z129" s="32">
        <v>20902517</v>
      </c>
      <c r="AA129" s="32">
        <v>37533252</v>
      </c>
      <c r="AB129" s="32">
        <v>8255399</v>
      </c>
      <c r="AC129" s="32">
        <v>42578928</v>
      </c>
      <c r="AD129" s="32">
        <v>550000</v>
      </c>
      <c r="AE129" s="32">
        <v>99570000</v>
      </c>
      <c r="AF129" s="32">
        <v>40569123</v>
      </c>
      <c r="AG129" s="32">
        <v>98668218</v>
      </c>
      <c r="AH129" s="32">
        <v>61085413</v>
      </c>
      <c r="AI129" s="32">
        <v>4212864</v>
      </c>
      <c r="AJ129" s="32">
        <v>38732324</v>
      </c>
      <c r="AK129" s="32">
        <v>2000000</v>
      </c>
      <c r="AL129" s="32">
        <v>9607000</v>
      </c>
      <c r="AM129" s="32">
        <v>11548176</v>
      </c>
      <c r="AN129" s="32">
        <v>393112024</v>
      </c>
      <c r="AO129" s="32">
        <v>128696237</v>
      </c>
      <c r="AP129" s="32">
        <v>44779096</v>
      </c>
      <c r="AQ129" s="32">
        <v>28060472</v>
      </c>
      <c r="AR129" s="32">
        <v>39646128</v>
      </c>
      <c r="AS129" s="32">
        <v>3294959</v>
      </c>
      <c r="AT129" s="32">
        <v>80733000</v>
      </c>
    </row>
    <row r="130" spans="1:46" ht="12.75" hidden="1">
      <c r="A130" s="65" t="s">
        <v>213</v>
      </c>
      <c r="B130" s="32">
        <v>2567416513</v>
      </c>
      <c r="C130" s="32">
        <v>5045487460</v>
      </c>
      <c r="D130" s="32">
        <v>118142765</v>
      </c>
      <c r="E130" s="32">
        <v>93687500</v>
      </c>
      <c r="F130" s="32">
        <v>16596364</v>
      </c>
      <c r="G130" s="32">
        <v>234136070</v>
      </c>
      <c r="H130" s="32">
        <v>193720322</v>
      </c>
      <c r="I130" s="32">
        <v>51746206</v>
      </c>
      <c r="J130" s="32">
        <v>15177866</v>
      </c>
      <c r="K130" s="32">
        <v>431081620</v>
      </c>
      <c r="L130" s="32">
        <v>31618982</v>
      </c>
      <c r="M130" s="32">
        <v>1120000</v>
      </c>
      <c r="N130" s="32">
        <v>6809464</v>
      </c>
      <c r="O130" s="32">
        <v>19664873</v>
      </c>
      <c r="P130" s="32">
        <v>37287195</v>
      </c>
      <c r="Q130" s="32">
        <v>41049063</v>
      </c>
      <c r="R130" s="32">
        <v>5733840</v>
      </c>
      <c r="S130" s="32">
        <v>59799149</v>
      </c>
      <c r="T130" s="32">
        <v>27720300</v>
      </c>
      <c r="U130" s="32">
        <v>161874831</v>
      </c>
      <c r="V130" s="32">
        <v>113042885</v>
      </c>
      <c r="W130" s="32">
        <v>7319549</v>
      </c>
      <c r="X130" s="32">
        <v>10517366</v>
      </c>
      <c r="Y130" s="32">
        <v>264869836</v>
      </c>
      <c r="Z130" s="32">
        <v>40698000</v>
      </c>
      <c r="AA130" s="32">
        <v>15188438</v>
      </c>
      <c r="AB130" s="32">
        <v>6825880</v>
      </c>
      <c r="AC130" s="32">
        <v>0</v>
      </c>
      <c r="AD130" s="32">
        <v>0</v>
      </c>
      <c r="AE130" s="32">
        <v>50500120</v>
      </c>
      <c r="AF130" s="32">
        <v>39885016</v>
      </c>
      <c r="AG130" s="32">
        <v>78298880</v>
      </c>
      <c r="AH130" s="32">
        <v>54570966</v>
      </c>
      <c r="AI130" s="32">
        <v>0</v>
      </c>
      <c r="AJ130" s="32">
        <v>13157330</v>
      </c>
      <c r="AK130" s="32">
        <v>5387192</v>
      </c>
      <c r="AL130" s="32">
        <v>5870000</v>
      </c>
      <c r="AM130" s="32">
        <v>8908086</v>
      </c>
      <c r="AN130" s="32">
        <v>401207590</v>
      </c>
      <c r="AO130" s="32">
        <v>126535000</v>
      </c>
      <c r="AP130" s="32">
        <v>67839828</v>
      </c>
      <c r="AQ130" s="32">
        <v>10654681</v>
      </c>
      <c r="AR130" s="32">
        <v>12616849</v>
      </c>
      <c r="AS130" s="32">
        <v>2510507</v>
      </c>
      <c r="AT130" s="32">
        <v>33060000</v>
      </c>
    </row>
    <row r="131" spans="1:46" ht="12.75" hidden="1">
      <c r="A131" s="65" t="s">
        <v>214</v>
      </c>
      <c r="B131" s="32">
        <v>540368277</v>
      </c>
      <c r="C131" s="32">
        <v>812688370</v>
      </c>
      <c r="D131" s="32">
        <v>5485894</v>
      </c>
      <c r="E131" s="32">
        <v>8826000</v>
      </c>
      <c r="F131" s="32">
        <v>7664335</v>
      </c>
      <c r="G131" s="32">
        <v>16577320</v>
      </c>
      <c r="H131" s="32">
        <v>12541048</v>
      </c>
      <c r="I131" s="32">
        <v>12247555</v>
      </c>
      <c r="J131" s="32">
        <v>28408087</v>
      </c>
      <c r="K131" s="32">
        <v>33279910</v>
      </c>
      <c r="L131" s="32">
        <v>11279526</v>
      </c>
      <c r="M131" s="32">
        <v>29431346</v>
      </c>
      <c r="N131" s="32">
        <v>11457359</v>
      </c>
      <c r="O131" s="32">
        <v>10772149</v>
      </c>
      <c r="P131" s="32">
        <v>2603172</v>
      </c>
      <c r="Q131" s="32">
        <v>7255300</v>
      </c>
      <c r="R131" s="32">
        <v>7643213</v>
      </c>
      <c r="S131" s="32">
        <v>17256101</v>
      </c>
      <c r="T131" s="32">
        <v>3095572</v>
      </c>
      <c r="U131" s="32">
        <v>717833289</v>
      </c>
      <c r="V131" s="32">
        <v>29175677</v>
      </c>
      <c r="W131" s="32">
        <v>13572559</v>
      </c>
      <c r="X131" s="32">
        <v>10482872</v>
      </c>
      <c r="Y131" s="32">
        <v>93440802</v>
      </c>
      <c r="Z131" s="32">
        <v>10766000</v>
      </c>
      <c r="AA131" s="32">
        <v>29697993</v>
      </c>
      <c r="AB131" s="32">
        <v>3459508</v>
      </c>
      <c r="AC131" s="32">
        <v>0</v>
      </c>
      <c r="AD131" s="32">
        <v>562000</v>
      </c>
      <c r="AE131" s="32">
        <v>46360212</v>
      </c>
      <c r="AF131" s="32">
        <v>2736824</v>
      </c>
      <c r="AG131" s="32">
        <v>21259338</v>
      </c>
      <c r="AH131" s="32">
        <v>6514446</v>
      </c>
      <c r="AI131" s="32">
        <v>5072863</v>
      </c>
      <c r="AJ131" s="32">
        <v>31561787</v>
      </c>
      <c r="AK131" s="32">
        <v>464675</v>
      </c>
      <c r="AL131" s="32">
        <v>6027000</v>
      </c>
      <c r="AM131" s="32">
        <v>3434843</v>
      </c>
      <c r="AN131" s="32">
        <v>73009884</v>
      </c>
      <c r="AO131" s="32">
        <v>32161231</v>
      </c>
      <c r="AP131" s="32">
        <v>4531296</v>
      </c>
      <c r="AQ131" s="32">
        <v>19116358</v>
      </c>
      <c r="AR131" s="32">
        <v>10934458</v>
      </c>
      <c r="AS131" s="32">
        <v>784453</v>
      </c>
      <c r="AT131" s="32">
        <v>37672601</v>
      </c>
    </row>
    <row r="132" spans="1:46" ht="12.75" hidden="1">
      <c r="A132" s="65" t="s">
        <v>215</v>
      </c>
      <c r="B132" s="32">
        <v>849343000</v>
      </c>
      <c r="C132" s="32">
        <v>1011915000</v>
      </c>
      <c r="D132" s="32">
        <v>5360648000</v>
      </c>
      <c r="E132" s="32">
        <v>16529850</v>
      </c>
      <c r="F132" s="32">
        <v>211000</v>
      </c>
      <c r="G132" s="32">
        <v>20691217</v>
      </c>
      <c r="H132" s="32">
        <v>26778000</v>
      </c>
      <c r="I132" s="32">
        <v>12266880</v>
      </c>
      <c r="J132" s="32">
        <v>-289000</v>
      </c>
      <c r="K132" s="32">
        <v>0</v>
      </c>
      <c r="L132" s="32">
        <v>23451578</v>
      </c>
      <c r="M132" s="32">
        <v>209405184</v>
      </c>
      <c r="N132" s="32">
        <v>32599823</v>
      </c>
      <c r="O132" s="32">
        <v>39309891</v>
      </c>
      <c r="P132" s="32">
        <v>19035759</v>
      </c>
      <c r="Q132" s="32">
        <v>125000000</v>
      </c>
      <c r="R132" s="32">
        <v>2789687</v>
      </c>
      <c r="S132" s="32">
        <v>2753000</v>
      </c>
      <c r="T132" s="32">
        <v>2736252</v>
      </c>
      <c r="U132" s="32">
        <v>805987741</v>
      </c>
      <c r="V132" s="32">
        <v>-966000</v>
      </c>
      <c r="W132" s="32">
        <v>0</v>
      </c>
      <c r="X132" s="32">
        <v>563000</v>
      </c>
      <c r="Y132" s="32">
        <v>71287928</v>
      </c>
      <c r="Z132" s="32">
        <v>0</v>
      </c>
      <c r="AA132" s="32">
        <v>18814128</v>
      </c>
      <c r="AB132" s="32">
        <v>29876091</v>
      </c>
      <c r="AC132" s="32">
        <v>0</v>
      </c>
      <c r="AD132" s="32">
        <v>0</v>
      </c>
      <c r="AE132" s="32">
        <v>24845377</v>
      </c>
      <c r="AF132" s="32">
        <v>95779068</v>
      </c>
      <c r="AG132" s="32">
        <v>10016105</v>
      </c>
      <c r="AH132" s="32">
        <v>3460352</v>
      </c>
      <c r="AI132" s="32">
        <v>24048458</v>
      </c>
      <c r="AJ132" s="32">
        <v>0</v>
      </c>
      <c r="AK132" s="32">
        <v>4099117</v>
      </c>
      <c r="AL132" s="32">
        <v>105619024</v>
      </c>
      <c r="AM132" s="32">
        <v>4228023</v>
      </c>
      <c r="AN132" s="32">
        <v>154145000</v>
      </c>
      <c r="AO132" s="32">
        <v>190367000</v>
      </c>
      <c r="AP132" s="32">
        <v>82946796</v>
      </c>
      <c r="AQ132" s="32">
        <v>25488907</v>
      </c>
      <c r="AR132" s="32">
        <v>0</v>
      </c>
      <c r="AS132" s="32">
        <v>0</v>
      </c>
      <c r="AT132" s="32">
        <v>22822831</v>
      </c>
    </row>
    <row r="133" spans="1:46" ht="12.75" hidden="1">
      <c r="A133" s="65" t="s">
        <v>216</v>
      </c>
      <c r="B133" s="32">
        <v>1006500000</v>
      </c>
      <c r="C133" s="32">
        <v>1853396893</v>
      </c>
      <c r="D133" s="32">
        <v>5923073000</v>
      </c>
      <c r="E133" s="32">
        <v>18500000</v>
      </c>
      <c r="F133" s="32">
        <v>6589000</v>
      </c>
      <c r="G133" s="32">
        <v>47029000</v>
      </c>
      <c r="H133" s="32">
        <v>86608000</v>
      </c>
      <c r="I133" s="32">
        <v>43048219</v>
      </c>
      <c r="J133" s="32">
        <v>13068000</v>
      </c>
      <c r="K133" s="32">
        <v>35006900</v>
      </c>
      <c r="L133" s="32">
        <v>62009903</v>
      </c>
      <c r="M133" s="32">
        <v>63302506</v>
      </c>
      <c r="N133" s="32">
        <v>1069095</v>
      </c>
      <c r="O133" s="32">
        <v>52899388</v>
      </c>
      <c r="P133" s="32">
        <v>13000000</v>
      </c>
      <c r="Q133" s="32">
        <v>11300000</v>
      </c>
      <c r="R133" s="32">
        <v>8471388</v>
      </c>
      <c r="S133" s="32">
        <v>12770000</v>
      </c>
      <c r="T133" s="32">
        <v>26184231</v>
      </c>
      <c r="U133" s="32">
        <v>359611193</v>
      </c>
      <c r="V133" s="32">
        <v>6000000</v>
      </c>
      <c r="W133" s="32">
        <v>3592232</v>
      </c>
      <c r="X133" s="32">
        <v>11580000</v>
      </c>
      <c r="Y133" s="32">
        <v>129909928</v>
      </c>
      <c r="Z133" s="32">
        <v>33761000</v>
      </c>
      <c r="AA133" s="32">
        <v>15539809</v>
      </c>
      <c r="AB133" s="32">
        <v>5137545</v>
      </c>
      <c r="AC133" s="32">
        <v>0</v>
      </c>
      <c r="AD133" s="32">
        <v>0</v>
      </c>
      <c r="AE133" s="32">
        <v>17902515</v>
      </c>
      <c r="AF133" s="32">
        <v>2129697</v>
      </c>
      <c r="AG133" s="32">
        <v>21588618</v>
      </c>
      <c r="AH133" s="32">
        <v>21700635</v>
      </c>
      <c r="AI133" s="32">
        <v>68599113</v>
      </c>
      <c r="AJ133" s="32">
        <v>0</v>
      </c>
      <c r="AK133" s="32">
        <v>40496535</v>
      </c>
      <c r="AL133" s="32">
        <v>5761396</v>
      </c>
      <c r="AM133" s="32">
        <v>0</v>
      </c>
      <c r="AN133" s="32">
        <v>162425000</v>
      </c>
      <c r="AO133" s="32">
        <v>145795000</v>
      </c>
      <c r="AP133" s="32">
        <v>28806279</v>
      </c>
      <c r="AQ133" s="32">
        <v>16038656</v>
      </c>
      <c r="AR133" s="32">
        <v>0</v>
      </c>
      <c r="AS133" s="32">
        <v>0</v>
      </c>
      <c r="AT133" s="32">
        <v>316132300</v>
      </c>
    </row>
    <row r="134" spans="1:46" ht="12.75" hidden="1">
      <c r="A134" s="65" t="s">
        <v>217</v>
      </c>
      <c r="B134" s="32">
        <v>356021000</v>
      </c>
      <c r="C134" s="32">
        <v>580516000</v>
      </c>
      <c r="D134" s="32">
        <v>2877431000</v>
      </c>
      <c r="E134" s="32">
        <v>12400000</v>
      </c>
      <c r="F134" s="32">
        <v>11083000</v>
      </c>
      <c r="G134" s="32">
        <v>40285804</v>
      </c>
      <c r="H134" s="32">
        <v>27559000</v>
      </c>
      <c r="I134" s="32">
        <v>14560200</v>
      </c>
      <c r="J134" s="32">
        <v>2969000</v>
      </c>
      <c r="K134" s="32">
        <v>0</v>
      </c>
      <c r="L134" s="32">
        <v>4786403</v>
      </c>
      <c r="M134" s="32">
        <v>-193</v>
      </c>
      <c r="N134" s="32">
        <v>29611302</v>
      </c>
      <c r="O134" s="32">
        <v>70424668</v>
      </c>
      <c r="P134" s="32">
        <v>3263432</v>
      </c>
      <c r="Q134" s="32">
        <v>49680000</v>
      </c>
      <c r="R134" s="32">
        <v>4721303</v>
      </c>
      <c r="S134" s="32">
        <v>6796000</v>
      </c>
      <c r="T134" s="32">
        <v>25048774</v>
      </c>
      <c r="U134" s="32">
        <v>88131405</v>
      </c>
      <c r="V134" s="32">
        <v>88796000</v>
      </c>
      <c r="W134" s="32">
        <v>5932733</v>
      </c>
      <c r="X134" s="32">
        <v>25691000</v>
      </c>
      <c r="Y134" s="32">
        <v>45538000</v>
      </c>
      <c r="Z134" s="32">
        <v>0</v>
      </c>
      <c r="AA134" s="32">
        <v>1960324</v>
      </c>
      <c r="AB134" s="32">
        <v>213221</v>
      </c>
      <c r="AC134" s="32">
        <v>0</v>
      </c>
      <c r="AD134" s="32">
        <v>0</v>
      </c>
      <c r="AE134" s="32">
        <v>12300000</v>
      </c>
      <c r="AF134" s="32">
        <v>6627319</v>
      </c>
      <c r="AG134" s="32">
        <v>14059830</v>
      </c>
      <c r="AH134" s="32">
        <v>7466137</v>
      </c>
      <c r="AI134" s="32">
        <v>0</v>
      </c>
      <c r="AJ134" s="32">
        <v>0</v>
      </c>
      <c r="AK134" s="32">
        <v>-1703061</v>
      </c>
      <c r="AL134" s="32">
        <v>2370000</v>
      </c>
      <c r="AM134" s="32">
        <v>439569</v>
      </c>
      <c r="AN134" s="32">
        <v>131308000</v>
      </c>
      <c r="AO134" s="32">
        <v>16491000</v>
      </c>
      <c r="AP134" s="32">
        <v>14193873</v>
      </c>
      <c r="AQ134" s="32">
        <v>-8618795</v>
      </c>
      <c r="AR134" s="32">
        <v>0</v>
      </c>
      <c r="AS134" s="32">
        <v>0</v>
      </c>
      <c r="AT134" s="32">
        <v>18150000</v>
      </c>
    </row>
    <row r="135" spans="1:46" ht="12.75" hidden="1">
      <c r="A135" s="65" t="s">
        <v>218</v>
      </c>
      <c r="B135" s="32">
        <v>132820000</v>
      </c>
      <c r="C135" s="32">
        <v>480648390</v>
      </c>
      <c r="D135" s="32">
        <v>691447000</v>
      </c>
      <c r="E135" s="32">
        <v>5250000</v>
      </c>
      <c r="F135" s="32">
        <v>0</v>
      </c>
      <c r="G135" s="32">
        <v>0</v>
      </c>
      <c r="H135" s="32">
        <v>234000</v>
      </c>
      <c r="I135" s="32">
        <v>36221832</v>
      </c>
      <c r="J135" s="32">
        <v>2943000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4678987</v>
      </c>
      <c r="S135" s="32">
        <v>0</v>
      </c>
      <c r="T135" s="32">
        <v>10270989</v>
      </c>
      <c r="U135" s="32">
        <v>40364899</v>
      </c>
      <c r="V135" s="32">
        <v>0</v>
      </c>
      <c r="W135" s="32">
        <v>525840</v>
      </c>
      <c r="X135" s="32">
        <v>565000</v>
      </c>
      <c r="Y135" s="32">
        <v>204632000</v>
      </c>
      <c r="Z135" s="32">
        <v>4500000</v>
      </c>
      <c r="AA135" s="32">
        <v>67453418</v>
      </c>
      <c r="AB135" s="32">
        <v>9395716</v>
      </c>
      <c r="AC135" s="32">
        <v>0</v>
      </c>
      <c r="AD135" s="32">
        <v>0</v>
      </c>
      <c r="AE135" s="32">
        <v>18778751</v>
      </c>
      <c r="AF135" s="32">
        <v>3067507</v>
      </c>
      <c r="AG135" s="32">
        <v>4763091</v>
      </c>
      <c r="AH135" s="32">
        <v>0</v>
      </c>
      <c r="AI135" s="32">
        <v>0</v>
      </c>
      <c r="AJ135" s="32">
        <v>0</v>
      </c>
      <c r="AK135" s="32">
        <v>78305</v>
      </c>
      <c r="AL135" s="32">
        <v>0</v>
      </c>
      <c r="AM135" s="32">
        <v>11730005</v>
      </c>
      <c r="AN135" s="32">
        <v>42532000</v>
      </c>
      <c r="AO135" s="32">
        <v>3570000</v>
      </c>
      <c r="AP135" s="32">
        <v>10603413</v>
      </c>
      <c r="AQ135" s="32">
        <v>14645891</v>
      </c>
      <c r="AR135" s="32">
        <v>0</v>
      </c>
      <c r="AS135" s="32">
        <v>0</v>
      </c>
      <c r="AT135" s="32">
        <v>28656283</v>
      </c>
    </row>
    <row r="136" spans="1:46" ht="12.75" hidden="1">
      <c r="A136" s="65" t="s">
        <v>219</v>
      </c>
      <c r="B136" s="32">
        <v>66000</v>
      </c>
      <c r="C136" s="32">
        <v>65000000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26907</v>
      </c>
      <c r="Q136" s="32">
        <v>600000</v>
      </c>
      <c r="R136" s="32">
        <v>0</v>
      </c>
      <c r="S136" s="32">
        <v>0</v>
      </c>
      <c r="T136" s="32">
        <v>0</v>
      </c>
      <c r="U136" s="32">
        <v>706011</v>
      </c>
      <c r="V136" s="32">
        <v>771462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157000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</row>
    <row r="137" spans="1:46" ht="12.75" hidden="1">
      <c r="A137" s="65" t="s">
        <v>220</v>
      </c>
      <c r="B137" s="32">
        <v>0</v>
      </c>
      <c r="C137" s="32">
        <v>47000000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70770367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9462418</v>
      </c>
      <c r="V137" s="32">
        <v>0</v>
      </c>
      <c r="W137" s="32">
        <v>0</v>
      </c>
      <c r="X137" s="32">
        <v>0</v>
      </c>
      <c r="Y137" s="32">
        <v>0</v>
      </c>
      <c r="Z137" s="32">
        <v>3907200</v>
      </c>
      <c r="AA137" s="32">
        <v>8947617</v>
      </c>
      <c r="AB137" s="32">
        <v>10745890</v>
      </c>
      <c r="AC137" s="32">
        <v>0</v>
      </c>
      <c r="AD137" s="32">
        <v>0</v>
      </c>
      <c r="AE137" s="32">
        <v>0</v>
      </c>
      <c r="AF137" s="32">
        <v>101043152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55621207</v>
      </c>
      <c r="AQ137" s="32">
        <v>0</v>
      </c>
      <c r="AR137" s="32">
        <v>0</v>
      </c>
      <c r="AS137" s="32">
        <v>0</v>
      </c>
      <c r="AT137" s="32">
        <v>9082951</v>
      </c>
    </row>
    <row r="138" spans="1:46" ht="25.5" hidden="1">
      <c r="A138" s="65" t="s">
        <v>221</v>
      </c>
      <c r="B138" s="32">
        <v>2276463578</v>
      </c>
      <c r="C138" s="32">
        <v>5030880100</v>
      </c>
      <c r="D138" s="32">
        <v>107618117</v>
      </c>
      <c r="E138" s="32">
        <v>101375370</v>
      </c>
      <c r="F138" s="32">
        <v>26965659</v>
      </c>
      <c r="G138" s="32">
        <v>189506995</v>
      </c>
      <c r="H138" s="32">
        <v>136772586</v>
      </c>
      <c r="I138" s="32">
        <v>55733518</v>
      </c>
      <c r="J138" s="32">
        <v>29189523</v>
      </c>
      <c r="K138" s="32">
        <v>396795888</v>
      </c>
      <c r="L138" s="32">
        <v>53203692</v>
      </c>
      <c r="M138" s="32">
        <v>95491820</v>
      </c>
      <c r="N138" s="32">
        <v>71027962</v>
      </c>
      <c r="O138" s="32">
        <v>149692218</v>
      </c>
      <c r="P138" s="32">
        <v>41754739</v>
      </c>
      <c r="Q138" s="32">
        <v>78187204</v>
      </c>
      <c r="R138" s="32">
        <v>39635445</v>
      </c>
      <c r="S138" s="32">
        <v>94028908</v>
      </c>
      <c r="T138" s="32">
        <v>39790514</v>
      </c>
      <c r="U138" s="32">
        <v>540626070</v>
      </c>
      <c r="V138" s="32">
        <v>118946266</v>
      </c>
      <c r="W138" s="32">
        <v>37491569</v>
      </c>
      <c r="X138" s="32">
        <v>27667327</v>
      </c>
      <c r="Y138" s="32">
        <v>324329392</v>
      </c>
      <c r="Z138" s="32">
        <v>67448871</v>
      </c>
      <c r="AA138" s="32">
        <v>52341824</v>
      </c>
      <c r="AB138" s="32">
        <v>45763208</v>
      </c>
      <c r="AC138" s="32">
        <v>0</v>
      </c>
      <c r="AD138" s="32">
        <v>301026880</v>
      </c>
      <c r="AE138" s="32">
        <v>87362417</v>
      </c>
      <c r="AF138" s="32">
        <v>81626092</v>
      </c>
      <c r="AG138" s="32">
        <v>92979790</v>
      </c>
      <c r="AH138" s="32">
        <v>77882085</v>
      </c>
      <c r="AI138" s="32">
        <v>177683999</v>
      </c>
      <c r="AJ138" s="32">
        <v>88521189</v>
      </c>
      <c r="AK138" s="32">
        <v>35388728</v>
      </c>
      <c r="AL138" s="32">
        <v>78040481</v>
      </c>
      <c r="AM138" s="32">
        <v>97484902</v>
      </c>
      <c r="AN138" s="32">
        <v>438669029</v>
      </c>
      <c r="AO138" s="32">
        <v>339800829</v>
      </c>
      <c r="AP138" s="32">
        <v>136437165</v>
      </c>
      <c r="AQ138" s="32">
        <v>60201807</v>
      </c>
      <c r="AR138" s="32">
        <v>70190327</v>
      </c>
      <c r="AS138" s="32">
        <v>41120987</v>
      </c>
      <c r="AT138" s="32">
        <v>165521835</v>
      </c>
    </row>
    <row r="139" spans="1:46" ht="12.75" hidden="1">
      <c r="A139" s="65" t="s">
        <v>222</v>
      </c>
      <c r="B139" s="32">
        <v>215000000</v>
      </c>
      <c r="C139" s="32">
        <v>251284110</v>
      </c>
      <c r="D139" s="32">
        <v>2475000</v>
      </c>
      <c r="E139" s="32">
        <v>5656150</v>
      </c>
      <c r="F139" s="32">
        <v>645386</v>
      </c>
      <c r="G139" s="32">
        <v>0</v>
      </c>
      <c r="H139" s="32">
        <v>14013721</v>
      </c>
      <c r="I139" s="32">
        <v>15000000</v>
      </c>
      <c r="J139" s="32">
        <v>0</v>
      </c>
      <c r="K139" s="32">
        <v>0</v>
      </c>
      <c r="L139" s="32">
        <v>2434360</v>
      </c>
      <c r="M139" s="32">
        <v>462500</v>
      </c>
      <c r="N139" s="32">
        <v>0</v>
      </c>
      <c r="O139" s="32">
        <v>3500000</v>
      </c>
      <c r="P139" s="32">
        <v>600274</v>
      </c>
      <c r="Q139" s="32">
        <v>7019255</v>
      </c>
      <c r="R139" s="32">
        <v>572871</v>
      </c>
      <c r="S139" s="32">
        <v>0</v>
      </c>
      <c r="T139" s="32">
        <v>0</v>
      </c>
      <c r="U139" s="32">
        <v>64223965</v>
      </c>
      <c r="V139" s="32">
        <v>5917048</v>
      </c>
      <c r="W139" s="32">
        <v>210000</v>
      </c>
      <c r="X139" s="32">
        <v>7080838</v>
      </c>
      <c r="Y139" s="32">
        <v>79188179</v>
      </c>
      <c r="Z139" s="32">
        <v>0</v>
      </c>
      <c r="AA139" s="32">
        <v>3800578</v>
      </c>
      <c r="AB139" s="32">
        <v>909372</v>
      </c>
      <c r="AC139" s="32">
        <v>0</v>
      </c>
      <c r="AD139" s="32">
        <v>0</v>
      </c>
      <c r="AE139" s="32">
        <v>9583304</v>
      </c>
      <c r="AF139" s="32">
        <v>5580391</v>
      </c>
      <c r="AG139" s="32">
        <v>3000000</v>
      </c>
      <c r="AH139" s="32">
        <v>5075183</v>
      </c>
      <c r="AI139" s="32">
        <v>0</v>
      </c>
      <c r="AJ139" s="32">
        <v>0</v>
      </c>
      <c r="AK139" s="32">
        <v>1500000</v>
      </c>
      <c r="AL139" s="32">
        <v>3500000</v>
      </c>
      <c r="AM139" s="32">
        <v>863387</v>
      </c>
      <c r="AN139" s="32">
        <v>16932053</v>
      </c>
      <c r="AO139" s="32">
        <v>30000000</v>
      </c>
      <c r="AP139" s="32">
        <v>2000000</v>
      </c>
      <c r="AQ139" s="32">
        <v>2000000</v>
      </c>
      <c r="AR139" s="32">
        <v>0</v>
      </c>
      <c r="AS139" s="32">
        <v>500000</v>
      </c>
      <c r="AT139" s="32">
        <v>0</v>
      </c>
    </row>
    <row r="140" spans="1:46" ht="12.75" hidden="1">
      <c r="A140" s="65" t="s">
        <v>223</v>
      </c>
      <c r="B140" s="32">
        <v>1124230253</v>
      </c>
      <c r="C140" s="32">
        <v>1297605050</v>
      </c>
      <c r="D140" s="32">
        <v>35926132</v>
      </c>
      <c r="E140" s="32">
        <v>38368230</v>
      </c>
      <c r="F140" s="32">
        <v>15592000</v>
      </c>
      <c r="G140" s="32">
        <v>110097256</v>
      </c>
      <c r="H140" s="32">
        <v>113008132</v>
      </c>
      <c r="I140" s="32">
        <v>32068421</v>
      </c>
      <c r="J140" s="32">
        <v>14043040</v>
      </c>
      <c r="K140" s="32">
        <v>124601832</v>
      </c>
      <c r="L140" s="32">
        <v>22400014</v>
      </c>
      <c r="M140" s="32">
        <v>56211346</v>
      </c>
      <c r="N140" s="32">
        <v>65440112</v>
      </c>
      <c r="O140" s="32">
        <v>30535520</v>
      </c>
      <c r="P140" s="32">
        <v>26904838</v>
      </c>
      <c r="Q140" s="32">
        <v>57331434</v>
      </c>
      <c r="R140" s="32">
        <v>26967964</v>
      </c>
      <c r="S140" s="32">
        <v>57729000</v>
      </c>
      <c r="T140" s="32">
        <v>16463458</v>
      </c>
      <c r="U140" s="32">
        <v>317463981</v>
      </c>
      <c r="V140" s="32">
        <v>52682894</v>
      </c>
      <c r="W140" s="32">
        <v>12636049</v>
      </c>
      <c r="X140" s="32">
        <v>12528792</v>
      </c>
      <c r="Y140" s="32">
        <v>81410307</v>
      </c>
      <c r="Z140" s="32">
        <v>56107918</v>
      </c>
      <c r="AA140" s="32">
        <v>60720155</v>
      </c>
      <c r="AB140" s="32">
        <v>54852129</v>
      </c>
      <c r="AC140" s="32">
        <v>0</v>
      </c>
      <c r="AD140" s="32">
        <v>121229456</v>
      </c>
      <c r="AE140" s="32">
        <v>65369313</v>
      </c>
      <c r="AF140" s="32">
        <v>43190428</v>
      </c>
      <c r="AG140" s="32">
        <v>30521965</v>
      </c>
      <c r="AH140" s="32">
        <v>41593836</v>
      </c>
      <c r="AI140" s="32">
        <v>106937954</v>
      </c>
      <c r="AJ140" s="32">
        <v>41187678</v>
      </c>
      <c r="AK140" s="32">
        <v>53551462</v>
      </c>
      <c r="AL140" s="32">
        <v>53530519</v>
      </c>
      <c r="AM140" s="32">
        <v>30387908</v>
      </c>
      <c r="AN140" s="32">
        <v>163380003</v>
      </c>
      <c r="AO140" s="32">
        <v>293247471</v>
      </c>
      <c r="AP140" s="32">
        <v>48600790</v>
      </c>
      <c r="AQ140" s="32">
        <v>73914506</v>
      </c>
      <c r="AR140" s="32">
        <v>31362397</v>
      </c>
      <c r="AS140" s="32">
        <v>27664513</v>
      </c>
      <c r="AT140" s="32">
        <v>185739726</v>
      </c>
    </row>
    <row r="141" spans="1:46" ht="12.75" hidden="1">
      <c r="A141" s="65" t="s">
        <v>224</v>
      </c>
      <c r="B141" s="32">
        <v>40</v>
      </c>
      <c r="C141" s="32">
        <v>40</v>
      </c>
      <c r="D141" s="32">
        <v>40</v>
      </c>
      <c r="E141" s="32">
        <v>40</v>
      </c>
      <c r="F141" s="32">
        <v>40</v>
      </c>
      <c r="G141" s="32">
        <v>40</v>
      </c>
      <c r="H141" s="32">
        <v>40</v>
      </c>
      <c r="I141" s="32">
        <v>40</v>
      </c>
      <c r="J141" s="32">
        <v>40</v>
      </c>
      <c r="K141" s="32">
        <v>40</v>
      </c>
      <c r="L141" s="32">
        <v>40</v>
      </c>
      <c r="M141" s="32">
        <v>40</v>
      </c>
      <c r="N141" s="32">
        <v>40</v>
      </c>
      <c r="O141" s="32">
        <v>40</v>
      </c>
      <c r="P141" s="32">
        <v>40</v>
      </c>
      <c r="Q141" s="32">
        <v>40</v>
      </c>
      <c r="R141" s="32">
        <v>40</v>
      </c>
      <c r="S141" s="32">
        <v>40</v>
      </c>
      <c r="T141" s="32">
        <v>40</v>
      </c>
      <c r="U141" s="32">
        <v>80</v>
      </c>
      <c r="V141" s="32">
        <v>40</v>
      </c>
      <c r="W141" s="32">
        <v>40</v>
      </c>
      <c r="X141" s="32">
        <v>40</v>
      </c>
      <c r="Y141" s="32">
        <v>40</v>
      </c>
      <c r="Z141" s="32">
        <v>40</v>
      </c>
      <c r="AA141" s="32">
        <v>40</v>
      </c>
      <c r="AB141" s="32">
        <v>40</v>
      </c>
      <c r="AC141" s="32">
        <v>40</v>
      </c>
      <c r="AD141" s="32">
        <v>40</v>
      </c>
      <c r="AE141" s="32">
        <v>40</v>
      </c>
      <c r="AF141" s="32">
        <v>40</v>
      </c>
      <c r="AG141" s="32">
        <v>40</v>
      </c>
      <c r="AH141" s="32">
        <v>13</v>
      </c>
      <c r="AI141" s="32">
        <v>0</v>
      </c>
      <c r="AJ141" s="32">
        <v>40</v>
      </c>
      <c r="AK141" s="32">
        <v>40</v>
      </c>
      <c r="AL141" s="32">
        <v>40</v>
      </c>
      <c r="AM141" s="32">
        <v>40</v>
      </c>
      <c r="AN141" s="32">
        <v>40</v>
      </c>
      <c r="AO141" s="32">
        <v>40</v>
      </c>
      <c r="AP141" s="32">
        <v>40</v>
      </c>
      <c r="AQ141" s="32">
        <v>40</v>
      </c>
      <c r="AR141" s="32">
        <v>40</v>
      </c>
      <c r="AS141" s="32">
        <v>40</v>
      </c>
      <c r="AT141" s="32">
        <v>40</v>
      </c>
    </row>
    <row r="142" spans="1:46" ht="12.75" hidden="1">
      <c r="A142" s="65" t="s">
        <v>225</v>
      </c>
      <c r="B142" s="32">
        <v>3653289175</v>
      </c>
      <c r="C142" s="32">
        <v>6366953630</v>
      </c>
      <c r="D142" s="32">
        <v>167427637</v>
      </c>
      <c r="E142" s="32">
        <v>140217028</v>
      </c>
      <c r="F142" s="32">
        <v>32311048</v>
      </c>
      <c r="G142" s="32">
        <v>295565490</v>
      </c>
      <c r="H142" s="32">
        <v>187146106</v>
      </c>
      <c r="I142" s="32">
        <v>92502835</v>
      </c>
      <c r="J142" s="32">
        <v>44468582</v>
      </c>
      <c r="K142" s="32">
        <v>497401473</v>
      </c>
      <c r="L142" s="32">
        <v>0</v>
      </c>
      <c r="M142" s="32">
        <v>191777934</v>
      </c>
      <c r="N142" s="32">
        <v>126588549</v>
      </c>
      <c r="O142" s="32">
        <v>151796169</v>
      </c>
      <c r="P142" s="32">
        <v>48378176</v>
      </c>
      <c r="Q142" s="32">
        <v>0</v>
      </c>
      <c r="R142" s="32">
        <v>0</v>
      </c>
      <c r="S142" s="32">
        <v>161306899</v>
      </c>
      <c r="T142" s="32">
        <v>49534129</v>
      </c>
      <c r="U142" s="32">
        <v>1304842610</v>
      </c>
      <c r="V142" s="32">
        <v>40322234</v>
      </c>
      <c r="W142" s="32">
        <v>43126672</v>
      </c>
      <c r="X142" s="32">
        <v>38138205</v>
      </c>
      <c r="Y142" s="32">
        <v>439694131</v>
      </c>
      <c r="Z142" s="32">
        <v>0</v>
      </c>
      <c r="AA142" s="32">
        <v>115012000</v>
      </c>
      <c r="AB142" s="32">
        <v>54466524</v>
      </c>
      <c r="AC142" s="32">
        <v>52676255</v>
      </c>
      <c r="AD142" s="32">
        <v>397115182</v>
      </c>
      <c r="AE142" s="32">
        <v>149350189</v>
      </c>
      <c r="AF142" s="32">
        <v>131507659</v>
      </c>
      <c r="AG142" s="32">
        <v>124700866</v>
      </c>
      <c r="AH142" s="32">
        <v>7706</v>
      </c>
      <c r="AI142" s="32">
        <v>49123759</v>
      </c>
      <c r="AJ142" s="32">
        <v>121013787</v>
      </c>
      <c r="AK142" s="32">
        <v>67804207</v>
      </c>
      <c r="AL142" s="32">
        <v>90209953</v>
      </c>
      <c r="AM142" s="32">
        <v>90823255</v>
      </c>
      <c r="AN142" s="32">
        <v>623642009</v>
      </c>
      <c r="AO142" s="32">
        <v>935268521</v>
      </c>
      <c r="AP142" s="32">
        <v>261760</v>
      </c>
      <c r="AQ142" s="32">
        <v>10015036</v>
      </c>
      <c r="AR142" s="32">
        <v>0</v>
      </c>
      <c r="AS142" s="32">
        <v>61738177</v>
      </c>
      <c r="AT142" s="32">
        <v>314767650</v>
      </c>
    </row>
    <row r="143" spans="1:46" ht="12.75" hidden="1">
      <c r="A143" s="65" t="s">
        <v>226</v>
      </c>
      <c r="B143" s="32">
        <v>583998816</v>
      </c>
      <c r="C143" s="32">
        <v>1074628370</v>
      </c>
      <c r="D143" s="32">
        <v>17183266</v>
      </c>
      <c r="E143" s="32">
        <v>8016000</v>
      </c>
      <c r="F143" s="32">
        <v>1954290</v>
      </c>
      <c r="G143" s="32">
        <v>38651820</v>
      </c>
      <c r="H143" s="32">
        <v>75171943</v>
      </c>
      <c r="I143" s="32">
        <v>16022692</v>
      </c>
      <c r="J143" s="32">
        <v>3245800</v>
      </c>
      <c r="K143" s="32">
        <v>128624852</v>
      </c>
      <c r="L143" s="32">
        <v>11278612</v>
      </c>
      <c r="M143" s="32">
        <v>0</v>
      </c>
      <c r="N143" s="32">
        <v>5533920</v>
      </c>
      <c r="O143" s="32">
        <v>13566246</v>
      </c>
      <c r="P143" s="32">
        <v>13401506</v>
      </c>
      <c r="Q143" s="32">
        <v>8364540</v>
      </c>
      <c r="R143" s="32">
        <v>4550000</v>
      </c>
      <c r="S143" s="32">
        <v>22390745</v>
      </c>
      <c r="T143" s="32">
        <v>3104031</v>
      </c>
      <c r="U143" s="32">
        <v>0</v>
      </c>
      <c r="V143" s="32">
        <v>13750000</v>
      </c>
      <c r="W143" s="32">
        <v>2100000</v>
      </c>
      <c r="X143" s="32">
        <v>3180000</v>
      </c>
      <c r="Y143" s="32">
        <v>43406469</v>
      </c>
      <c r="Z143" s="32">
        <v>4500000</v>
      </c>
      <c r="AA143" s="32">
        <v>2680000</v>
      </c>
      <c r="AB143" s="32">
        <v>3679989</v>
      </c>
      <c r="AC143" s="32">
        <v>0</v>
      </c>
      <c r="AD143" s="32">
        <v>0</v>
      </c>
      <c r="AE143" s="32">
        <v>13547552</v>
      </c>
      <c r="AF143" s="32">
        <v>4424881</v>
      </c>
      <c r="AG143" s="32">
        <v>9900000</v>
      </c>
      <c r="AH143" s="32">
        <v>6556746</v>
      </c>
      <c r="AI143" s="32">
        <v>0</v>
      </c>
      <c r="AJ143" s="32">
        <v>8000000</v>
      </c>
      <c r="AK143" s="32">
        <v>4571266</v>
      </c>
      <c r="AL143" s="32">
        <v>5800000</v>
      </c>
      <c r="AM143" s="32">
        <v>8327452</v>
      </c>
      <c r="AN143" s="32">
        <v>137241164</v>
      </c>
      <c r="AO143" s="32">
        <v>0</v>
      </c>
      <c r="AP143" s="32">
        <v>22020230</v>
      </c>
      <c r="AQ143" s="32">
        <v>8432000</v>
      </c>
      <c r="AR143" s="32">
        <v>4747483</v>
      </c>
      <c r="AS143" s="32">
        <v>1478705</v>
      </c>
      <c r="AT143" s="32">
        <v>0</v>
      </c>
    </row>
    <row r="144" spans="1:46" ht="12.75" hidden="1">
      <c r="A144" s="65" t="s">
        <v>227</v>
      </c>
      <c r="B144" s="32">
        <v>521746694</v>
      </c>
      <c r="C144" s="32">
        <v>961565000</v>
      </c>
      <c r="D144" s="32">
        <v>14352402</v>
      </c>
      <c r="E144" s="32">
        <v>6735423</v>
      </c>
      <c r="F144" s="32">
        <v>2109400</v>
      </c>
      <c r="G144" s="32">
        <v>40481310</v>
      </c>
      <c r="H144" s="32">
        <v>71679755</v>
      </c>
      <c r="I144" s="32">
        <v>14699717</v>
      </c>
      <c r="J144" s="32">
        <v>2964000</v>
      </c>
      <c r="K144" s="32">
        <v>123453175</v>
      </c>
      <c r="L144" s="32">
        <v>0</v>
      </c>
      <c r="M144" s="32">
        <v>0</v>
      </c>
      <c r="N144" s="32">
        <v>4007680</v>
      </c>
      <c r="O144" s="32">
        <v>13566246</v>
      </c>
      <c r="P144" s="32">
        <v>4567877</v>
      </c>
      <c r="Q144" s="32">
        <v>0</v>
      </c>
      <c r="R144" s="32">
        <v>0</v>
      </c>
      <c r="S144" s="32">
        <v>11700000</v>
      </c>
      <c r="T144" s="32">
        <v>2945000</v>
      </c>
      <c r="U144" s="32">
        <v>0</v>
      </c>
      <c r="V144" s="32">
        <v>0</v>
      </c>
      <c r="W144" s="32">
        <v>1561874</v>
      </c>
      <c r="X144" s="32">
        <v>3000000</v>
      </c>
      <c r="Y144" s="32">
        <v>40443841</v>
      </c>
      <c r="Z144" s="32">
        <v>0</v>
      </c>
      <c r="AA144" s="32">
        <v>5096000</v>
      </c>
      <c r="AB144" s="32">
        <v>3387930</v>
      </c>
      <c r="AC144" s="32">
        <v>3015000</v>
      </c>
      <c r="AD144" s="32">
        <v>0</v>
      </c>
      <c r="AE144" s="32">
        <v>11506000</v>
      </c>
      <c r="AF144" s="32">
        <v>3702035</v>
      </c>
      <c r="AG144" s="32">
        <v>0</v>
      </c>
      <c r="AH144" s="32">
        <v>7706</v>
      </c>
      <c r="AI144" s="32">
        <v>0</v>
      </c>
      <c r="AJ144" s="32">
        <v>7644030</v>
      </c>
      <c r="AK144" s="32">
        <v>4353587</v>
      </c>
      <c r="AL144" s="32">
        <v>1100000</v>
      </c>
      <c r="AM144" s="32">
        <v>6226000</v>
      </c>
      <c r="AN144" s="32">
        <v>128764727</v>
      </c>
      <c r="AO144" s="32">
        <v>0</v>
      </c>
      <c r="AP144" s="32">
        <v>26813</v>
      </c>
      <c r="AQ144" s="32">
        <v>0</v>
      </c>
      <c r="AR144" s="32">
        <v>0</v>
      </c>
      <c r="AS144" s="32">
        <v>1240664</v>
      </c>
      <c r="AT144" s="32">
        <v>0</v>
      </c>
    </row>
    <row r="145" spans="1:46" ht="12.75" hidden="1">
      <c r="A145" s="65" t="s">
        <v>228</v>
      </c>
      <c r="B145" s="32">
        <v>1279796276</v>
      </c>
      <c r="C145" s="32">
        <v>3028383550</v>
      </c>
      <c r="D145" s="32">
        <v>63190811</v>
      </c>
      <c r="E145" s="32">
        <v>61950000</v>
      </c>
      <c r="F145" s="32">
        <v>5770952</v>
      </c>
      <c r="G145" s="32">
        <v>119651350</v>
      </c>
      <c r="H145" s="32">
        <v>55591080</v>
      </c>
      <c r="I145" s="32">
        <v>16276204</v>
      </c>
      <c r="J145" s="32">
        <v>8013600</v>
      </c>
      <c r="K145" s="32">
        <v>191501439</v>
      </c>
      <c r="L145" s="32">
        <v>1886800</v>
      </c>
      <c r="M145" s="32">
        <v>0</v>
      </c>
      <c r="N145" s="32">
        <v>0</v>
      </c>
      <c r="O145" s="32">
        <v>0</v>
      </c>
      <c r="P145" s="32">
        <v>10316654</v>
      </c>
      <c r="Q145" s="32">
        <v>25979520</v>
      </c>
      <c r="R145" s="32">
        <v>0</v>
      </c>
      <c r="S145" s="32">
        <v>30626000</v>
      </c>
      <c r="T145" s="32">
        <v>21144434</v>
      </c>
      <c r="U145" s="32">
        <v>0</v>
      </c>
      <c r="V145" s="32">
        <v>68750000</v>
      </c>
      <c r="W145" s="32">
        <v>5170631</v>
      </c>
      <c r="X145" s="32">
        <v>5746256</v>
      </c>
      <c r="Y145" s="32">
        <v>154299175</v>
      </c>
      <c r="Z145" s="32">
        <v>0</v>
      </c>
      <c r="AA145" s="32">
        <v>5633726</v>
      </c>
      <c r="AB145" s="32">
        <v>0</v>
      </c>
      <c r="AC145" s="32">
        <v>0</v>
      </c>
      <c r="AD145" s="32">
        <v>0</v>
      </c>
      <c r="AE145" s="32">
        <v>13299716</v>
      </c>
      <c r="AF145" s="32">
        <v>19157095</v>
      </c>
      <c r="AG145" s="32">
        <v>53159600</v>
      </c>
      <c r="AH145" s="32">
        <v>22433702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222941184</v>
      </c>
      <c r="AO145" s="32">
        <v>0</v>
      </c>
      <c r="AP145" s="32">
        <v>37039408</v>
      </c>
      <c r="AQ145" s="32">
        <v>0</v>
      </c>
      <c r="AR145" s="32">
        <v>7041585</v>
      </c>
      <c r="AS145" s="32">
        <v>0</v>
      </c>
      <c r="AT145" s="32">
        <v>0</v>
      </c>
    </row>
    <row r="146" spans="1:46" ht="12.75" hidden="1">
      <c r="A146" s="65" t="s">
        <v>229</v>
      </c>
      <c r="B146" s="32">
        <v>1144214569</v>
      </c>
      <c r="C146" s="32">
        <v>2753364190</v>
      </c>
      <c r="D146" s="32">
        <v>60889819</v>
      </c>
      <c r="E146" s="32">
        <v>62539400</v>
      </c>
      <c r="F146" s="32">
        <v>5961840</v>
      </c>
      <c r="G146" s="32">
        <v>112910650</v>
      </c>
      <c r="H146" s="32">
        <v>0</v>
      </c>
      <c r="I146" s="32">
        <v>11918119</v>
      </c>
      <c r="J146" s="32">
        <v>7760641</v>
      </c>
      <c r="K146" s="32">
        <v>157591944</v>
      </c>
      <c r="L146" s="32">
        <v>0</v>
      </c>
      <c r="M146" s="32">
        <v>0</v>
      </c>
      <c r="N146" s="32">
        <v>0</v>
      </c>
      <c r="O146" s="32">
        <v>0</v>
      </c>
      <c r="P146" s="32">
        <v>7638713</v>
      </c>
      <c r="Q146" s="32">
        <v>0</v>
      </c>
      <c r="R146" s="32">
        <v>0</v>
      </c>
      <c r="S146" s="32">
        <v>29130000</v>
      </c>
      <c r="T146" s="32">
        <v>18720172</v>
      </c>
      <c r="U146" s="32">
        <v>0</v>
      </c>
      <c r="V146" s="32">
        <v>0</v>
      </c>
      <c r="W146" s="32">
        <v>550000</v>
      </c>
      <c r="X146" s="32">
        <v>5550000</v>
      </c>
      <c r="Y146" s="32">
        <v>147809509</v>
      </c>
      <c r="Z146" s="32">
        <v>0</v>
      </c>
      <c r="AA146" s="32">
        <v>4604000</v>
      </c>
      <c r="AB146" s="32">
        <v>0</v>
      </c>
      <c r="AC146" s="32">
        <v>4000000</v>
      </c>
      <c r="AD146" s="32">
        <v>0</v>
      </c>
      <c r="AE146" s="32">
        <v>12558750</v>
      </c>
      <c r="AF146" s="32">
        <v>15866415</v>
      </c>
      <c r="AG146" s="32">
        <v>49577442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224397833</v>
      </c>
      <c r="AO146" s="32">
        <v>0</v>
      </c>
      <c r="AP146" s="32">
        <v>43331</v>
      </c>
      <c r="AQ146" s="32">
        <v>0</v>
      </c>
      <c r="AR146" s="32">
        <v>0</v>
      </c>
      <c r="AS146" s="32">
        <v>0</v>
      </c>
      <c r="AT146" s="32">
        <v>0</v>
      </c>
    </row>
    <row r="147" spans="1:46" ht="12.75" hidden="1">
      <c r="A147" s="65" t="s">
        <v>230</v>
      </c>
      <c r="B147" s="32">
        <v>260086152</v>
      </c>
      <c r="C147" s="32">
        <v>455547230</v>
      </c>
      <c r="D147" s="32">
        <v>19647952</v>
      </c>
      <c r="E147" s="32">
        <v>10600000</v>
      </c>
      <c r="F147" s="32">
        <v>3922398</v>
      </c>
      <c r="G147" s="32">
        <v>44726850</v>
      </c>
      <c r="H147" s="32">
        <v>28994490</v>
      </c>
      <c r="I147" s="32">
        <v>10831314</v>
      </c>
      <c r="J147" s="32">
        <v>2391746</v>
      </c>
      <c r="K147" s="32">
        <v>40384473</v>
      </c>
      <c r="L147" s="32">
        <v>7394560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89551219</v>
      </c>
      <c r="V147" s="32">
        <v>15812256</v>
      </c>
      <c r="W147" s="32">
        <v>0</v>
      </c>
      <c r="X147" s="32">
        <v>636000</v>
      </c>
      <c r="Y147" s="32">
        <v>28000228</v>
      </c>
      <c r="Z147" s="32">
        <v>0</v>
      </c>
      <c r="AA147" s="32">
        <v>2818080</v>
      </c>
      <c r="AB147" s="32">
        <v>1543699</v>
      </c>
      <c r="AC147" s="32">
        <v>0</v>
      </c>
      <c r="AD147" s="32">
        <v>0</v>
      </c>
      <c r="AE147" s="32">
        <v>6109538</v>
      </c>
      <c r="AF147" s="32">
        <v>2436214</v>
      </c>
      <c r="AG147" s="32">
        <v>7018900</v>
      </c>
      <c r="AH147" s="32">
        <v>8965641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126500000</v>
      </c>
      <c r="AP147" s="32">
        <v>0</v>
      </c>
      <c r="AQ147" s="32">
        <v>0</v>
      </c>
      <c r="AR147" s="32">
        <v>0</v>
      </c>
      <c r="AS147" s="32">
        <v>0</v>
      </c>
      <c r="AT147" s="32">
        <v>30310000</v>
      </c>
    </row>
    <row r="148" spans="1:46" ht="12.75" hidden="1">
      <c r="A148" s="65" t="s">
        <v>231</v>
      </c>
      <c r="B148" s="32">
        <v>239320903</v>
      </c>
      <c r="C148" s="32">
        <v>465383000</v>
      </c>
      <c r="D148" s="32">
        <v>16572407</v>
      </c>
      <c r="E148" s="32">
        <v>9990582</v>
      </c>
      <c r="F148" s="32">
        <v>3763684</v>
      </c>
      <c r="G148" s="32">
        <v>38661920</v>
      </c>
      <c r="H148" s="32">
        <v>0</v>
      </c>
      <c r="I148" s="32">
        <v>9936985</v>
      </c>
      <c r="J148" s="32">
        <v>2657145</v>
      </c>
      <c r="K148" s="32">
        <v>46170672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66164463</v>
      </c>
      <c r="V148" s="32">
        <v>0</v>
      </c>
      <c r="W148" s="32">
        <v>0</v>
      </c>
      <c r="X148" s="32">
        <v>0</v>
      </c>
      <c r="Y148" s="32">
        <v>25168111</v>
      </c>
      <c r="Z148" s="32">
        <v>0</v>
      </c>
      <c r="AA148" s="32">
        <v>2679000</v>
      </c>
      <c r="AB148" s="32">
        <v>0</v>
      </c>
      <c r="AC148" s="32">
        <v>0</v>
      </c>
      <c r="AD148" s="32">
        <v>0</v>
      </c>
      <c r="AE148" s="32">
        <v>5769158</v>
      </c>
      <c r="AF148" s="32">
        <v>6453729</v>
      </c>
      <c r="AG148" s="32">
        <v>8776533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110450000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</row>
    <row r="149" spans="1:46" ht="12.75" hidden="1">
      <c r="A149" s="65" t="s">
        <v>232</v>
      </c>
      <c r="B149" s="32">
        <v>2553330563</v>
      </c>
      <c r="C149" s="32">
        <v>5025666970</v>
      </c>
      <c r="D149" s="32">
        <v>117351451</v>
      </c>
      <c r="E149" s="32">
        <v>93406000</v>
      </c>
      <c r="F149" s="32">
        <v>16394964</v>
      </c>
      <c r="G149" s="32">
        <v>229887560</v>
      </c>
      <c r="H149" s="32">
        <v>192913231</v>
      </c>
      <c r="I149" s="32">
        <v>51677676</v>
      </c>
      <c r="J149" s="32">
        <v>15177866</v>
      </c>
      <c r="K149" s="32">
        <v>430600525</v>
      </c>
      <c r="L149" s="32">
        <v>31517052</v>
      </c>
      <c r="M149" s="32">
        <v>0</v>
      </c>
      <c r="N149" s="32">
        <v>5990780</v>
      </c>
      <c r="O149" s="32">
        <v>17459756</v>
      </c>
      <c r="P149" s="32">
        <v>36487093</v>
      </c>
      <c r="Q149" s="32">
        <v>40750343</v>
      </c>
      <c r="R149" s="32">
        <v>5705697</v>
      </c>
      <c r="S149" s="32">
        <v>59316745</v>
      </c>
      <c r="T149" s="32">
        <v>27599719</v>
      </c>
      <c r="U149" s="32">
        <v>161603024</v>
      </c>
      <c r="V149" s="32">
        <v>111649229</v>
      </c>
      <c r="W149" s="32">
        <v>7269549</v>
      </c>
      <c r="X149" s="32">
        <v>10437256</v>
      </c>
      <c r="Y149" s="32">
        <v>262350929</v>
      </c>
      <c r="Z149" s="32">
        <v>40398000</v>
      </c>
      <c r="AA149" s="32">
        <v>14332795</v>
      </c>
      <c r="AB149" s="32">
        <v>6700323</v>
      </c>
      <c r="AC149" s="32">
        <v>0</v>
      </c>
      <c r="AD149" s="32">
        <v>0</v>
      </c>
      <c r="AE149" s="32">
        <v>40601120</v>
      </c>
      <c r="AF149" s="32">
        <v>39601996</v>
      </c>
      <c r="AG149" s="32">
        <v>76404480</v>
      </c>
      <c r="AH149" s="32">
        <v>54405526</v>
      </c>
      <c r="AI149" s="32">
        <v>0</v>
      </c>
      <c r="AJ149" s="32">
        <v>8000000</v>
      </c>
      <c r="AK149" s="32">
        <v>5106870</v>
      </c>
      <c r="AL149" s="32">
        <v>5870000</v>
      </c>
      <c r="AM149" s="32">
        <v>8868920</v>
      </c>
      <c r="AN149" s="32">
        <v>387207808</v>
      </c>
      <c r="AO149" s="32">
        <v>126500000</v>
      </c>
      <c r="AP149" s="32">
        <v>67284258</v>
      </c>
      <c r="AQ149" s="32">
        <v>9432000</v>
      </c>
      <c r="AR149" s="32">
        <v>12546849</v>
      </c>
      <c r="AS149" s="32">
        <v>1576664</v>
      </c>
      <c r="AT149" s="32">
        <v>32490000</v>
      </c>
    </row>
    <row r="150" spans="1:46" ht="12.75" hidden="1">
      <c r="A150" s="65" t="s">
        <v>233</v>
      </c>
      <c r="B150" s="32">
        <v>2274328244</v>
      </c>
      <c r="C150" s="32">
        <v>4610343190</v>
      </c>
      <c r="D150" s="32">
        <v>111062772</v>
      </c>
      <c r="E150" s="32">
        <v>91088906</v>
      </c>
      <c r="F150" s="32">
        <v>17452194</v>
      </c>
      <c r="G150" s="32">
        <v>218983650</v>
      </c>
      <c r="H150" s="32">
        <v>72874585</v>
      </c>
      <c r="I150" s="32">
        <v>44482991</v>
      </c>
      <c r="J150" s="32">
        <v>16343838</v>
      </c>
      <c r="K150" s="32">
        <v>390914044</v>
      </c>
      <c r="L150" s="32">
        <v>0</v>
      </c>
      <c r="M150" s="32">
        <v>0</v>
      </c>
      <c r="N150" s="32">
        <v>4007680</v>
      </c>
      <c r="O150" s="32">
        <v>14612147</v>
      </c>
      <c r="P150" s="32">
        <v>13925098</v>
      </c>
      <c r="Q150" s="32">
        <v>0</v>
      </c>
      <c r="R150" s="32">
        <v>0</v>
      </c>
      <c r="S150" s="32">
        <v>47830000</v>
      </c>
      <c r="T150" s="32">
        <v>26731130</v>
      </c>
      <c r="U150" s="32">
        <v>127751517</v>
      </c>
      <c r="V150" s="32">
        <v>0</v>
      </c>
      <c r="W150" s="32">
        <v>5901874</v>
      </c>
      <c r="X150" s="32">
        <v>10275000</v>
      </c>
      <c r="Y150" s="32">
        <v>248241664</v>
      </c>
      <c r="Z150" s="32">
        <v>0</v>
      </c>
      <c r="AA150" s="32">
        <v>18121000</v>
      </c>
      <c r="AB150" s="32">
        <v>3387930</v>
      </c>
      <c r="AC150" s="32">
        <v>8815000</v>
      </c>
      <c r="AD150" s="32">
        <v>0</v>
      </c>
      <c r="AE150" s="32">
        <v>37058517</v>
      </c>
      <c r="AF150" s="32">
        <v>34428191</v>
      </c>
      <c r="AG150" s="32">
        <v>72608104</v>
      </c>
      <c r="AH150" s="32">
        <v>7706</v>
      </c>
      <c r="AI150" s="32">
        <v>0</v>
      </c>
      <c r="AJ150" s="32">
        <v>7644030</v>
      </c>
      <c r="AK150" s="32">
        <v>4863686</v>
      </c>
      <c r="AL150" s="32">
        <v>1160000</v>
      </c>
      <c r="AM150" s="32">
        <v>6986000</v>
      </c>
      <c r="AN150" s="32">
        <v>377705591</v>
      </c>
      <c r="AO150" s="32">
        <v>110450000</v>
      </c>
      <c r="AP150" s="32">
        <v>70144</v>
      </c>
      <c r="AQ150" s="32">
        <v>2615000</v>
      </c>
      <c r="AR150" s="32">
        <v>0</v>
      </c>
      <c r="AS150" s="32">
        <v>1330128</v>
      </c>
      <c r="AT150" s="32">
        <v>22400000</v>
      </c>
    </row>
    <row r="151" spans="1:46" ht="12.75" hidden="1">
      <c r="A151" s="65" t="s">
        <v>234</v>
      </c>
      <c r="B151" s="32">
        <v>804866030</v>
      </c>
      <c r="C151" s="32">
        <v>1361248310</v>
      </c>
      <c r="D151" s="32">
        <v>59643445</v>
      </c>
      <c r="E151" s="32">
        <v>44531250</v>
      </c>
      <c r="F151" s="32">
        <v>18837105</v>
      </c>
      <c r="G151" s="32">
        <v>74301760</v>
      </c>
      <c r="H151" s="32">
        <v>59308590</v>
      </c>
      <c r="I151" s="32">
        <v>43009880</v>
      </c>
      <c r="J151" s="32">
        <v>0</v>
      </c>
      <c r="K151" s="32">
        <v>56432100</v>
      </c>
      <c r="L151" s="32">
        <v>34987973</v>
      </c>
      <c r="M151" s="32">
        <v>105824320</v>
      </c>
      <c r="N151" s="32">
        <v>125319622</v>
      </c>
      <c r="O151" s="32">
        <v>153903071</v>
      </c>
      <c r="P151" s="32">
        <v>36124000</v>
      </c>
      <c r="Q151" s="32">
        <v>163061950</v>
      </c>
      <c r="R151" s="32">
        <v>63939000</v>
      </c>
      <c r="S151" s="32">
        <v>93197750</v>
      </c>
      <c r="T151" s="32">
        <v>25527440</v>
      </c>
      <c r="U151" s="32">
        <v>617616684</v>
      </c>
      <c r="V151" s="32">
        <v>42848000</v>
      </c>
      <c r="W151" s="32">
        <v>25991811</v>
      </c>
      <c r="X151" s="32">
        <v>21133000</v>
      </c>
      <c r="Y151" s="32">
        <v>123160248</v>
      </c>
      <c r="Z151" s="32">
        <v>152026000</v>
      </c>
      <c r="AA151" s="32">
        <v>75540550</v>
      </c>
      <c r="AB151" s="32">
        <v>103494402</v>
      </c>
      <c r="AC151" s="32">
        <v>0</v>
      </c>
      <c r="AD151" s="32">
        <v>409325635</v>
      </c>
      <c r="AE151" s="32">
        <v>76766000</v>
      </c>
      <c r="AF151" s="32">
        <v>99544806</v>
      </c>
      <c r="AG151" s="32">
        <v>28974720</v>
      </c>
      <c r="AH151" s="32">
        <v>39126001</v>
      </c>
      <c r="AI151" s="32">
        <v>276244341</v>
      </c>
      <c r="AJ151" s="32">
        <v>115351000</v>
      </c>
      <c r="AK151" s="32">
        <v>71482327</v>
      </c>
      <c r="AL151" s="32">
        <v>132031000</v>
      </c>
      <c r="AM151" s="32">
        <v>125771275</v>
      </c>
      <c r="AN151" s="32">
        <v>173558929</v>
      </c>
      <c r="AO151" s="32">
        <v>492352070</v>
      </c>
      <c r="AP151" s="32">
        <v>173072448</v>
      </c>
      <c r="AQ151" s="32">
        <v>111541302</v>
      </c>
      <c r="AR151" s="32">
        <v>96654451</v>
      </c>
      <c r="AS151" s="32">
        <v>66509000</v>
      </c>
      <c r="AT151" s="32">
        <v>280729164</v>
      </c>
    </row>
    <row r="152" spans="1:46" ht="12.75" hidden="1">
      <c r="A152" s="65" t="s">
        <v>235</v>
      </c>
      <c r="B152" s="32">
        <v>966570087</v>
      </c>
      <c r="C152" s="32">
        <v>1384486930</v>
      </c>
      <c r="D152" s="32">
        <v>49646858</v>
      </c>
      <c r="E152" s="32">
        <v>38930965</v>
      </c>
      <c r="F152" s="32">
        <v>13361206</v>
      </c>
      <c r="G152" s="32">
        <v>56797110</v>
      </c>
      <c r="H152" s="32">
        <v>3301950</v>
      </c>
      <c r="I152" s="32">
        <v>36283151</v>
      </c>
      <c r="J152" s="32">
        <v>0</v>
      </c>
      <c r="K152" s="32">
        <v>46304000</v>
      </c>
      <c r="L152" s="32">
        <v>0</v>
      </c>
      <c r="M152" s="32">
        <v>125385000</v>
      </c>
      <c r="N152" s="32">
        <v>107868000</v>
      </c>
      <c r="O152" s="32">
        <v>128274747</v>
      </c>
      <c r="P152" s="32">
        <v>24081000</v>
      </c>
      <c r="Q152" s="32">
        <v>0</v>
      </c>
      <c r="R152" s="32">
        <v>0</v>
      </c>
      <c r="S152" s="32">
        <v>78339000</v>
      </c>
      <c r="T152" s="32">
        <v>20963000</v>
      </c>
      <c r="U152" s="32">
        <v>555892561</v>
      </c>
      <c r="V152" s="32">
        <v>39293000</v>
      </c>
      <c r="W152" s="32">
        <v>25603823</v>
      </c>
      <c r="X152" s="32">
        <v>18769552</v>
      </c>
      <c r="Y152" s="32">
        <v>105748678</v>
      </c>
      <c r="Z152" s="32">
        <v>0</v>
      </c>
      <c r="AA152" s="32">
        <v>65429000</v>
      </c>
      <c r="AB152" s="32">
        <v>47224000</v>
      </c>
      <c r="AC152" s="32">
        <v>37817836</v>
      </c>
      <c r="AD152" s="32">
        <v>370690549</v>
      </c>
      <c r="AE152" s="32">
        <v>67502000</v>
      </c>
      <c r="AF152" s="32">
        <v>89611048</v>
      </c>
      <c r="AG152" s="32">
        <v>23960208</v>
      </c>
      <c r="AH152" s="32">
        <v>0</v>
      </c>
      <c r="AI152" s="32">
        <v>38856220</v>
      </c>
      <c r="AJ152" s="32">
        <v>99779000</v>
      </c>
      <c r="AK152" s="32">
        <v>62327000</v>
      </c>
      <c r="AL152" s="32">
        <v>86954350</v>
      </c>
      <c r="AM152" s="32">
        <v>73334009</v>
      </c>
      <c r="AN152" s="32">
        <v>187882961</v>
      </c>
      <c r="AO152" s="32">
        <v>715798730</v>
      </c>
      <c r="AP152" s="32">
        <v>182615</v>
      </c>
      <c r="AQ152" s="32">
        <v>2073530</v>
      </c>
      <c r="AR152" s="32">
        <v>0</v>
      </c>
      <c r="AS152" s="32">
        <v>58788000</v>
      </c>
      <c r="AT152" s="32">
        <v>262597650</v>
      </c>
    </row>
    <row r="153" spans="1:46" ht="12.75" hidden="1">
      <c r="A153" s="65" t="s">
        <v>236</v>
      </c>
      <c r="B153" s="32">
        <v>629018248</v>
      </c>
      <c r="C153" s="32">
        <v>774932010</v>
      </c>
      <c r="D153" s="32">
        <v>0</v>
      </c>
      <c r="E153" s="32">
        <v>28775750</v>
      </c>
      <c r="F153" s="32">
        <v>0</v>
      </c>
      <c r="G153" s="32">
        <v>29490000</v>
      </c>
      <c r="H153" s="32">
        <v>37544200</v>
      </c>
      <c r="I153" s="32">
        <v>39476050</v>
      </c>
      <c r="J153" s="32">
        <v>0</v>
      </c>
      <c r="K153" s="32">
        <v>0</v>
      </c>
      <c r="L153" s="32">
        <v>16874850</v>
      </c>
      <c r="M153" s="32">
        <v>0</v>
      </c>
      <c r="N153" s="32">
        <v>53208000</v>
      </c>
      <c r="O153" s="32">
        <v>71757929</v>
      </c>
      <c r="P153" s="32">
        <v>14426000</v>
      </c>
      <c r="Q153" s="32">
        <v>26371050</v>
      </c>
      <c r="R153" s="32">
        <v>25333000</v>
      </c>
      <c r="S153" s="32">
        <v>0</v>
      </c>
      <c r="T153" s="32">
        <v>11142550</v>
      </c>
      <c r="U153" s="32">
        <v>52280623</v>
      </c>
      <c r="V153" s="32">
        <v>0</v>
      </c>
      <c r="W153" s="32">
        <v>14892827</v>
      </c>
      <c r="X153" s="32">
        <v>0</v>
      </c>
      <c r="Y153" s="32">
        <v>37740527</v>
      </c>
      <c r="Z153" s="32">
        <v>31461000</v>
      </c>
      <c r="AA153" s="32">
        <v>26145450</v>
      </c>
      <c r="AB153" s="32">
        <v>62169358</v>
      </c>
      <c r="AC153" s="32">
        <v>0</v>
      </c>
      <c r="AD153" s="32">
        <v>528079000</v>
      </c>
      <c r="AE153" s="32">
        <v>29616000</v>
      </c>
      <c r="AF153" s="32">
        <v>26623750</v>
      </c>
      <c r="AG153" s="32">
        <v>17031579</v>
      </c>
      <c r="AH153" s="32">
        <v>14156000</v>
      </c>
      <c r="AI153" s="32">
        <v>174629000</v>
      </c>
      <c r="AJ153" s="32">
        <v>48263000</v>
      </c>
      <c r="AK153" s="32">
        <v>24569000</v>
      </c>
      <c r="AL153" s="32">
        <v>43353000</v>
      </c>
      <c r="AM153" s="32">
        <v>32447714</v>
      </c>
      <c r="AN153" s="32">
        <v>0</v>
      </c>
      <c r="AO153" s="32">
        <v>763384979</v>
      </c>
      <c r="AP153" s="32">
        <v>0</v>
      </c>
      <c r="AQ153" s="32">
        <v>67795000</v>
      </c>
      <c r="AR153" s="32">
        <v>52445000</v>
      </c>
      <c r="AS153" s="32">
        <v>28853000</v>
      </c>
      <c r="AT153" s="32">
        <v>557306929</v>
      </c>
    </row>
    <row r="154" spans="1:46" ht="12.75" hidden="1">
      <c r="A154" s="65" t="s">
        <v>237</v>
      </c>
      <c r="B154" s="32">
        <v>654418089</v>
      </c>
      <c r="C154" s="32">
        <v>1249467000</v>
      </c>
      <c r="D154" s="32">
        <v>0</v>
      </c>
      <c r="E154" s="32">
        <v>15963350</v>
      </c>
      <c r="F154" s="32">
        <v>9530000</v>
      </c>
      <c r="G154" s="32">
        <v>1215550</v>
      </c>
      <c r="H154" s="32">
        <v>72134638</v>
      </c>
      <c r="I154" s="32">
        <v>18529000</v>
      </c>
      <c r="J154" s="32">
        <v>0</v>
      </c>
      <c r="K154" s="32">
        <v>23851900</v>
      </c>
      <c r="L154" s="32">
        <v>0</v>
      </c>
      <c r="M154" s="32">
        <v>0</v>
      </c>
      <c r="N154" s="32">
        <v>55129450</v>
      </c>
      <c r="O154" s="32">
        <v>65164647</v>
      </c>
      <c r="P154" s="32">
        <v>11892000</v>
      </c>
      <c r="Q154" s="32">
        <v>0</v>
      </c>
      <c r="R154" s="32">
        <v>0</v>
      </c>
      <c r="S154" s="32">
        <v>0</v>
      </c>
      <c r="T154" s="32">
        <v>0</v>
      </c>
      <c r="U154" s="32">
        <v>54108295</v>
      </c>
      <c r="V154" s="32">
        <v>0</v>
      </c>
      <c r="W154" s="32">
        <v>14834050</v>
      </c>
      <c r="X154" s="32">
        <v>0</v>
      </c>
      <c r="Y154" s="32">
        <v>0</v>
      </c>
      <c r="Z154" s="32">
        <v>0</v>
      </c>
      <c r="AA154" s="32">
        <v>31217000</v>
      </c>
      <c r="AB154" s="32">
        <v>56097053</v>
      </c>
      <c r="AC154" s="32">
        <v>16759450</v>
      </c>
      <c r="AD154" s="32">
        <v>409189451</v>
      </c>
      <c r="AE154" s="32">
        <v>38358526</v>
      </c>
      <c r="AF154" s="32">
        <v>21946900</v>
      </c>
      <c r="AG154" s="32">
        <v>23533757</v>
      </c>
      <c r="AH154" s="32">
        <v>0</v>
      </c>
      <c r="AI154" s="32">
        <v>214184633</v>
      </c>
      <c r="AJ154" s="32">
        <v>40543000</v>
      </c>
      <c r="AK154" s="32">
        <v>20254000</v>
      </c>
      <c r="AL154" s="32">
        <v>0</v>
      </c>
      <c r="AM154" s="32">
        <v>0</v>
      </c>
      <c r="AN154" s="32">
        <v>6932000</v>
      </c>
      <c r="AO154" s="32">
        <v>280806270</v>
      </c>
      <c r="AP154" s="32">
        <v>0</v>
      </c>
      <c r="AQ154" s="32">
        <v>31157000</v>
      </c>
      <c r="AR154" s="32">
        <v>0</v>
      </c>
      <c r="AS154" s="32">
        <v>34664000</v>
      </c>
      <c r="AT154" s="32">
        <v>459160350</v>
      </c>
    </row>
    <row r="155" spans="1:46" ht="12.75" hidden="1">
      <c r="A155" s="65" t="s">
        <v>238</v>
      </c>
      <c r="B155" s="32">
        <v>3616249546</v>
      </c>
      <c r="C155" s="32">
        <v>6621118860</v>
      </c>
      <c r="D155" s="32">
        <v>144297296</v>
      </c>
      <c r="E155" s="32">
        <v>138705905</v>
      </c>
      <c r="F155" s="32">
        <v>30847331</v>
      </c>
      <c r="G155" s="32">
        <v>302733230</v>
      </c>
      <c r="H155" s="32">
        <v>149536014</v>
      </c>
      <c r="I155" s="32">
        <v>91090445</v>
      </c>
      <c r="J155" s="32">
        <v>44468453</v>
      </c>
      <c r="K155" s="32">
        <v>483101473</v>
      </c>
      <c r="L155" s="32">
        <v>0</v>
      </c>
      <c r="M155" s="32">
        <v>191777934</v>
      </c>
      <c r="N155" s="32">
        <v>119570238</v>
      </c>
      <c r="O155" s="32">
        <v>151795712</v>
      </c>
      <c r="P155" s="32">
        <v>43647198</v>
      </c>
      <c r="Q155" s="32">
        <v>0</v>
      </c>
      <c r="R155" s="32">
        <v>0</v>
      </c>
      <c r="S155" s="32">
        <v>128756699</v>
      </c>
      <c r="T155" s="32">
        <v>49262826</v>
      </c>
      <c r="U155" s="32">
        <v>888707124</v>
      </c>
      <c r="V155" s="32">
        <v>36247144</v>
      </c>
      <c r="W155" s="32">
        <v>47337503</v>
      </c>
      <c r="X155" s="32">
        <v>38138204</v>
      </c>
      <c r="Y155" s="32">
        <v>439695131</v>
      </c>
      <c r="Z155" s="32">
        <v>0</v>
      </c>
      <c r="AA155" s="32">
        <v>148671000</v>
      </c>
      <c r="AB155" s="32">
        <v>47118038</v>
      </c>
      <c r="AC155" s="32">
        <v>68223522</v>
      </c>
      <c r="AD155" s="32">
        <v>446873322</v>
      </c>
      <c r="AE155" s="32">
        <v>143577000</v>
      </c>
      <c r="AF155" s="32">
        <v>121828000</v>
      </c>
      <c r="AG155" s="32">
        <v>119789688</v>
      </c>
      <c r="AH155" s="32">
        <v>0</v>
      </c>
      <c r="AI155" s="32">
        <v>190644761</v>
      </c>
      <c r="AJ155" s="32">
        <v>102280315</v>
      </c>
      <c r="AK155" s="32">
        <v>65280589</v>
      </c>
      <c r="AL155" s="32">
        <v>90209949</v>
      </c>
      <c r="AM155" s="32">
        <v>90823255</v>
      </c>
      <c r="AN155" s="32">
        <v>623641921</v>
      </c>
      <c r="AO155" s="32">
        <v>1085268521</v>
      </c>
      <c r="AP155" s="32">
        <v>170914</v>
      </c>
      <c r="AQ155" s="32">
        <v>78738284</v>
      </c>
      <c r="AR155" s="32">
        <v>0</v>
      </c>
      <c r="AS155" s="32">
        <v>59488428</v>
      </c>
      <c r="AT155" s="32">
        <v>314767551</v>
      </c>
    </row>
    <row r="156" spans="1:46" ht="12.75" hidden="1">
      <c r="A156" s="65" t="s">
        <v>239</v>
      </c>
      <c r="B156" s="32">
        <v>1053329101</v>
      </c>
      <c r="C156" s="32">
        <v>1800625420</v>
      </c>
      <c r="D156" s="32">
        <v>60946358</v>
      </c>
      <c r="E156" s="32">
        <v>51755730</v>
      </c>
      <c r="F156" s="32">
        <v>17537398</v>
      </c>
      <c r="G156" s="32">
        <v>107473360</v>
      </c>
      <c r="H156" s="32">
        <v>76298192</v>
      </c>
      <c r="I156" s="32">
        <v>32429015</v>
      </c>
      <c r="J156" s="32">
        <v>21166523</v>
      </c>
      <c r="K156" s="32">
        <v>173676988</v>
      </c>
      <c r="L156" s="32">
        <v>33555000</v>
      </c>
      <c r="M156" s="32">
        <v>34047900</v>
      </c>
      <c r="N156" s="32">
        <v>53153707</v>
      </c>
      <c r="O156" s="32">
        <v>94940754</v>
      </c>
      <c r="P156" s="32">
        <v>33454708</v>
      </c>
      <c r="Q156" s="32">
        <v>45908467</v>
      </c>
      <c r="R156" s="32">
        <v>33204131</v>
      </c>
      <c r="S156" s="32">
        <v>57302999</v>
      </c>
      <c r="T156" s="32">
        <v>19991462</v>
      </c>
      <c r="U156" s="32">
        <v>399347079</v>
      </c>
      <c r="V156" s="32">
        <v>60772533</v>
      </c>
      <c r="W156" s="32">
        <v>21744518</v>
      </c>
      <c r="X156" s="32">
        <v>19105894</v>
      </c>
      <c r="Y156" s="32">
        <v>120225461</v>
      </c>
      <c r="Z156" s="32">
        <v>67448871</v>
      </c>
      <c r="AA156" s="32">
        <v>31570961</v>
      </c>
      <c r="AB156" s="32">
        <v>34756809</v>
      </c>
      <c r="AC156" s="32">
        <v>0</v>
      </c>
      <c r="AD156" s="32">
        <v>142172231</v>
      </c>
      <c r="AE156" s="32">
        <v>55076091</v>
      </c>
      <c r="AF156" s="32">
        <v>49846446</v>
      </c>
      <c r="AG156" s="32">
        <v>50527283</v>
      </c>
      <c r="AH156" s="32">
        <v>40391531</v>
      </c>
      <c r="AI156" s="32">
        <v>120297940</v>
      </c>
      <c r="AJ156" s="32">
        <v>71983711</v>
      </c>
      <c r="AK156" s="32">
        <v>24711607</v>
      </c>
      <c r="AL156" s="32">
        <v>62796469</v>
      </c>
      <c r="AM156" s="32">
        <v>51680773</v>
      </c>
      <c r="AN156" s="32">
        <v>227939995</v>
      </c>
      <c r="AO156" s="32">
        <v>223204162</v>
      </c>
      <c r="AP156" s="32">
        <v>63009247</v>
      </c>
      <c r="AQ156" s="32">
        <v>41958163</v>
      </c>
      <c r="AR156" s="32">
        <v>41445411</v>
      </c>
      <c r="AS156" s="32">
        <v>29754640</v>
      </c>
      <c r="AT156" s="32">
        <v>132278553</v>
      </c>
    </row>
    <row r="157" spans="1:46" ht="12.75" hidden="1">
      <c r="A157" s="65" t="s">
        <v>240</v>
      </c>
      <c r="B157" s="32">
        <v>983307224</v>
      </c>
      <c r="C157" s="32">
        <v>1866225830</v>
      </c>
      <c r="D157" s="32">
        <v>52896916</v>
      </c>
      <c r="E157" s="32">
        <v>43680704</v>
      </c>
      <c r="F157" s="32">
        <v>13883063</v>
      </c>
      <c r="G157" s="32">
        <v>105928460</v>
      </c>
      <c r="H157" s="32">
        <v>66047346</v>
      </c>
      <c r="I157" s="32">
        <v>29303981</v>
      </c>
      <c r="J157" s="32">
        <v>16148614</v>
      </c>
      <c r="K157" s="32">
        <v>167517000</v>
      </c>
      <c r="L157" s="32">
        <v>0</v>
      </c>
      <c r="M157" s="32">
        <v>37792000</v>
      </c>
      <c r="N157" s="32">
        <v>43271722</v>
      </c>
      <c r="O157" s="32">
        <v>82597451</v>
      </c>
      <c r="P157" s="32">
        <v>21340847</v>
      </c>
      <c r="Q157" s="32">
        <v>0</v>
      </c>
      <c r="R157" s="32">
        <v>0</v>
      </c>
      <c r="S157" s="32">
        <v>53854557</v>
      </c>
      <c r="T157" s="32">
        <v>17368438</v>
      </c>
      <c r="U157" s="32">
        <v>328057270</v>
      </c>
      <c r="V157" s="32">
        <v>17018968</v>
      </c>
      <c r="W157" s="32">
        <v>16351783</v>
      </c>
      <c r="X157" s="32">
        <v>19088592</v>
      </c>
      <c r="Y157" s="32">
        <v>109243872</v>
      </c>
      <c r="Z157" s="32">
        <v>0</v>
      </c>
      <c r="AA157" s="32">
        <v>39469000</v>
      </c>
      <c r="AB157" s="32">
        <v>17874705</v>
      </c>
      <c r="AC157" s="32">
        <v>19128396</v>
      </c>
      <c r="AD157" s="32">
        <v>126587294</v>
      </c>
      <c r="AE157" s="32">
        <v>48535000</v>
      </c>
      <c r="AF157" s="32">
        <v>41159160</v>
      </c>
      <c r="AG157" s="32">
        <v>47116231</v>
      </c>
      <c r="AH157" s="32">
        <v>0</v>
      </c>
      <c r="AI157" s="32">
        <v>68798902</v>
      </c>
      <c r="AJ157" s="32">
        <v>57546119</v>
      </c>
      <c r="AK157" s="32">
        <v>24079621</v>
      </c>
      <c r="AL157" s="32">
        <v>47798393</v>
      </c>
      <c r="AM157" s="32">
        <v>37524327</v>
      </c>
      <c r="AN157" s="32">
        <v>222782923</v>
      </c>
      <c r="AO157" s="32">
        <v>246460601</v>
      </c>
      <c r="AP157" s="32">
        <v>65071</v>
      </c>
      <c r="AQ157" s="32">
        <v>32140076</v>
      </c>
      <c r="AR157" s="32">
        <v>0</v>
      </c>
      <c r="AS157" s="32">
        <v>22500879</v>
      </c>
      <c r="AT157" s="32">
        <v>117032399</v>
      </c>
    </row>
    <row r="158" spans="1:46" ht="12.75" hidden="1">
      <c r="A158" s="65" t="s">
        <v>241</v>
      </c>
      <c r="B158" s="32">
        <v>51346018</v>
      </c>
      <c r="C158" s="32">
        <v>56884020</v>
      </c>
      <c r="D158" s="32">
        <v>0</v>
      </c>
      <c r="E158" s="32">
        <v>2121570</v>
      </c>
      <c r="F158" s="32">
        <v>70620</v>
      </c>
      <c r="G158" s="32">
        <v>3857972</v>
      </c>
      <c r="H158" s="32">
        <v>3088220</v>
      </c>
      <c r="I158" s="32">
        <v>1635094</v>
      </c>
      <c r="J158" s="32">
        <v>0</v>
      </c>
      <c r="K158" s="32">
        <v>3154472</v>
      </c>
      <c r="L158" s="32">
        <v>861968</v>
      </c>
      <c r="M158" s="32">
        <v>0</v>
      </c>
      <c r="N158" s="32">
        <v>611515</v>
      </c>
      <c r="O158" s="32">
        <v>453518</v>
      </c>
      <c r="P158" s="32">
        <v>269420</v>
      </c>
      <c r="Q158" s="32">
        <v>376100</v>
      </c>
      <c r="R158" s="32">
        <v>0</v>
      </c>
      <c r="S158" s="32">
        <v>1596001</v>
      </c>
      <c r="T158" s="32">
        <v>0</v>
      </c>
      <c r="U158" s="32">
        <v>5871021</v>
      </c>
      <c r="V158" s="32">
        <v>1670575</v>
      </c>
      <c r="W158" s="32">
        <v>295000</v>
      </c>
      <c r="X158" s="32">
        <v>347703</v>
      </c>
      <c r="Y158" s="32">
        <v>5632866</v>
      </c>
      <c r="Z158" s="32">
        <v>150000</v>
      </c>
      <c r="AA158" s="32">
        <v>1871774</v>
      </c>
      <c r="AB158" s="32">
        <v>483682</v>
      </c>
      <c r="AC158" s="32">
        <v>16560</v>
      </c>
      <c r="AD158" s="32">
        <v>0</v>
      </c>
      <c r="AE158" s="32">
        <v>60000</v>
      </c>
      <c r="AF158" s="32">
        <v>1160504</v>
      </c>
      <c r="AG158" s="32">
        <v>1590000</v>
      </c>
      <c r="AH158" s="32">
        <v>737413</v>
      </c>
      <c r="AI158" s="32">
        <v>4145920</v>
      </c>
      <c r="AJ158" s="32">
        <v>969172</v>
      </c>
      <c r="AK158" s="32">
        <v>0</v>
      </c>
      <c r="AL158" s="32">
        <v>50000</v>
      </c>
      <c r="AM158" s="32">
        <v>244531</v>
      </c>
      <c r="AN158" s="32">
        <v>7668228</v>
      </c>
      <c r="AO158" s="32">
        <v>4421875</v>
      </c>
      <c r="AP158" s="32">
        <v>0</v>
      </c>
      <c r="AQ158" s="32">
        <v>0</v>
      </c>
      <c r="AR158" s="32">
        <v>0</v>
      </c>
      <c r="AS158" s="32">
        <v>0</v>
      </c>
      <c r="AT158" s="32">
        <v>5798609</v>
      </c>
    </row>
    <row r="159" spans="1:46" ht="12.75" hidden="1">
      <c r="A159" s="65" t="s">
        <v>242</v>
      </c>
      <c r="B159" s="32">
        <v>906780707</v>
      </c>
      <c r="C159" s="32">
        <v>2177050110</v>
      </c>
      <c r="D159" s="32">
        <v>41090576</v>
      </c>
      <c r="E159" s="32">
        <v>45200000</v>
      </c>
      <c r="F159" s="32">
        <v>5898763</v>
      </c>
      <c r="G159" s="32">
        <v>73906895</v>
      </c>
      <c r="H159" s="32">
        <v>32752498</v>
      </c>
      <c r="I159" s="32">
        <v>11869415</v>
      </c>
      <c r="J159" s="32">
        <v>8023000</v>
      </c>
      <c r="K159" s="32">
        <v>143000000</v>
      </c>
      <c r="L159" s="32">
        <v>3345360</v>
      </c>
      <c r="M159" s="32">
        <v>0</v>
      </c>
      <c r="N159" s="32">
        <v>0</v>
      </c>
      <c r="O159" s="32">
        <v>0</v>
      </c>
      <c r="P159" s="32">
        <v>4306698</v>
      </c>
      <c r="Q159" s="32">
        <v>20953649</v>
      </c>
      <c r="R159" s="32">
        <v>0</v>
      </c>
      <c r="S159" s="32">
        <v>23100000</v>
      </c>
      <c r="T159" s="32">
        <v>17816422</v>
      </c>
      <c r="U159" s="32">
        <v>0</v>
      </c>
      <c r="V159" s="32">
        <v>46330000</v>
      </c>
      <c r="W159" s="32">
        <v>8147000</v>
      </c>
      <c r="X159" s="32">
        <v>5200000</v>
      </c>
      <c r="Y159" s="32">
        <v>141171000</v>
      </c>
      <c r="Z159" s="32">
        <v>0</v>
      </c>
      <c r="AA159" s="32">
        <v>11380838</v>
      </c>
      <c r="AB159" s="32">
        <v>0</v>
      </c>
      <c r="AC159" s="32">
        <v>0</v>
      </c>
      <c r="AD159" s="32">
        <v>0</v>
      </c>
      <c r="AE159" s="32">
        <v>16361550</v>
      </c>
      <c r="AF159" s="32">
        <v>20071600</v>
      </c>
      <c r="AG159" s="32">
        <v>39011645</v>
      </c>
      <c r="AH159" s="32">
        <v>14568944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169478375</v>
      </c>
      <c r="AO159" s="32">
        <v>0</v>
      </c>
      <c r="AP159" s="32">
        <v>0</v>
      </c>
      <c r="AQ159" s="32">
        <v>0</v>
      </c>
      <c r="AR159" s="32">
        <v>10264248</v>
      </c>
      <c r="AS159" s="32">
        <v>0</v>
      </c>
      <c r="AT159" s="32">
        <v>0</v>
      </c>
    </row>
    <row r="160" spans="1:46" ht="12.75" hidden="1">
      <c r="A160" s="65" t="s">
        <v>243</v>
      </c>
      <c r="B160" s="32">
        <v>797856810</v>
      </c>
      <c r="C160" s="32">
        <v>1864938270</v>
      </c>
      <c r="D160" s="32">
        <v>45095405</v>
      </c>
      <c r="E160" s="32">
        <v>39508658</v>
      </c>
      <c r="F160" s="32">
        <v>3900000</v>
      </c>
      <c r="G160" s="32">
        <v>58282840</v>
      </c>
      <c r="H160" s="32">
        <v>0</v>
      </c>
      <c r="I160" s="32">
        <v>3114173</v>
      </c>
      <c r="J160" s="32">
        <v>6100000</v>
      </c>
      <c r="K160" s="32">
        <v>124000000</v>
      </c>
      <c r="L160" s="32">
        <v>0</v>
      </c>
      <c r="M160" s="32">
        <v>0</v>
      </c>
      <c r="N160" s="32">
        <v>0</v>
      </c>
      <c r="O160" s="32">
        <v>0</v>
      </c>
      <c r="P160" s="32">
        <v>4500000</v>
      </c>
      <c r="Q160" s="32">
        <v>0</v>
      </c>
      <c r="R160" s="32">
        <v>0</v>
      </c>
      <c r="S160" s="32">
        <v>20000000</v>
      </c>
      <c r="T160" s="32">
        <v>10815279</v>
      </c>
      <c r="U160" s="32">
        <v>0</v>
      </c>
      <c r="V160" s="32">
        <v>0</v>
      </c>
      <c r="W160" s="32">
        <v>6400000</v>
      </c>
      <c r="X160" s="32">
        <v>5200000</v>
      </c>
      <c r="Y160" s="32">
        <v>131160118</v>
      </c>
      <c r="Z160" s="32">
        <v>0</v>
      </c>
      <c r="AA160" s="32">
        <v>0</v>
      </c>
      <c r="AB160" s="32">
        <v>0</v>
      </c>
      <c r="AC160" s="32">
        <v>5200000</v>
      </c>
      <c r="AD160" s="32">
        <v>0</v>
      </c>
      <c r="AE160" s="32">
        <v>21694000</v>
      </c>
      <c r="AF160" s="32">
        <v>17303100</v>
      </c>
      <c r="AG160" s="32">
        <v>33911654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137320154</v>
      </c>
      <c r="AO160" s="32">
        <v>0</v>
      </c>
      <c r="AP160" s="32">
        <v>39259</v>
      </c>
      <c r="AQ160" s="32">
        <v>0</v>
      </c>
      <c r="AR160" s="32">
        <v>0</v>
      </c>
      <c r="AS160" s="32">
        <v>0</v>
      </c>
      <c r="AT160" s="32">
        <v>0</v>
      </c>
    </row>
    <row r="161" spans="1:46" ht="12.75" hidden="1">
      <c r="A161" s="65" t="s">
        <v>244</v>
      </c>
      <c r="B161" s="32">
        <v>142376068</v>
      </c>
      <c r="C161" s="32">
        <v>73488950</v>
      </c>
      <c r="D161" s="32">
        <v>0</v>
      </c>
      <c r="E161" s="32">
        <v>900000</v>
      </c>
      <c r="F161" s="32">
        <v>0</v>
      </c>
      <c r="G161" s="32">
        <v>0</v>
      </c>
      <c r="H161" s="32">
        <v>5000000</v>
      </c>
      <c r="I161" s="32">
        <v>554910</v>
      </c>
      <c r="J161" s="32">
        <v>0</v>
      </c>
      <c r="K161" s="32">
        <v>16490640</v>
      </c>
      <c r="L161" s="32">
        <v>16854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64363382</v>
      </c>
      <c r="V161" s="32">
        <v>530000</v>
      </c>
      <c r="W161" s="32">
        <v>450000</v>
      </c>
      <c r="X161" s="32">
        <v>0</v>
      </c>
      <c r="Y161" s="32">
        <v>157500</v>
      </c>
      <c r="Z161" s="32">
        <v>0</v>
      </c>
      <c r="AA161" s="32">
        <v>0</v>
      </c>
      <c r="AB161" s="32">
        <v>0</v>
      </c>
      <c r="AC161" s="32">
        <v>0</v>
      </c>
      <c r="AD161" s="32">
        <v>5230000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27762000</v>
      </c>
      <c r="AP161" s="32">
        <v>0</v>
      </c>
      <c r="AQ161" s="32">
        <v>0</v>
      </c>
      <c r="AR161" s="32">
        <v>0</v>
      </c>
      <c r="AS161" s="32">
        <v>0</v>
      </c>
      <c r="AT161" s="32">
        <v>5000000</v>
      </c>
    </row>
    <row r="162" spans="1:46" ht="12.75" hidden="1">
      <c r="A162" s="65" t="s">
        <v>245</v>
      </c>
      <c r="B162" s="32">
        <v>142671029</v>
      </c>
      <c r="C162" s="32">
        <v>66808130</v>
      </c>
      <c r="D162" s="32">
        <v>0</v>
      </c>
      <c r="E162" s="32">
        <v>1070000</v>
      </c>
      <c r="F162" s="32">
        <v>0</v>
      </c>
      <c r="G162" s="32">
        <v>0</v>
      </c>
      <c r="H162" s="32">
        <v>0</v>
      </c>
      <c r="I162" s="32">
        <v>523500</v>
      </c>
      <c r="J162" s="32">
        <v>0</v>
      </c>
      <c r="K162" s="32">
        <v>16490640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60480924</v>
      </c>
      <c r="V162" s="32">
        <v>0</v>
      </c>
      <c r="W162" s="32">
        <v>132000</v>
      </c>
      <c r="X162" s="32">
        <v>0</v>
      </c>
      <c r="Y162" s="32">
        <v>325915</v>
      </c>
      <c r="Z162" s="32">
        <v>0</v>
      </c>
      <c r="AA162" s="32">
        <v>0</v>
      </c>
      <c r="AB162" s="32">
        <v>0</v>
      </c>
      <c r="AC162" s="32">
        <v>0</v>
      </c>
      <c r="AD162" s="32">
        <v>9845000</v>
      </c>
      <c r="AE162" s="32">
        <v>0</v>
      </c>
      <c r="AF162" s="32">
        <v>0</v>
      </c>
      <c r="AG162" s="32">
        <v>750000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25000000</v>
      </c>
      <c r="AP162" s="32">
        <v>0</v>
      </c>
      <c r="AQ162" s="32">
        <v>0</v>
      </c>
      <c r="AR162" s="32">
        <v>0</v>
      </c>
      <c r="AS162" s="32">
        <v>0</v>
      </c>
      <c r="AT162" s="32">
        <v>3500000</v>
      </c>
    </row>
    <row r="163" spans="1:46" ht="12.75" hidden="1">
      <c r="A163" s="65" t="s">
        <v>246</v>
      </c>
      <c r="B163" s="32">
        <v>45218701</v>
      </c>
      <c r="C163" s="32">
        <v>54582550</v>
      </c>
      <c r="D163" s="32">
        <v>3500000</v>
      </c>
      <c r="E163" s="32">
        <v>2564640</v>
      </c>
      <c r="F163" s="32">
        <v>1421498</v>
      </c>
      <c r="G163" s="32">
        <v>7843740</v>
      </c>
      <c r="H163" s="32">
        <v>4879844</v>
      </c>
      <c r="I163" s="32">
        <v>4529524</v>
      </c>
      <c r="J163" s="32">
        <v>0</v>
      </c>
      <c r="K163" s="32">
        <v>7833024</v>
      </c>
      <c r="L163" s="32">
        <v>2496990</v>
      </c>
      <c r="M163" s="32">
        <v>6198600</v>
      </c>
      <c r="N163" s="32">
        <v>17874255</v>
      </c>
      <c r="O163" s="32">
        <v>20088686</v>
      </c>
      <c r="P163" s="32">
        <v>3252243</v>
      </c>
      <c r="Q163" s="32">
        <v>11214178</v>
      </c>
      <c r="R163" s="32">
        <v>6431314</v>
      </c>
      <c r="S163" s="32">
        <v>12785909</v>
      </c>
      <c r="T163" s="32">
        <v>1967630</v>
      </c>
      <c r="U163" s="32">
        <v>11503613</v>
      </c>
      <c r="V163" s="32">
        <v>5895270</v>
      </c>
      <c r="W163" s="32">
        <v>2421751</v>
      </c>
      <c r="X163" s="32">
        <v>1902937</v>
      </c>
      <c r="Y163" s="32">
        <v>17918000</v>
      </c>
      <c r="Z163" s="32">
        <v>0</v>
      </c>
      <c r="AA163" s="32">
        <v>9256628</v>
      </c>
      <c r="AB163" s="32">
        <v>9438047</v>
      </c>
      <c r="AC163" s="32">
        <v>0</v>
      </c>
      <c r="AD163" s="32">
        <v>6668431</v>
      </c>
      <c r="AE163" s="32">
        <v>8711344</v>
      </c>
      <c r="AF163" s="32">
        <v>9056245</v>
      </c>
      <c r="AG163" s="32">
        <v>2794562</v>
      </c>
      <c r="AH163" s="32">
        <v>2653500</v>
      </c>
      <c r="AI163" s="32">
        <v>4957215</v>
      </c>
      <c r="AJ163" s="32">
        <v>13969383</v>
      </c>
      <c r="AK163" s="32">
        <v>6818494</v>
      </c>
      <c r="AL163" s="32">
        <v>15144012</v>
      </c>
      <c r="AM163" s="32">
        <v>12420760</v>
      </c>
      <c r="AN163" s="32">
        <v>17828504</v>
      </c>
      <c r="AO163" s="32">
        <v>11043825</v>
      </c>
      <c r="AP163" s="32">
        <v>15344136</v>
      </c>
      <c r="AQ163" s="32">
        <v>15128000</v>
      </c>
      <c r="AR163" s="32">
        <v>15072704</v>
      </c>
      <c r="AS163" s="32">
        <v>8644347</v>
      </c>
      <c r="AT163" s="32">
        <v>6036282</v>
      </c>
    </row>
    <row r="164" spans="1:46" ht="12.75" hidden="1">
      <c r="A164" s="65" t="s">
        <v>247</v>
      </c>
      <c r="B164" s="32">
        <v>376527918</v>
      </c>
      <c r="C164" s="32">
        <v>736326810</v>
      </c>
      <c r="D164" s="32">
        <v>12842108</v>
      </c>
      <c r="E164" s="32">
        <v>2845000</v>
      </c>
      <c r="F164" s="32">
        <v>1153651</v>
      </c>
      <c r="G164" s="32">
        <v>5488110</v>
      </c>
      <c r="H164" s="32">
        <v>2223366</v>
      </c>
      <c r="I164" s="32">
        <v>7500000</v>
      </c>
      <c r="J164" s="32">
        <v>0</v>
      </c>
      <c r="K164" s="32">
        <v>0</v>
      </c>
      <c r="L164" s="32">
        <v>3739680</v>
      </c>
      <c r="M164" s="32">
        <v>1134000</v>
      </c>
      <c r="N164" s="32">
        <v>0</v>
      </c>
      <c r="O164" s="32">
        <v>3536649</v>
      </c>
      <c r="P164" s="32">
        <v>0</v>
      </c>
      <c r="Q164" s="32">
        <v>11682223</v>
      </c>
      <c r="R164" s="32">
        <v>0</v>
      </c>
      <c r="S164" s="32">
        <v>0</v>
      </c>
      <c r="T164" s="32">
        <v>89340</v>
      </c>
      <c r="U164" s="32">
        <v>90586149</v>
      </c>
      <c r="V164" s="32">
        <v>3169267</v>
      </c>
      <c r="W164" s="32">
        <v>5339456</v>
      </c>
      <c r="X164" s="32">
        <v>714026</v>
      </c>
      <c r="Y164" s="32">
        <v>0</v>
      </c>
      <c r="Z164" s="32">
        <v>0</v>
      </c>
      <c r="AA164" s="32">
        <v>3641632</v>
      </c>
      <c r="AB164" s="32">
        <v>20500000</v>
      </c>
      <c r="AC164" s="32">
        <v>0</v>
      </c>
      <c r="AD164" s="32">
        <v>3084800</v>
      </c>
      <c r="AE164" s="32">
        <v>3170800</v>
      </c>
      <c r="AF164" s="32">
        <v>13810422</v>
      </c>
      <c r="AG164" s="32">
        <v>0</v>
      </c>
      <c r="AH164" s="32">
        <v>7665237</v>
      </c>
      <c r="AI164" s="32">
        <v>41830784</v>
      </c>
      <c r="AJ164" s="32">
        <v>0</v>
      </c>
      <c r="AK164" s="32">
        <v>9278376</v>
      </c>
      <c r="AL164" s="32">
        <v>0</v>
      </c>
      <c r="AM164" s="32">
        <v>0</v>
      </c>
      <c r="AN164" s="32">
        <v>24076419</v>
      </c>
      <c r="AO164" s="32">
        <v>160000000</v>
      </c>
      <c r="AP164" s="32">
        <v>9583587</v>
      </c>
      <c r="AQ164" s="32">
        <v>28674000</v>
      </c>
      <c r="AR164" s="32">
        <v>0</v>
      </c>
      <c r="AS164" s="32">
        <v>500000</v>
      </c>
      <c r="AT164" s="32">
        <v>10000000</v>
      </c>
    </row>
    <row r="165" spans="1:46" ht="12.75" hidden="1">
      <c r="A165" s="65" t="s">
        <v>248</v>
      </c>
      <c r="B165" s="32">
        <v>9182214</v>
      </c>
      <c r="C165" s="32">
        <v>376041200</v>
      </c>
      <c r="D165" s="32">
        <v>2081183</v>
      </c>
      <c r="E165" s="32">
        <v>677000</v>
      </c>
      <c r="F165" s="32">
        <v>2108000</v>
      </c>
      <c r="G165" s="32">
        <v>0</v>
      </c>
      <c r="H165" s="32">
        <v>13222272</v>
      </c>
      <c r="I165" s="32">
        <v>1993555</v>
      </c>
      <c r="J165" s="32">
        <v>0</v>
      </c>
      <c r="K165" s="32">
        <v>27706945</v>
      </c>
      <c r="L165" s="32">
        <v>2997718</v>
      </c>
      <c r="M165" s="32">
        <v>4205000</v>
      </c>
      <c r="N165" s="32">
        <v>0</v>
      </c>
      <c r="O165" s="32">
        <v>10386073</v>
      </c>
      <c r="P165" s="32">
        <v>0</v>
      </c>
      <c r="Q165" s="32">
        <v>0</v>
      </c>
      <c r="R165" s="32">
        <v>0</v>
      </c>
      <c r="S165" s="32">
        <v>210000</v>
      </c>
      <c r="T165" s="32">
        <v>0</v>
      </c>
      <c r="U165" s="32">
        <v>61379706</v>
      </c>
      <c r="V165" s="32">
        <v>4686603</v>
      </c>
      <c r="W165" s="32">
        <v>0</v>
      </c>
      <c r="X165" s="32">
        <v>1451500</v>
      </c>
      <c r="Y165" s="32">
        <v>40063966</v>
      </c>
      <c r="Z165" s="32">
        <v>0</v>
      </c>
      <c r="AA165" s="32">
        <v>0</v>
      </c>
      <c r="AB165" s="32">
        <v>0</v>
      </c>
      <c r="AC165" s="32">
        <v>0</v>
      </c>
      <c r="AD165" s="32">
        <v>2796000</v>
      </c>
      <c r="AE165" s="32">
        <v>7034779</v>
      </c>
      <c r="AF165" s="32">
        <v>0</v>
      </c>
      <c r="AG165" s="32">
        <v>0</v>
      </c>
      <c r="AH165" s="32">
        <v>0</v>
      </c>
      <c r="AI165" s="32">
        <v>15094800</v>
      </c>
      <c r="AJ165" s="32">
        <v>1635400</v>
      </c>
      <c r="AK165" s="32">
        <v>0</v>
      </c>
      <c r="AL165" s="32">
        <v>0</v>
      </c>
      <c r="AM165" s="32">
        <v>33383369</v>
      </c>
      <c r="AN165" s="32">
        <v>10071489</v>
      </c>
      <c r="AO165" s="32">
        <v>8400000</v>
      </c>
      <c r="AP165" s="32">
        <v>10329782</v>
      </c>
      <c r="AQ165" s="32">
        <v>3115644</v>
      </c>
      <c r="AR165" s="32">
        <v>663060</v>
      </c>
      <c r="AS165" s="32">
        <v>2672000</v>
      </c>
      <c r="AT165" s="32">
        <v>0</v>
      </c>
    </row>
    <row r="166" ht="12.75">
      <c r="A166" s="66" t="s">
        <v>249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2012-11-09T08:29:29Z</dcterms:created>
  <dcterms:modified xsi:type="dcterms:W3CDTF">2012-11-09T08:29:53Z</dcterms:modified>
  <cp:category/>
  <cp:version/>
  <cp:contentType/>
  <cp:contentStatus/>
</cp:coreProperties>
</file>