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860" activeTab="0"/>
  </bookViews>
  <sheets>
    <sheet name="KZ" sheetId="1" r:id="rId1"/>
  </sheets>
  <externalReferences>
    <externalReference r:id="rId4"/>
  </externalReferences>
  <definedNames>
    <definedName name="_xlnm.Print_Titles" localSheetId="0">'KZ'!$A:$A,'KZ'!$1:$1</definedName>
  </definedNames>
  <calcPr fullCalcOnLoad="1"/>
</workbook>
</file>

<file path=xl/sharedStrings.xml><?xml version="1.0" encoding="utf-8"?>
<sst xmlns="http://schemas.openxmlformats.org/spreadsheetml/2006/main" count="347" uniqueCount="271">
  <si>
    <t xml:space="preserve">Summarised Outcome: Municipal Budget and Benchmarking Engagement - 2012/13 Budget vs Original Budget 2011/12 </t>
  </si>
  <si>
    <t>KwaZulu-Natal</t>
  </si>
  <si>
    <t>ETH</t>
  </si>
  <si>
    <t>KZN211</t>
  </si>
  <si>
    <t>KZN212</t>
  </si>
  <si>
    <t>KZN213</t>
  </si>
  <si>
    <t>KZN214</t>
  </si>
  <si>
    <t>KZN215</t>
  </si>
  <si>
    <t>KZN216</t>
  </si>
  <si>
    <t>DC21</t>
  </si>
  <si>
    <t>KZN221</t>
  </si>
  <si>
    <t>KZN222</t>
  </si>
  <si>
    <t>KZN223</t>
  </si>
  <si>
    <t>KZN224</t>
  </si>
  <si>
    <t>KZN225</t>
  </si>
  <si>
    <t>KZN226</t>
  </si>
  <si>
    <t>KZN227</t>
  </si>
  <si>
    <t>DC22</t>
  </si>
  <si>
    <t>KZN232</t>
  </si>
  <si>
    <t>KZN233</t>
  </si>
  <si>
    <t>KZN234</t>
  </si>
  <si>
    <t>KZN235</t>
  </si>
  <si>
    <t>KZN236</t>
  </si>
  <si>
    <t>DC23</t>
  </si>
  <si>
    <t>KZN241</t>
  </si>
  <si>
    <t>KZN242</t>
  </si>
  <si>
    <t>KZN244</t>
  </si>
  <si>
    <t>KZN245</t>
  </si>
  <si>
    <t>DC24</t>
  </si>
  <si>
    <t>KZN252</t>
  </si>
  <si>
    <t>KZN253</t>
  </si>
  <si>
    <t>KZN254</t>
  </si>
  <si>
    <t>DC25</t>
  </si>
  <si>
    <t>KZN261</t>
  </si>
  <si>
    <t>KZN262</t>
  </si>
  <si>
    <t>KZN263</t>
  </si>
  <si>
    <t>KZN265</t>
  </si>
  <si>
    <t>KZN266</t>
  </si>
  <si>
    <t>DC26</t>
  </si>
  <si>
    <t>KZN271</t>
  </si>
  <si>
    <t>KZN272</t>
  </si>
  <si>
    <t>KZN273</t>
  </si>
  <si>
    <t>KZN274</t>
  </si>
  <si>
    <t>KZN275</t>
  </si>
  <si>
    <t>DC27</t>
  </si>
  <si>
    <t>KZN281</t>
  </si>
  <si>
    <t>KZN282</t>
  </si>
  <si>
    <t>KZN283</t>
  </si>
  <si>
    <t>KZN284</t>
  </si>
  <si>
    <t>KZN285</t>
  </si>
  <si>
    <t>KZN286</t>
  </si>
  <si>
    <t>DC28</t>
  </si>
  <si>
    <t>KZN291</t>
  </si>
  <si>
    <t>KZN292</t>
  </si>
  <si>
    <t>KZN293</t>
  </si>
  <si>
    <t>KZN294</t>
  </si>
  <si>
    <t>DC29</t>
  </si>
  <si>
    <t>KZN431</t>
  </si>
  <si>
    <t>KZN432</t>
  </si>
  <si>
    <t>KZN433</t>
  </si>
  <si>
    <t>KZN434</t>
  </si>
  <si>
    <t>KZN435</t>
  </si>
  <si>
    <t>DC43</t>
  </si>
  <si>
    <t>eThekwini</t>
  </si>
  <si>
    <t>Vulamehlo</t>
  </si>
  <si>
    <t>Umdoni</t>
  </si>
  <si>
    <t>Umzumbe</t>
  </si>
  <si>
    <t>uMuziwabantu</t>
  </si>
  <si>
    <t>Ezinqoleni</t>
  </si>
  <si>
    <t>Hibiscus</t>
  </si>
  <si>
    <t>Ugu</t>
  </si>
  <si>
    <t>uMshwathi</t>
  </si>
  <si>
    <t>uMngeni</t>
  </si>
  <si>
    <t>Mpofana</t>
  </si>
  <si>
    <t>Impendle</t>
  </si>
  <si>
    <t>Msunduzi</t>
  </si>
  <si>
    <t>Mkhambathini</t>
  </si>
  <si>
    <t>Richmond</t>
  </si>
  <si>
    <t>uMgungundlovu</t>
  </si>
  <si>
    <t>Emnambithi/Ladysmith</t>
  </si>
  <si>
    <t>Indaka</t>
  </si>
  <si>
    <t>Umtshezi</t>
  </si>
  <si>
    <t>Okhahlamba</t>
  </si>
  <si>
    <t>Imbabazane</t>
  </si>
  <si>
    <t>Uthukela</t>
  </si>
  <si>
    <t>Endumeni</t>
  </si>
  <si>
    <t>Nquthu</t>
  </si>
  <si>
    <t>Msinga</t>
  </si>
  <si>
    <t>Umvoti</t>
  </si>
  <si>
    <t>Umzinyathi</t>
  </si>
  <si>
    <t>Newcastle</t>
  </si>
  <si>
    <t>eMadlangeni</t>
  </si>
  <si>
    <t>Dannhauser</t>
  </si>
  <si>
    <t>Amajuba</t>
  </si>
  <si>
    <t>eDumbe</t>
  </si>
  <si>
    <t>uPhongolo</t>
  </si>
  <si>
    <t>Abaqulusi</t>
  </si>
  <si>
    <t>Nongoma</t>
  </si>
  <si>
    <t>Ulundi</t>
  </si>
  <si>
    <t>Zululand</t>
  </si>
  <si>
    <t>Umhlabuyalingana</t>
  </si>
  <si>
    <t>Jozini</t>
  </si>
  <si>
    <t>The Big</t>
  </si>
  <si>
    <t>Hlabisa</t>
  </si>
  <si>
    <t>Mtubatuba</t>
  </si>
  <si>
    <t>Umkhanyakude</t>
  </si>
  <si>
    <t>Mfolozi</t>
  </si>
  <si>
    <t>uMhlathuze</t>
  </si>
  <si>
    <t>Ntambanana</t>
  </si>
  <si>
    <t>uMlalazi</t>
  </si>
  <si>
    <t>Mthonjaneni</t>
  </si>
  <si>
    <t>Nkandla</t>
  </si>
  <si>
    <t>uThungulu</t>
  </si>
  <si>
    <t>Mandeni</t>
  </si>
  <si>
    <t>KwaDukuza</t>
  </si>
  <si>
    <t>Ndwedwe</t>
  </si>
  <si>
    <t>Maphumulo</t>
  </si>
  <si>
    <t>iLembe</t>
  </si>
  <si>
    <t>Ingwe</t>
  </si>
  <si>
    <t>Kwa</t>
  </si>
  <si>
    <t>Greater</t>
  </si>
  <si>
    <t>Ubuhlebezwe</t>
  </si>
  <si>
    <t>Umzimkhulu</t>
  </si>
  <si>
    <t>Sisonke</t>
  </si>
  <si>
    <t>(H)</t>
  </si>
  <si>
    <t>(L)</t>
  </si>
  <si>
    <t>(M)</t>
  </si>
  <si>
    <t>Coast (H)</t>
  </si>
  <si>
    <t>5 False Bay (L)</t>
  </si>
  <si>
    <t>Sani (L)</t>
  </si>
  <si>
    <t>Kokstad (L)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</si>
  <si>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</si>
  <si>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</si>
  <si>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</si>
  <si>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</si>
  <si>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</si>
  <si>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</si>
  <si>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</si>
  <si>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</si>
  <si>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</si>
  <si>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</si>
  <si>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</si>
  <si>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</si>
  <si>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</si>
  <si>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</si>
  <si>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</si>
  <si>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</si>
  <si>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</si>
  <si>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</si>
  <si>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</si>
  <si>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</si>
  <si>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</si>
  <si>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</si>
  <si>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</si>
  <si>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</si>
  <si>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</si>
  <si>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</si>
  <si>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</si>
  <si>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</si>
  <si>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</si>
  <si>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</si>
  <si>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</si>
  <si>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</si>
  <si>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</si>
  <si>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</si>
  <si>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</si>
  <si>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</si>
  <si>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</si>
  <si>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</si>
  <si>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</si>
  <si>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</si>
  <si>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</si>
  <si>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</si>
  <si>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</si>
  <si>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</si>
  <si>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</si>
  <si>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</si>
  <si>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</si>
  <si>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</si>
  <si>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</si>
  <si>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</si>
  <si>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</si>
  <si>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</si>
  <si>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</si>
  <si>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</si>
  <si>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</si>
  <si>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</si>
  <si>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</si>
  <si>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</si>
  <si>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</si>
  <si>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</si>
  <si>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</si>
  <si>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</si>
  <si>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</si>
  <si>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</si>
  <si>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</si>
  <si>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</si>
  <si>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</si>
  <si>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</si>
  <si>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</si>
  <si>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</si>
  <si>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</si>
  <si>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</si>
  <si>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</si>
  <si>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</si>
  <si>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</si>
  <si>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</si>
  <si>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</si>
  <si>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</si>
  <si>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</si>
  <si>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</si>
  <si>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</si>
  <si>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</si>
  <si>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</si>
  <si>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</si>
  <si>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</si>
  <si>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</si>
  <si>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</si>
  <si>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</si>
  <si>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</si>
  <si>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</si>
  <si>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</si>
  <si>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</si>
  <si>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</si>
  <si>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</si>
  <si>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</si>
  <si>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</si>
  <si>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</si>
  <si>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</si>
  <si>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</si>
  <si>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</si>
  <si>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</si>
  <si>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</si>
  <si>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</si>
  <si>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</si>
  <si>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</si>
  <si>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</si>
  <si>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</si>
  <si>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</si>
  <si>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</si>
  <si>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</si>
  <si>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</si>
  <si>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</si>
  <si>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</si>
  <si>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</si>
  <si>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</si>
  <si>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2011/12</t>
  </si>
  <si>
    <t>Property Rates Revenue</t>
  </si>
  <si>
    <t>Property Rates Revenue 2011/12</t>
  </si>
  <si>
    <t>Electricity Revenue</t>
  </si>
  <si>
    <t>Electricity Revenue 2011/12</t>
  </si>
  <si>
    <t>Water Revenue</t>
  </si>
  <si>
    <t>Water Revenue 2011/12</t>
  </si>
  <si>
    <t>Property Rates &amp; Service Charges</t>
  </si>
  <si>
    <t>Property Rates &amp; Service Charges 2011/12</t>
  </si>
  <si>
    <t>Operating Grant Revenue</t>
  </si>
  <si>
    <t>Operating Grant Revenue 2011/12</t>
  </si>
  <si>
    <t>Capital Grant Revenue</t>
  </si>
  <si>
    <t>Capital Grant Revenue 2011/12</t>
  </si>
  <si>
    <t>Total Operating Expenditure 2011/12</t>
  </si>
  <si>
    <t>Employee Costs</t>
  </si>
  <si>
    <t>Employee Costs 2011/12</t>
  </si>
  <si>
    <t>Overtime Costs</t>
  </si>
  <si>
    <t>Electricity Bulk Purchases</t>
  </si>
  <si>
    <t>Electricity Bulk Purchases 2011/12</t>
  </si>
  <si>
    <t>Water Bulk Purchases</t>
  </si>
  <si>
    <t>Water Bulk Purchases 2011/12</t>
  </si>
  <si>
    <t>Remuneration</t>
  </si>
  <si>
    <t>Depreciation</t>
  </si>
  <si>
    <t>Contracted Services</t>
  </si>
  <si>
    <t>Source: National Treasury Local Government Database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</si>
</sst>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 NARROW"/>
      <family val="0"/>
    </font>
    <font>
      <b/>
      <sz val="11"/>
      <color indexed="8"/>
      <name val="ARIAL NARROW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0"/>
    </font>
    <font>
      <b/>
      <sz val="10"/>
      <color rgb="FF000000"/>
      <name val="ARIAL NARROW"/>
      <family val="0"/>
    </font>
    <font>
      <b/>
      <sz val="11"/>
      <color rgb="FF000000"/>
      <name val="ARIAL NARROW"/>
      <family val="0"/>
    </font>
    <font>
      <b/>
      <sz val="10"/>
      <color rgb="FF000000"/>
      <name val="Arial Narrow"/>
      <family val="2"/>
    </font>
    <font>
      <sz val="10"/>
      <color rgb="FF000000"/>
      <name val="ARIAL NARROW"/>
      <family val="0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46" fillId="0" borderId="14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 horizontal="right" wrapText="1"/>
    </xf>
    <xf numFmtId="0" fontId="47" fillId="0" borderId="15" xfId="0" applyFont="1" applyBorder="1" applyAlignment="1">
      <alignment horizontal="right" wrapText="1"/>
    </xf>
    <xf numFmtId="0" fontId="46" fillId="0" borderId="16" xfId="0" applyFont="1" applyBorder="1" applyAlignment="1">
      <alignment wrapText="1"/>
    </xf>
    <xf numFmtId="164" fontId="48" fillId="0" borderId="17" xfId="0" applyNumberFormat="1" applyFont="1" applyBorder="1" applyAlignment="1">
      <alignment horizontal="right" wrapText="1"/>
    </xf>
    <xf numFmtId="164" fontId="48" fillId="0" borderId="18" xfId="0" applyNumberFormat="1" applyFont="1" applyBorder="1" applyAlignment="1">
      <alignment horizontal="right" wrapText="1"/>
    </xf>
    <xf numFmtId="0" fontId="46" fillId="0" borderId="13" xfId="0" applyFont="1" applyBorder="1" applyAlignment="1">
      <alignment wrapText="1"/>
    </xf>
    <xf numFmtId="164" fontId="48" fillId="0" borderId="14" xfId="0" applyNumberFormat="1" applyFont="1" applyBorder="1" applyAlignment="1">
      <alignment horizontal="right" wrapText="1"/>
    </xf>
    <xf numFmtId="164" fontId="48" fillId="0" borderId="15" xfId="0" applyNumberFormat="1" applyFont="1" applyBorder="1" applyAlignment="1">
      <alignment horizontal="right" wrapText="1"/>
    </xf>
    <xf numFmtId="165" fontId="23" fillId="0" borderId="14" xfId="0" applyNumberFormat="1" applyFont="1" applyBorder="1" applyAlignment="1">
      <alignment horizontal="right" wrapText="1"/>
    </xf>
    <xf numFmtId="165" fontId="23" fillId="0" borderId="15" xfId="0" applyNumberFormat="1" applyFont="1" applyBorder="1" applyAlignment="1">
      <alignment horizontal="right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9" fillId="0" borderId="16" xfId="0" applyFont="1" applyBorder="1" applyAlignment="1">
      <alignment wrapText="1"/>
    </xf>
    <xf numFmtId="166" fontId="25" fillId="0" borderId="17" xfId="0" applyNumberFormat="1" applyFont="1" applyBorder="1" applyAlignment="1">
      <alignment horizontal="right" wrapText="1"/>
    </xf>
    <xf numFmtId="166" fontId="25" fillId="0" borderId="18" xfId="0" applyNumberFormat="1" applyFont="1" applyBorder="1" applyAlignment="1">
      <alignment horizontal="right" wrapText="1"/>
    </xf>
    <xf numFmtId="0" fontId="49" fillId="0" borderId="13" xfId="0" applyFont="1" applyBorder="1" applyAlignment="1">
      <alignment wrapText="1"/>
    </xf>
    <xf numFmtId="166" fontId="25" fillId="0" borderId="14" xfId="0" applyNumberFormat="1" applyFont="1" applyBorder="1" applyAlignment="1">
      <alignment horizontal="right" wrapText="1"/>
    </xf>
    <xf numFmtId="166" fontId="25" fillId="0" borderId="15" xfId="0" applyNumberFormat="1" applyFont="1" applyBorder="1" applyAlignment="1">
      <alignment horizontal="right" wrapText="1"/>
    </xf>
    <xf numFmtId="164" fontId="50" fillId="0" borderId="17" xfId="0" applyNumberFormat="1" applyFont="1" applyBorder="1" applyAlignment="1">
      <alignment horizontal="right" wrapText="1"/>
    </xf>
    <xf numFmtId="164" fontId="50" fillId="0" borderId="18" xfId="0" applyNumberFormat="1" applyFont="1" applyBorder="1" applyAlignment="1">
      <alignment horizontal="right" wrapText="1"/>
    </xf>
    <xf numFmtId="164" fontId="50" fillId="0" borderId="14" xfId="0" applyNumberFormat="1" applyFont="1" applyBorder="1" applyAlignment="1">
      <alignment horizontal="right" wrapText="1"/>
    </xf>
    <xf numFmtId="164" fontId="50" fillId="0" borderId="15" xfId="0" applyNumberFormat="1" applyFont="1" applyBorder="1" applyAlignment="1">
      <alignment horizontal="right" wrapText="1"/>
    </xf>
    <xf numFmtId="166" fontId="23" fillId="0" borderId="17" xfId="0" applyNumberFormat="1" applyFont="1" applyBorder="1" applyAlignment="1">
      <alignment horizontal="right" wrapText="1"/>
    </xf>
    <xf numFmtId="166" fontId="23" fillId="0" borderId="18" xfId="0" applyNumberFormat="1" applyFont="1" applyBorder="1" applyAlignment="1">
      <alignment horizontal="right" wrapText="1"/>
    </xf>
    <xf numFmtId="166" fontId="23" fillId="0" borderId="14" xfId="0" applyNumberFormat="1" applyFont="1" applyBorder="1" applyAlignment="1">
      <alignment horizontal="right" wrapText="1"/>
    </xf>
    <xf numFmtId="166" fontId="23" fillId="0" borderId="15" xfId="0" applyNumberFormat="1" applyFont="1" applyBorder="1" applyAlignment="1">
      <alignment horizontal="right" wrapText="1"/>
    </xf>
    <xf numFmtId="166" fontId="50" fillId="0" borderId="17" xfId="0" applyNumberFormat="1" applyFont="1" applyBorder="1" applyAlignment="1">
      <alignment horizontal="right" wrapText="1"/>
    </xf>
    <xf numFmtId="166" fontId="50" fillId="0" borderId="18" xfId="0" applyNumberFormat="1" applyFont="1" applyBorder="1" applyAlignment="1">
      <alignment horizontal="right" wrapText="1"/>
    </xf>
    <xf numFmtId="166" fontId="50" fillId="0" borderId="14" xfId="0" applyNumberFormat="1" applyFont="1" applyBorder="1" applyAlignment="1">
      <alignment horizontal="right" wrapText="1"/>
    </xf>
    <xf numFmtId="166" fontId="50" fillId="0" borderId="15" xfId="0" applyNumberFormat="1" applyFont="1" applyBorder="1" applyAlignment="1">
      <alignment horizontal="right" wrapText="1"/>
    </xf>
    <xf numFmtId="167" fontId="50" fillId="0" borderId="17" xfId="0" applyNumberFormat="1" applyFont="1" applyBorder="1" applyAlignment="1">
      <alignment horizontal="right" wrapText="1"/>
    </xf>
    <xf numFmtId="167" fontId="50" fillId="0" borderId="18" xfId="0" applyNumberFormat="1" applyFont="1" applyBorder="1" applyAlignment="1">
      <alignment horizontal="right" wrapText="1"/>
    </xf>
    <xf numFmtId="167" fontId="50" fillId="0" borderId="14" xfId="0" applyNumberFormat="1" applyFont="1" applyBorder="1" applyAlignment="1">
      <alignment horizontal="right" wrapText="1"/>
    </xf>
    <xf numFmtId="167" fontId="50" fillId="0" borderId="15" xfId="0" applyNumberFormat="1" applyFont="1" applyBorder="1" applyAlignment="1">
      <alignment horizontal="right" wrapText="1"/>
    </xf>
    <xf numFmtId="168" fontId="50" fillId="0" borderId="14" xfId="0" applyNumberFormat="1" applyFont="1" applyBorder="1" applyAlignment="1">
      <alignment horizontal="right" wrapText="1"/>
    </xf>
    <xf numFmtId="168" fontId="50" fillId="0" borderId="15" xfId="0" applyNumberFormat="1" applyFont="1" applyBorder="1" applyAlignment="1">
      <alignment horizontal="right" wrapText="1"/>
    </xf>
    <xf numFmtId="168" fontId="50" fillId="0" borderId="17" xfId="0" applyNumberFormat="1" applyFont="1" applyBorder="1" applyAlignment="1">
      <alignment horizontal="right" wrapText="1"/>
    </xf>
    <xf numFmtId="168" fontId="50" fillId="0" borderId="18" xfId="0" applyNumberFormat="1" applyFont="1" applyBorder="1" applyAlignment="1">
      <alignment horizontal="right" wrapText="1"/>
    </xf>
    <xf numFmtId="169" fontId="48" fillId="0" borderId="14" xfId="0" applyNumberFormat="1" applyFont="1" applyBorder="1" applyAlignment="1">
      <alignment horizontal="right" wrapText="1"/>
    </xf>
    <xf numFmtId="169" fontId="48" fillId="0" borderId="15" xfId="0" applyNumberFormat="1" applyFont="1" applyBorder="1" applyAlignment="1">
      <alignment horizontal="right" wrapText="1"/>
    </xf>
    <xf numFmtId="167" fontId="23" fillId="0" borderId="14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7" fontId="25" fillId="0" borderId="17" xfId="0" applyNumberFormat="1" applyFont="1" applyBorder="1" applyAlignment="1">
      <alignment horizontal="right" wrapText="1"/>
    </xf>
    <xf numFmtId="167" fontId="25" fillId="0" borderId="18" xfId="0" applyNumberFormat="1" applyFont="1" applyBorder="1" applyAlignment="1">
      <alignment horizontal="right" wrapText="1"/>
    </xf>
    <xf numFmtId="167" fontId="25" fillId="0" borderId="14" xfId="0" applyNumberFormat="1" applyFont="1" applyBorder="1" applyAlignment="1">
      <alignment horizontal="right" wrapText="1"/>
    </xf>
    <xf numFmtId="167" fontId="25" fillId="0" borderId="15" xfId="0" applyNumberFormat="1" applyFont="1" applyBorder="1" applyAlignment="1">
      <alignment horizontal="right" wrapText="1"/>
    </xf>
    <xf numFmtId="168" fontId="23" fillId="0" borderId="14" xfId="0" applyNumberFormat="1" applyFont="1" applyBorder="1" applyAlignment="1">
      <alignment horizontal="right" wrapText="1"/>
    </xf>
    <xf numFmtId="168" fontId="23" fillId="0" borderId="15" xfId="0" applyNumberFormat="1" applyFont="1" applyBorder="1" applyAlignment="1">
      <alignment horizontal="right" wrapText="1"/>
    </xf>
    <xf numFmtId="169" fontId="48" fillId="0" borderId="17" xfId="0" applyNumberFormat="1" applyFont="1" applyBorder="1" applyAlignment="1">
      <alignment horizontal="right" wrapText="1"/>
    </xf>
    <xf numFmtId="169" fontId="48" fillId="0" borderId="18" xfId="0" applyNumberFormat="1" applyFont="1" applyBorder="1" applyAlignment="1">
      <alignment horizontal="right" wrapText="1"/>
    </xf>
    <xf numFmtId="0" fontId="46" fillId="0" borderId="19" xfId="0" applyFont="1" applyBorder="1" applyAlignment="1">
      <alignment wrapText="1"/>
    </xf>
    <xf numFmtId="168" fontId="48" fillId="0" borderId="20" xfId="0" applyNumberFormat="1" applyFont="1" applyBorder="1" applyAlignment="1">
      <alignment horizontal="right" wrapText="1"/>
    </xf>
    <xf numFmtId="168" fontId="48" fillId="0" borderId="21" xfId="0" applyNumberFormat="1" applyFont="1" applyBorder="1" applyAlignment="1">
      <alignment horizontal="right" wrapText="1"/>
    </xf>
    <xf numFmtId="0" fontId="49" fillId="0" borderId="0" xfId="0" applyFont="1" applyAlignment="1">
      <alignment wrapText="1"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%20Consolidated%20Benchmark%202012%20MTREF%20-%209%20No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6.57421875" style="2" bestFit="1" customWidth="1"/>
    <col min="2" max="2" width="12.140625" style="2" bestFit="1" customWidth="1"/>
    <col min="3" max="3" width="9.140625" style="2" customWidth="1"/>
    <col min="4" max="4" width="10.00390625" style="2" bestFit="1" customWidth="1"/>
    <col min="5" max="5" width="10.421875" style="2" bestFit="1" customWidth="1"/>
    <col min="6" max="6" width="11.8515625" style="2" bestFit="1" customWidth="1"/>
    <col min="7" max="7" width="9.140625" style="2" customWidth="1"/>
    <col min="8" max="8" width="10.00390625" style="2" bestFit="1" customWidth="1"/>
    <col min="9" max="9" width="11.28125" style="2" bestFit="1" customWidth="1"/>
    <col min="10" max="12" width="10.00390625" style="2" bestFit="1" customWidth="1"/>
    <col min="13" max="13" width="9.8515625" style="2" bestFit="1" customWidth="1"/>
    <col min="14" max="14" width="11.28125" style="2" bestFit="1" customWidth="1"/>
    <col min="15" max="15" width="11.57421875" style="2" bestFit="1" customWidth="1"/>
    <col min="16" max="16" width="9.140625" style="2" customWidth="1"/>
    <col min="17" max="17" width="13.7109375" style="2" bestFit="1" customWidth="1"/>
    <col min="18" max="18" width="18.421875" style="2" bestFit="1" customWidth="1"/>
    <col min="19" max="20" width="10.00390625" style="2" bestFit="1" customWidth="1"/>
    <col min="21" max="21" width="10.28125" style="2" bestFit="1" customWidth="1"/>
    <col min="22" max="22" width="10.00390625" style="2" bestFit="1" customWidth="1"/>
    <col min="23" max="23" width="12.140625" style="2" bestFit="1" customWidth="1"/>
    <col min="24" max="28" width="10.00390625" style="2" bestFit="1" customWidth="1"/>
    <col min="29" max="29" width="11.28125" style="2" bestFit="1" customWidth="1"/>
    <col min="30" max="30" width="10.57421875" style="2" bestFit="1" customWidth="1"/>
    <col min="31" max="31" width="10.140625" style="2" bestFit="1" customWidth="1"/>
    <col min="32" max="32" width="10.00390625" style="2" bestFit="1" customWidth="1"/>
    <col min="33" max="33" width="9.140625" style="2" customWidth="1"/>
    <col min="34" max="34" width="10.00390625" style="2" bestFit="1" customWidth="1"/>
    <col min="35" max="35" width="10.421875" style="2" bestFit="1" customWidth="1"/>
    <col min="36" max="38" width="10.00390625" style="2" bestFit="1" customWidth="1"/>
    <col min="39" max="39" width="15.140625" style="2" bestFit="1" customWidth="1"/>
    <col min="40" max="40" width="10.00390625" style="2" bestFit="1" customWidth="1"/>
    <col min="41" max="41" width="12.140625" style="2" bestFit="1" customWidth="1"/>
    <col min="42" max="43" width="10.00390625" style="2" bestFit="1" customWidth="1"/>
    <col min="44" max="44" width="12.57421875" style="2" bestFit="1" customWidth="1"/>
    <col min="45" max="45" width="9.8515625" style="2" bestFit="1" customWidth="1"/>
    <col min="46" max="46" width="11.28125" style="2" bestFit="1" customWidth="1"/>
    <col min="47" max="47" width="10.421875" style="2" bestFit="1" customWidth="1"/>
    <col min="48" max="48" width="10.00390625" style="2" bestFit="1" customWidth="1"/>
    <col min="49" max="49" width="10.421875" style="2" bestFit="1" customWidth="1"/>
    <col min="50" max="50" width="9.8515625" style="2" bestFit="1" customWidth="1"/>
    <col min="51" max="51" width="11.28125" style="2" bestFit="1" customWidth="1"/>
    <col min="52" max="52" width="10.00390625" style="2" bestFit="1" customWidth="1"/>
    <col min="53" max="53" width="11.28125" style="2" bestFit="1" customWidth="1"/>
    <col min="54" max="54" width="10.00390625" style="2" bestFit="1" customWidth="1"/>
    <col min="55" max="55" width="9.8515625" style="2" bestFit="1" customWidth="1"/>
    <col min="56" max="57" width="10.00390625" style="2" bestFit="1" customWidth="1"/>
    <col min="58" max="58" width="9.140625" style="2" customWidth="1"/>
    <col min="59" max="59" width="10.00390625" style="2" bestFit="1" customWidth="1"/>
    <col min="60" max="60" width="11.00390625" style="2" bestFit="1" customWidth="1"/>
    <col min="61" max="61" width="10.140625" style="2" bestFit="1" customWidth="1"/>
    <col min="62" max="62" width="11.28125" style="2" bestFit="1" customWidth="1"/>
    <col min="63" max="16384" width="9.140625" style="2" customWidth="1"/>
  </cols>
  <sheetData>
    <row r="1" spans="1:6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2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33</v>
      </c>
      <c r="AH2" s="4" t="s">
        <v>34</v>
      </c>
      <c r="AI2" s="4" t="s">
        <v>35</v>
      </c>
      <c r="AJ2" s="4" t="s">
        <v>36</v>
      </c>
      <c r="AK2" s="4" t="s">
        <v>37</v>
      </c>
      <c r="AL2" s="4" t="s">
        <v>38</v>
      </c>
      <c r="AM2" s="4" t="s">
        <v>39</v>
      </c>
      <c r="AN2" s="4" t="s">
        <v>40</v>
      </c>
      <c r="AO2" s="4" t="s">
        <v>41</v>
      </c>
      <c r="AP2" s="4" t="s">
        <v>42</v>
      </c>
      <c r="AQ2" s="4" t="s">
        <v>43</v>
      </c>
      <c r="AR2" s="4" t="s">
        <v>44</v>
      </c>
      <c r="AS2" s="4" t="s">
        <v>45</v>
      </c>
      <c r="AT2" s="4" t="s">
        <v>46</v>
      </c>
      <c r="AU2" s="4" t="s">
        <v>47</v>
      </c>
      <c r="AV2" s="4" t="s">
        <v>48</v>
      </c>
      <c r="AW2" s="4" t="s">
        <v>49</v>
      </c>
      <c r="AX2" s="4" t="s">
        <v>50</v>
      </c>
      <c r="AY2" s="4" t="s">
        <v>51</v>
      </c>
      <c r="AZ2" s="4" t="s">
        <v>52</v>
      </c>
      <c r="BA2" s="4" t="s">
        <v>53</v>
      </c>
      <c r="BB2" s="4" t="s">
        <v>54</v>
      </c>
      <c r="BC2" s="4" t="s">
        <v>55</v>
      </c>
      <c r="BD2" s="4" t="s">
        <v>56</v>
      </c>
      <c r="BE2" s="4" t="s">
        <v>57</v>
      </c>
      <c r="BF2" s="4" t="s">
        <v>58</v>
      </c>
      <c r="BG2" s="4" t="s">
        <v>59</v>
      </c>
      <c r="BH2" s="4" t="s">
        <v>60</v>
      </c>
      <c r="BI2" s="4" t="s">
        <v>61</v>
      </c>
      <c r="BJ2" s="5" t="s">
        <v>62</v>
      </c>
    </row>
    <row r="3" spans="1:62" ht="12.75">
      <c r="A3" s="6"/>
      <c r="B3" s="7" t="s">
        <v>63</v>
      </c>
      <c r="C3" s="7" t="s">
        <v>64</v>
      </c>
      <c r="D3" s="7" t="s">
        <v>65</v>
      </c>
      <c r="E3" s="7" t="s">
        <v>66</v>
      </c>
      <c r="F3" s="7" t="s">
        <v>67</v>
      </c>
      <c r="G3" s="7" t="s">
        <v>68</v>
      </c>
      <c r="H3" s="7" t="s">
        <v>69</v>
      </c>
      <c r="I3" s="7" t="s">
        <v>70</v>
      </c>
      <c r="J3" s="7" t="s">
        <v>71</v>
      </c>
      <c r="K3" s="7" t="s">
        <v>72</v>
      </c>
      <c r="L3" s="7" t="s">
        <v>73</v>
      </c>
      <c r="M3" s="7" t="s">
        <v>74</v>
      </c>
      <c r="N3" s="7" t="s">
        <v>75</v>
      </c>
      <c r="O3" s="7" t="s">
        <v>76</v>
      </c>
      <c r="P3" s="7" t="s">
        <v>77</v>
      </c>
      <c r="Q3" s="7" t="s">
        <v>78</v>
      </c>
      <c r="R3" s="7" t="s">
        <v>79</v>
      </c>
      <c r="S3" s="7" t="s">
        <v>80</v>
      </c>
      <c r="T3" s="7" t="s">
        <v>81</v>
      </c>
      <c r="U3" s="7" t="s">
        <v>82</v>
      </c>
      <c r="V3" s="7" t="s">
        <v>83</v>
      </c>
      <c r="W3" s="7" t="s">
        <v>84</v>
      </c>
      <c r="X3" s="7" t="s">
        <v>85</v>
      </c>
      <c r="Y3" s="7" t="s">
        <v>86</v>
      </c>
      <c r="Z3" s="7" t="s">
        <v>87</v>
      </c>
      <c r="AA3" s="7" t="s">
        <v>88</v>
      </c>
      <c r="AB3" s="7" t="s">
        <v>89</v>
      </c>
      <c r="AC3" s="7" t="s">
        <v>90</v>
      </c>
      <c r="AD3" s="7" t="s">
        <v>91</v>
      </c>
      <c r="AE3" s="7" t="s">
        <v>92</v>
      </c>
      <c r="AF3" s="7" t="s">
        <v>93</v>
      </c>
      <c r="AG3" s="7" t="s">
        <v>94</v>
      </c>
      <c r="AH3" s="7" t="s">
        <v>95</v>
      </c>
      <c r="AI3" s="7" t="s">
        <v>96</v>
      </c>
      <c r="AJ3" s="7" t="s">
        <v>97</v>
      </c>
      <c r="AK3" s="7" t="s">
        <v>98</v>
      </c>
      <c r="AL3" s="7" t="s">
        <v>99</v>
      </c>
      <c r="AM3" s="7" t="s">
        <v>100</v>
      </c>
      <c r="AN3" s="7" t="s">
        <v>101</v>
      </c>
      <c r="AO3" s="7" t="s">
        <v>102</v>
      </c>
      <c r="AP3" s="7" t="s">
        <v>103</v>
      </c>
      <c r="AQ3" s="7" t="s">
        <v>104</v>
      </c>
      <c r="AR3" s="7" t="s">
        <v>105</v>
      </c>
      <c r="AS3" s="7" t="s">
        <v>106</v>
      </c>
      <c r="AT3" s="7" t="s">
        <v>107</v>
      </c>
      <c r="AU3" s="7" t="s">
        <v>108</v>
      </c>
      <c r="AV3" s="7" t="s">
        <v>109</v>
      </c>
      <c r="AW3" s="7" t="s">
        <v>110</v>
      </c>
      <c r="AX3" s="7" t="s">
        <v>111</v>
      </c>
      <c r="AY3" s="7" t="s">
        <v>112</v>
      </c>
      <c r="AZ3" s="7" t="s">
        <v>113</v>
      </c>
      <c r="BA3" s="7" t="s">
        <v>114</v>
      </c>
      <c r="BB3" s="7" t="s">
        <v>115</v>
      </c>
      <c r="BC3" s="7" t="s">
        <v>116</v>
      </c>
      <c r="BD3" s="7" t="s">
        <v>117</v>
      </c>
      <c r="BE3" s="7" t="s">
        <v>118</v>
      </c>
      <c r="BF3" s="7" t="s">
        <v>119</v>
      </c>
      <c r="BG3" s="7" t="s">
        <v>120</v>
      </c>
      <c r="BH3" s="7" t="s">
        <v>121</v>
      </c>
      <c r="BI3" s="7" t="s">
        <v>122</v>
      </c>
      <c r="BJ3" s="8" t="s">
        <v>123</v>
      </c>
    </row>
    <row r="4" spans="1:62" ht="12.75">
      <c r="A4" s="6"/>
      <c r="B4" s="7" t="s">
        <v>124</v>
      </c>
      <c r="C4" s="7" t="s">
        <v>125</v>
      </c>
      <c r="D4" s="7" t="s">
        <v>126</v>
      </c>
      <c r="E4" s="7" t="s">
        <v>125</v>
      </c>
      <c r="F4" s="7" t="s">
        <v>125</v>
      </c>
      <c r="G4" s="7" t="s">
        <v>125</v>
      </c>
      <c r="H4" s="7" t="s">
        <v>127</v>
      </c>
      <c r="I4" s="7" t="s">
        <v>124</v>
      </c>
      <c r="J4" s="7" t="s">
        <v>125</v>
      </c>
      <c r="K4" s="7" t="s">
        <v>126</v>
      </c>
      <c r="L4" s="7" t="s">
        <v>125</v>
      </c>
      <c r="M4" s="7" t="s">
        <v>125</v>
      </c>
      <c r="N4" s="7" t="s">
        <v>124</v>
      </c>
      <c r="O4" s="7" t="s">
        <v>126</v>
      </c>
      <c r="P4" s="7" t="s">
        <v>125</v>
      </c>
      <c r="Q4" s="7" t="s">
        <v>126</v>
      </c>
      <c r="R4" s="7" t="s">
        <v>124</v>
      </c>
      <c r="S4" s="7" t="s">
        <v>125</v>
      </c>
      <c r="T4" s="7" t="s">
        <v>126</v>
      </c>
      <c r="U4" s="7" t="s">
        <v>125</v>
      </c>
      <c r="V4" s="7" t="s">
        <v>125</v>
      </c>
      <c r="W4" s="7" t="s">
        <v>126</v>
      </c>
      <c r="X4" s="7" t="s">
        <v>126</v>
      </c>
      <c r="Y4" s="7" t="s">
        <v>125</v>
      </c>
      <c r="Z4" s="7" t="s">
        <v>125</v>
      </c>
      <c r="AA4" s="7" t="s">
        <v>126</v>
      </c>
      <c r="AB4" s="7" t="s">
        <v>125</v>
      </c>
      <c r="AC4" s="7" t="s">
        <v>124</v>
      </c>
      <c r="AD4" s="7" t="s">
        <v>125</v>
      </c>
      <c r="AE4" s="7" t="s">
        <v>125</v>
      </c>
      <c r="AF4" s="7" t="s">
        <v>125</v>
      </c>
      <c r="AG4" s="7" t="s">
        <v>125</v>
      </c>
      <c r="AH4" s="7" t="s">
        <v>125</v>
      </c>
      <c r="AI4" s="7" t="s">
        <v>125</v>
      </c>
      <c r="AJ4" s="7" t="s">
        <v>125</v>
      </c>
      <c r="AK4" s="7" t="s">
        <v>125</v>
      </c>
      <c r="AL4" s="7" t="s">
        <v>126</v>
      </c>
      <c r="AM4" s="7" t="s">
        <v>126</v>
      </c>
      <c r="AN4" s="7" t="s">
        <v>125</v>
      </c>
      <c r="AO4" s="7" t="s">
        <v>128</v>
      </c>
      <c r="AP4" s="7" t="s">
        <v>125</v>
      </c>
      <c r="AQ4" s="7" t="s">
        <v>125</v>
      </c>
      <c r="AR4" s="7" t="s">
        <v>126</v>
      </c>
      <c r="AS4" s="7" t="s">
        <v>126</v>
      </c>
      <c r="AT4" s="7" t="s">
        <v>124</v>
      </c>
      <c r="AU4" s="7" t="s">
        <v>125</v>
      </c>
      <c r="AV4" s="7" t="s">
        <v>125</v>
      </c>
      <c r="AW4" s="7" t="s">
        <v>125</v>
      </c>
      <c r="AX4" s="7" t="s">
        <v>126</v>
      </c>
      <c r="AY4" s="7" t="s">
        <v>124</v>
      </c>
      <c r="AZ4" s="7" t="s">
        <v>125</v>
      </c>
      <c r="BA4" s="7" t="s">
        <v>124</v>
      </c>
      <c r="BB4" s="7" t="s">
        <v>125</v>
      </c>
      <c r="BC4" s="7" t="s">
        <v>126</v>
      </c>
      <c r="BD4" s="7" t="s">
        <v>125</v>
      </c>
      <c r="BE4" s="7" t="s">
        <v>126</v>
      </c>
      <c r="BF4" s="7" t="s">
        <v>129</v>
      </c>
      <c r="BG4" s="7" t="s">
        <v>130</v>
      </c>
      <c r="BH4" s="7" t="s">
        <v>125</v>
      </c>
      <c r="BI4" s="7" t="s">
        <v>126</v>
      </c>
      <c r="BJ4" s="8" t="s">
        <v>125</v>
      </c>
    </row>
    <row r="5" spans="1:62" ht="16.5">
      <c r="A5" s="9" t="s">
        <v>131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1"/>
    </row>
    <row r="6" spans="1:62" ht="12.75">
      <c r="A6" s="12" t="s">
        <v>132</v>
      </c>
      <c r="B6" s="13">
        <v>23662217745</v>
      </c>
      <c r="C6" s="13">
        <v>37602000</v>
      </c>
      <c r="D6" s="13">
        <v>127261370</v>
      </c>
      <c r="E6" s="13">
        <v>99559291</v>
      </c>
      <c r="F6" s="13">
        <v>87148893</v>
      </c>
      <c r="G6" s="13">
        <v>30904000</v>
      </c>
      <c r="H6" s="13">
        <v>578696095</v>
      </c>
      <c r="I6" s="13">
        <v>665138432</v>
      </c>
      <c r="J6" s="13">
        <v>84665000</v>
      </c>
      <c r="K6" s="13">
        <v>223632819</v>
      </c>
      <c r="L6" s="13">
        <v>98936478</v>
      </c>
      <c r="M6" s="13">
        <v>54226521</v>
      </c>
      <c r="N6" s="13">
        <v>2987790076</v>
      </c>
      <c r="O6" s="13">
        <v>48404000</v>
      </c>
      <c r="P6" s="13">
        <v>45803289</v>
      </c>
      <c r="Q6" s="13">
        <v>447246976</v>
      </c>
      <c r="R6" s="13">
        <v>564730422</v>
      </c>
      <c r="S6" s="13">
        <v>64136389</v>
      </c>
      <c r="T6" s="13">
        <v>270938000</v>
      </c>
      <c r="U6" s="13">
        <v>93311922</v>
      </c>
      <c r="V6" s="13">
        <v>76956000</v>
      </c>
      <c r="W6" s="13">
        <v>422748808</v>
      </c>
      <c r="X6" s="13">
        <v>197867918</v>
      </c>
      <c r="Y6" s="13">
        <v>118274957</v>
      </c>
      <c r="Z6" s="13">
        <v>77135500</v>
      </c>
      <c r="AA6" s="13">
        <v>125993500</v>
      </c>
      <c r="AB6" s="13">
        <v>224570086</v>
      </c>
      <c r="AC6" s="13">
        <v>1326738185</v>
      </c>
      <c r="AD6" s="13">
        <v>42990320</v>
      </c>
      <c r="AE6" s="13">
        <v>62992905</v>
      </c>
      <c r="AF6" s="13">
        <v>131679000</v>
      </c>
      <c r="AG6" s="13">
        <v>75864721</v>
      </c>
      <c r="AH6" s="13">
        <v>111126250</v>
      </c>
      <c r="AI6" s="13">
        <v>368206337</v>
      </c>
      <c r="AJ6" s="13">
        <v>109414869</v>
      </c>
      <c r="AK6" s="13">
        <v>173235500</v>
      </c>
      <c r="AL6" s="13">
        <v>397488714</v>
      </c>
      <c r="AM6" s="13">
        <v>81906315</v>
      </c>
      <c r="AN6" s="13">
        <v>88654316</v>
      </c>
      <c r="AO6" s="13">
        <v>25711000</v>
      </c>
      <c r="AP6" s="13">
        <v>35937718</v>
      </c>
      <c r="AQ6" s="13">
        <v>83158000</v>
      </c>
      <c r="AR6" s="13">
        <v>251311714</v>
      </c>
      <c r="AS6" s="13">
        <v>55859349</v>
      </c>
      <c r="AT6" s="13">
        <v>1838067600</v>
      </c>
      <c r="AU6" s="13">
        <v>59321000</v>
      </c>
      <c r="AV6" s="13">
        <v>194897250</v>
      </c>
      <c r="AW6" s="13">
        <v>60454000</v>
      </c>
      <c r="AX6" s="13">
        <v>91319000</v>
      </c>
      <c r="AY6" s="13">
        <v>486509536</v>
      </c>
      <c r="AZ6" s="13">
        <v>131700160</v>
      </c>
      <c r="BA6" s="13">
        <v>932386293</v>
      </c>
      <c r="BB6" s="13">
        <v>74517000</v>
      </c>
      <c r="BC6" s="13">
        <v>65284571</v>
      </c>
      <c r="BD6" s="13">
        <v>428562750</v>
      </c>
      <c r="BE6" s="13">
        <v>61614723</v>
      </c>
      <c r="BF6" s="13">
        <v>34940013</v>
      </c>
      <c r="BG6" s="13">
        <v>249720927</v>
      </c>
      <c r="BH6" s="13">
        <v>79167023</v>
      </c>
      <c r="BI6" s="13">
        <v>115596757</v>
      </c>
      <c r="BJ6" s="14">
        <v>276679490</v>
      </c>
    </row>
    <row r="7" spans="1:62" ht="12.75">
      <c r="A7" s="15" t="s">
        <v>133</v>
      </c>
      <c r="B7" s="16">
        <v>23751278429</v>
      </c>
      <c r="C7" s="16">
        <v>43275000</v>
      </c>
      <c r="D7" s="16">
        <v>142271220</v>
      </c>
      <c r="E7" s="16">
        <v>86758921</v>
      </c>
      <c r="F7" s="16">
        <v>85538531</v>
      </c>
      <c r="G7" s="16">
        <v>29743000</v>
      </c>
      <c r="H7" s="16">
        <v>578696095</v>
      </c>
      <c r="I7" s="16">
        <v>624545089</v>
      </c>
      <c r="J7" s="16">
        <v>84665000</v>
      </c>
      <c r="K7" s="16">
        <v>223478118</v>
      </c>
      <c r="L7" s="16">
        <v>96684000</v>
      </c>
      <c r="M7" s="16">
        <v>32533397</v>
      </c>
      <c r="N7" s="16">
        <v>2982646720</v>
      </c>
      <c r="O7" s="16">
        <v>56387000</v>
      </c>
      <c r="P7" s="16">
        <v>45803285</v>
      </c>
      <c r="Q7" s="16">
        <v>482571017</v>
      </c>
      <c r="R7" s="16">
        <v>640794780</v>
      </c>
      <c r="S7" s="16">
        <v>100666913</v>
      </c>
      <c r="T7" s="16">
        <v>302261000</v>
      </c>
      <c r="U7" s="16">
        <v>93311669</v>
      </c>
      <c r="V7" s="16">
        <v>65205000</v>
      </c>
      <c r="W7" s="16">
        <v>407969296</v>
      </c>
      <c r="X7" s="16">
        <v>197459267</v>
      </c>
      <c r="Y7" s="16">
        <v>118264598</v>
      </c>
      <c r="Z7" s="16">
        <v>72735672</v>
      </c>
      <c r="AA7" s="16">
        <v>154625000</v>
      </c>
      <c r="AB7" s="16">
        <v>207027098</v>
      </c>
      <c r="AC7" s="16">
        <v>1414018616</v>
      </c>
      <c r="AD7" s="16">
        <v>41027893</v>
      </c>
      <c r="AE7" s="16">
        <v>62992440</v>
      </c>
      <c r="AF7" s="16">
        <v>126353678</v>
      </c>
      <c r="AG7" s="16">
        <v>75864990</v>
      </c>
      <c r="AH7" s="16">
        <v>109625668</v>
      </c>
      <c r="AI7" s="16">
        <v>368146280</v>
      </c>
      <c r="AJ7" s="16">
        <v>112169791</v>
      </c>
      <c r="AK7" s="16">
        <v>206739229</v>
      </c>
      <c r="AL7" s="16">
        <v>356842598</v>
      </c>
      <c r="AM7" s="16">
        <v>51855471</v>
      </c>
      <c r="AN7" s="16">
        <v>88654316</v>
      </c>
      <c r="AO7" s="16">
        <v>25711000</v>
      </c>
      <c r="AP7" s="16">
        <v>35064815</v>
      </c>
      <c r="AQ7" s="16">
        <v>82967585</v>
      </c>
      <c r="AR7" s="16">
        <v>251311715</v>
      </c>
      <c r="AS7" s="16">
        <v>50370896</v>
      </c>
      <c r="AT7" s="16">
        <v>1812293800</v>
      </c>
      <c r="AU7" s="16">
        <v>50401998</v>
      </c>
      <c r="AV7" s="16">
        <v>194852899</v>
      </c>
      <c r="AW7" s="16">
        <v>60987000</v>
      </c>
      <c r="AX7" s="16">
        <v>53271000</v>
      </c>
      <c r="AY7" s="16">
        <v>496489540</v>
      </c>
      <c r="AZ7" s="16">
        <v>115617259</v>
      </c>
      <c r="BA7" s="16">
        <v>932346446</v>
      </c>
      <c r="BB7" s="16">
        <v>74517000</v>
      </c>
      <c r="BC7" s="16">
        <v>64271996</v>
      </c>
      <c r="BD7" s="16">
        <v>428483876</v>
      </c>
      <c r="BE7" s="16">
        <v>57457000</v>
      </c>
      <c r="BF7" s="16">
        <v>34891248</v>
      </c>
      <c r="BG7" s="16">
        <v>227865574</v>
      </c>
      <c r="BH7" s="16">
        <v>73633105</v>
      </c>
      <c r="BI7" s="16">
        <v>115596757</v>
      </c>
      <c r="BJ7" s="17">
        <v>230123413</v>
      </c>
    </row>
    <row r="8" spans="1:62" ht="12.75">
      <c r="A8" s="15" t="s">
        <v>134</v>
      </c>
      <c r="B8" s="16">
        <f>+B6-B7</f>
        <v>-89060684</v>
      </c>
      <c r="C8" s="16">
        <f aca="true" t="shared" si="0" ref="C8:BJ8">+C6-C7</f>
        <v>-5673000</v>
      </c>
      <c r="D8" s="16">
        <f t="shared" si="0"/>
        <v>-15009850</v>
      </c>
      <c r="E8" s="16">
        <f t="shared" si="0"/>
        <v>12800370</v>
      </c>
      <c r="F8" s="16">
        <f t="shared" si="0"/>
        <v>1610362</v>
      </c>
      <c r="G8" s="16">
        <f t="shared" si="0"/>
        <v>1161000</v>
      </c>
      <c r="H8" s="16">
        <f t="shared" si="0"/>
        <v>0</v>
      </c>
      <c r="I8" s="16">
        <f t="shared" si="0"/>
        <v>40593343</v>
      </c>
      <c r="J8" s="16">
        <f t="shared" si="0"/>
        <v>0</v>
      </c>
      <c r="K8" s="16">
        <f t="shared" si="0"/>
        <v>154701</v>
      </c>
      <c r="L8" s="16">
        <f t="shared" si="0"/>
        <v>2252478</v>
      </c>
      <c r="M8" s="16">
        <f t="shared" si="0"/>
        <v>21693124</v>
      </c>
      <c r="N8" s="16">
        <f t="shared" si="0"/>
        <v>5143356</v>
      </c>
      <c r="O8" s="16">
        <f t="shared" si="0"/>
        <v>-7983000</v>
      </c>
      <c r="P8" s="16">
        <f t="shared" si="0"/>
        <v>4</v>
      </c>
      <c r="Q8" s="16">
        <f t="shared" si="0"/>
        <v>-35324041</v>
      </c>
      <c r="R8" s="16">
        <f t="shared" si="0"/>
        <v>-76064358</v>
      </c>
      <c r="S8" s="16">
        <f t="shared" si="0"/>
        <v>-36530524</v>
      </c>
      <c r="T8" s="16">
        <f t="shared" si="0"/>
        <v>-31323000</v>
      </c>
      <c r="U8" s="16">
        <f t="shared" si="0"/>
        <v>253</v>
      </c>
      <c r="V8" s="16">
        <f t="shared" si="0"/>
        <v>11751000</v>
      </c>
      <c r="W8" s="16">
        <f t="shared" si="0"/>
        <v>14779512</v>
      </c>
      <c r="X8" s="16">
        <f t="shared" si="0"/>
        <v>408651</v>
      </c>
      <c r="Y8" s="16">
        <f t="shared" si="0"/>
        <v>10359</v>
      </c>
      <c r="Z8" s="16">
        <f t="shared" si="0"/>
        <v>4399828</v>
      </c>
      <c r="AA8" s="16">
        <f t="shared" si="0"/>
        <v>-28631500</v>
      </c>
      <c r="AB8" s="16">
        <f t="shared" si="0"/>
        <v>17542988</v>
      </c>
      <c r="AC8" s="16">
        <f t="shared" si="0"/>
        <v>-87280431</v>
      </c>
      <c r="AD8" s="16">
        <f t="shared" si="0"/>
        <v>1962427</v>
      </c>
      <c r="AE8" s="16">
        <f t="shared" si="0"/>
        <v>465</v>
      </c>
      <c r="AF8" s="16">
        <f t="shared" si="0"/>
        <v>5325322</v>
      </c>
      <c r="AG8" s="16">
        <f t="shared" si="0"/>
        <v>-269</v>
      </c>
      <c r="AH8" s="16">
        <f t="shared" si="0"/>
        <v>1500582</v>
      </c>
      <c r="AI8" s="16">
        <f t="shared" si="0"/>
        <v>60057</v>
      </c>
      <c r="AJ8" s="16">
        <f t="shared" si="0"/>
        <v>-2754922</v>
      </c>
      <c r="AK8" s="16">
        <f t="shared" si="0"/>
        <v>-33503729</v>
      </c>
      <c r="AL8" s="16">
        <f t="shared" si="0"/>
        <v>40646116</v>
      </c>
      <c r="AM8" s="16">
        <f t="shared" si="0"/>
        <v>30050844</v>
      </c>
      <c r="AN8" s="16">
        <f t="shared" si="0"/>
        <v>0</v>
      </c>
      <c r="AO8" s="16">
        <f t="shared" si="0"/>
        <v>0</v>
      </c>
      <c r="AP8" s="16">
        <f t="shared" si="0"/>
        <v>872903</v>
      </c>
      <c r="AQ8" s="16">
        <f t="shared" si="0"/>
        <v>190415</v>
      </c>
      <c r="AR8" s="16">
        <f t="shared" si="0"/>
        <v>-1</v>
      </c>
      <c r="AS8" s="16">
        <f t="shared" si="0"/>
        <v>5488453</v>
      </c>
      <c r="AT8" s="16">
        <f t="shared" si="0"/>
        <v>25773800</v>
      </c>
      <c r="AU8" s="16">
        <f t="shared" si="0"/>
        <v>8919002</v>
      </c>
      <c r="AV8" s="16">
        <f t="shared" si="0"/>
        <v>44351</v>
      </c>
      <c r="AW8" s="16">
        <f t="shared" si="0"/>
        <v>-533000</v>
      </c>
      <c r="AX8" s="16">
        <f t="shared" si="0"/>
        <v>38048000</v>
      </c>
      <c r="AY8" s="16">
        <f t="shared" si="0"/>
        <v>-9980004</v>
      </c>
      <c r="AZ8" s="16">
        <f t="shared" si="0"/>
        <v>16082901</v>
      </c>
      <c r="BA8" s="16">
        <f t="shared" si="0"/>
        <v>39847</v>
      </c>
      <c r="BB8" s="16">
        <f t="shared" si="0"/>
        <v>0</v>
      </c>
      <c r="BC8" s="16">
        <f t="shared" si="0"/>
        <v>1012575</v>
      </c>
      <c r="BD8" s="16">
        <f t="shared" si="0"/>
        <v>78874</v>
      </c>
      <c r="BE8" s="16">
        <f t="shared" si="0"/>
        <v>4157723</v>
      </c>
      <c r="BF8" s="16">
        <f t="shared" si="0"/>
        <v>48765</v>
      </c>
      <c r="BG8" s="16">
        <f t="shared" si="0"/>
        <v>21855353</v>
      </c>
      <c r="BH8" s="16">
        <f t="shared" si="0"/>
        <v>5533918</v>
      </c>
      <c r="BI8" s="16">
        <f t="shared" si="0"/>
        <v>0</v>
      </c>
      <c r="BJ8" s="17">
        <f t="shared" si="0"/>
        <v>46556077</v>
      </c>
    </row>
    <row r="9" spans="1:62" ht="12.75">
      <c r="A9" s="15" t="s">
        <v>135</v>
      </c>
      <c r="B9" s="16">
        <v>4051298365</v>
      </c>
      <c r="C9" s="16">
        <v>16272388</v>
      </c>
      <c r="D9" s="16">
        <v>3797149</v>
      </c>
      <c r="E9" s="16">
        <v>-642</v>
      </c>
      <c r="F9" s="16">
        <v>-12</v>
      </c>
      <c r="G9" s="16">
        <v>23622810</v>
      </c>
      <c r="H9" s="16">
        <v>55625964</v>
      </c>
      <c r="I9" s="16">
        <v>106402390</v>
      </c>
      <c r="J9" s="16">
        <v>15442960</v>
      </c>
      <c r="K9" s="16">
        <v>-6119889</v>
      </c>
      <c r="L9" s="16">
        <v>-1531433</v>
      </c>
      <c r="M9" s="16">
        <v>6282311</v>
      </c>
      <c r="N9" s="16">
        <v>-875495</v>
      </c>
      <c r="O9" s="16">
        <v>3819996</v>
      </c>
      <c r="P9" s="16">
        <v>4760996</v>
      </c>
      <c r="Q9" s="16">
        <v>124489287</v>
      </c>
      <c r="R9" s="16">
        <v>621051948</v>
      </c>
      <c r="S9" s="16">
        <v>7750000</v>
      </c>
      <c r="T9" s="16">
        <v>2586996</v>
      </c>
      <c r="U9" s="16">
        <v>13652476</v>
      </c>
      <c r="V9" s="16">
        <v>12249448</v>
      </c>
      <c r="W9" s="16">
        <v>701597228</v>
      </c>
      <c r="X9" s="16">
        <v>4413473</v>
      </c>
      <c r="Y9" s="16">
        <v>40254317</v>
      </c>
      <c r="Z9" s="16">
        <v>81875446</v>
      </c>
      <c r="AA9" s="16">
        <v>12562000</v>
      </c>
      <c r="AB9" s="16">
        <v>256856997</v>
      </c>
      <c r="AC9" s="16">
        <v>-22292895</v>
      </c>
      <c r="AD9" s="16">
        <v>19784996</v>
      </c>
      <c r="AE9" s="16">
        <v>-43073940</v>
      </c>
      <c r="AF9" s="16">
        <v>49985657</v>
      </c>
      <c r="AG9" s="16">
        <v>1777277</v>
      </c>
      <c r="AH9" s="16">
        <v>1351970</v>
      </c>
      <c r="AI9" s="16">
        <v>664535</v>
      </c>
      <c r="AJ9" s="16">
        <v>6795501</v>
      </c>
      <c r="AK9" s="16">
        <v>114970996</v>
      </c>
      <c r="AL9" s="16">
        <v>259779444</v>
      </c>
      <c r="AM9" s="16">
        <v>66605479</v>
      </c>
      <c r="AN9" s="16">
        <v>40221000</v>
      </c>
      <c r="AO9" s="16">
        <v>40623100</v>
      </c>
      <c r="AP9" s="16">
        <v>137092392</v>
      </c>
      <c r="AQ9" s="16">
        <v>3178964</v>
      </c>
      <c r="AR9" s="16">
        <v>290187969</v>
      </c>
      <c r="AS9" s="16">
        <v>2088444</v>
      </c>
      <c r="AT9" s="16">
        <v>93926000</v>
      </c>
      <c r="AU9" s="16">
        <v>2931003</v>
      </c>
      <c r="AV9" s="16">
        <v>1479000</v>
      </c>
      <c r="AW9" s="16">
        <v>40341000</v>
      </c>
      <c r="AX9" s="16">
        <v>-43938976</v>
      </c>
      <c r="AY9" s="16">
        <v>294029053</v>
      </c>
      <c r="AZ9" s="16">
        <v>51988565</v>
      </c>
      <c r="BA9" s="16">
        <v>106309086</v>
      </c>
      <c r="BB9" s="16">
        <v>16719011</v>
      </c>
      <c r="BC9" s="16">
        <v>9540000</v>
      </c>
      <c r="BD9" s="16">
        <v>70420339</v>
      </c>
      <c r="BE9" s="16">
        <v>43372000</v>
      </c>
      <c r="BF9" s="16">
        <v>5593995</v>
      </c>
      <c r="BG9" s="16">
        <v>55668</v>
      </c>
      <c r="BH9" s="16">
        <v>7698733</v>
      </c>
      <c r="BI9" s="16">
        <v>9211000</v>
      </c>
      <c r="BJ9" s="17">
        <v>31055392</v>
      </c>
    </row>
    <row r="10" spans="1:62" ht="25.5">
      <c r="A10" s="15" t="s">
        <v>136</v>
      </c>
      <c r="B10" s="16">
        <v>324381649</v>
      </c>
      <c r="C10" s="16">
        <v>14096988</v>
      </c>
      <c r="D10" s="16">
        <v>2156844</v>
      </c>
      <c r="E10" s="16">
        <v>-642</v>
      </c>
      <c r="F10" s="16">
        <v>-12</v>
      </c>
      <c r="G10" s="16">
        <v>2930810</v>
      </c>
      <c r="H10" s="16">
        <v>41348323</v>
      </c>
      <c r="I10" s="16">
        <v>48374123</v>
      </c>
      <c r="J10" s="16">
        <v>6370960</v>
      </c>
      <c r="K10" s="16">
        <v>5340111</v>
      </c>
      <c r="L10" s="16">
        <v>-1531168</v>
      </c>
      <c r="M10" s="16">
        <v>1235311</v>
      </c>
      <c r="N10" s="16">
        <v>-6329991</v>
      </c>
      <c r="O10" s="16">
        <v>3819996</v>
      </c>
      <c r="P10" s="16">
        <v>3007996</v>
      </c>
      <c r="Q10" s="16">
        <v>40624572</v>
      </c>
      <c r="R10" s="16">
        <v>15825948</v>
      </c>
      <c r="S10" s="16">
        <v>500000</v>
      </c>
      <c r="T10" s="16">
        <v>315996</v>
      </c>
      <c r="U10" s="16">
        <v>0</v>
      </c>
      <c r="V10" s="16">
        <v>-9376085</v>
      </c>
      <c r="W10" s="16">
        <v>-14780772</v>
      </c>
      <c r="X10" s="16">
        <v>-34823955</v>
      </c>
      <c r="Y10" s="16">
        <v>23220317</v>
      </c>
      <c r="Z10" s="16">
        <v>9582446</v>
      </c>
      <c r="AA10" s="16">
        <v>-28256000</v>
      </c>
      <c r="AB10" s="16">
        <v>248413997</v>
      </c>
      <c r="AC10" s="16">
        <v>-556097895</v>
      </c>
      <c r="AD10" s="16">
        <v>8982996</v>
      </c>
      <c r="AE10" s="16">
        <v>-24119940</v>
      </c>
      <c r="AF10" s="16">
        <v>12795697</v>
      </c>
      <c r="AG10" s="16">
        <v>1276231</v>
      </c>
      <c r="AH10" s="16">
        <v>-827030</v>
      </c>
      <c r="AI10" s="16">
        <v>-1795465</v>
      </c>
      <c r="AJ10" s="16">
        <v>10891405</v>
      </c>
      <c r="AK10" s="16">
        <v>104717996</v>
      </c>
      <c r="AL10" s="16">
        <v>75446268</v>
      </c>
      <c r="AM10" s="16">
        <v>8094143</v>
      </c>
      <c r="AN10" s="16">
        <v>40221000</v>
      </c>
      <c r="AO10" s="16">
        <v>26186100</v>
      </c>
      <c r="AP10" s="16">
        <v>28150392</v>
      </c>
      <c r="AQ10" s="16">
        <v>6178964</v>
      </c>
      <c r="AR10" s="16">
        <v>96002969</v>
      </c>
      <c r="AS10" s="16">
        <v>2088444</v>
      </c>
      <c r="AT10" s="16">
        <v>-64820000</v>
      </c>
      <c r="AU10" s="16">
        <v>2931003</v>
      </c>
      <c r="AV10" s="16">
        <v>-527000</v>
      </c>
      <c r="AW10" s="16">
        <v>2197000</v>
      </c>
      <c r="AX10" s="16">
        <v>24</v>
      </c>
      <c r="AY10" s="16">
        <v>-36772948</v>
      </c>
      <c r="AZ10" s="16">
        <v>10263564</v>
      </c>
      <c r="BA10" s="16">
        <v>-131429842</v>
      </c>
      <c r="BB10" s="16">
        <v>15800011</v>
      </c>
      <c r="BC10" s="16">
        <v>7786000</v>
      </c>
      <c r="BD10" s="16">
        <v>8420340</v>
      </c>
      <c r="BE10" s="16">
        <v>-8904000</v>
      </c>
      <c r="BF10" s="16">
        <v>4409995</v>
      </c>
      <c r="BG10" s="16">
        <v>55668</v>
      </c>
      <c r="BH10" s="16">
        <v>7698733</v>
      </c>
      <c r="BI10" s="16">
        <v>0</v>
      </c>
      <c r="BJ10" s="17">
        <v>29555392</v>
      </c>
    </row>
    <row r="11" spans="1:62" ht="25.5">
      <c r="A11" s="15" t="s">
        <v>137</v>
      </c>
      <c r="B11" s="16">
        <f>IF((B130+B131)=0,0,(B132-(B137-(((B134+B135+B136)*(B129/(B130+B131)))-B133))))</f>
        <v>3139205088.0149364</v>
      </c>
      <c r="C11" s="16">
        <f aca="true" t="shared" si="1" ref="C11:BJ11">IF((C130+C131)=0,0,(C132-(C137-(((C134+C135+C136)*(C129/(C130+C131)))-C133))))</f>
        <v>-1264488.9979879279</v>
      </c>
      <c r="D11" s="16">
        <f t="shared" si="1"/>
        <v>17418279.71707475</v>
      </c>
      <c r="E11" s="16">
        <f t="shared" si="1"/>
        <v>1666000</v>
      </c>
      <c r="F11" s="16">
        <f t="shared" si="1"/>
        <v>-3444878.7525181547</v>
      </c>
      <c r="G11" s="16">
        <f t="shared" si="1"/>
        <v>17549000</v>
      </c>
      <c r="H11" s="16">
        <f t="shared" si="1"/>
        <v>249791077.13397288</v>
      </c>
      <c r="I11" s="16">
        <f t="shared" si="1"/>
        <v>-118616691.13670868</v>
      </c>
      <c r="J11" s="16">
        <f t="shared" si="1"/>
        <v>18852753.83024044</v>
      </c>
      <c r="K11" s="16">
        <f t="shared" si="1"/>
        <v>-4900211.439857483</v>
      </c>
      <c r="L11" s="16">
        <f t="shared" si="1"/>
        <v>39910716.215468116</v>
      </c>
      <c r="M11" s="16">
        <f t="shared" si="1"/>
        <v>5945704.507682739</v>
      </c>
      <c r="N11" s="16">
        <f t="shared" si="1"/>
        <v>344892470.2331487</v>
      </c>
      <c r="O11" s="16">
        <f t="shared" si="1"/>
        <v>7619425.711520642</v>
      </c>
      <c r="P11" s="16">
        <f t="shared" si="1"/>
        <v>42148479.60321486</v>
      </c>
      <c r="Q11" s="16">
        <f t="shared" si="1"/>
        <v>-5050116.158729076</v>
      </c>
      <c r="R11" s="16">
        <f t="shared" si="1"/>
        <v>111160827.96594432</v>
      </c>
      <c r="S11" s="16">
        <f t="shared" si="1"/>
        <v>2545469.9419064755</v>
      </c>
      <c r="T11" s="16">
        <f t="shared" si="1"/>
        <v>4907277.171445388</v>
      </c>
      <c r="U11" s="16">
        <f t="shared" si="1"/>
        <v>50985054.758047104</v>
      </c>
      <c r="V11" s="16">
        <f t="shared" si="1"/>
        <v>24355296.212248128</v>
      </c>
      <c r="W11" s="16">
        <f t="shared" si="1"/>
        <v>-296943562.37444645</v>
      </c>
      <c r="X11" s="16">
        <f t="shared" si="1"/>
        <v>-7300344.31295168</v>
      </c>
      <c r="Y11" s="16">
        <f t="shared" si="1"/>
        <v>57456978.6047129</v>
      </c>
      <c r="Z11" s="16">
        <f t="shared" si="1"/>
        <v>54203213.82289417</v>
      </c>
      <c r="AA11" s="16">
        <f t="shared" si="1"/>
        <v>4613449.203664102</v>
      </c>
      <c r="AB11" s="16">
        <f t="shared" si="1"/>
        <v>224945342.26230717</v>
      </c>
      <c r="AC11" s="16">
        <f t="shared" si="1"/>
        <v>543605806.1831031</v>
      </c>
      <c r="AD11" s="16">
        <f t="shared" si="1"/>
        <v>-6250.850700065494</v>
      </c>
      <c r="AE11" s="16">
        <f t="shared" si="1"/>
        <v>26753615.300279774</v>
      </c>
      <c r="AF11" s="16">
        <f t="shared" si="1"/>
        <v>5544664.088538773</v>
      </c>
      <c r="AG11" s="16">
        <f t="shared" si="1"/>
        <v>19620947.12378279</v>
      </c>
      <c r="AH11" s="16">
        <f t="shared" si="1"/>
        <v>14104097.417292278</v>
      </c>
      <c r="AI11" s="16">
        <f t="shared" si="1"/>
        <v>98377895.98392323</v>
      </c>
      <c r="AJ11" s="16">
        <f t="shared" si="1"/>
        <v>1299761.641538781</v>
      </c>
      <c r="AK11" s="16">
        <f t="shared" si="1"/>
        <v>-18032282.327923946</v>
      </c>
      <c r="AL11" s="16">
        <f t="shared" si="1"/>
        <v>215691085.77855662</v>
      </c>
      <c r="AM11" s="16">
        <f t="shared" si="1"/>
        <v>-456.54770189058036</v>
      </c>
      <c r="AN11" s="16">
        <f t="shared" si="1"/>
        <v>39021440.6592039</v>
      </c>
      <c r="AO11" s="16">
        <f t="shared" si="1"/>
        <v>-5940230.224267487</v>
      </c>
      <c r="AP11" s="16">
        <f t="shared" si="1"/>
        <v>-5710293.994586401</v>
      </c>
      <c r="AQ11" s="16">
        <f t="shared" si="1"/>
        <v>27263684.89262613</v>
      </c>
      <c r="AR11" s="16">
        <f t="shared" si="1"/>
        <v>679561962.6204662</v>
      </c>
      <c r="AS11" s="16">
        <f t="shared" si="1"/>
        <v>-25256005.228778023</v>
      </c>
      <c r="AT11" s="16">
        <f t="shared" si="1"/>
        <v>7880453.97684294</v>
      </c>
      <c r="AU11" s="16">
        <f t="shared" si="1"/>
        <v>10700673.69348209</v>
      </c>
      <c r="AV11" s="16">
        <f t="shared" si="1"/>
        <v>21126679.45657149</v>
      </c>
      <c r="AW11" s="16">
        <f t="shared" si="1"/>
        <v>28828187.17504333</v>
      </c>
      <c r="AX11" s="16">
        <f t="shared" si="1"/>
        <v>1129535.321388578</v>
      </c>
      <c r="AY11" s="16">
        <f t="shared" si="1"/>
        <v>583.3874499797821</v>
      </c>
      <c r="AZ11" s="16">
        <f t="shared" si="1"/>
        <v>25065839.575878203</v>
      </c>
      <c r="BA11" s="16">
        <f t="shared" si="1"/>
        <v>176945092.25670335</v>
      </c>
      <c r="BB11" s="16">
        <f t="shared" si="1"/>
        <v>413180.0281293951</v>
      </c>
      <c r="BC11" s="16">
        <f t="shared" si="1"/>
        <v>-7613870.555218246</v>
      </c>
      <c r="BD11" s="16">
        <f t="shared" si="1"/>
        <v>47019191.39396415</v>
      </c>
      <c r="BE11" s="16">
        <f t="shared" si="1"/>
        <v>23701099.568999883</v>
      </c>
      <c r="BF11" s="16">
        <f t="shared" si="1"/>
        <v>9752979.937675517</v>
      </c>
      <c r="BG11" s="16">
        <f t="shared" si="1"/>
        <v>-20515604.12067698</v>
      </c>
      <c r="BH11" s="16">
        <f t="shared" si="1"/>
        <v>42840967.640484504</v>
      </c>
      <c r="BI11" s="16">
        <f t="shared" si="1"/>
        <v>27659196.537752412</v>
      </c>
      <c r="BJ11" s="17">
        <f t="shared" si="1"/>
        <v>24888163.156997435</v>
      </c>
    </row>
    <row r="12" spans="1:62" ht="12.75">
      <c r="A12" s="15" t="s">
        <v>138</v>
      </c>
      <c r="B12" s="18">
        <f>IF(((B138+B139+(B140*B141/100))/12)=0,0,B9/((B138+B139+(B140*B141/100))/12))</f>
        <v>2.4059792970511227</v>
      </c>
      <c r="C12" s="18">
        <f aca="true" t="shared" si="2" ref="C12:BJ12">IF(((C138+C139+(C140*C141/100))/12)=0,0,C9/((C138+C139+(C140*C141/100))/12))</f>
        <v>6.36120559797764</v>
      </c>
      <c r="D12" s="18">
        <f t="shared" si="2"/>
        <v>0.44653700532961244</v>
      </c>
      <c r="E12" s="18">
        <f t="shared" si="2"/>
        <v>-0.00014307504948977848</v>
      </c>
      <c r="F12" s="18">
        <f t="shared" si="2"/>
        <v>-2.180510021172813E-06</v>
      </c>
      <c r="G12" s="18">
        <f t="shared" si="2"/>
        <v>14.299954599110142</v>
      </c>
      <c r="H12" s="18">
        <f t="shared" si="2"/>
        <v>1.5617603786031997</v>
      </c>
      <c r="I12" s="18">
        <f t="shared" si="2"/>
        <v>2.5563261563269615</v>
      </c>
      <c r="J12" s="18">
        <f t="shared" si="2"/>
        <v>3.135339918180065</v>
      </c>
      <c r="K12" s="18">
        <f t="shared" si="2"/>
        <v>-0.41468045861969927</v>
      </c>
      <c r="L12" s="18">
        <f t="shared" si="2"/>
        <v>-0.21663302330515968</v>
      </c>
      <c r="M12" s="18">
        <f t="shared" si="2"/>
        <v>3.5180571265853144</v>
      </c>
      <c r="N12" s="18">
        <f t="shared" si="2"/>
        <v>-0.0040134763673098095</v>
      </c>
      <c r="O12" s="18">
        <f t="shared" si="2"/>
        <v>1.3707053877389914</v>
      </c>
      <c r="P12" s="18">
        <f t="shared" si="2"/>
        <v>1.6675340290971097</v>
      </c>
      <c r="Q12" s="18">
        <f t="shared" si="2"/>
        <v>4.100097456725019</v>
      </c>
      <c r="R12" s="18">
        <f t="shared" si="2"/>
        <v>16.092156554491584</v>
      </c>
      <c r="S12" s="18">
        <f t="shared" si="2"/>
        <v>1.1486743686394705</v>
      </c>
      <c r="T12" s="18">
        <f t="shared" si="2"/>
        <v>0.1242908516122523</v>
      </c>
      <c r="U12" s="18">
        <f t="shared" si="2"/>
        <v>2.774845894920014</v>
      </c>
      <c r="V12" s="18">
        <f t="shared" si="2"/>
        <v>3.5799653190452996</v>
      </c>
      <c r="W12" s="18">
        <f t="shared" si="2"/>
        <v>26.67550780912006</v>
      </c>
      <c r="X12" s="18">
        <f t="shared" si="2"/>
        <v>0.3091615740281749</v>
      </c>
      <c r="Y12" s="18">
        <f t="shared" si="2"/>
        <v>5.841095110661428</v>
      </c>
      <c r="Z12" s="18">
        <f t="shared" si="2"/>
        <v>22.910072641533493</v>
      </c>
      <c r="AA12" s="18">
        <f t="shared" si="2"/>
        <v>1.3025355306088593</v>
      </c>
      <c r="AB12" s="18">
        <f t="shared" si="2"/>
        <v>18.11605808925587</v>
      </c>
      <c r="AC12" s="18">
        <f t="shared" si="2"/>
        <v>-0.2609907037033676</v>
      </c>
      <c r="AD12" s="18">
        <f t="shared" si="2"/>
        <v>7.300119568000594</v>
      </c>
      <c r="AE12" s="18">
        <f t="shared" si="2"/>
        <v>-11.462869578806906</v>
      </c>
      <c r="AF12" s="18">
        <f t="shared" si="2"/>
        <v>6.439038908944736</v>
      </c>
      <c r="AG12" s="18">
        <f t="shared" si="2"/>
        <v>0.3867172751919086</v>
      </c>
      <c r="AH12" s="18">
        <f t="shared" si="2"/>
        <v>0.18126306193636835</v>
      </c>
      <c r="AI12" s="18">
        <f t="shared" si="2"/>
        <v>0.025117285624485956</v>
      </c>
      <c r="AJ12" s="18">
        <f t="shared" si="2"/>
        <v>0.895332676438461</v>
      </c>
      <c r="AK12" s="18">
        <f t="shared" si="2"/>
        <v>6.76391126806211</v>
      </c>
      <c r="AL12" s="18">
        <f t="shared" si="2"/>
        <v>12.332240781609517</v>
      </c>
      <c r="AM12" s="18">
        <f t="shared" si="2"/>
        <v>21.518441631696646</v>
      </c>
      <c r="AN12" s="18">
        <f t="shared" si="2"/>
        <v>8.031033281555557</v>
      </c>
      <c r="AO12" s="18">
        <f t="shared" si="2"/>
        <v>26.085317693896553</v>
      </c>
      <c r="AP12" s="18">
        <f t="shared" si="2"/>
        <v>61.748185901871125</v>
      </c>
      <c r="AQ12" s="18">
        <f t="shared" si="2"/>
        <v>0.5671017920444149</v>
      </c>
      <c r="AR12" s="18">
        <f t="shared" si="2"/>
        <v>17.86920104041979</v>
      </c>
      <c r="AS12" s="18">
        <f t="shared" si="2"/>
        <v>0.714164135322635</v>
      </c>
      <c r="AT12" s="18">
        <f t="shared" si="2"/>
        <v>0.6931339461488807</v>
      </c>
      <c r="AU12" s="18">
        <f t="shared" si="2"/>
        <v>1.2079222474171982</v>
      </c>
      <c r="AV12" s="18">
        <f t="shared" si="2"/>
        <v>0.11775330390372983</v>
      </c>
      <c r="AW12" s="18">
        <f t="shared" si="2"/>
        <v>9.528957407356373</v>
      </c>
      <c r="AX12" s="18">
        <f t="shared" si="2"/>
        <v>-13.77966119767302</v>
      </c>
      <c r="AY12" s="18">
        <f t="shared" si="2"/>
        <v>10.4697787676776</v>
      </c>
      <c r="AZ12" s="18">
        <f t="shared" si="2"/>
        <v>6.864903923244409</v>
      </c>
      <c r="BA12" s="18">
        <f t="shared" si="2"/>
        <v>1.6787011452756877</v>
      </c>
      <c r="BB12" s="18">
        <f t="shared" si="2"/>
        <v>3.958804966401503</v>
      </c>
      <c r="BC12" s="18">
        <f t="shared" si="2"/>
        <v>2.5677163871659827</v>
      </c>
      <c r="BD12" s="18">
        <f t="shared" si="2"/>
        <v>2.695135370667942</v>
      </c>
      <c r="BE12" s="18">
        <f t="shared" si="2"/>
        <v>13.610816182431549</v>
      </c>
      <c r="BF12" s="18">
        <f t="shared" si="2"/>
        <v>2.6980344724130916</v>
      </c>
      <c r="BG12" s="18">
        <f t="shared" si="2"/>
        <v>0.0037185429323576685</v>
      </c>
      <c r="BH12" s="18">
        <f t="shared" si="2"/>
        <v>1.7530885670800986</v>
      </c>
      <c r="BI12" s="18">
        <f t="shared" si="2"/>
        <v>1.0420468260633589</v>
      </c>
      <c r="BJ12" s="19">
        <f t="shared" si="2"/>
        <v>2.322742770538489</v>
      </c>
    </row>
    <row r="13" spans="1:62" ht="12.75">
      <c r="A13" s="12" t="s">
        <v>139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1"/>
    </row>
    <row r="14" spans="1:62" ht="12.75">
      <c r="A14" s="15" t="s">
        <v>140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3"/>
    </row>
    <row r="15" spans="1:62" ht="12.75">
      <c r="A15" s="24" t="s">
        <v>141</v>
      </c>
      <c r="B15" s="25">
        <f>IF(B142=0,0,(B6-B142)*100/B142)</f>
        <v>10.657156432200637</v>
      </c>
      <c r="C15" s="25">
        <f aca="true" t="shared" si="3" ref="C15:BJ15">IF(C142=0,0,(C6-C142)*100/C142)</f>
        <v>-26.59108149774107</v>
      </c>
      <c r="D15" s="25">
        <f t="shared" si="3"/>
        <v>16.14409974566213</v>
      </c>
      <c r="E15" s="25">
        <f t="shared" si="3"/>
        <v>-9.05601213053091</v>
      </c>
      <c r="F15" s="25">
        <f t="shared" si="3"/>
        <v>11.37495916359372</v>
      </c>
      <c r="G15" s="25">
        <f t="shared" si="3"/>
        <v>24.137376983329986</v>
      </c>
      <c r="H15" s="25">
        <f t="shared" si="3"/>
        <v>9.834711821095004</v>
      </c>
      <c r="I15" s="25">
        <f t="shared" si="3"/>
        <v>-4.2870711056800905</v>
      </c>
      <c r="J15" s="25">
        <f t="shared" si="3"/>
        <v>16.91719199884001</v>
      </c>
      <c r="K15" s="25">
        <f t="shared" si="3"/>
        <v>5.16377288889726</v>
      </c>
      <c r="L15" s="25">
        <f t="shared" si="3"/>
        <v>-23.027004891335725</v>
      </c>
      <c r="M15" s="25">
        <f t="shared" si="3"/>
        <v>23.123497271332873</v>
      </c>
      <c r="N15" s="25">
        <f t="shared" si="3"/>
        <v>-1.5903538129400407</v>
      </c>
      <c r="O15" s="25">
        <f t="shared" si="3"/>
        <v>-7.826484366073809</v>
      </c>
      <c r="P15" s="25">
        <f t="shared" si="3"/>
        <v>-6.800986373573425</v>
      </c>
      <c r="Q15" s="25">
        <f t="shared" si="3"/>
        <v>5.608449420688933</v>
      </c>
      <c r="R15" s="25">
        <f t="shared" si="3"/>
        <v>14.708784000618529</v>
      </c>
      <c r="S15" s="25">
        <f t="shared" si="3"/>
        <v>19.64628113049156</v>
      </c>
      <c r="T15" s="25">
        <f t="shared" si="3"/>
        <v>14.559584615905017</v>
      </c>
      <c r="U15" s="25">
        <f t="shared" si="3"/>
        <v>-37.84712566195095</v>
      </c>
      <c r="V15" s="25">
        <f t="shared" si="3"/>
        <v>20.81535576421953</v>
      </c>
      <c r="W15" s="25">
        <f t="shared" si="3"/>
        <v>14.763129319069275</v>
      </c>
      <c r="X15" s="25">
        <f t="shared" si="3"/>
        <v>1.9774767949451377</v>
      </c>
      <c r="Y15" s="25">
        <f t="shared" si="3"/>
        <v>37.64641455311892</v>
      </c>
      <c r="Z15" s="25">
        <f t="shared" si="3"/>
        <v>-0.23990895099649512</v>
      </c>
      <c r="AA15" s="25">
        <f t="shared" si="3"/>
        <v>4.451435866825839</v>
      </c>
      <c r="AB15" s="25">
        <f t="shared" si="3"/>
        <v>28.432913173275992</v>
      </c>
      <c r="AC15" s="25">
        <f t="shared" si="3"/>
        <v>4.8742710906468</v>
      </c>
      <c r="AD15" s="25">
        <f t="shared" si="3"/>
        <v>18.58653733667543</v>
      </c>
      <c r="AE15" s="25">
        <f t="shared" si="3"/>
        <v>-2.3698210655720935</v>
      </c>
      <c r="AF15" s="25">
        <f t="shared" si="3"/>
        <v>23.101301323760378</v>
      </c>
      <c r="AG15" s="25">
        <f t="shared" si="3"/>
        <v>24.22284663451374</v>
      </c>
      <c r="AH15" s="25">
        <f t="shared" si="3"/>
        <v>7.216787135975002</v>
      </c>
      <c r="AI15" s="25">
        <f t="shared" si="3"/>
        <v>1.4314382439504323</v>
      </c>
      <c r="AJ15" s="25">
        <f t="shared" si="3"/>
        <v>44.46901022797981</v>
      </c>
      <c r="AK15" s="25">
        <f t="shared" si="3"/>
        <v>5.403242980134465</v>
      </c>
      <c r="AL15" s="25">
        <f t="shared" si="3"/>
        <v>24.66948092304718</v>
      </c>
      <c r="AM15" s="25">
        <f t="shared" si="3"/>
        <v>37.86222505570745</v>
      </c>
      <c r="AN15" s="25">
        <f t="shared" si="3"/>
        <v>1048.669551697331</v>
      </c>
      <c r="AO15" s="25">
        <f t="shared" si="3"/>
        <v>9.358717520107867</v>
      </c>
      <c r="AP15" s="25">
        <f t="shared" si="3"/>
        <v>-68.62074619958612</v>
      </c>
      <c r="AQ15" s="25">
        <f t="shared" si="3"/>
        <v>-2.752909618490115</v>
      </c>
      <c r="AR15" s="25">
        <f t="shared" si="3"/>
        <v>21.633055924964392</v>
      </c>
      <c r="AS15" s="25">
        <f t="shared" si="3"/>
        <v>18.78649441786284</v>
      </c>
      <c r="AT15" s="25">
        <f t="shared" si="3"/>
        <v>-1.2465685243843403</v>
      </c>
      <c r="AU15" s="25">
        <f t="shared" si="3"/>
        <v>32.813164670323516</v>
      </c>
      <c r="AV15" s="25">
        <f t="shared" si="3"/>
        <v>9.041905916040465</v>
      </c>
      <c r="AW15" s="25">
        <f t="shared" si="3"/>
        <v>20.616109016180843</v>
      </c>
      <c r="AX15" s="25">
        <f t="shared" si="3"/>
        <v>55.41807784604388</v>
      </c>
      <c r="AY15" s="25">
        <f t="shared" si="3"/>
        <v>1.6199816702451655</v>
      </c>
      <c r="AZ15" s="25">
        <f t="shared" si="3"/>
        <v>15.984536048064497</v>
      </c>
      <c r="BA15" s="25">
        <f t="shared" si="3"/>
        <v>14.655600556326892</v>
      </c>
      <c r="BB15" s="25">
        <f t="shared" si="3"/>
        <v>23.722776966918946</v>
      </c>
      <c r="BC15" s="25">
        <f t="shared" si="3"/>
        <v>4.559990697887469</v>
      </c>
      <c r="BD15" s="25">
        <f t="shared" si="3"/>
        <v>17.621574947503035</v>
      </c>
      <c r="BE15" s="25">
        <f t="shared" si="3"/>
        <v>-15.135911244559528</v>
      </c>
      <c r="BF15" s="25">
        <f t="shared" si="3"/>
        <v>32.15559693117722</v>
      </c>
      <c r="BG15" s="25">
        <f t="shared" si="3"/>
        <v>-5.772944830071559</v>
      </c>
      <c r="BH15" s="25">
        <f t="shared" si="3"/>
        <v>27.970897835359644</v>
      </c>
      <c r="BI15" s="25">
        <f t="shared" si="3"/>
        <v>14.095050495829447</v>
      </c>
      <c r="BJ15" s="26">
        <f t="shared" si="3"/>
        <v>-28.12313459765132</v>
      </c>
    </row>
    <row r="16" spans="1:62" ht="12.75">
      <c r="A16" s="27" t="s">
        <v>142</v>
      </c>
      <c r="B16" s="28">
        <f>IF(B144=0,0,(B143-B144)*100/B144)</f>
        <v>5.413179642058165</v>
      </c>
      <c r="C16" s="28">
        <f aca="true" t="shared" si="4" ref="C16:BJ16">IF(C144=0,0,(C143-C144)*100/C144)</f>
        <v>56.958401280122786</v>
      </c>
      <c r="D16" s="28">
        <f t="shared" si="4"/>
        <v>18.69559982180988</v>
      </c>
      <c r="E16" s="28">
        <f t="shared" si="4"/>
        <v>23.42503717136346</v>
      </c>
      <c r="F16" s="28">
        <f t="shared" si="4"/>
        <v>-1.8580773425020805</v>
      </c>
      <c r="G16" s="28">
        <f t="shared" si="4"/>
        <v>5.968169761273209</v>
      </c>
      <c r="H16" s="28">
        <f t="shared" si="4"/>
        <v>29.145394229240814</v>
      </c>
      <c r="I16" s="28">
        <f t="shared" si="4"/>
        <v>0</v>
      </c>
      <c r="J16" s="28">
        <f t="shared" si="4"/>
        <v>4.874493927125506</v>
      </c>
      <c r="K16" s="28">
        <f t="shared" si="4"/>
        <v>43.70344711025924</v>
      </c>
      <c r="L16" s="28">
        <f t="shared" si="4"/>
        <v>26.792230723955267</v>
      </c>
      <c r="M16" s="28">
        <f t="shared" si="4"/>
        <v>45.334209162223495</v>
      </c>
      <c r="N16" s="28">
        <f t="shared" si="4"/>
        <v>18.028607315622814</v>
      </c>
      <c r="O16" s="28">
        <f t="shared" si="4"/>
        <v>36.56557026911576</v>
      </c>
      <c r="P16" s="28">
        <f t="shared" si="4"/>
        <v>20</v>
      </c>
      <c r="Q16" s="28">
        <f t="shared" si="4"/>
        <v>0</v>
      </c>
      <c r="R16" s="28">
        <f t="shared" si="4"/>
        <v>6.312915335751056</v>
      </c>
      <c r="S16" s="28">
        <f t="shared" si="4"/>
        <v>1113.635</v>
      </c>
      <c r="T16" s="28">
        <f t="shared" si="4"/>
        <v>55.544930221438605</v>
      </c>
      <c r="U16" s="28">
        <f t="shared" si="4"/>
        <v>18.013237157062036</v>
      </c>
      <c r="V16" s="28">
        <f t="shared" si="4"/>
        <v>156.17232668082008</v>
      </c>
      <c r="W16" s="28">
        <f t="shared" si="4"/>
        <v>0</v>
      </c>
      <c r="X16" s="28">
        <f t="shared" si="4"/>
        <v>-3.9534732105963912</v>
      </c>
      <c r="Y16" s="28">
        <f t="shared" si="4"/>
        <v>267.2267670745129</v>
      </c>
      <c r="Z16" s="28">
        <f t="shared" si="4"/>
        <v>0</v>
      </c>
      <c r="AA16" s="28">
        <f t="shared" si="4"/>
        <v>16.640230713770727</v>
      </c>
      <c r="AB16" s="28">
        <f t="shared" si="4"/>
        <v>0</v>
      </c>
      <c r="AC16" s="28">
        <f t="shared" si="4"/>
        <v>7.000000097927172</v>
      </c>
      <c r="AD16" s="28">
        <f t="shared" si="4"/>
        <v>8.740890852249224</v>
      </c>
      <c r="AE16" s="28">
        <f t="shared" si="4"/>
        <v>-18.957256437640915</v>
      </c>
      <c r="AF16" s="28">
        <f t="shared" si="4"/>
        <v>0</v>
      </c>
      <c r="AG16" s="28">
        <f t="shared" si="4"/>
        <v>28.161203971362283</v>
      </c>
      <c r="AH16" s="28">
        <f t="shared" si="4"/>
        <v>11.319437849581455</v>
      </c>
      <c r="AI16" s="28">
        <f t="shared" si="4"/>
        <v>24.572351975253593</v>
      </c>
      <c r="AJ16" s="28">
        <f t="shared" si="4"/>
        <v>53.18898795645691</v>
      </c>
      <c r="AK16" s="28">
        <f t="shared" si="4"/>
        <v>-24.985899605188944</v>
      </c>
      <c r="AL16" s="28">
        <f t="shared" si="4"/>
        <v>0</v>
      </c>
      <c r="AM16" s="28">
        <f t="shared" si="4"/>
        <v>479.79032496135113</v>
      </c>
      <c r="AN16" s="28">
        <f t="shared" si="4"/>
        <v>185.3881278538813</v>
      </c>
      <c r="AO16" s="28">
        <f t="shared" si="4"/>
        <v>29.014948256036796</v>
      </c>
      <c r="AP16" s="28">
        <f t="shared" si="4"/>
        <v>127.34678899082569</v>
      </c>
      <c r="AQ16" s="28">
        <f t="shared" si="4"/>
        <v>-24.990452549169373</v>
      </c>
      <c r="AR16" s="28">
        <f t="shared" si="4"/>
        <v>-100</v>
      </c>
      <c r="AS16" s="28">
        <f t="shared" si="4"/>
        <v>3.227181895013207</v>
      </c>
      <c r="AT16" s="28">
        <f t="shared" si="4"/>
        <v>16.33967199919509</v>
      </c>
      <c r="AU16" s="28">
        <f t="shared" si="4"/>
        <v>-35.78613022763367</v>
      </c>
      <c r="AV16" s="28">
        <f t="shared" si="4"/>
        <v>-23.121175496042145</v>
      </c>
      <c r="AW16" s="28">
        <f t="shared" si="4"/>
        <v>6.896551724137931</v>
      </c>
      <c r="AX16" s="28">
        <f t="shared" si="4"/>
        <v>-12.318840579710145</v>
      </c>
      <c r="AY16" s="28">
        <f t="shared" si="4"/>
        <v>0</v>
      </c>
      <c r="AZ16" s="28">
        <f t="shared" si="4"/>
        <v>53.91159128749651</v>
      </c>
      <c r="BA16" s="28">
        <f t="shared" si="4"/>
        <v>6.431610772646203</v>
      </c>
      <c r="BB16" s="28">
        <f t="shared" si="4"/>
        <v>11.04274136328952</v>
      </c>
      <c r="BC16" s="28">
        <f t="shared" si="4"/>
        <v>35.03637599077682</v>
      </c>
      <c r="BD16" s="28">
        <f t="shared" si="4"/>
        <v>0</v>
      </c>
      <c r="BE16" s="28">
        <f t="shared" si="4"/>
        <v>62.082971428571426</v>
      </c>
      <c r="BF16" s="28">
        <f t="shared" si="4"/>
        <v>28.203580724874826</v>
      </c>
      <c r="BG16" s="28">
        <f t="shared" si="4"/>
        <v>12.161836082629383</v>
      </c>
      <c r="BH16" s="28">
        <f t="shared" si="4"/>
        <v>28.508370742012147</v>
      </c>
      <c r="BI16" s="28">
        <f t="shared" si="4"/>
        <v>5.377945906339028</v>
      </c>
      <c r="BJ16" s="29">
        <f t="shared" si="4"/>
        <v>0</v>
      </c>
    </row>
    <row r="17" spans="1:62" ht="12.75">
      <c r="A17" s="27" t="s">
        <v>143</v>
      </c>
      <c r="B17" s="28">
        <f>IF(B146=0,0,(B145-B146)*100/B146)</f>
        <v>9.999288092624331</v>
      </c>
      <c r="C17" s="28">
        <f aca="true" t="shared" si="5" ref="C17:BJ17">IF(C146=0,0,(C145-C146)*100/C146)</f>
        <v>0</v>
      </c>
      <c r="D17" s="28">
        <f t="shared" si="5"/>
        <v>0</v>
      </c>
      <c r="E17" s="28">
        <f t="shared" si="5"/>
        <v>0</v>
      </c>
      <c r="F17" s="28">
        <f t="shared" si="5"/>
        <v>-1.0567433755090436</v>
      </c>
      <c r="G17" s="28">
        <f t="shared" si="5"/>
        <v>0</v>
      </c>
      <c r="H17" s="28">
        <f t="shared" si="5"/>
        <v>5.450920489683607</v>
      </c>
      <c r="I17" s="28">
        <f t="shared" si="5"/>
        <v>0</v>
      </c>
      <c r="J17" s="28">
        <f t="shared" si="5"/>
        <v>0</v>
      </c>
      <c r="K17" s="28">
        <f t="shared" si="5"/>
        <v>40.96218387848522</v>
      </c>
      <c r="L17" s="28">
        <f t="shared" si="5"/>
        <v>-10.59386406582304</v>
      </c>
      <c r="M17" s="28">
        <f t="shared" si="5"/>
        <v>0</v>
      </c>
      <c r="N17" s="28">
        <f t="shared" si="5"/>
        <v>19.67946021046527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11.319124723308262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-0.22557695644629533</v>
      </c>
      <c r="Z17" s="28">
        <f t="shared" si="5"/>
        <v>0</v>
      </c>
      <c r="AA17" s="28">
        <f t="shared" si="5"/>
        <v>0</v>
      </c>
      <c r="AB17" s="28">
        <f t="shared" si="5"/>
        <v>0</v>
      </c>
      <c r="AC17" s="28">
        <f t="shared" si="5"/>
        <v>7.362767099568528</v>
      </c>
      <c r="AD17" s="28">
        <f t="shared" si="5"/>
        <v>-100</v>
      </c>
      <c r="AE17" s="28">
        <f t="shared" si="5"/>
        <v>0</v>
      </c>
      <c r="AF17" s="28">
        <f t="shared" si="5"/>
        <v>0</v>
      </c>
      <c r="AG17" s="28">
        <f t="shared" si="5"/>
        <v>32.46853986551393</v>
      </c>
      <c r="AH17" s="28">
        <f t="shared" si="5"/>
        <v>14.526115170937825</v>
      </c>
      <c r="AI17" s="28">
        <f t="shared" si="5"/>
        <v>2.9050653704668603</v>
      </c>
      <c r="AJ17" s="28">
        <f t="shared" si="5"/>
        <v>0</v>
      </c>
      <c r="AK17" s="28">
        <f t="shared" si="5"/>
        <v>0</v>
      </c>
      <c r="AL17" s="28">
        <f t="shared" si="5"/>
        <v>0</v>
      </c>
      <c r="AM17" s="28">
        <f t="shared" si="5"/>
        <v>0</v>
      </c>
      <c r="AN17" s="28">
        <f t="shared" si="5"/>
        <v>0</v>
      </c>
      <c r="AO17" s="28">
        <f t="shared" si="5"/>
        <v>0</v>
      </c>
      <c r="AP17" s="28">
        <f t="shared" si="5"/>
        <v>0</v>
      </c>
      <c r="AQ17" s="28">
        <f t="shared" si="5"/>
        <v>0</v>
      </c>
      <c r="AR17" s="28">
        <f t="shared" si="5"/>
        <v>122.3169052007116</v>
      </c>
      <c r="AS17" s="28">
        <f t="shared" si="5"/>
        <v>0</v>
      </c>
      <c r="AT17" s="28">
        <f t="shared" si="5"/>
        <v>-0.5546042941205149</v>
      </c>
      <c r="AU17" s="28">
        <f t="shared" si="5"/>
        <v>0</v>
      </c>
      <c r="AV17" s="28">
        <f t="shared" si="5"/>
        <v>2.481702517056061</v>
      </c>
      <c r="AW17" s="28">
        <f t="shared" si="5"/>
        <v>27.32871439568899</v>
      </c>
      <c r="AX17" s="28">
        <f t="shared" si="5"/>
        <v>0</v>
      </c>
      <c r="AY17" s="28">
        <f t="shared" si="5"/>
        <v>0</v>
      </c>
      <c r="AZ17" s="28">
        <f t="shared" si="5"/>
        <v>16.757248769400405</v>
      </c>
      <c r="BA17" s="28">
        <f t="shared" si="5"/>
        <v>19.849176583759498</v>
      </c>
      <c r="BB17" s="28">
        <f t="shared" si="5"/>
        <v>0</v>
      </c>
      <c r="BC17" s="28">
        <f t="shared" si="5"/>
        <v>0</v>
      </c>
      <c r="BD17" s="28">
        <f t="shared" si="5"/>
        <v>0</v>
      </c>
      <c r="BE17" s="28">
        <f t="shared" si="5"/>
        <v>0</v>
      </c>
      <c r="BF17" s="28">
        <f t="shared" si="5"/>
        <v>0</v>
      </c>
      <c r="BG17" s="28">
        <f t="shared" si="5"/>
        <v>-2.509601829259838</v>
      </c>
      <c r="BH17" s="28">
        <f t="shared" si="5"/>
        <v>0</v>
      </c>
      <c r="BI17" s="28">
        <f t="shared" si="5"/>
        <v>0</v>
      </c>
      <c r="BJ17" s="29">
        <f t="shared" si="5"/>
        <v>0</v>
      </c>
    </row>
    <row r="18" spans="1:62" ht="12.75">
      <c r="A18" s="27" t="s">
        <v>144</v>
      </c>
      <c r="B18" s="28">
        <f>IF(B148=0,0,(B147-B148)*100/B148)</f>
        <v>14.150403914677238</v>
      </c>
      <c r="C18" s="28">
        <f aca="true" t="shared" si="6" ref="C18:BJ18">IF(C148=0,0,(C147-C148)*100/C148)</f>
        <v>0</v>
      </c>
      <c r="D18" s="28">
        <f t="shared" si="6"/>
        <v>0</v>
      </c>
      <c r="E18" s="28">
        <f t="shared" si="6"/>
        <v>0</v>
      </c>
      <c r="F18" s="28">
        <f t="shared" si="6"/>
        <v>0</v>
      </c>
      <c r="G18" s="28">
        <f t="shared" si="6"/>
        <v>0</v>
      </c>
      <c r="H18" s="28">
        <f t="shared" si="6"/>
        <v>0</v>
      </c>
      <c r="I18" s="28">
        <f t="shared" si="6"/>
        <v>-21.9631566616794</v>
      </c>
      <c r="J18" s="28">
        <f t="shared" si="6"/>
        <v>0</v>
      </c>
      <c r="K18" s="28">
        <f t="shared" si="6"/>
        <v>0</v>
      </c>
      <c r="L18" s="28">
        <f t="shared" si="6"/>
        <v>0</v>
      </c>
      <c r="M18" s="28">
        <f t="shared" si="6"/>
        <v>0</v>
      </c>
      <c r="N18" s="28">
        <f t="shared" si="6"/>
        <v>5.116586896622299</v>
      </c>
      <c r="O18" s="28">
        <f t="shared" si="6"/>
        <v>0</v>
      </c>
      <c r="P18" s="28">
        <f t="shared" si="6"/>
        <v>0</v>
      </c>
      <c r="Q18" s="28">
        <f t="shared" si="6"/>
        <v>0</v>
      </c>
      <c r="R18" s="28">
        <f t="shared" si="6"/>
        <v>0</v>
      </c>
      <c r="S18" s="28">
        <f t="shared" si="6"/>
        <v>0</v>
      </c>
      <c r="T18" s="28">
        <f t="shared" si="6"/>
        <v>0</v>
      </c>
      <c r="U18" s="28">
        <f t="shared" si="6"/>
        <v>0</v>
      </c>
      <c r="V18" s="28">
        <f t="shared" si="6"/>
        <v>0</v>
      </c>
      <c r="W18" s="28">
        <f t="shared" si="6"/>
        <v>19.90469530780236</v>
      </c>
      <c r="X18" s="28">
        <f t="shared" si="6"/>
        <v>0</v>
      </c>
      <c r="Y18" s="28">
        <f t="shared" si="6"/>
        <v>0</v>
      </c>
      <c r="Z18" s="28">
        <f t="shared" si="6"/>
        <v>0</v>
      </c>
      <c r="AA18" s="28">
        <f t="shared" si="6"/>
        <v>0</v>
      </c>
      <c r="AB18" s="28">
        <f t="shared" si="6"/>
        <v>0</v>
      </c>
      <c r="AC18" s="28">
        <f t="shared" si="6"/>
        <v>-2.0740467664251985</v>
      </c>
      <c r="AD18" s="28">
        <f t="shared" si="6"/>
        <v>0</v>
      </c>
      <c r="AE18" s="28">
        <f t="shared" si="6"/>
        <v>0</v>
      </c>
      <c r="AF18" s="28">
        <f t="shared" si="6"/>
        <v>0</v>
      </c>
      <c r="AG18" s="28">
        <f t="shared" si="6"/>
        <v>0</v>
      </c>
      <c r="AH18" s="28">
        <f t="shared" si="6"/>
        <v>0</v>
      </c>
      <c r="AI18" s="28">
        <f t="shared" si="6"/>
        <v>32.56491049147877</v>
      </c>
      <c r="AJ18" s="28">
        <f t="shared" si="6"/>
        <v>0</v>
      </c>
      <c r="AK18" s="28">
        <f t="shared" si="6"/>
        <v>0</v>
      </c>
      <c r="AL18" s="28">
        <f t="shared" si="6"/>
        <v>66.08810966545754</v>
      </c>
      <c r="AM18" s="28">
        <f t="shared" si="6"/>
        <v>0</v>
      </c>
      <c r="AN18" s="28">
        <f t="shared" si="6"/>
        <v>0</v>
      </c>
      <c r="AO18" s="28">
        <f t="shared" si="6"/>
        <v>0</v>
      </c>
      <c r="AP18" s="28">
        <f t="shared" si="6"/>
        <v>0</v>
      </c>
      <c r="AQ18" s="28">
        <f t="shared" si="6"/>
        <v>0</v>
      </c>
      <c r="AR18" s="28">
        <f t="shared" si="6"/>
        <v>0</v>
      </c>
      <c r="AS18" s="28">
        <f t="shared" si="6"/>
        <v>0</v>
      </c>
      <c r="AT18" s="28">
        <f t="shared" si="6"/>
        <v>-1.0977010743843356</v>
      </c>
      <c r="AU18" s="28">
        <f t="shared" si="6"/>
        <v>0</v>
      </c>
      <c r="AV18" s="28">
        <f t="shared" si="6"/>
        <v>0</v>
      </c>
      <c r="AW18" s="28">
        <f t="shared" si="6"/>
        <v>0</v>
      </c>
      <c r="AX18" s="28">
        <f t="shared" si="6"/>
        <v>0</v>
      </c>
      <c r="AY18" s="28">
        <f t="shared" si="6"/>
        <v>26.131483484726154</v>
      </c>
      <c r="AZ18" s="28">
        <f t="shared" si="6"/>
        <v>0</v>
      </c>
      <c r="BA18" s="28">
        <f t="shared" si="6"/>
        <v>0</v>
      </c>
      <c r="BB18" s="28">
        <f t="shared" si="6"/>
        <v>0</v>
      </c>
      <c r="BC18" s="28">
        <f t="shared" si="6"/>
        <v>0</v>
      </c>
      <c r="BD18" s="28">
        <f t="shared" si="6"/>
        <v>-14.81275658285345</v>
      </c>
      <c r="BE18" s="28">
        <f t="shared" si="6"/>
        <v>0</v>
      </c>
      <c r="BF18" s="28">
        <f t="shared" si="6"/>
        <v>0</v>
      </c>
      <c r="BG18" s="28">
        <f t="shared" si="6"/>
        <v>0</v>
      </c>
      <c r="BH18" s="28">
        <f t="shared" si="6"/>
        <v>0</v>
      </c>
      <c r="BI18" s="28">
        <f t="shared" si="6"/>
        <v>0</v>
      </c>
      <c r="BJ18" s="29">
        <f t="shared" si="6"/>
        <v>-12.731675299227431</v>
      </c>
    </row>
    <row r="19" spans="1:62" ht="12.75">
      <c r="A19" s="27" t="s">
        <v>145</v>
      </c>
      <c r="B19" s="28">
        <f>IF(B150=0,0,(B149-B150)*100/B150)</f>
        <v>8.82459876197575</v>
      </c>
      <c r="C19" s="28">
        <f aca="true" t="shared" si="7" ref="C19:BJ19">IF(C150=0,0,(C149-C150)*100/C150)</f>
        <v>56.958401280122786</v>
      </c>
      <c r="D19" s="28">
        <f t="shared" si="7"/>
        <v>12.654668422287207</v>
      </c>
      <c r="E19" s="28">
        <f t="shared" si="7"/>
        <v>23.42503717136346</v>
      </c>
      <c r="F19" s="28">
        <f t="shared" si="7"/>
        <v>-1.3610839769663143</v>
      </c>
      <c r="G19" s="28">
        <f t="shared" si="7"/>
        <v>5.968169761273209</v>
      </c>
      <c r="H19" s="28">
        <f t="shared" si="7"/>
        <v>24.477295851778944</v>
      </c>
      <c r="I19" s="28">
        <f t="shared" si="7"/>
        <v>-15.519832976173193</v>
      </c>
      <c r="J19" s="28">
        <f t="shared" si="7"/>
        <v>4.808219178082192</v>
      </c>
      <c r="K19" s="28">
        <f t="shared" si="7"/>
        <v>9.867665553134213</v>
      </c>
      <c r="L19" s="28">
        <f t="shared" si="7"/>
        <v>-1.1687065208272913</v>
      </c>
      <c r="M19" s="28">
        <f t="shared" si="7"/>
        <v>43.00939326279781</v>
      </c>
      <c r="N19" s="28">
        <f t="shared" si="7"/>
        <v>16.12023675387437</v>
      </c>
      <c r="O19" s="28">
        <f t="shared" si="7"/>
        <v>35.95577291090793</v>
      </c>
      <c r="P19" s="28">
        <f t="shared" si="7"/>
        <v>15.01139946782947</v>
      </c>
      <c r="Q19" s="28">
        <f t="shared" si="7"/>
        <v>17.74252637846154</v>
      </c>
      <c r="R19" s="28">
        <f t="shared" si="7"/>
        <v>9.77429950989289</v>
      </c>
      <c r="S19" s="28">
        <f t="shared" si="7"/>
        <v>992.6069230769231</v>
      </c>
      <c r="T19" s="28">
        <f t="shared" si="7"/>
        <v>14.813115113906749</v>
      </c>
      <c r="U19" s="28">
        <f t="shared" si="7"/>
        <v>30.154690110369575</v>
      </c>
      <c r="V19" s="28">
        <f t="shared" si="7"/>
        <v>156.17232668082008</v>
      </c>
      <c r="W19" s="28">
        <f t="shared" si="7"/>
        <v>34.375242074270666</v>
      </c>
      <c r="X19" s="28">
        <f t="shared" si="7"/>
        <v>12.79332544177266</v>
      </c>
      <c r="Y19" s="28">
        <f t="shared" si="7"/>
        <v>107.00567071682208</v>
      </c>
      <c r="Z19" s="28">
        <f t="shared" si="7"/>
        <v>26.796116504854368</v>
      </c>
      <c r="AA19" s="28">
        <f t="shared" si="7"/>
        <v>18.72162386081193</v>
      </c>
      <c r="AB19" s="28">
        <f t="shared" si="7"/>
        <v>0</v>
      </c>
      <c r="AC19" s="28">
        <f t="shared" si="7"/>
        <v>5.47374581430108</v>
      </c>
      <c r="AD19" s="28">
        <f t="shared" si="7"/>
        <v>14.652397868561279</v>
      </c>
      <c r="AE19" s="28">
        <f t="shared" si="7"/>
        <v>-16.868557988420125</v>
      </c>
      <c r="AF19" s="28">
        <f t="shared" si="7"/>
        <v>152.84319356691557</v>
      </c>
      <c r="AG19" s="28">
        <f t="shared" si="7"/>
        <v>39.283155658119625</v>
      </c>
      <c r="AH19" s="28">
        <f t="shared" si="7"/>
        <v>7.655277738445622</v>
      </c>
      <c r="AI19" s="28">
        <f t="shared" si="7"/>
        <v>13.943488110366491</v>
      </c>
      <c r="AJ19" s="28">
        <f t="shared" si="7"/>
        <v>67.27989876169919</v>
      </c>
      <c r="AK19" s="28">
        <f t="shared" si="7"/>
        <v>-8.265279807444339</v>
      </c>
      <c r="AL19" s="28">
        <f t="shared" si="7"/>
        <v>64.67074422458322</v>
      </c>
      <c r="AM19" s="28">
        <f t="shared" si="7"/>
        <v>479.79032496135113</v>
      </c>
      <c r="AN19" s="28">
        <f t="shared" si="7"/>
        <v>120.16852405544985</v>
      </c>
      <c r="AO19" s="28">
        <f t="shared" si="7"/>
        <v>17.502335720959202</v>
      </c>
      <c r="AP19" s="28">
        <f t="shared" si="7"/>
        <v>47.006358974358974</v>
      </c>
      <c r="AQ19" s="28">
        <f t="shared" si="7"/>
        <v>-18.024604137549723</v>
      </c>
      <c r="AR19" s="28">
        <f t="shared" si="7"/>
        <v>65.89925851478529</v>
      </c>
      <c r="AS19" s="28">
        <f t="shared" si="7"/>
        <v>5.850645981860691</v>
      </c>
      <c r="AT19" s="28">
        <f t="shared" si="7"/>
        <v>2.7970097569928773</v>
      </c>
      <c r="AU19" s="28">
        <f t="shared" si="7"/>
        <v>-35.78613022763367</v>
      </c>
      <c r="AV19" s="28">
        <f t="shared" si="7"/>
        <v>-7.739867248137607</v>
      </c>
      <c r="AW19" s="28">
        <f t="shared" si="7"/>
        <v>20.60939060939061</v>
      </c>
      <c r="AX19" s="28">
        <f t="shared" si="7"/>
        <v>82.40911375439772</v>
      </c>
      <c r="AY19" s="28">
        <f t="shared" si="7"/>
        <v>26.300369244311288</v>
      </c>
      <c r="AZ19" s="28">
        <f t="shared" si="7"/>
        <v>33.751311725746824</v>
      </c>
      <c r="BA19" s="28">
        <f t="shared" si="7"/>
        <v>14.681138877152442</v>
      </c>
      <c r="BB19" s="28">
        <f t="shared" si="7"/>
        <v>11.04274136328952</v>
      </c>
      <c r="BC19" s="28">
        <f t="shared" si="7"/>
        <v>30.625617816143578</v>
      </c>
      <c r="BD19" s="28">
        <f t="shared" si="7"/>
        <v>-11.015263097860727</v>
      </c>
      <c r="BE19" s="28">
        <f t="shared" si="7"/>
        <v>50.31255650426921</v>
      </c>
      <c r="BF19" s="28">
        <f t="shared" si="7"/>
        <v>31.233462843526453</v>
      </c>
      <c r="BG19" s="28">
        <f t="shared" si="7"/>
        <v>-10.100922557526523</v>
      </c>
      <c r="BH19" s="28">
        <f t="shared" si="7"/>
        <v>35.330707052167355</v>
      </c>
      <c r="BI19" s="28">
        <f t="shared" si="7"/>
        <v>0.09865278335426136</v>
      </c>
      <c r="BJ19" s="29">
        <f t="shared" si="7"/>
        <v>-12.731675299227431</v>
      </c>
    </row>
    <row r="20" spans="1:62" ht="12.75">
      <c r="A20" s="27" t="s">
        <v>146</v>
      </c>
      <c r="B20" s="28">
        <f>IF(B152=0,0,(B151-B152)*100/B152)</f>
        <v>11.96022797702154</v>
      </c>
      <c r="C20" s="28">
        <f aca="true" t="shared" si="8" ref="C20:BJ20">IF(C152=0,0,(C151-C152)*100/C152)</f>
        <v>4.670095518001469</v>
      </c>
      <c r="D20" s="28">
        <f t="shared" si="8"/>
        <v>27.6036936940648</v>
      </c>
      <c r="E20" s="28">
        <f t="shared" si="8"/>
        <v>-7.286970516661334</v>
      </c>
      <c r="F20" s="28">
        <f t="shared" si="8"/>
        <v>25.330859732311488</v>
      </c>
      <c r="G20" s="28">
        <f t="shared" si="8"/>
        <v>23.696946336031523</v>
      </c>
      <c r="H20" s="28">
        <f t="shared" si="8"/>
        <v>0</v>
      </c>
      <c r="I20" s="28">
        <f t="shared" si="8"/>
        <v>13.826161890674458</v>
      </c>
      <c r="J20" s="28">
        <f t="shared" si="8"/>
        <v>15.556634932970663</v>
      </c>
      <c r="K20" s="28">
        <f t="shared" si="8"/>
        <v>19.65345788759982</v>
      </c>
      <c r="L20" s="28">
        <f t="shared" si="8"/>
        <v>-50.31058945058891</v>
      </c>
      <c r="M20" s="28">
        <f t="shared" si="8"/>
        <v>1869.9902703880946</v>
      </c>
      <c r="N20" s="28">
        <f t="shared" si="8"/>
        <v>11.9807684642061</v>
      </c>
      <c r="O20" s="28">
        <f t="shared" si="8"/>
        <v>0</v>
      </c>
      <c r="P20" s="28">
        <f t="shared" si="8"/>
        <v>-0.1707191196847674</v>
      </c>
      <c r="Q20" s="28">
        <f t="shared" si="8"/>
        <v>2.8639760901312097</v>
      </c>
      <c r="R20" s="28">
        <f t="shared" si="8"/>
        <v>15.51003433754269</v>
      </c>
      <c r="S20" s="28">
        <f t="shared" si="8"/>
        <v>17.433304403607412</v>
      </c>
      <c r="T20" s="28">
        <f t="shared" si="8"/>
        <v>12.51785835771141</v>
      </c>
      <c r="U20" s="28">
        <f t="shared" si="8"/>
        <v>17.00465149183778</v>
      </c>
      <c r="V20" s="28">
        <f t="shared" si="8"/>
        <v>15.136880132460071</v>
      </c>
      <c r="W20" s="28">
        <f t="shared" si="8"/>
        <v>5.207983509592272</v>
      </c>
      <c r="X20" s="28">
        <f t="shared" si="8"/>
        <v>0</v>
      </c>
      <c r="Y20" s="28">
        <f t="shared" si="8"/>
        <v>15.092675658004774</v>
      </c>
      <c r="Z20" s="28">
        <f t="shared" si="8"/>
        <v>-0.2835694128606263</v>
      </c>
      <c r="AA20" s="28">
        <f t="shared" si="8"/>
        <v>-9.137568703524087</v>
      </c>
      <c r="AB20" s="28">
        <f t="shared" si="8"/>
        <v>8.516838799263395</v>
      </c>
      <c r="AC20" s="28">
        <f t="shared" si="8"/>
        <v>11.92776558126531</v>
      </c>
      <c r="AD20" s="28">
        <f t="shared" si="8"/>
        <v>27.937478763166837</v>
      </c>
      <c r="AE20" s="28">
        <f t="shared" si="8"/>
        <v>-4.3221778889291915</v>
      </c>
      <c r="AF20" s="28">
        <f t="shared" si="8"/>
        <v>20.421142819481975</v>
      </c>
      <c r="AG20" s="28">
        <f t="shared" si="8"/>
        <v>14.158780809859154</v>
      </c>
      <c r="AH20" s="28">
        <f t="shared" si="8"/>
        <v>15.189719732031902</v>
      </c>
      <c r="AI20" s="28">
        <f t="shared" si="8"/>
        <v>16.42104975620416</v>
      </c>
      <c r="AJ20" s="28">
        <f t="shared" si="8"/>
        <v>45.165540847544904</v>
      </c>
      <c r="AK20" s="28">
        <f t="shared" si="8"/>
        <v>15.5317888083077</v>
      </c>
      <c r="AL20" s="28">
        <f t="shared" si="8"/>
        <v>14.52136619298253</v>
      </c>
      <c r="AM20" s="28">
        <f t="shared" si="8"/>
        <v>10.535263694769055</v>
      </c>
      <c r="AN20" s="28">
        <f t="shared" si="8"/>
        <v>0</v>
      </c>
      <c r="AO20" s="28">
        <f t="shared" si="8"/>
        <v>8.351191226522122</v>
      </c>
      <c r="AP20" s="28">
        <f t="shared" si="8"/>
        <v>-26.584606331069317</v>
      </c>
      <c r="AQ20" s="28">
        <f t="shared" si="8"/>
        <v>36.147900152626654</v>
      </c>
      <c r="AR20" s="28">
        <f t="shared" si="8"/>
        <v>11.035227501189482</v>
      </c>
      <c r="AS20" s="28">
        <f t="shared" si="8"/>
        <v>21.755081804660385</v>
      </c>
      <c r="AT20" s="28">
        <f t="shared" si="8"/>
        <v>20.189590140374136</v>
      </c>
      <c r="AU20" s="28">
        <f t="shared" si="8"/>
        <v>21.274175199089875</v>
      </c>
      <c r="AV20" s="28">
        <f t="shared" si="8"/>
        <v>31.333693333525485</v>
      </c>
      <c r="AW20" s="28">
        <f t="shared" si="8"/>
        <v>34.033535165347</v>
      </c>
      <c r="AX20" s="28">
        <f t="shared" si="8"/>
        <v>56.949787508308326</v>
      </c>
      <c r="AY20" s="28">
        <f t="shared" si="8"/>
        <v>6.4446735036448235</v>
      </c>
      <c r="AZ20" s="28">
        <f t="shared" si="8"/>
        <v>5.6827950386835315</v>
      </c>
      <c r="BA20" s="28">
        <f t="shared" si="8"/>
        <v>8.392109205689456</v>
      </c>
      <c r="BB20" s="28">
        <f t="shared" si="8"/>
        <v>25.738640900742634</v>
      </c>
      <c r="BC20" s="28">
        <f t="shared" si="8"/>
        <v>-0.3228196854760658</v>
      </c>
      <c r="BD20" s="28">
        <f t="shared" si="8"/>
        <v>30.312634359799226</v>
      </c>
      <c r="BE20" s="28">
        <f t="shared" si="8"/>
        <v>-0.7578909288233698</v>
      </c>
      <c r="BF20" s="28">
        <f t="shared" si="8"/>
        <v>25.341461532525656</v>
      </c>
      <c r="BG20" s="28">
        <f t="shared" si="8"/>
        <v>17.896402060601144</v>
      </c>
      <c r="BH20" s="28">
        <f t="shared" si="8"/>
        <v>14.364222334855722</v>
      </c>
      <c r="BI20" s="28">
        <f t="shared" si="8"/>
        <v>15.259063537590873</v>
      </c>
      <c r="BJ20" s="29">
        <f t="shared" si="8"/>
        <v>11.873155583889442</v>
      </c>
    </row>
    <row r="21" spans="1:62" ht="12.75">
      <c r="A21" s="27" t="s">
        <v>147</v>
      </c>
      <c r="B21" s="28">
        <f>IF(B154=0,0,(B153-B154)*100/B154)</f>
        <v>28.65658502253781</v>
      </c>
      <c r="C21" s="28">
        <f aca="true" t="shared" si="9" ref="C21:BJ21">IF(C154=0,0,(C153-C154)*100/C154)</f>
        <v>0</v>
      </c>
      <c r="D21" s="28">
        <f t="shared" si="9"/>
        <v>15.24410839026637</v>
      </c>
      <c r="E21" s="28">
        <f t="shared" si="9"/>
        <v>0</v>
      </c>
      <c r="F21" s="28">
        <f t="shared" si="9"/>
        <v>0</v>
      </c>
      <c r="G21" s="28">
        <f t="shared" si="9"/>
        <v>-19.993399702986636</v>
      </c>
      <c r="H21" s="28">
        <f t="shared" si="9"/>
        <v>0</v>
      </c>
      <c r="I21" s="28">
        <f t="shared" si="9"/>
        <v>0</v>
      </c>
      <c r="J21" s="28">
        <f t="shared" si="9"/>
        <v>0</v>
      </c>
      <c r="K21" s="28">
        <f t="shared" si="9"/>
        <v>21.333752903274146</v>
      </c>
      <c r="L21" s="28">
        <f t="shared" si="9"/>
        <v>0</v>
      </c>
      <c r="M21" s="28">
        <f t="shared" si="9"/>
        <v>-249.11200269133005</v>
      </c>
      <c r="N21" s="28">
        <f t="shared" si="9"/>
        <v>-24.118240154147514</v>
      </c>
      <c r="O21" s="28">
        <f t="shared" si="9"/>
        <v>0</v>
      </c>
      <c r="P21" s="28">
        <f t="shared" si="9"/>
        <v>-8.016484686171411</v>
      </c>
      <c r="Q21" s="28">
        <f t="shared" si="9"/>
        <v>97.26729045510324</v>
      </c>
      <c r="R21" s="28">
        <f t="shared" si="9"/>
        <v>-7.007563408750081</v>
      </c>
      <c r="S21" s="28">
        <f t="shared" si="9"/>
        <v>42.77820414428243</v>
      </c>
      <c r="T21" s="28">
        <f t="shared" si="9"/>
        <v>-57.16739297615996</v>
      </c>
      <c r="U21" s="28">
        <f t="shared" si="9"/>
        <v>0</v>
      </c>
      <c r="V21" s="28">
        <f t="shared" si="9"/>
        <v>0</v>
      </c>
      <c r="W21" s="28">
        <f t="shared" si="9"/>
        <v>0</v>
      </c>
      <c r="X21" s="28">
        <f t="shared" si="9"/>
        <v>0</v>
      </c>
      <c r="Y21" s="28">
        <f t="shared" si="9"/>
        <v>45.484260087941166</v>
      </c>
      <c r="Z21" s="28">
        <f t="shared" si="9"/>
        <v>0</v>
      </c>
      <c r="AA21" s="28">
        <f t="shared" si="9"/>
        <v>67.33607127940972</v>
      </c>
      <c r="AB21" s="28">
        <f t="shared" si="9"/>
        <v>27.402706584309286</v>
      </c>
      <c r="AC21" s="28">
        <f t="shared" si="9"/>
        <v>0</v>
      </c>
      <c r="AD21" s="28">
        <f t="shared" si="9"/>
        <v>20.461214103024567</v>
      </c>
      <c r="AE21" s="28">
        <f t="shared" si="9"/>
        <v>-3.4803744117494957</v>
      </c>
      <c r="AF21" s="28">
        <f t="shared" si="9"/>
        <v>0</v>
      </c>
      <c r="AG21" s="28">
        <f t="shared" si="9"/>
        <v>21.30864584967833</v>
      </c>
      <c r="AH21" s="28">
        <f t="shared" si="9"/>
        <v>0</v>
      </c>
      <c r="AI21" s="28">
        <f t="shared" si="9"/>
        <v>0</v>
      </c>
      <c r="AJ21" s="28">
        <f t="shared" si="9"/>
        <v>42.602380273366414</v>
      </c>
      <c r="AK21" s="28">
        <f t="shared" si="9"/>
        <v>15.624271100596449</v>
      </c>
      <c r="AL21" s="28">
        <f t="shared" si="9"/>
        <v>65.37711768099726</v>
      </c>
      <c r="AM21" s="28">
        <f t="shared" si="9"/>
        <v>-50.836633012606086</v>
      </c>
      <c r="AN21" s="28">
        <f t="shared" si="9"/>
        <v>0</v>
      </c>
      <c r="AO21" s="28">
        <f t="shared" si="9"/>
        <v>-100</v>
      </c>
      <c r="AP21" s="28">
        <f t="shared" si="9"/>
        <v>9.59123819998167</v>
      </c>
      <c r="AQ21" s="28">
        <f t="shared" si="9"/>
        <v>-27.724557910762385</v>
      </c>
      <c r="AR21" s="28">
        <f t="shared" si="9"/>
        <v>0</v>
      </c>
      <c r="AS21" s="28">
        <f t="shared" si="9"/>
        <v>21.298791018998273</v>
      </c>
      <c r="AT21" s="28">
        <f t="shared" si="9"/>
        <v>0</v>
      </c>
      <c r="AU21" s="28">
        <f t="shared" si="9"/>
        <v>11.70943259848211</v>
      </c>
      <c r="AV21" s="28">
        <f t="shared" si="9"/>
        <v>0</v>
      </c>
      <c r="AW21" s="28">
        <f t="shared" si="9"/>
        <v>37.48628852482219</v>
      </c>
      <c r="AX21" s="28">
        <f t="shared" si="9"/>
        <v>-21.97142589176853</v>
      </c>
      <c r="AY21" s="28">
        <f t="shared" si="9"/>
        <v>28.21662713864549</v>
      </c>
      <c r="AZ21" s="28">
        <f t="shared" si="9"/>
        <v>-56.2968757483357</v>
      </c>
      <c r="BA21" s="28">
        <f t="shared" si="9"/>
        <v>76.89849430067775</v>
      </c>
      <c r="BB21" s="28">
        <f t="shared" si="9"/>
        <v>-28.539261364332184</v>
      </c>
      <c r="BC21" s="28">
        <f t="shared" si="9"/>
        <v>-16.950534801292306</v>
      </c>
      <c r="BD21" s="28">
        <f t="shared" si="9"/>
        <v>-12.341975118866515</v>
      </c>
      <c r="BE21" s="28">
        <f t="shared" si="9"/>
        <v>193.548192407508</v>
      </c>
      <c r="BF21" s="28">
        <f t="shared" si="9"/>
        <v>0</v>
      </c>
      <c r="BG21" s="28">
        <f t="shared" si="9"/>
        <v>-100</v>
      </c>
      <c r="BH21" s="28">
        <f t="shared" si="9"/>
        <v>-7.202984786115727</v>
      </c>
      <c r="BI21" s="28">
        <f t="shared" si="9"/>
        <v>0</v>
      </c>
      <c r="BJ21" s="29">
        <f t="shared" si="9"/>
        <v>3.4179647189201083</v>
      </c>
    </row>
    <row r="22" spans="1:62" ht="12.75">
      <c r="A22" s="27" t="s">
        <v>148</v>
      </c>
      <c r="B22" s="28">
        <f>IF((B130+B131)=0,0,B129*100/(B130+B131))</f>
        <v>96.54487936492231</v>
      </c>
      <c r="C22" s="28">
        <f aca="true" t="shared" si="10" ref="C22:BJ22">IF((C130+C131)=0,0,C129*100/(C130+C131))</f>
        <v>66.19678068410462</v>
      </c>
      <c r="D22" s="28">
        <f t="shared" si="10"/>
        <v>96.0966514457996</v>
      </c>
      <c r="E22" s="28">
        <f t="shared" si="10"/>
        <v>99.99976127880896</v>
      </c>
      <c r="F22" s="28">
        <f t="shared" si="10"/>
        <v>49.05233329053561</v>
      </c>
      <c r="G22" s="28">
        <f t="shared" si="10"/>
        <v>100</v>
      </c>
      <c r="H22" s="28">
        <f t="shared" si="10"/>
        <v>106.24104876961881</v>
      </c>
      <c r="I22" s="28">
        <f t="shared" si="10"/>
        <v>84.68464659410193</v>
      </c>
      <c r="J22" s="28">
        <f t="shared" si="10"/>
        <v>67.61318379861223</v>
      </c>
      <c r="K22" s="28">
        <f t="shared" si="10"/>
        <v>87.40464760023752</v>
      </c>
      <c r="L22" s="28">
        <f t="shared" si="10"/>
        <v>102.91021462548782</v>
      </c>
      <c r="M22" s="28">
        <f t="shared" si="10"/>
        <v>137.37981381975388</v>
      </c>
      <c r="N22" s="28">
        <f t="shared" si="10"/>
        <v>90.41013548007142</v>
      </c>
      <c r="O22" s="28">
        <f t="shared" si="10"/>
        <v>99.59839390507567</v>
      </c>
      <c r="P22" s="28">
        <f t="shared" si="10"/>
        <v>88.45402278902132</v>
      </c>
      <c r="Q22" s="28">
        <f t="shared" si="10"/>
        <v>99.56188249748307</v>
      </c>
      <c r="R22" s="28">
        <f t="shared" si="10"/>
        <v>103.09188639886341</v>
      </c>
      <c r="S22" s="28">
        <f t="shared" si="10"/>
        <v>56.13870598663938</v>
      </c>
      <c r="T22" s="28">
        <f t="shared" si="10"/>
        <v>87.68855629361809</v>
      </c>
      <c r="U22" s="28">
        <f t="shared" si="10"/>
        <v>100.00134203155422</v>
      </c>
      <c r="V22" s="28">
        <f t="shared" si="10"/>
        <v>85.85939481268012</v>
      </c>
      <c r="W22" s="28">
        <f t="shared" si="10"/>
        <v>89.38990461391093</v>
      </c>
      <c r="X22" s="28">
        <f t="shared" si="10"/>
        <v>76.67124965309239</v>
      </c>
      <c r="Y22" s="28">
        <f t="shared" si="10"/>
        <v>114.08550821011036</v>
      </c>
      <c r="Z22" s="28">
        <f t="shared" si="10"/>
        <v>71.99424046076314</v>
      </c>
      <c r="AA22" s="28">
        <f t="shared" si="10"/>
        <v>99.78615428808529</v>
      </c>
      <c r="AB22" s="28">
        <f t="shared" si="10"/>
        <v>60.60684524614314</v>
      </c>
      <c r="AC22" s="28">
        <f t="shared" si="10"/>
        <v>82.10405372033917</v>
      </c>
      <c r="AD22" s="28">
        <f t="shared" si="10"/>
        <v>75.91816420294633</v>
      </c>
      <c r="AE22" s="28">
        <f t="shared" si="10"/>
        <v>79.45721266476279</v>
      </c>
      <c r="AF22" s="28">
        <f t="shared" si="10"/>
        <v>79.85469387755101</v>
      </c>
      <c r="AG22" s="28">
        <f t="shared" si="10"/>
        <v>99.99968187102333</v>
      </c>
      <c r="AH22" s="28">
        <f t="shared" si="10"/>
        <v>81.77145225624145</v>
      </c>
      <c r="AI22" s="28">
        <f t="shared" si="10"/>
        <v>99.99979604690832</v>
      </c>
      <c r="AJ22" s="28">
        <f t="shared" si="10"/>
        <v>91.10671651882394</v>
      </c>
      <c r="AK22" s="28">
        <f t="shared" si="10"/>
        <v>16.529192641770702</v>
      </c>
      <c r="AL22" s="28">
        <f t="shared" si="10"/>
        <v>144.41419031079042</v>
      </c>
      <c r="AM22" s="28">
        <f t="shared" si="10"/>
        <v>40.30882400849695</v>
      </c>
      <c r="AN22" s="28">
        <f t="shared" si="10"/>
        <v>99.99662079647399</v>
      </c>
      <c r="AO22" s="28">
        <f t="shared" si="10"/>
        <v>75.7635960591133</v>
      </c>
      <c r="AP22" s="28">
        <f t="shared" si="10"/>
        <v>99.05402067585958</v>
      </c>
      <c r="AQ22" s="28">
        <f t="shared" si="10"/>
        <v>85.06416558861578</v>
      </c>
      <c r="AR22" s="28">
        <f t="shared" si="10"/>
        <v>57.63963313086017</v>
      </c>
      <c r="AS22" s="28">
        <f t="shared" si="10"/>
        <v>99.99986192822753</v>
      </c>
      <c r="AT22" s="28">
        <f t="shared" si="10"/>
        <v>99.55409315102011</v>
      </c>
      <c r="AU22" s="28">
        <f t="shared" si="10"/>
        <v>112.09624192601292</v>
      </c>
      <c r="AV22" s="28">
        <f t="shared" si="10"/>
        <v>179.94656958304313</v>
      </c>
      <c r="AW22" s="28">
        <f t="shared" si="10"/>
        <v>100.0577700751011</v>
      </c>
      <c r="AX22" s="28">
        <f t="shared" si="10"/>
        <v>99.2908398656215</v>
      </c>
      <c r="AY22" s="28">
        <f t="shared" si="10"/>
        <v>56.58822358394962</v>
      </c>
      <c r="AZ22" s="28">
        <f t="shared" si="10"/>
        <v>68.46532979898504</v>
      </c>
      <c r="BA22" s="28">
        <f t="shared" si="10"/>
        <v>96.11806427258993</v>
      </c>
      <c r="BB22" s="28">
        <f t="shared" si="10"/>
        <v>88.98265353961557</v>
      </c>
      <c r="BC22" s="28">
        <f t="shared" si="10"/>
        <v>81.36613604537445</v>
      </c>
      <c r="BD22" s="28">
        <f t="shared" si="10"/>
        <v>64.5543539692515</v>
      </c>
      <c r="BE22" s="28">
        <f t="shared" si="10"/>
        <v>98.18668190829759</v>
      </c>
      <c r="BF22" s="28">
        <f t="shared" si="10"/>
        <v>77.92630355563325</v>
      </c>
      <c r="BG22" s="28">
        <f t="shared" si="10"/>
        <v>0.13482966331161259</v>
      </c>
      <c r="BH22" s="28">
        <f t="shared" si="10"/>
        <v>211.0799408358847</v>
      </c>
      <c r="BI22" s="28">
        <f t="shared" si="10"/>
        <v>98.90254609306409</v>
      </c>
      <c r="BJ22" s="29">
        <f t="shared" si="10"/>
        <v>87.16057083674623</v>
      </c>
    </row>
    <row r="23" spans="1:62" ht="12.75">
      <c r="A23" s="15" t="s">
        <v>149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9"/>
    </row>
    <row r="24" spans="1:62" ht="12.75">
      <c r="A24" s="24" t="s">
        <v>150</v>
      </c>
      <c r="B24" s="25">
        <f>IF(B155=0,0,(B7-B155)*100/B155)</f>
        <v>10.642945370369688</v>
      </c>
      <c r="C24" s="25">
        <f aca="true" t="shared" si="11" ref="C24:BJ24">IF(C155=0,0,(C7-C155)*100/C155)</f>
        <v>-9.881076131779668</v>
      </c>
      <c r="D24" s="25">
        <f t="shared" si="11"/>
        <v>16.046875194487168</v>
      </c>
      <c r="E24" s="25">
        <f t="shared" si="11"/>
        <v>24.924435327618262</v>
      </c>
      <c r="F24" s="25">
        <f t="shared" si="11"/>
        <v>9.316942428522822</v>
      </c>
      <c r="G24" s="25">
        <f t="shared" si="11"/>
        <v>19.47378991765415</v>
      </c>
      <c r="H24" s="25">
        <f t="shared" si="11"/>
        <v>9.834920284344049</v>
      </c>
      <c r="I24" s="25">
        <f t="shared" si="11"/>
        <v>-8.27896909720361</v>
      </c>
      <c r="J24" s="25">
        <f t="shared" si="11"/>
        <v>16.91719199884001</v>
      </c>
      <c r="K24" s="25">
        <f t="shared" si="11"/>
        <v>-1.0560421649676377</v>
      </c>
      <c r="L24" s="25">
        <f t="shared" si="11"/>
        <v>-23.4076937702009</v>
      </c>
      <c r="M24" s="25">
        <f t="shared" si="11"/>
        <v>13.154119818083313</v>
      </c>
      <c r="N24" s="25">
        <f t="shared" si="11"/>
        <v>-10.675294676317177</v>
      </c>
      <c r="O24" s="25">
        <f t="shared" si="11"/>
        <v>14.742989703308778</v>
      </c>
      <c r="P24" s="25">
        <f t="shared" si="11"/>
        <v>-6.800994512640785</v>
      </c>
      <c r="Q24" s="25">
        <f t="shared" si="11"/>
        <v>15.08477503179861</v>
      </c>
      <c r="R24" s="25">
        <f t="shared" si="11"/>
        <v>13.431652057156855</v>
      </c>
      <c r="S24" s="25">
        <f t="shared" si="11"/>
        <v>26.362785413920793</v>
      </c>
      <c r="T24" s="25">
        <f t="shared" si="11"/>
        <v>19.30381995153027</v>
      </c>
      <c r="U24" s="25">
        <f t="shared" si="11"/>
        <v>-26.737954886273524</v>
      </c>
      <c r="V24" s="25">
        <f t="shared" si="11"/>
        <v>9.409950400822485</v>
      </c>
      <c r="W24" s="25">
        <f t="shared" si="11"/>
        <v>-29.650797315446205</v>
      </c>
      <c r="X24" s="25">
        <f t="shared" si="11"/>
        <v>14.801231969581572</v>
      </c>
      <c r="Y24" s="25">
        <f t="shared" si="11"/>
        <v>5.947204599058679</v>
      </c>
      <c r="Z24" s="25">
        <f t="shared" si="11"/>
        <v>0.7398852743484536</v>
      </c>
      <c r="AA24" s="25">
        <f t="shared" si="11"/>
        <v>12.06415469020648</v>
      </c>
      <c r="AB24" s="25">
        <f t="shared" si="11"/>
        <v>18.39997826758324</v>
      </c>
      <c r="AC24" s="25">
        <f t="shared" si="11"/>
        <v>-4.364569365547756</v>
      </c>
      <c r="AD24" s="25">
        <f t="shared" si="11"/>
        <v>-6.599142475539408</v>
      </c>
      <c r="AE24" s="25">
        <f t="shared" si="11"/>
        <v>159.41190358421377</v>
      </c>
      <c r="AF24" s="25">
        <f t="shared" si="11"/>
        <v>18.122876000299154</v>
      </c>
      <c r="AG24" s="25">
        <f t="shared" si="11"/>
        <v>31.54682439872525</v>
      </c>
      <c r="AH24" s="25">
        <f t="shared" si="11"/>
        <v>14.149289033620455</v>
      </c>
      <c r="AI24" s="25">
        <f t="shared" si="11"/>
        <v>1.41703187543488</v>
      </c>
      <c r="AJ24" s="25">
        <f t="shared" si="11"/>
        <v>45.225064895993896</v>
      </c>
      <c r="AK24" s="25">
        <f t="shared" si="11"/>
        <v>75.55384412893584</v>
      </c>
      <c r="AL24" s="25">
        <f t="shared" si="11"/>
        <v>11.921117451644589</v>
      </c>
      <c r="AM24" s="25">
        <f t="shared" si="11"/>
        <v>27.012148820293074</v>
      </c>
      <c r="AN24" s="25">
        <f t="shared" si="11"/>
        <v>48.033522575474215</v>
      </c>
      <c r="AO24" s="25">
        <f t="shared" si="11"/>
        <v>9.356763948293404</v>
      </c>
      <c r="AP24" s="25">
        <f t="shared" si="11"/>
        <v>-30.258134770675046</v>
      </c>
      <c r="AQ24" s="25">
        <f t="shared" si="11"/>
        <v>19.058124240833486</v>
      </c>
      <c r="AR24" s="25">
        <f t="shared" si="11"/>
        <v>21.633056408957174</v>
      </c>
      <c r="AS24" s="25">
        <f t="shared" si="11"/>
        <v>14.805251637148013</v>
      </c>
      <c r="AT24" s="25">
        <f t="shared" si="11"/>
        <v>-11.434442578357144</v>
      </c>
      <c r="AU24" s="25">
        <f t="shared" si="11"/>
        <v>170.642566973057</v>
      </c>
      <c r="AV24" s="25">
        <f t="shared" si="11"/>
        <v>9.121307375336992</v>
      </c>
      <c r="AW24" s="25">
        <f t="shared" si="11"/>
        <v>37.48816447991343</v>
      </c>
      <c r="AX24" s="25">
        <f t="shared" si="11"/>
        <v>11.312869590655495</v>
      </c>
      <c r="AY24" s="25">
        <f t="shared" si="11"/>
        <v>12.375920506627487</v>
      </c>
      <c r="AZ24" s="25">
        <f t="shared" si="11"/>
        <v>9.081885104577731</v>
      </c>
      <c r="BA24" s="25">
        <f t="shared" si="11"/>
        <v>14.656650205814667</v>
      </c>
      <c r="BB24" s="25">
        <f t="shared" si="11"/>
        <v>23.721959398403488</v>
      </c>
      <c r="BC24" s="25">
        <f t="shared" si="11"/>
        <v>16.49384111639793</v>
      </c>
      <c r="BD24" s="25">
        <f t="shared" si="11"/>
        <v>17.70587263976079</v>
      </c>
      <c r="BE24" s="25">
        <f t="shared" si="11"/>
        <v>20.911195286195287</v>
      </c>
      <c r="BF24" s="25">
        <f t="shared" si="11"/>
        <v>33.361133427417926</v>
      </c>
      <c r="BG24" s="25">
        <f t="shared" si="11"/>
        <v>-24.806868248385978</v>
      </c>
      <c r="BH24" s="25">
        <f t="shared" si="11"/>
        <v>19.159522076376593</v>
      </c>
      <c r="BI24" s="25">
        <f t="shared" si="11"/>
        <v>14.095050495829447</v>
      </c>
      <c r="BJ24" s="26">
        <f t="shared" si="11"/>
        <v>-24.43819347849485</v>
      </c>
    </row>
    <row r="25" spans="1:62" ht="12.75">
      <c r="A25" s="27" t="s">
        <v>151</v>
      </c>
      <c r="B25" s="28">
        <f>IF(B157=0,0,(B156-B157)*100/B157)</f>
        <v>14.367020112951465</v>
      </c>
      <c r="C25" s="28">
        <f aca="true" t="shared" si="12" ref="C25:BJ25">IF(C157=0,0,(C156-C157)*100/C157)</f>
        <v>18.98028048138251</v>
      </c>
      <c r="D25" s="28">
        <f t="shared" si="12"/>
        <v>9.841993581358752</v>
      </c>
      <c r="E25" s="28">
        <f t="shared" si="12"/>
        <v>20.742608946030156</v>
      </c>
      <c r="F25" s="28">
        <f t="shared" si="12"/>
        <v>1.5593519580637285</v>
      </c>
      <c r="G25" s="28">
        <f t="shared" si="12"/>
        <v>12.185114503816793</v>
      </c>
      <c r="H25" s="28">
        <f t="shared" si="12"/>
        <v>8.987256232933529</v>
      </c>
      <c r="I25" s="28">
        <f t="shared" si="12"/>
        <v>-10.703370180483898</v>
      </c>
      <c r="J25" s="28">
        <f t="shared" si="12"/>
        <v>7.818033409815215</v>
      </c>
      <c r="K25" s="28">
        <f t="shared" si="12"/>
        <v>-9.963957303488039</v>
      </c>
      <c r="L25" s="28">
        <f t="shared" si="12"/>
        <v>-0.8277166442019707</v>
      </c>
      <c r="M25" s="28">
        <f t="shared" si="12"/>
        <v>0.10816207671187286</v>
      </c>
      <c r="N25" s="28">
        <f t="shared" si="12"/>
        <v>8.570992683593314</v>
      </c>
      <c r="O25" s="28">
        <f t="shared" si="12"/>
        <v>3.5997357992073975</v>
      </c>
      <c r="P25" s="28">
        <f t="shared" si="12"/>
        <v>11.131718958293659</v>
      </c>
      <c r="Q25" s="28">
        <f t="shared" si="12"/>
        <v>21.230298726114945</v>
      </c>
      <c r="R25" s="28">
        <f t="shared" si="12"/>
        <v>-4.423157870891084</v>
      </c>
      <c r="S25" s="28">
        <f t="shared" si="12"/>
        <v>15.503235828826924</v>
      </c>
      <c r="T25" s="28">
        <f t="shared" si="12"/>
        <v>4.75687661686289</v>
      </c>
      <c r="U25" s="28">
        <f t="shared" si="12"/>
        <v>5.86106257684592</v>
      </c>
      <c r="V25" s="28">
        <f t="shared" si="12"/>
        <v>9.362353840484154</v>
      </c>
      <c r="W25" s="28">
        <f t="shared" si="12"/>
        <v>2.374995016337745</v>
      </c>
      <c r="X25" s="28">
        <f t="shared" si="12"/>
        <v>21.41998083749568</v>
      </c>
      <c r="Y25" s="28">
        <f t="shared" si="12"/>
        <v>9.836511484507476</v>
      </c>
      <c r="Z25" s="28">
        <f t="shared" si="12"/>
        <v>17.383617832283726</v>
      </c>
      <c r="AA25" s="28">
        <f t="shared" si="12"/>
        <v>29.00883660719311</v>
      </c>
      <c r="AB25" s="28">
        <f t="shared" si="12"/>
        <v>104.37260173249696</v>
      </c>
      <c r="AC25" s="28">
        <f t="shared" si="12"/>
        <v>6.292821488967134</v>
      </c>
      <c r="AD25" s="28">
        <f t="shared" si="12"/>
        <v>14.340892391957786</v>
      </c>
      <c r="AE25" s="28">
        <f t="shared" si="12"/>
        <v>103.91393638039179</v>
      </c>
      <c r="AF25" s="28">
        <f t="shared" si="12"/>
        <v>24.285857221471808</v>
      </c>
      <c r="AG25" s="28">
        <f t="shared" si="12"/>
        <v>21.230259888280944</v>
      </c>
      <c r="AH25" s="28">
        <f t="shared" si="12"/>
        <v>22.62726193816393</v>
      </c>
      <c r="AI25" s="28">
        <f t="shared" si="12"/>
        <v>20.811387556637733</v>
      </c>
      <c r="AJ25" s="28">
        <f t="shared" si="12"/>
        <v>57.10163381442911</v>
      </c>
      <c r="AK25" s="28">
        <f t="shared" si="12"/>
        <v>55.12971968722566</v>
      </c>
      <c r="AL25" s="28">
        <f t="shared" si="12"/>
        <v>32.77318051619195</v>
      </c>
      <c r="AM25" s="28">
        <f t="shared" si="12"/>
        <v>25.93647283856327</v>
      </c>
      <c r="AN25" s="28">
        <f t="shared" si="12"/>
        <v>1.459052252126133</v>
      </c>
      <c r="AO25" s="28">
        <f t="shared" si="12"/>
        <v>32.15016243532668</v>
      </c>
      <c r="AP25" s="28">
        <f t="shared" si="12"/>
        <v>6.713108737332238</v>
      </c>
      <c r="AQ25" s="28">
        <f t="shared" si="12"/>
        <v>31.216899466159386</v>
      </c>
      <c r="AR25" s="28">
        <f t="shared" si="12"/>
        <v>17.971091718013522</v>
      </c>
      <c r="AS25" s="28">
        <f t="shared" si="12"/>
        <v>12.371825563909775</v>
      </c>
      <c r="AT25" s="28">
        <f t="shared" si="12"/>
        <v>9.883684551230957</v>
      </c>
      <c r="AU25" s="28">
        <f t="shared" si="12"/>
        <v>13.64322578730343</v>
      </c>
      <c r="AV25" s="28">
        <f t="shared" si="12"/>
        <v>5.420675870737425</v>
      </c>
      <c r="AW25" s="28">
        <f t="shared" si="12"/>
        <v>8.189655172413794</v>
      </c>
      <c r="AX25" s="28">
        <f t="shared" si="12"/>
        <v>16.706992499395113</v>
      </c>
      <c r="AY25" s="28">
        <f t="shared" si="12"/>
        <v>11.702028992436961</v>
      </c>
      <c r="AZ25" s="28">
        <f t="shared" si="12"/>
        <v>22.630811002905954</v>
      </c>
      <c r="BA25" s="28">
        <f t="shared" si="12"/>
        <v>18.73207490421956</v>
      </c>
      <c r="BB25" s="28">
        <f t="shared" si="12"/>
        <v>-5.582483170820696</v>
      </c>
      <c r="BC25" s="28">
        <f t="shared" si="12"/>
        <v>17.896887792088453</v>
      </c>
      <c r="BD25" s="28">
        <f t="shared" si="12"/>
        <v>12.25197155057176</v>
      </c>
      <c r="BE25" s="28">
        <f t="shared" si="12"/>
        <v>13.32640105078809</v>
      </c>
      <c r="BF25" s="28">
        <f t="shared" si="12"/>
        <v>30.006770479394806</v>
      </c>
      <c r="BG25" s="28">
        <f t="shared" si="12"/>
        <v>14.485015209171939</v>
      </c>
      <c r="BH25" s="28">
        <f t="shared" si="12"/>
        <v>36.44141326282584</v>
      </c>
      <c r="BI25" s="28">
        <f t="shared" si="12"/>
        <v>19.064814378600467</v>
      </c>
      <c r="BJ25" s="29">
        <f t="shared" si="12"/>
        <v>9.454210565931863</v>
      </c>
    </row>
    <row r="26" spans="1:62" ht="25.5">
      <c r="A26" s="27" t="s">
        <v>152</v>
      </c>
      <c r="B26" s="28">
        <f>IF(B156=0,0,B158*100/B156)</f>
        <v>4.673184001215626</v>
      </c>
      <c r="C26" s="28">
        <f aca="true" t="shared" si="13" ref="C26:BJ26">IF(C156=0,0,C158*100/C156)</f>
        <v>1.1504170261719873</v>
      </c>
      <c r="D26" s="28">
        <f t="shared" si="13"/>
        <v>2.4704793163176015</v>
      </c>
      <c r="E26" s="28">
        <f t="shared" si="13"/>
        <v>0.7765217107705115</v>
      </c>
      <c r="F26" s="28">
        <f t="shared" si="13"/>
        <v>7.280773715147225</v>
      </c>
      <c r="G26" s="28">
        <f t="shared" si="13"/>
        <v>0.23815599217487454</v>
      </c>
      <c r="H26" s="28">
        <f t="shared" si="13"/>
        <v>2.761578923964613</v>
      </c>
      <c r="I26" s="28">
        <f t="shared" si="13"/>
        <v>7.515857391211459</v>
      </c>
      <c r="J26" s="28">
        <f t="shared" si="13"/>
        <v>1.3894212341893446</v>
      </c>
      <c r="K26" s="28">
        <f t="shared" si="13"/>
        <v>3.3239516978558252</v>
      </c>
      <c r="L26" s="28">
        <f t="shared" si="13"/>
        <v>5.533624212203061</v>
      </c>
      <c r="M26" s="28">
        <f t="shared" si="13"/>
        <v>0</v>
      </c>
      <c r="N26" s="28">
        <f t="shared" si="13"/>
        <v>2.7158622532930394</v>
      </c>
      <c r="O26" s="28">
        <f t="shared" si="13"/>
        <v>2.175065349059611</v>
      </c>
      <c r="P26" s="28">
        <f t="shared" si="13"/>
        <v>1.3432449638800983</v>
      </c>
      <c r="Q26" s="28">
        <f t="shared" si="13"/>
        <v>1.620055554359442</v>
      </c>
      <c r="R26" s="28">
        <f t="shared" si="13"/>
        <v>5.200784633036012</v>
      </c>
      <c r="S26" s="28">
        <f t="shared" si="13"/>
        <v>1.4592651656373585</v>
      </c>
      <c r="T26" s="28">
        <f t="shared" si="13"/>
        <v>3.270839633101502</v>
      </c>
      <c r="U26" s="28">
        <f t="shared" si="13"/>
        <v>0</v>
      </c>
      <c r="V26" s="28">
        <f t="shared" si="13"/>
        <v>0</v>
      </c>
      <c r="W26" s="28">
        <f t="shared" si="13"/>
        <v>2.5398502934348306</v>
      </c>
      <c r="X26" s="28">
        <f t="shared" si="13"/>
        <v>2.384505333508315</v>
      </c>
      <c r="Y26" s="28">
        <f t="shared" si="13"/>
        <v>3.233925528987721</v>
      </c>
      <c r="Z26" s="28">
        <f t="shared" si="13"/>
        <v>6.098467053347645</v>
      </c>
      <c r="AA26" s="28">
        <f t="shared" si="13"/>
        <v>1.415732297892762</v>
      </c>
      <c r="AB26" s="28">
        <f t="shared" si="13"/>
        <v>1.5989892630277138</v>
      </c>
      <c r="AC26" s="28">
        <f t="shared" si="13"/>
        <v>4.659908387876602</v>
      </c>
      <c r="AD26" s="28">
        <f t="shared" si="13"/>
        <v>1.1774114636807216</v>
      </c>
      <c r="AE26" s="28">
        <f t="shared" si="13"/>
        <v>0.058038961138756964</v>
      </c>
      <c r="AF26" s="28">
        <f t="shared" si="13"/>
        <v>2.541489725682774</v>
      </c>
      <c r="AG26" s="28">
        <f t="shared" si="13"/>
        <v>2.1153781740362763</v>
      </c>
      <c r="AH26" s="28">
        <f t="shared" si="13"/>
        <v>6.6205072534723906</v>
      </c>
      <c r="AI26" s="28">
        <f t="shared" si="13"/>
        <v>3.7204663755150813</v>
      </c>
      <c r="AJ26" s="28">
        <f t="shared" si="13"/>
        <v>5.60888318972659</v>
      </c>
      <c r="AK26" s="28">
        <f t="shared" si="13"/>
        <v>1.179636452305646</v>
      </c>
      <c r="AL26" s="28">
        <f t="shared" si="13"/>
        <v>0</v>
      </c>
      <c r="AM26" s="28">
        <f t="shared" si="13"/>
        <v>0.626394008759632</v>
      </c>
      <c r="AN26" s="28">
        <f t="shared" si="13"/>
        <v>11.038329045344938</v>
      </c>
      <c r="AO26" s="28">
        <f t="shared" si="13"/>
        <v>0</v>
      </c>
      <c r="AP26" s="28">
        <f t="shared" si="13"/>
        <v>0</v>
      </c>
      <c r="AQ26" s="28">
        <f t="shared" si="13"/>
        <v>2.850801339786762</v>
      </c>
      <c r="AR26" s="28">
        <f t="shared" si="13"/>
        <v>3.4918322708918397</v>
      </c>
      <c r="AS26" s="28">
        <f t="shared" si="13"/>
        <v>3.1313872270233256</v>
      </c>
      <c r="AT26" s="28">
        <f t="shared" si="13"/>
        <v>4.623328626883294</v>
      </c>
      <c r="AU26" s="28">
        <f t="shared" si="13"/>
        <v>1.7612206213586352</v>
      </c>
      <c r="AV26" s="28">
        <f t="shared" si="13"/>
        <v>4.580693852426802</v>
      </c>
      <c r="AW26" s="28">
        <f t="shared" si="13"/>
        <v>2.147930019054218</v>
      </c>
      <c r="AX26" s="28">
        <f t="shared" si="13"/>
        <v>1.4062921115372655</v>
      </c>
      <c r="AY26" s="28">
        <f t="shared" si="13"/>
        <v>2.332379134644812</v>
      </c>
      <c r="AZ26" s="28">
        <f t="shared" si="13"/>
        <v>0.43262483025937004</v>
      </c>
      <c r="BA26" s="28">
        <f t="shared" si="13"/>
        <v>7.795726002368414</v>
      </c>
      <c r="BB26" s="28">
        <f t="shared" si="13"/>
        <v>1.8559452562888794</v>
      </c>
      <c r="BC26" s="28">
        <f t="shared" si="13"/>
        <v>0</v>
      </c>
      <c r="BD26" s="28">
        <f t="shared" si="13"/>
        <v>0</v>
      </c>
      <c r="BE26" s="28">
        <f t="shared" si="13"/>
        <v>0</v>
      </c>
      <c r="BF26" s="28">
        <f t="shared" si="13"/>
        <v>3.718787380785903</v>
      </c>
      <c r="BG26" s="28">
        <f t="shared" si="13"/>
        <v>1.8159606100572534</v>
      </c>
      <c r="BH26" s="28">
        <f t="shared" si="13"/>
        <v>1.3311158642349539</v>
      </c>
      <c r="BI26" s="28">
        <f t="shared" si="13"/>
        <v>0</v>
      </c>
      <c r="BJ26" s="29">
        <f t="shared" si="13"/>
        <v>1.3631907768668121</v>
      </c>
    </row>
    <row r="27" spans="1:62" ht="12.75">
      <c r="A27" s="27" t="s">
        <v>153</v>
      </c>
      <c r="B27" s="28">
        <f>IF(B160=0,0,(B159-B160)*100/B160)</f>
        <v>12.35225018319408</v>
      </c>
      <c r="C27" s="28">
        <f aca="true" t="shared" si="14" ref="C27:BJ27">IF(C160=0,0,(C159-C160)*100/C160)</f>
        <v>0</v>
      </c>
      <c r="D27" s="28">
        <f t="shared" si="14"/>
        <v>0</v>
      </c>
      <c r="E27" s="28">
        <f t="shared" si="14"/>
        <v>0</v>
      </c>
      <c r="F27" s="28">
        <f t="shared" si="14"/>
        <v>19.1814752570273</v>
      </c>
      <c r="G27" s="28">
        <f t="shared" si="14"/>
        <v>0</v>
      </c>
      <c r="H27" s="28">
        <f t="shared" si="14"/>
        <v>0.2954373908248117</v>
      </c>
      <c r="I27" s="28">
        <f t="shared" si="14"/>
        <v>0</v>
      </c>
      <c r="J27" s="28">
        <f t="shared" si="14"/>
        <v>0</v>
      </c>
      <c r="K27" s="28">
        <f t="shared" si="14"/>
        <v>44.39197570467126</v>
      </c>
      <c r="L27" s="28">
        <f t="shared" si="14"/>
        <v>15.296054643265299</v>
      </c>
      <c r="M27" s="28">
        <f t="shared" si="14"/>
        <v>0</v>
      </c>
      <c r="N27" s="28">
        <f t="shared" si="14"/>
        <v>13.500000013742444</v>
      </c>
      <c r="O27" s="28">
        <f t="shared" si="14"/>
        <v>0</v>
      </c>
      <c r="P27" s="28">
        <f t="shared" si="14"/>
        <v>0</v>
      </c>
      <c r="Q27" s="28">
        <f t="shared" si="14"/>
        <v>0</v>
      </c>
      <c r="R27" s="28">
        <f t="shared" si="14"/>
        <v>2.232654201717417</v>
      </c>
      <c r="S27" s="28">
        <f t="shared" si="14"/>
        <v>0</v>
      </c>
      <c r="T27" s="28">
        <f t="shared" si="14"/>
        <v>0</v>
      </c>
      <c r="U27" s="28">
        <f t="shared" si="14"/>
        <v>0</v>
      </c>
      <c r="V27" s="28">
        <f t="shared" si="14"/>
        <v>0</v>
      </c>
      <c r="W27" s="28">
        <f t="shared" si="14"/>
        <v>0</v>
      </c>
      <c r="X27" s="28">
        <f t="shared" si="14"/>
        <v>0</v>
      </c>
      <c r="Y27" s="28">
        <f t="shared" si="14"/>
        <v>-100</v>
      </c>
      <c r="Z27" s="28">
        <f t="shared" si="14"/>
        <v>0</v>
      </c>
      <c r="AA27" s="28">
        <f t="shared" si="14"/>
        <v>0</v>
      </c>
      <c r="AB27" s="28">
        <f t="shared" si="14"/>
        <v>0</v>
      </c>
      <c r="AC27" s="28">
        <f t="shared" si="14"/>
        <v>8.973132741652304</v>
      </c>
      <c r="AD27" s="28">
        <f t="shared" si="14"/>
        <v>-100</v>
      </c>
      <c r="AE27" s="28">
        <f t="shared" si="14"/>
        <v>0</v>
      </c>
      <c r="AF27" s="28">
        <f t="shared" si="14"/>
        <v>0</v>
      </c>
      <c r="AG27" s="28">
        <f t="shared" si="14"/>
        <v>38.46153846153846</v>
      </c>
      <c r="AH27" s="28">
        <f t="shared" si="14"/>
        <v>9.281158654468374</v>
      </c>
      <c r="AI27" s="28">
        <f t="shared" si="14"/>
        <v>13.5</v>
      </c>
      <c r="AJ27" s="28">
        <f t="shared" si="14"/>
        <v>0</v>
      </c>
      <c r="AK27" s="28">
        <f t="shared" si="14"/>
        <v>0</v>
      </c>
      <c r="AL27" s="28">
        <f t="shared" si="14"/>
        <v>0</v>
      </c>
      <c r="AM27" s="28">
        <f t="shared" si="14"/>
        <v>0</v>
      </c>
      <c r="AN27" s="28">
        <f t="shared" si="14"/>
        <v>0</v>
      </c>
      <c r="AO27" s="28">
        <f t="shared" si="14"/>
        <v>0</v>
      </c>
      <c r="AP27" s="28">
        <f t="shared" si="14"/>
        <v>0</v>
      </c>
      <c r="AQ27" s="28">
        <f t="shared" si="14"/>
        <v>0</v>
      </c>
      <c r="AR27" s="28">
        <f t="shared" si="14"/>
        <v>0</v>
      </c>
      <c r="AS27" s="28">
        <f t="shared" si="14"/>
        <v>0</v>
      </c>
      <c r="AT27" s="28">
        <f t="shared" si="14"/>
        <v>-0.5173126758491605</v>
      </c>
      <c r="AU27" s="28">
        <f t="shared" si="14"/>
        <v>0</v>
      </c>
      <c r="AV27" s="28">
        <f t="shared" si="14"/>
        <v>29.32237868930081</v>
      </c>
      <c r="AW27" s="28">
        <f t="shared" si="14"/>
        <v>36.36363636363637</v>
      </c>
      <c r="AX27" s="28">
        <f t="shared" si="14"/>
        <v>0</v>
      </c>
      <c r="AY27" s="28">
        <f t="shared" si="14"/>
        <v>0</v>
      </c>
      <c r="AZ27" s="28">
        <f t="shared" si="14"/>
        <v>22.59926255884435</v>
      </c>
      <c r="BA27" s="28">
        <f t="shared" si="14"/>
        <v>20.822646848775047</v>
      </c>
      <c r="BB27" s="28">
        <f t="shared" si="14"/>
        <v>0</v>
      </c>
      <c r="BC27" s="28">
        <f t="shared" si="14"/>
        <v>0</v>
      </c>
      <c r="BD27" s="28">
        <f t="shared" si="14"/>
        <v>0</v>
      </c>
      <c r="BE27" s="28">
        <f t="shared" si="14"/>
        <v>0</v>
      </c>
      <c r="BF27" s="28">
        <f t="shared" si="14"/>
        <v>0</v>
      </c>
      <c r="BG27" s="28">
        <f t="shared" si="14"/>
        <v>9.350421052631578</v>
      </c>
      <c r="BH27" s="28">
        <f t="shared" si="14"/>
        <v>0</v>
      </c>
      <c r="BI27" s="28">
        <f t="shared" si="14"/>
        <v>0</v>
      </c>
      <c r="BJ27" s="29">
        <f t="shared" si="14"/>
        <v>0</v>
      </c>
    </row>
    <row r="28" spans="1:62" ht="12.75">
      <c r="A28" s="27" t="s">
        <v>154</v>
      </c>
      <c r="B28" s="28">
        <f>IF(B162=0,0,(B161-B162)*100/B162)</f>
        <v>18.170060552960877</v>
      </c>
      <c r="C28" s="28">
        <f aca="true" t="shared" si="15" ref="C28:BJ28">IF(C162=0,0,(C161-C162)*100/C162)</f>
        <v>0</v>
      </c>
      <c r="D28" s="28">
        <f t="shared" si="15"/>
        <v>0</v>
      </c>
      <c r="E28" s="28">
        <f t="shared" si="15"/>
        <v>0</v>
      </c>
      <c r="F28" s="28">
        <f t="shared" si="15"/>
        <v>0</v>
      </c>
      <c r="G28" s="28">
        <f t="shared" si="15"/>
        <v>0</v>
      </c>
      <c r="H28" s="28">
        <f t="shared" si="15"/>
        <v>0</v>
      </c>
      <c r="I28" s="28">
        <f t="shared" si="15"/>
        <v>3.88</v>
      </c>
      <c r="J28" s="28">
        <f t="shared" si="15"/>
        <v>0</v>
      </c>
      <c r="K28" s="28">
        <f t="shared" si="15"/>
        <v>0</v>
      </c>
      <c r="L28" s="28">
        <f t="shared" si="15"/>
        <v>0</v>
      </c>
      <c r="M28" s="28">
        <f t="shared" si="15"/>
        <v>0</v>
      </c>
      <c r="N28" s="28">
        <f t="shared" si="15"/>
        <v>4.570630472302671</v>
      </c>
      <c r="O28" s="28">
        <f t="shared" si="15"/>
        <v>0</v>
      </c>
      <c r="P28" s="28">
        <f t="shared" si="15"/>
        <v>0</v>
      </c>
      <c r="Q28" s="28">
        <f t="shared" si="15"/>
        <v>25.23224889795621</v>
      </c>
      <c r="R28" s="28">
        <f t="shared" si="15"/>
        <v>0</v>
      </c>
      <c r="S28" s="28">
        <f t="shared" si="15"/>
        <v>0</v>
      </c>
      <c r="T28" s="28">
        <f t="shared" si="15"/>
        <v>0</v>
      </c>
      <c r="U28" s="28">
        <f t="shared" si="15"/>
        <v>0</v>
      </c>
      <c r="V28" s="28">
        <f t="shared" si="15"/>
        <v>0</v>
      </c>
      <c r="W28" s="28">
        <f t="shared" si="15"/>
        <v>-10.340992904596195</v>
      </c>
      <c r="X28" s="28">
        <f t="shared" si="15"/>
        <v>0</v>
      </c>
      <c r="Y28" s="28">
        <f t="shared" si="15"/>
        <v>0</v>
      </c>
      <c r="Z28" s="28">
        <f t="shared" si="15"/>
        <v>0</v>
      </c>
      <c r="AA28" s="28">
        <f t="shared" si="15"/>
        <v>0</v>
      </c>
      <c r="AB28" s="28">
        <f t="shared" si="15"/>
        <v>0</v>
      </c>
      <c r="AC28" s="28">
        <f t="shared" si="15"/>
        <v>0</v>
      </c>
      <c r="AD28" s="28">
        <f t="shared" si="15"/>
        <v>0</v>
      </c>
      <c r="AE28" s="28">
        <f t="shared" si="15"/>
        <v>0</v>
      </c>
      <c r="AF28" s="28">
        <f t="shared" si="15"/>
        <v>0</v>
      </c>
      <c r="AG28" s="28">
        <f t="shared" si="15"/>
        <v>0</v>
      </c>
      <c r="AH28" s="28">
        <f t="shared" si="15"/>
        <v>0</v>
      </c>
      <c r="AI28" s="28">
        <f t="shared" si="15"/>
        <v>0</v>
      </c>
      <c r="AJ28" s="28">
        <f t="shared" si="15"/>
        <v>0</v>
      </c>
      <c r="AK28" s="28">
        <f t="shared" si="15"/>
        <v>0</v>
      </c>
      <c r="AL28" s="28">
        <f t="shared" si="15"/>
        <v>46.27739563451969</v>
      </c>
      <c r="AM28" s="28">
        <f t="shared" si="15"/>
        <v>0</v>
      </c>
      <c r="AN28" s="28">
        <f t="shared" si="15"/>
        <v>0</v>
      </c>
      <c r="AO28" s="28">
        <f t="shared" si="15"/>
        <v>0</v>
      </c>
      <c r="AP28" s="28">
        <f t="shared" si="15"/>
        <v>0</v>
      </c>
      <c r="AQ28" s="28">
        <f t="shared" si="15"/>
        <v>0</v>
      </c>
      <c r="AR28" s="28">
        <f t="shared" si="15"/>
        <v>0</v>
      </c>
      <c r="AS28" s="28">
        <f t="shared" si="15"/>
        <v>0</v>
      </c>
      <c r="AT28" s="28">
        <f t="shared" si="15"/>
        <v>9.931445671405733</v>
      </c>
      <c r="AU28" s="28">
        <f t="shared" si="15"/>
        <v>0</v>
      </c>
      <c r="AV28" s="28">
        <f t="shared" si="15"/>
        <v>0</v>
      </c>
      <c r="AW28" s="28">
        <f t="shared" si="15"/>
        <v>0</v>
      </c>
      <c r="AX28" s="28">
        <f t="shared" si="15"/>
        <v>0</v>
      </c>
      <c r="AY28" s="28">
        <f t="shared" si="15"/>
        <v>11.932172999594728</v>
      </c>
      <c r="AZ28" s="28">
        <f t="shared" si="15"/>
        <v>0</v>
      </c>
      <c r="BA28" s="28">
        <f t="shared" si="15"/>
        <v>0</v>
      </c>
      <c r="BB28" s="28">
        <f t="shared" si="15"/>
        <v>0</v>
      </c>
      <c r="BC28" s="28">
        <f t="shared" si="15"/>
        <v>0</v>
      </c>
      <c r="BD28" s="28">
        <f t="shared" si="15"/>
        <v>5.63056332604108</v>
      </c>
      <c r="BE28" s="28">
        <f t="shared" si="15"/>
        <v>0</v>
      </c>
      <c r="BF28" s="28">
        <f t="shared" si="15"/>
        <v>0</v>
      </c>
      <c r="BG28" s="28">
        <f t="shared" si="15"/>
        <v>0</v>
      </c>
      <c r="BH28" s="28">
        <f t="shared" si="15"/>
        <v>0</v>
      </c>
      <c r="BI28" s="28">
        <f t="shared" si="15"/>
        <v>0</v>
      </c>
      <c r="BJ28" s="29">
        <f t="shared" si="15"/>
        <v>0</v>
      </c>
    </row>
    <row r="29" spans="1:62" ht="25.5">
      <c r="A29" s="27" t="s">
        <v>155</v>
      </c>
      <c r="B29" s="28">
        <f>IF((B7-B139-B164)=0,0,B156*100/(B7-B139-B164))</f>
        <v>28.5881422624685</v>
      </c>
      <c r="C29" s="28">
        <f aca="true" t="shared" si="16" ref="C29:BJ29">IF((C7-C139-C164)=0,0,C156*100/(C7-C139-C164))</f>
        <v>37.716610169491524</v>
      </c>
      <c r="D29" s="28">
        <f t="shared" si="16"/>
        <v>44.78971786177224</v>
      </c>
      <c r="E29" s="28">
        <f t="shared" si="16"/>
        <v>32.011217252093154</v>
      </c>
      <c r="F29" s="28">
        <f t="shared" si="16"/>
        <v>34.74497050694956</v>
      </c>
      <c r="G29" s="28">
        <f t="shared" si="16"/>
        <v>43.29908297425699</v>
      </c>
      <c r="H29" s="28">
        <f t="shared" si="16"/>
        <v>45.9990860487422</v>
      </c>
      <c r="I29" s="28">
        <f t="shared" si="16"/>
        <v>43.311876118051906</v>
      </c>
      <c r="J29" s="28">
        <f t="shared" si="16"/>
        <v>40.83740950890237</v>
      </c>
      <c r="K29" s="28">
        <f t="shared" si="16"/>
        <v>34.81885415802294</v>
      </c>
      <c r="L29" s="28">
        <f t="shared" si="16"/>
        <v>35.73302316372995</v>
      </c>
      <c r="M29" s="28">
        <f t="shared" si="16"/>
        <v>38.70876789946736</v>
      </c>
      <c r="N29" s="28">
        <f t="shared" si="16"/>
        <v>27.712934718266112</v>
      </c>
      <c r="O29" s="28">
        <f t="shared" si="16"/>
        <v>28.898059951729092</v>
      </c>
      <c r="P29" s="28">
        <f t="shared" si="16"/>
        <v>54.71755293490241</v>
      </c>
      <c r="Q29" s="28">
        <f t="shared" si="16"/>
        <v>37.02149150173554</v>
      </c>
      <c r="R29" s="28">
        <f t="shared" si="16"/>
        <v>25.110429664126112</v>
      </c>
      <c r="S29" s="28">
        <f t="shared" si="16"/>
        <v>12.623828951777716</v>
      </c>
      <c r="T29" s="28">
        <f t="shared" si="16"/>
        <v>23.138369204815344</v>
      </c>
      <c r="U29" s="28">
        <f t="shared" si="16"/>
        <v>43.0172981962458</v>
      </c>
      <c r="V29" s="28">
        <f t="shared" si="16"/>
        <v>34.07267416888583</v>
      </c>
      <c r="W29" s="28">
        <f t="shared" si="16"/>
        <v>39.544090812313144</v>
      </c>
      <c r="X29" s="28">
        <f t="shared" si="16"/>
        <v>40.641156037891676</v>
      </c>
      <c r="Y29" s="28">
        <f t="shared" si="16"/>
        <v>25.229477645731098</v>
      </c>
      <c r="Z29" s="28">
        <f t="shared" si="16"/>
        <v>22.500287173059508</v>
      </c>
      <c r="AA29" s="28">
        <f t="shared" si="16"/>
        <v>35.17432938432263</v>
      </c>
      <c r="AB29" s="28">
        <f t="shared" si="16"/>
        <v>44.42405601116039</v>
      </c>
      <c r="AC29" s="28">
        <f t="shared" si="16"/>
        <v>23.642200000996496</v>
      </c>
      <c r="AD29" s="28">
        <f t="shared" si="16"/>
        <v>44.53768949587805</v>
      </c>
      <c r="AE29" s="28">
        <f t="shared" si="16"/>
        <v>46.897471984132864</v>
      </c>
      <c r="AF29" s="28">
        <f t="shared" si="16"/>
        <v>39.836067211423504</v>
      </c>
      <c r="AG29" s="28">
        <f t="shared" si="16"/>
        <v>36.66417884764647</v>
      </c>
      <c r="AH29" s="28">
        <f t="shared" si="16"/>
        <v>32.60039489074421</v>
      </c>
      <c r="AI29" s="28">
        <f t="shared" si="16"/>
        <v>33.219398497809536</v>
      </c>
      <c r="AJ29" s="28">
        <f t="shared" si="16"/>
        <v>38.94725783184907</v>
      </c>
      <c r="AK29" s="28">
        <f t="shared" si="16"/>
        <v>36.75358971180066</v>
      </c>
      <c r="AL29" s="28">
        <f t="shared" si="16"/>
        <v>35.169543330612335</v>
      </c>
      <c r="AM29" s="28">
        <f t="shared" si="16"/>
        <v>34.127635778198105</v>
      </c>
      <c r="AN29" s="28">
        <f t="shared" si="16"/>
        <v>33.15127548993823</v>
      </c>
      <c r="AO29" s="28">
        <f t="shared" si="16"/>
        <v>45.23289815081751</v>
      </c>
      <c r="AP29" s="28">
        <f t="shared" si="16"/>
        <v>61.20239266579582</v>
      </c>
      <c r="AQ29" s="28">
        <f t="shared" si="16"/>
        <v>55.905580919909035</v>
      </c>
      <c r="AR29" s="28">
        <f t="shared" si="16"/>
        <v>32.09714433939106</v>
      </c>
      <c r="AS29" s="28">
        <f t="shared" si="16"/>
        <v>38.62201766946802</v>
      </c>
      <c r="AT29" s="28">
        <f t="shared" si="16"/>
        <v>26.498844078709247</v>
      </c>
      <c r="AU29" s="28">
        <f t="shared" si="16"/>
        <v>18.449979488995584</v>
      </c>
      <c r="AV29" s="28">
        <f t="shared" si="16"/>
        <v>31.592477680917327</v>
      </c>
      <c r="AW29" s="28">
        <f t="shared" si="16"/>
        <v>30.769094106987403</v>
      </c>
      <c r="AX29" s="28">
        <f t="shared" si="16"/>
        <v>37.96237997796317</v>
      </c>
      <c r="AY29" s="28">
        <f t="shared" si="16"/>
        <v>27.98179352225282</v>
      </c>
      <c r="AZ29" s="28">
        <f t="shared" si="16"/>
        <v>38.326220067216695</v>
      </c>
      <c r="BA29" s="28">
        <f t="shared" si="16"/>
        <v>25.401501787541154</v>
      </c>
      <c r="BB29" s="28">
        <f t="shared" si="16"/>
        <v>30.21391393473062</v>
      </c>
      <c r="BC29" s="28">
        <f t="shared" si="16"/>
        <v>32.99176615087067</v>
      </c>
      <c r="BD29" s="28">
        <f t="shared" si="16"/>
        <v>29.572183757441206</v>
      </c>
      <c r="BE29" s="28">
        <f t="shared" si="16"/>
        <v>39.43664654236578</v>
      </c>
      <c r="BF29" s="28">
        <f t="shared" si="16"/>
        <v>40.59451088800888</v>
      </c>
      <c r="BG29" s="28">
        <f t="shared" si="16"/>
        <v>38.264799017603366</v>
      </c>
      <c r="BH29" s="28">
        <f t="shared" si="16"/>
        <v>41.256213914201986</v>
      </c>
      <c r="BI29" s="28">
        <f t="shared" si="16"/>
        <v>27.52887094709956</v>
      </c>
      <c r="BJ29" s="29">
        <f t="shared" si="16"/>
        <v>39.147228131085306</v>
      </c>
    </row>
    <row r="30" spans="1:62" ht="25.5">
      <c r="A30" s="27" t="s">
        <v>156</v>
      </c>
      <c r="B30" s="28">
        <f>IF((B7-B139-B164)=0,0,B165*100/(B7-B139-B164))</f>
        <v>14.409628938816512</v>
      </c>
      <c r="C30" s="28">
        <f aca="true" t="shared" si="17" ref="C30:BJ30">IF((C7-C139-C164)=0,0,C165*100/(C7-C139-C164))</f>
        <v>19.13491525423729</v>
      </c>
      <c r="D30" s="28">
        <f t="shared" si="17"/>
        <v>11.564507793569824</v>
      </c>
      <c r="E30" s="28">
        <f t="shared" si="17"/>
        <v>0</v>
      </c>
      <c r="F30" s="28">
        <f t="shared" si="17"/>
        <v>1.5912999201997247</v>
      </c>
      <c r="G30" s="28">
        <f t="shared" si="17"/>
        <v>1.602032924538725</v>
      </c>
      <c r="H30" s="28">
        <f t="shared" si="17"/>
        <v>4.463800349307879</v>
      </c>
      <c r="I30" s="28">
        <f t="shared" si="17"/>
        <v>4.0798620981161395</v>
      </c>
      <c r="J30" s="28">
        <f t="shared" si="17"/>
        <v>7.59799126067958</v>
      </c>
      <c r="K30" s="28">
        <f t="shared" si="17"/>
        <v>2.13498727476418</v>
      </c>
      <c r="L30" s="28">
        <f t="shared" si="17"/>
        <v>4.692140170263314</v>
      </c>
      <c r="M30" s="28">
        <f t="shared" si="17"/>
        <v>2.0911485318030074</v>
      </c>
      <c r="N30" s="28">
        <f t="shared" si="17"/>
        <v>0.6602560554480774</v>
      </c>
      <c r="O30" s="28">
        <f t="shared" si="17"/>
        <v>0</v>
      </c>
      <c r="P30" s="28">
        <f t="shared" si="17"/>
        <v>7.731841668336267</v>
      </c>
      <c r="Q30" s="28">
        <f t="shared" si="17"/>
        <v>12.030580606777006</v>
      </c>
      <c r="R30" s="28">
        <f t="shared" si="17"/>
        <v>11.524617148521429</v>
      </c>
      <c r="S30" s="28">
        <f t="shared" si="17"/>
        <v>5.792105943136503</v>
      </c>
      <c r="T30" s="28">
        <f t="shared" si="17"/>
        <v>2.533613723028364</v>
      </c>
      <c r="U30" s="28">
        <f t="shared" si="17"/>
        <v>0</v>
      </c>
      <c r="V30" s="28">
        <f t="shared" si="17"/>
        <v>6.2365776136070785</v>
      </c>
      <c r="W30" s="28">
        <f t="shared" si="17"/>
        <v>12.592745848116797</v>
      </c>
      <c r="X30" s="28">
        <f t="shared" si="17"/>
        <v>4.032592691711493</v>
      </c>
      <c r="Y30" s="28">
        <f t="shared" si="17"/>
        <v>4.550983308947817</v>
      </c>
      <c r="Z30" s="28">
        <f t="shared" si="17"/>
        <v>10.276602295427633</v>
      </c>
      <c r="AA30" s="28">
        <f t="shared" si="17"/>
        <v>5.247529310662329</v>
      </c>
      <c r="AB30" s="28">
        <f t="shared" si="17"/>
        <v>8.523308916859254</v>
      </c>
      <c r="AC30" s="28">
        <f t="shared" si="17"/>
        <v>12.479416535361242</v>
      </c>
      <c r="AD30" s="28">
        <f t="shared" si="17"/>
        <v>0</v>
      </c>
      <c r="AE30" s="28">
        <f t="shared" si="17"/>
        <v>1.1594735010284833</v>
      </c>
      <c r="AF30" s="28">
        <f t="shared" si="17"/>
        <v>9.336265072896868</v>
      </c>
      <c r="AG30" s="28">
        <f t="shared" si="17"/>
        <v>3.217643023126313</v>
      </c>
      <c r="AH30" s="28">
        <f t="shared" si="17"/>
        <v>9.142721976831124</v>
      </c>
      <c r="AI30" s="28">
        <f t="shared" si="17"/>
        <v>9.97383794598947</v>
      </c>
      <c r="AJ30" s="28">
        <f t="shared" si="17"/>
        <v>4.006113937917001</v>
      </c>
      <c r="AK30" s="28">
        <f t="shared" si="17"/>
        <v>35.94196532482957</v>
      </c>
      <c r="AL30" s="28">
        <f t="shared" si="17"/>
        <v>2.712416804586075</v>
      </c>
      <c r="AM30" s="28">
        <f t="shared" si="17"/>
        <v>6.8686857596247455</v>
      </c>
      <c r="AN30" s="28">
        <f t="shared" si="17"/>
        <v>1.8296734356540847</v>
      </c>
      <c r="AO30" s="28">
        <f t="shared" si="17"/>
        <v>9.694823112721881</v>
      </c>
      <c r="AP30" s="28">
        <f t="shared" si="17"/>
        <v>0</v>
      </c>
      <c r="AQ30" s="28">
        <f t="shared" si="17"/>
        <v>9.071296693714714</v>
      </c>
      <c r="AR30" s="28">
        <f t="shared" si="17"/>
        <v>1.2408624660659568</v>
      </c>
      <c r="AS30" s="28">
        <f t="shared" si="17"/>
        <v>1.7779286122795823</v>
      </c>
      <c r="AT30" s="28">
        <f t="shared" si="17"/>
        <v>6.81065513829085</v>
      </c>
      <c r="AU30" s="28">
        <f t="shared" si="17"/>
        <v>7.189278123996441</v>
      </c>
      <c r="AV30" s="28">
        <f t="shared" si="17"/>
        <v>9.76213577050104</v>
      </c>
      <c r="AW30" s="28">
        <f t="shared" si="17"/>
        <v>7.852612503775294</v>
      </c>
      <c r="AX30" s="28">
        <f t="shared" si="17"/>
        <v>8.785219581300174</v>
      </c>
      <c r="AY30" s="28">
        <f t="shared" si="17"/>
        <v>16.496087652238568</v>
      </c>
      <c r="AZ30" s="28">
        <f t="shared" si="17"/>
        <v>10.19686284300654</v>
      </c>
      <c r="BA30" s="28">
        <f t="shared" si="17"/>
        <v>3.36105910385551</v>
      </c>
      <c r="BB30" s="28">
        <f t="shared" si="17"/>
        <v>4.693929086020707</v>
      </c>
      <c r="BC30" s="28">
        <f t="shared" si="17"/>
        <v>12.208208901292636</v>
      </c>
      <c r="BD30" s="28">
        <f t="shared" si="17"/>
        <v>11.059243489327738</v>
      </c>
      <c r="BE30" s="28">
        <f t="shared" si="17"/>
        <v>0.952253985182928</v>
      </c>
      <c r="BF30" s="28">
        <f t="shared" si="17"/>
        <v>12.975298935655013</v>
      </c>
      <c r="BG30" s="28">
        <f t="shared" si="17"/>
        <v>0.40934102762263275</v>
      </c>
      <c r="BH30" s="28">
        <f t="shared" si="17"/>
        <v>0</v>
      </c>
      <c r="BI30" s="28">
        <f t="shared" si="17"/>
        <v>7.639031124122561</v>
      </c>
      <c r="BJ30" s="29">
        <f t="shared" si="17"/>
        <v>15.524058595925126</v>
      </c>
    </row>
    <row r="31" spans="1:62" ht="12.75">
      <c r="A31" s="27" t="s">
        <v>157</v>
      </c>
      <c r="B31" s="28">
        <f>IF(B130=0,0,B139*100/B130)</f>
        <v>2.9401158674977097</v>
      </c>
      <c r="C31" s="28">
        <f aca="true" t="shared" si="18" ref="C31:BJ31">IF(C130=0,0,C139*100/C130)</f>
        <v>0</v>
      </c>
      <c r="D31" s="28">
        <f t="shared" si="18"/>
        <v>2.6767565153722535</v>
      </c>
      <c r="E31" s="28">
        <f t="shared" si="18"/>
        <v>0</v>
      </c>
      <c r="F31" s="28">
        <f t="shared" si="18"/>
        <v>0</v>
      </c>
      <c r="G31" s="28">
        <f t="shared" si="18"/>
        <v>0</v>
      </c>
      <c r="H31" s="28">
        <f t="shared" si="18"/>
        <v>0.5792477262550646</v>
      </c>
      <c r="I31" s="28">
        <f t="shared" si="18"/>
        <v>3.413233125845241</v>
      </c>
      <c r="J31" s="28">
        <f t="shared" si="18"/>
        <v>0</v>
      </c>
      <c r="K31" s="28">
        <f t="shared" si="18"/>
        <v>1.7798071798430193</v>
      </c>
      <c r="L31" s="28">
        <f t="shared" si="18"/>
        <v>15.57796913903294</v>
      </c>
      <c r="M31" s="28">
        <f t="shared" si="18"/>
        <v>9.245562130177515</v>
      </c>
      <c r="N31" s="28">
        <f t="shared" si="18"/>
        <v>9.791349978515168</v>
      </c>
      <c r="O31" s="28">
        <f t="shared" si="18"/>
        <v>0</v>
      </c>
      <c r="P31" s="28">
        <f t="shared" si="18"/>
        <v>0</v>
      </c>
      <c r="Q31" s="28">
        <f t="shared" si="18"/>
        <v>40.00042847655162</v>
      </c>
      <c r="R31" s="28">
        <f t="shared" si="18"/>
        <v>2.442126873786456</v>
      </c>
      <c r="S31" s="28">
        <f t="shared" si="18"/>
        <v>60.024449959283416</v>
      </c>
      <c r="T31" s="28">
        <f t="shared" si="18"/>
        <v>4.3413329628729205</v>
      </c>
      <c r="U31" s="28">
        <f t="shared" si="18"/>
        <v>21.942310699752014</v>
      </c>
      <c r="V31" s="28">
        <f t="shared" si="18"/>
        <v>0</v>
      </c>
      <c r="W31" s="28">
        <f t="shared" si="18"/>
        <v>56.499280862419795</v>
      </c>
      <c r="X31" s="28">
        <f t="shared" si="18"/>
        <v>0.5433108273840854</v>
      </c>
      <c r="Y31" s="28">
        <f t="shared" si="18"/>
        <v>3.0179431052838877</v>
      </c>
      <c r="Z31" s="28">
        <f t="shared" si="18"/>
        <v>76.0902934537246</v>
      </c>
      <c r="AA31" s="28">
        <f t="shared" si="18"/>
        <v>4.140575901848251</v>
      </c>
      <c r="AB31" s="28">
        <f t="shared" si="18"/>
        <v>0</v>
      </c>
      <c r="AC31" s="28">
        <f t="shared" si="18"/>
        <v>8.884474202074284</v>
      </c>
      <c r="AD31" s="28">
        <f t="shared" si="18"/>
        <v>2.333712054725972</v>
      </c>
      <c r="AE31" s="28">
        <f t="shared" si="18"/>
        <v>0</v>
      </c>
      <c r="AF31" s="28">
        <f t="shared" si="18"/>
        <v>0</v>
      </c>
      <c r="AG31" s="28">
        <f t="shared" si="18"/>
        <v>0</v>
      </c>
      <c r="AH31" s="28">
        <f t="shared" si="18"/>
        <v>15.160265041945642</v>
      </c>
      <c r="AI31" s="28">
        <f t="shared" si="18"/>
        <v>0.8357741525451724</v>
      </c>
      <c r="AJ31" s="28">
        <f t="shared" si="18"/>
        <v>9.611945957967887</v>
      </c>
      <c r="AK31" s="28">
        <f t="shared" si="18"/>
        <v>0</v>
      </c>
      <c r="AL31" s="28">
        <f t="shared" si="18"/>
        <v>9.844699697945819</v>
      </c>
      <c r="AM31" s="28">
        <f t="shared" si="18"/>
        <v>2.3553804699661156</v>
      </c>
      <c r="AN31" s="28">
        <f t="shared" si="18"/>
        <v>7.927236126091071</v>
      </c>
      <c r="AO31" s="28">
        <f t="shared" si="18"/>
        <v>0</v>
      </c>
      <c r="AP31" s="28">
        <f t="shared" si="18"/>
        <v>0</v>
      </c>
      <c r="AQ31" s="28">
        <f t="shared" si="18"/>
        <v>21.505827505827504</v>
      </c>
      <c r="AR31" s="28">
        <f t="shared" si="18"/>
        <v>48.177492058674396</v>
      </c>
      <c r="AS31" s="28">
        <f t="shared" si="18"/>
        <v>0</v>
      </c>
      <c r="AT31" s="28">
        <f t="shared" si="18"/>
        <v>0.1554224338233036</v>
      </c>
      <c r="AU31" s="28">
        <f t="shared" si="18"/>
        <v>0</v>
      </c>
      <c r="AV31" s="28">
        <f t="shared" si="18"/>
        <v>0</v>
      </c>
      <c r="AW31" s="28">
        <f t="shared" si="18"/>
        <v>0.8154611432765229</v>
      </c>
      <c r="AX31" s="28">
        <f t="shared" si="18"/>
        <v>0</v>
      </c>
      <c r="AY31" s="28">
        <f t="shared" si="18"/>
        <v>0</v>
      </c>
      <c r="AZ31" s="28">
        <f t="shared" si="18"/>
        <v>6.2180710802406685</v>
      </c>
      <c r="BA31" s="28">
        <f t="shared" si="18"/>
        <v>2.03848184178535</v>
      </c>
      <c r="BB31" s="28">
        <f t="shared" si="18"/>
        <v>53.235219487439736</v>
      </c>
      <c r="BC31" s="28">
        <f t="shared" si="18"/>
        <v>2.856598743096553</v>
      </c>
      <c r="BD31" s="28">
        <f t="shared" si="18"/>
        <v>24.68332568004702</v>
      </c>
      <c r="BE31" s="28">
        <f t="shared" si="18"/>
        <v>14.692807674739113</v>
      </c>
      <c r="BF31" s="28">
        <f t="shared" si="18"/>
        <v>0</v>
      </c>
      <c r="BG31" s="28">
        <f t="shared" si="18"/>
        <v>2.420283383357465</v>
      </c>
      <c r="BH31" s="28">
        <f t="shared" si="18"/>
        <v>6.3556255309926515</v>
      </c>
      <c r="BI31" s="28">
        <f t="shared" si="18"/>
        <v>0</v>
      </c>
      <c r="BJ31" s="29">
        <f t="shared" si="18"/>
        <v>0</v>
      </c>
    </row>
    <row r="32" spans="1:62" ht="12.75">
      <c r="A32" s="27" t="s">
        <v>158</v>
      </c>
      <c r="B32" s="28">
        <v>5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5</v>
      </c>
      <c r="I32" s="28">
        <v>0</v>
      </c>
      <c r="J32" s="28">
        <v>0</v>
      </c>
      <c r="K32" s="28">
        <v>30</v>
      </c>
      <c r="L32" s="28">
        <v>10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15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33</v>
      </c>
      <c r="AE32" s="28">
        <v>0</v>
      </c>
      <c r="AF32" s="28">
        <v>0</v>
      </c>
      <c r="AG32" s="28">
        <v>0</v>
      </c>
      <c r="AH32" s="28">
        <v>0</v>
      </c>
      <c r="AI32" s="28">
        <v>10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4</v>
      </c>
      <c r="AU32" s="28">
        <v>0</v>
      </c>
      <c r="AV32" s="28">
        <v>2</v>
      </c>
      <c r="AW32" s="28">
        <v>0</v>
      </c>
      <c r="AX32" s="28">
        <v>0</v>
      </c>
      <c r="AY32" s="28">
        <v>0</v>
      </c>
      <c r="AZ32" s="28">
        <v>3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9">
        <v>0</v>
      </c>
    </row>
    <row r="33" spans="1:62" ht="12.75">
      <c r="A33" s="27" t="s">
        <v>159</v>
      </c>
      <c r="B33" s="28">
        <v>33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45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24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25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9">
        <v>25</v>
      </c>
    </row>
    <row r="34" spans="1:62" ht="25.5">
      <c r="A34" s="12" t="s">
        <v>160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1"/>
    </row>
    <row r="35" spans="1:62" ht="12.75">
      <c r="A35" s="15" t="s">
        <v>161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3"/>
    </row>
    <row r="36" spans="1:62" ht="12.75">
      <c r="A36" s="24" t="s">
        <v>162</v>
      </c>
      <c r="B36" s="30">
        <v>5308715000</v>
      </c>
      <c r="C36" s="30">
        <v>23938000</v>
      </c>
      <c r="D36" s="30">
        <v>27487156</v>
      </c>
      <c r="E36" s="30">
        <v>42709000</v>
      </c>
      <c r="F36" s="30">
        <v>23754547</v>
      </c>
      <c r="G36" s="30">
        <v>15708000</v>
      </c>
      <c r="H36" s="30">
        <v>138496754</v>
      </c>
      <c r="I36" s="30">
        <v>324382424</v>
      </c>
      <c r="J36" s="30">
        <v>30160000</v>
      </c>
      <c r="K36" s="30">
        <v>16190000</v>
      </c>
      <c r="L36" s="30">
        <v>13438000</v>
      </c>
      <c r="M36" s="30">
        <v>21692000</v>
      </c>
      <c r="N36" s="30">
        <v>230014000</v>
      </c>
      <c r="O36" s="30">
        <v>14871000</v>
      </c>
      <c r="P36" s="30">
        <v>20391000</v>
      </c>
      <c r="Q36" s="30">
        <v>412000000</v>
      </c>
      <c r="R36" s="30">
        <v>89649000</v>
      </c>
      <c r="S36" s="30">
        <v>47569000</v>
      </c>
      <c r="T36" s="30">
        <v>24409000</v>
      </c>
      <c r="U36" s="30">
        <v>52839617</v>
      </c>
      <c r="V36" s="30">
        <v>41468000</v>
      </c>
      <c r="W36" s="30">
        <v>210208380</v>
      </c>
      <c r="X36" s="30">
        <v>28243000</v>
      </c>
      <c r="Y36" s="30">
        <v>47198000</v>
      </c>
      <c r="Z36" s="30">
        <v>31065000</v>
      </c>
      <c r="AA36" s="30">
        <v>48107980</v>
      </c>
      <c r="AB36" s="30">
        <v>231740202</v>
      </c>
      <c r="AC36" s="30">
        <v>305418128</v>
      </c>
      <c r="AD36" s="30">
        <v>12421000</v>
      </c>
      <c r="AE36" s="30">
        <v>37140000</v>
      </c>
      <c r="AF36" s="30">
        <v>74318000</v>
      </c>
      <c r="AG36" s="30">
        <v>15462000</v>
      </c>
      <c r="AH36" s="30">
        <v>31657450</v>
      </c>
      <c r="AI36" s="30">
        <v>37204000</v>
      </c>
      <c r="AJ36" s="30">
        <v>97369150</v>
      </c>
      <c r="AK36" s="30">
        <v>34700000</v>
      </c>
      <c r="AL36" s="30">
        <v>426935152</v>
      </c>
      <c r="AM36" s="30">
        <v>55979002</v>
      </c>
      <c r="AN36" s="30">
        <v>43715000</v>
      </c>
      <c r="AO36" s="30">
        <v>11202000</v>
      </c>
      <c r="AP36" s="30">
        <v>150000</v>
      </c>
      <c r="AQ36" s="30">
        <v>30858000</v>
      </c>
      <c r="AR36" s="30">
        <v>215490111</v>
      </c>
      <c r="AS36" s="30">
        <v>20958000</v>
      </c>
      <c r="AT36" s="30">
        <v>206483100</v>
      </c>
      <c r="AU36" s="30">
        <v>18548000</v>
      </c>
      <c r="AV36" s="30">
        <v>51414400</v>
      </c>
      <c r="AW36" s="30">
        <v>61835000</v>
      </c>
      <c r="AX36" s="30">
        <v>19997000</v>
      </c>
      <c r="AY36" s="30">
        <v>236926028</v>
      </c>
      <c r="AZ36" s="30">
        <v>43458100</v>
      </c>
      <c r="BA36" s="30">
        <v>444416251</v>
      </c>
      <c r="BB36" s="30">
        <v>33961234</v>
      </c>
      <c r="BC36" s="30">
        <v>39359520</v>
      </c>
      <c r="BD36" s="30">
        <v>262932789</v>
      </c>
      <c r="BE36" s="30">
        <v>60055000</v>
      </c>
      <c r="BF36" s="30">
        <v>10577000</v>
      </c>
      <c r="BG36" s="30">
        <v>86876187</v>
      </c>
      <c r="BH36" s="30">
        <v>39047330</v>
      </c>
      <c r="BI36" s="30">
        <v>56218240</v>
      </c>
      <c r="BJ36" s="31">
        <v>209374553</v>
      </c>
    </row>
    <row r="37" spans="1:62" ht="12.75">
      <c r="A37" s="27" t="s">
        <v>163</v>
      </c>
      <c r="B37" s="32">
        <v>977638000</v>
      </c>
      <c r="C37" s="32">
        <v>1700000</v>
      </c>
      <c r="D37" s="32">
        <v>6938307</v>
      </c>
      <c r="E37" s="32">
        <v>0</v>
      </c>
      <c r="F37" s="32">
        <v>0</v>
      </c>
      <c r="G37" s="32">
        <v>0</v>
      </c>
      <c r="H37" s="32">
        <v>40073754</v>
      </c>
      <c r="I37" s="32">
        <v>7500000</v>
      </c>
      <c r="J37" s="32">
        <v>11756000</v>
      </c>
      <c r="K37" s="32">
        <v>0</v>
      </c>
      <c r="L37" s="32">
        <v>1710000</v>
      </c>
      <c r="M37" s="32">
        <v>0</v>
      </c>
      <c r="N37" s="32">
        <v>0</v>
      </c>
      <c r="O37" s="32">
        <v>0</v>
      </c>
      <c r="P37" s="32">
        <v>4015000</v>
      </c>
      <c r="Q37" s="32">
        <v>264105000</v>
      </c>
      <c r="R37" s="32">
        <v>32600000</v>
      </c>
      <c r="S37" s="32">
        <v>0</v>
      </c>
      <c r="T37" s="32">
        <v>500000</v>
      </c>
      <c r="U37" s="32">
        <v>14606617</v>
      </c>
      <c r="V37" s="32">
        <v>10505000</v>
      </c>
      <c r="W37" s="32">
        <v>0</v>
      </c>
      <c r="X37" s="32">
        <v>14109000</v>
      </c>
      <c r="Y37" s="32">
        <v>9810000</v>
      </c>
      <c r="Z37" s="32">
        <v>4400000</v>
      </c>
      <c r="AA37" s="32">
        <v>28980</v>
      </c>
      <c r="AB37" s="32">
        <v>13517202</v>
      </c>
      <c r="AC37" s="32">
        <v>133104128</v>
      </c>
      <c r="AD37" s="32">
        <v>1960000</v>
      </c>
      <c r="AE37" s="32">
        <v>7092000</v>
      </c>
      <c r="AF37" s="32">
        <v>3500000</v>
      </c>
      <c r="AG37" s="32">
        <v>0</v>
      </c>
      <c r="AH37" s="32">
        <v>1405000</v>
      </c>
      <c r="AI37" s="32">
        <v>3760000</v>
      </c>
      <c r="AJ37" s="32">
        <v>1429150</v>
      </c>
      <c r="AK37" s="32">
        <v>0</v>
      </c>
      <c r="AL37" s="32">
        <v>48572152</v>
      </c>
      <c r="AM37" s="32">
        <v>11000000</v>
      </c>
      <c r="AN37" s="32">
        <v>5393000</v>
      </c>
      <c r="AO37" s="32">
        <v>0</v>
      </c>
      <c r="AP37" s="32">
        <v>150000</v>
      </c>
      <c r="AQ37" s="32">
        <v>0</v>
      </c>
      <c r="AR37" s="32">
        <v>0</v>
      </c>
      <c r="AS37" s="32">
        <v>3400000</v>
      </c>
      <c r="AT37" s="32">
        <v>46567500</v>
      </c>
      <c r="AU37" s="32">
        <v>7352000</v>
      </c>
      <c r="AV37" s="32">
        <v>3820000</v>
      </c>
      <c r="AW37" s="32">
        <v>7980000</v>
      </c>
      <c r="AX37" s="32">
        <v>0</v>
      </c>
      <c r="AY37" s="32">
        <v>34140000</v>
      </c>
      <c r="AZ37" s="32">
        <v>16082900</v>
      </c>
      <c r="BA37" s="32">
        <v>158975822</v>
      </c>
      <c r="BB37" s="32">
        <v>0</v>
      </c>
      <c r="BC37" s="32">
        <v>12882520</v>
      </c>
      <c r="BD37" s="32">
        <v>97559789</v>
      </c>
      <c r="BE37" s="32">
        <v>11417000</v>
      </c>
      <c r="BF37" s="32">
        <v>645000</v>
      </c>
      <c r="BG37" s="32">
        <v>53156187</v>
      </c>
      <c r="BH37" s="32">
        <v>10862000</v>
      </c>
      <c r="BI37" s="32">
        <v>0</v>
      </c>
      <c r="BJ37" s="33">
        <v>0</v>
      </c>
    </row>
    <row r="38" spans="1:62" ht="12.75">
      <c r="A38" s="27" t="s">
        <v>164</v>
      </c>
      <c r="B38" s="32">
        <v>2831077000</v>
      </c>
      <c r="C38" s="32">
        <v>22238000</v>
      </c>
      <c r="D38" s="32">
        <v>16048849</v>
      </c>
      <c r="E38" s="32">
        <v>42709000</v>
      </c>
      <c r="F38" s="32">
        <v>23754547</v>
      </c>
      <c r="G38" s="32">
        <v>15708000</v>
      </c>
      <c r="H38" s="32">
        <v>98423000</v>
      </c>
      <c r="I38" s="32">
        <v>306882424</v>
      </c>
      <c r="J38" s="32">
        <v>18404000</v>
      </c>
      <c r="K38" s="32">
        <v>16190000</v>
      </c>
      <c r="L38" s="32">
        <v>11728000</v>
      </c>
      <c r="M38" s="32">
        <v>21692000</v>
      </c>
      <c r="N38" s="32">
        <v>230014000</v>
      </c>
      <c r="O38" s="32">
        <v>14871000</v>
      </c>
      <c r="P38" s="32">
        <v>16376000</v>
      </c>
      <c r="Q38" s="32">
        <v>147895000</v>
      </c>
      <c r="R38" s="32">
        <v>57049000</v>
      </c>
      <c r="S38" s="32">
        <v>47569000</v>
      </c>
      <c r="T38" s="32">
        <v>16709000</v>
      </c>
      <c r="U38" s="32">
        <v>23233000</v>
      </c>
      <c r="V38" s="32">
        <v>30963000</v>
      </c>
      <c r="W38" s="32">
        <v>210208380</v>
      </c>
      <c r="X38" s="32">
        <v>12434000</v>
      </c>
      <c r="Y38" s="32">
        <v>37388000</v>
      </c>
      <c r="Z38" s="32">
        <v>26665000</v>
      </c>
      <c r="AA38" s="32">
        <v>48079000</v>
      </c>
      <c r="AB38" s="32">
        <v>218223000</v>
      </c>
      <c r="AC38" s="32">
        <v>76014000</v>
      </c>
      <c r="AD38" s="32">
        <v>10461000</v>
      </c>
      <c r="AE38" s="32">
        <v>30048000</v>
      </c>
      <c r="AF38" s="32">
        <v>70818000</v>
      </c>
      <c r="AG38" s="32">
        <v>15462000</v>
      </c>
      <c r="AH38" s="32">
        <v>27352450</v>
      </c>
      <c r="AI38" s="32">
        <v>33444000</v>
      </c>
      <c r="AJ38" s="32">
        <v>45868000</v>
      </c>
      <c r="AK38" s="32">
        <v>34700000</v>
      </c>
      <c r="AL38" s="32">
        <v>378363000</v>
      </c>
      <c r="AM38" s="32">
        <v>44979002</v>
      </c>
      <c r="AN38" s="32">
        <v>38322000</v>
      </c>
      <c r="AO38" s="32">
        <v>11202000</v>
      </c>
      <c r="AP38" s="32">
        <v>0</v>
      </c>
      <c r="AQ38" s="32">
        <v>30858000</v>
      </c>
      <c r="AR38" s="32">
        <v>215490111</v>
      </c>
      <c r="AS38" s="32">
        <v>17558000</v>
      </c>
      <c r="AT38" s="32">
        <v>101543500</v>
      </c>
      <c r="AU38" s="32">
        <v>11196000</v>
      </c>
      <c r="AV38" s="32">
        <v>47594400</v>
      </c>
      <c r="AW38" s="32">
        <v>38855000</v>
      </c>
      <c r="AX38" s="32">
        <v>19997000</v>
      </c>
      <c r="AY38" s="32">
        <v>202786028</v>
      </c>
      <c r="AZ38" s="32">
        <v>27375200</v>
      </c>
      <c r="BA38" s="32">
        <v>91874002</v>
      </c>
      <c r="BB38" s="32">
        <v>33961234</v>
      </c>
      <c r="BC38" s="32">
        <v>26477000</v>
      </c>
      <c r="BD38" s="32">
        <v>165373000</v>
      </c>
      <c r="BE38" s="32">
        <v>48638000</v>
      </c>
      <c r="BF38" s="32">
        <v>9567000</v>
      </c>
      <c r="BG38" s="32">
        <v>33720000</v>
      </c>
      <c r="BH38" s="32">
        <v>28185330</v>
      </c>
      <c r="BI38" s="32">
        <v>56218240</v>
      </c>
      <c r="BJ38" s="33">
        <v>209374553</v>
      </c>
    </row>
    <row r="39" spans="1:62" ht="25.5">
      <c r="A39" s="27" t="s">
        <v>165</v>
      </c>
      <c r="B39" s="28">
        <f>IF((B37+B44)=0,0,B37*100/(B37+B44))</f>
        <v>39.458468105510164</v>
      </c>
      <c r="C39" s="28">
        <f aca="true" t="shared" si="19" ref="C39:BJ39">IF((C37+C44)=0,0,C37*100/(C37+C44))</f>
        <v>100</v>
      </c>
      <c r="D39" s="28">
        <f t="shared" si="19"/>
        <v>60.65851353701208</v>
      </c>
      <c r="E39" s="28">
        <f t="shared" si="19"/>
        <v>0</v>
      </c>
      <c r="F39" s="28">
        <f t="shared" si="19"/>
        <v>0</v>
      </c>
      <c r="G39" s="28">
        <f t="shared" si="19"/>
        <v>0</v>
      </c>
      <c r="H39" s="28">
        <f t="shared" si="19"/>
        <v>100</v>
      </c>
      <c r="I39" s="28">
        <f t="shared" si="19"/>
        <v>42.857142857142854</v>
      </c>
      <c r="J39" s="28">
        <f t="shared" si="19"/>
        <v>100</v>
      </c>
      <c r="K39" s="28">
        <f t="shared" si="19"/>
        <v>0</v>
      </c>
      <c r="L39" s="28">
        <f t="shared" si="19"/>
        <v>100</v>
      </c>
      <c r="M39" s="28">
        <f t="shared" si="19"/>
        <v>0</v>
      </c>
      <c r="N39" s="28">
        <f t="shared" si="19"/>
        <v>0</v>
      </c>
      <c r="O39" s="28">
        <f t="shared" si="19"/>
        <v>0</v>
      </c>
      <c r="P39" s="28">
        <f t="shared" si="19"/>
        <v>100</v>
      </c>
      <c r="Q39" s="28">
        <f t="shared" si="19"/>
        <v>100</v>
      </c>
      <c r="R39" s="28">
        <f t="shared" si="19"/>
        <v>100</v>
      </c>
      <c r="S39" s="28">
        <f t="shared" si="19"/>
        <v>0</v>
      </c>
      <c r="T39" s="28">
        <f t="shared" si="19"/>
        <v>6.4935064935064934</v>
      </c>
      <c r="U39" s="28">
        <f t="shared" si="19"/>
        <v>49.335650202790816</v>
      </c>
      <c r="V39" s="28">
        <f t="shared" si="19"/>
        <v>100</v>
      </c>
      <c r="W39" s="28">
        <f t="shared" si="19"/>
        <v>0</v>
      </c>
      <c r="X39" s="28">
        <f t="shared" si="19"/>
        <v>89.246631665507</v>
      </c>
      <c r="Y39" s="28">
        <f t="shared" si="19"/>
        <v>100</v>
      </c>
      <c r="Z39" s="28">
        <f t="shared" si="19"/>
        <v>100</v>
      </c>
      <c r="AA39" s="28">
        <f t="shared" si="19"/>
        <v>100</v>
      </c>
      <c r="AB39" s="28">
        <f t="shared" si="19"/>
        <v>100</v>
      </c>
      <c r="AC39" s="28">
        <f t="shared" si="19"/>
        <v>58.02167954013452</v>
      </c>
      <c r="AD39" s="28">
        <f t="shared" si="19"/>
        <v>100</v>
      </c>
      <c r="AE39" s="28">
        <f t="shared" si="19"/>
        <v>100</v>
      </c>
      <c r="AF39" s="28">
        <f t="shared" si="19"/>
        <v>100</v>
      </c>
      <c r="AG39" s="28">
        <f t="shared" si="19"/>
        <v>0</v>
      </c>
      <c r="AH39" s="28">
        <f t="shared" si="19"/>
        <v>32.63646922183508</v>
      </c>
      <c r="AI39" s="28">
        <f t="shared" si="19"/>
        <v>100</v>
      </c>
      <c r="AJ39" s="28">
        <f t="shared" si="19"/>
        <v>2.774986577969618</v>
      </c>
      <c r="AK39" s="28">
        <f t="shared" si="19"/>
        <v>0</v>
      </c>
      <c r="AL39" s="28">
        <f t="shared" si="19"/>
        <v>100</v>
      </c>
      <c r="AM39" s="28">
        <f t="shared" si="19"/>
        <v>100</v>
      </c>
      <c r="AN39" s="28">
        <f t="shared" si="19"/>
        <v>100</v>
      </c>
      <c r="AO39" s="28">
        <f t="shared" si="19"/>
        <v>0</v>
      </c>
      <c r="AP39" s="28">
        <f t="shared" si="19"/>
        <v>100</v>
      </c>
      <c r="AQ39" s="28">
        <f t="shared" si="19"/>
        <v>0</v>
      </c>
      <c r="AR39" s="28">
        <f t="shared" si="19"/>
        <v>0</v>
      </c>
      <c r="AS39" s="28">
        <f t="shared" si="19"/>
        <v>100</v>
      </c>
      <c r="AT39" s="28">
        <f t="shared" si="19"/>
        <v>44.375526493335215</v>
      </c>
      <c r="AU39" s="28">
        <f t="shared" si="19"/>
        <v>100</v>
      </c>
      <c r="AV39" s="28">
        <f t="shared" si="19"/>
        <v>100</v>
      </c>
      <c r="AW39" s="28">
        <f t="shared" si="19"/>
        <v>34.72584856396867</v>
      </c>
      <c r="AX39" s="28">
        <f t="shared" si="19"/>
        <v>0</v>
      </c>
      <c r="AY39" s="28">
        <f t="shared" si="19"/>
        <v>100</v>
      </c>
      <c r="AZ39" s="28">
        <f t="shared" si="19"/>
        <v>100</v>
      </c>
      <c r="BA39" s="28">
        <f t="shared" si="19"/>
        <v>45.09411920158256</v>
      </c>
      <c r="BB39" s="28">
        <f t="shared" si="19"/>
        <v>0</v>
      </c>
      <c r="BC39" s="28">
        <f t="shared" si="19"/>
        <v>100</v>
      </c>
      <c r="BD39" s="28">
        <f t="shared" si="19"/>
        <v>100</v>
      </c>
      <c r="BE39" s="28">
        <f t="shared" si="19"/>
        <v>100</v>
      </c>
      <c r="BF39" s="28">
        <f t="shared" si="19"/>
        <v>63.86138613861386</v>
      </c>
      <c r="BG39" s="28">
        <f t="shared" si="19"/>
        <v>100</v>
      </c>
      <c r="BH39" s="28">
        <f t="shared" si="19"/>
        <v>100</v>
      </c>
      <c r="BI39" s="28">
        <f t="shared" si="19"/>
        <v>0</v>
      </c>
      <c r="BJ39" s="29">
        <f t="shared" si="19"/>
        <v>0</v>
      </c>
    </row>
    <row r="40" spans="1:62" ht="12.75">
      <c r="A40" s="27" t="s">
        <v>166</v>
      </c>
      <c r="B40" s="28">
        <f>IF((B37+B44)=0,0,B44*100/(B37+B44))</f>
        <v>60.541531894489836</v>
      </c>
      <c r="C40" s="28">
        <f aca="true" t="shared" si="20" ref="C40:BJ40">IF((C37+C44)=0,0,C44*100/(C37+C44))</f>
        <v>0</v>
      </c>
      <c r="D40" s="28">
        <f t="shared" si="20"/>
        <v>39.34148646298792</v>
      </c>
      <c r="E40" s="28">
        <f t="shared" si="20"/>
        <v>0</v>
      </c>
      <c r="F40" s="28">
        <f t="shared" si="20"/>
        <v>0</v>
      </c>
      <c r="G40" s="28">
        <f t="shared" si="20"/>
        <v>0</v>
      </c>
      <c r="H40" s="28">
        <f t="shared" si="20"/>
        <v>0</v>
      </c>
      <c r="I40" s="28">
        <f t="shared" si="20"/>
        <v>57.142857142857146</v>
      </c>
      <c r="J40" s="28">
        <f t="shared" si="20"/>
        <v>0</v>
      </c>
      <c r="K40" s="28">
        <f t="shared" si="20"/>
        <v>0</v>
      </c>
      <c r="L40" s="28">
        <f t="shared" si="20"/>
        <v>0</v>
      </c>
      <c r="M40" s="28">
        <f t="shared" si="20"/>
        <v>0</v>
      </c>
      <c r="N40" s="28">
        <f t="shared" si="20"/>
        <v>0</v>
      </c>
      <c r="O40" s="28">
        <f t="shared" si="20"/>
        <v>0</v>
      </c>
      <c r="P40" s="28">
        <f t="shared" si="20"/>
        <v>0</v>
      </c>
      <c r="Q40" s="28">
        <f t="shared" si="20"/>
        <v>0</v>
      </c>
      <c r="R40" s="28">
        <f t="shared" si="20"/>
        <v>0</v>
      </c>
      <c r="S40" s="28">
        <f t="shared" si="20"/>
        <v>0</v>
      </c>
      <c r="T40" s="28">
        <f t="shared" si="20"/>
        <v>93.50649350649351</v>
      </c>
      <c r="U40" s="28">
        <f t="shared" si="20"/>
        <v>50.664349797209184</v>
      </c>
      <c r="V40" s="28">
        <f t="shared" si="20"/>
        <v>0</v>
      </c>
      <c r="W40" s="28">
        <f t="shared" si="20"/>
        <v>0</v>
      </c>
      <c r="X40" s="28">
        <f t="shared" si="20"/>
        <v>10.753368334493011</v>
      </c>
      <c r="Y40" s="28">
        <f t="shared" si="20"/>
        <v>0</v>
      </c>
      <c r="Z40" s="28">
        <f t="shared" si="20"/>
        <v>0</v>
      </c>
      <c r="AA40" s="28">
        <f t="shared" si="20"/>
        <v>0</v>
      </c>
      <c r="AB40" s="28">
        <f t="shared" si="20"/>
        <v>0</v>
      </c>
      <c r="AC40" s="28">
        <f t="shared" si="20"/>
        <v>41.97832045986548</v>
      </c>
      <c r="AD40" s="28">
        <f t="shared" si="20"/>
        <v>0</v>
      </c>
      <c r="AE40" s="28">
        <f t="shared" si="20"/>
        <v>0</v>
      </c>
      <c r="AF40" s="28">
        <f t="shared" si="20"/>
        <v>0</v>
      </c>
      <c r="AG40" s="28">
        <f t="shared" si="20"/>
        <v>0</v>
      </c>
      <c r="AH40" s="28">
        <f t="shared" si="20"/>
        <v>67.36353077816493</v>
      </c>
      <c r="AI40" s="28">
        <f t="shared" si="20"/>
        <v>0</v>
      </c>
      <c r="AJ40" s="28">
        <f t="shared" si="20"/>
        <v>97.22501342203039</v>
      </c>
      <c r="AK40" s="28">
        <f t="shared" si="20"/>
        <v>0</v>
      </c>
      <c r="AL40" s="28">
        <f t="shared" si="20"/>
        <v>0</v>
      </c>
      <c r="AM40" s="28">
        <f t="shared" si="20"/>
        <v>0</v>
      </c>
      <c r="AN40" s="28">
        <f t="shared" si="20"/>
        <v>0</v>
      </c>
      <c r="AO40" s="28">
        <f t="shared" si="20"/>
        <v>0</v>
      </c>
      <c r="AP40" s="28">
        <f t="shared" si="20"/>
        <v>0</v>
      </c>
      <c r="AQ40" s="28">
        <f t="shared" si="20"/>
        <v>0</v>
      </c>
      <c r="AR40" s="28">
        <f t="shared" si="20"/>
        <v>0</v>
      </c>
      <c r="AS40" s="28">
        <f t="shared" si="20"/>
        <v>0</v>
      </c>
      <c r="AT40" s="28">
        <f t="shared" si="20"/>
        <v>55.624473506664785</v>
      </c>
      <c r="AU40" s="28">
        <f t="shared" si="20"/>
        <v>0</v>
      </c>
      <c r="AV40" s="28">
        <f t="shared" si="20"/>
        <v>0</v>
      </c>
      <c r="AW40" s="28">
        <f t="shared" si="20"/>
        <v>65.27415143603133</v>
      </c>
      <c r="AX40" s="28">
        <f t="shared" si="20"/>
        <v>0</v>
      </c>
      <c r="AY40" s="28">
        <f t="shared" si="20"/>
        <v>0</v>
      </c>
      <c r="AZ40" s="28">
        <f t="shared" si="20"/>
        <v>0</v>
      </c>
      <c r="BA40" s="28">
        <f t="shared" si="20"/>
        <v>54.90588079841744</v>
      </c>
      <c r="BB40" s="28">
        <f t="shared" si="20"/>
        <v>0</v>
      </c>
      <c r="BC40" s="28">
        <f t="shared" si="20"/>
        <v>0</v>
      </c>
      <c r="BD40" s="28">
        <f t="shared" si="20"/>
        <v>0</v>
      </c>
      <c r="BE40" s="28">
        <f t="shared" si="20"/>
        <v>0</v>
      </c>
      <c r="BF40" s="28">
        <f t="shared" si="20"/>
        <v>36.13861386138614</v>
      </c>
      <c r="BG40" s="28">
        <f t="shared" si="20"/>
        <v>0</v>
      </c>
      <c r="BH40" s="28">
        <f t="shared" si="20"/>
        <v>0</v>
      </c>
      <c r="BI40" s="28">
        <f t="shared" si="20"/>
        <v>0</v>
      </c>
      <c r="BJ40" s="29">
        <f t="shared" si="20"/>
        <v>0</v>
      </c>
    </row>
    <row r="41" spans="1:62" ht="12.75">
      <c r="A41" s="27" t="s">
        <v>167</v>
      </c>
      <c r="B41" s="28">
        <f>IF((B37+B44+B38)=0,0,B38*100/(B37+B44+B38))</f>
        <v>53.32885641817276</v>
      </c>
      <c r="C41" s="28">
        <f aca="true" t="shared" si="21" ref="C41:BJ41">IF((C37+C44+C38)=0,0,C38*100/(C37+C44+C38))</f>
        <v>92.89832066170942</v>
      </c>
      <c r="D41" s="28">
        <f t="shared" si="21"/>
        <v>58.38672069238447</v>
      </c>
      <c r="E41" s="28">
        <f t="shared" si="21"/>
        <v>100</v>
      </c>
      <c r="F41" s="28">
        <f t="shared" si="21"/>
        <v>100</v>
      </c>
      <c r="G41" s="28">
        <f t="shared" si="21"/>
        <v>100</v>
      </c>
      <c r="H41" s="28">
        <f t="shared" si="21"/>
        <v>71.06520344873931</v>
      </c>
      <c r="I41" s="28">
        <f t="shared" si="21"/>
        <v>94.60513310671851</v>
      </c>
      <c r="J41" s="28">
        <f t="shared" si="21"/>
        <v>61.02122015915119</v>
      </c>
      <c r="K41" s="28">
        <f t="shared" si="21"/>
        <v>100</v>
      </c>
      <c r="L41" s="28">
        <f t="shared" si="21"/>
        <v>87.27489209703825</v>
      </c>
      <c r="M41" s="28">
        <f t="shared" si="21"/>
        <v>100</v>
      </c>
      <c r="N41" s="28">
        <f t="shared" si="21"/>
        <v>100</v>
      </c>
      <c r="O41" s="28">
        <f t="shared" si="21"/>
        <v>100</v>
      </c>
      <c r="P41" s="28">
        <f t="shared" si="21"/>
        <v>80.30994066009514</v>
      </c>
      <c r="Q41" s="28">
        <f t="shared" si="21"/>
        <v>35.896844660194176</v>
      </c>
      <c r="R41" s="28">
        <f t="shared" si="21"/>
        <v>63.635958014032504</v>
      </c>
      <c r="S41" s="28">
        <f t="shared" si="21"/>
        <v>100</v>
      </c>
      <c r="T41" s="28">
        <f t="shared" si="21"/>
        <v>68.45425867507886</v>
      </c>
      <c r="U41" s="28">
        <f t="shared" si="21"/>
        <v>43.968903105410476</v>
      </c>
      <c r="V41" s="28">
        <f t="shared" si="21"/>
        <v>74.66721327288512</v>
      </c>
      <c r="W41" s="28">
        <f t="shared" si="21"/>
        <v>100</v>
      </c>
      <c r="X41" s="28">
        <f t="shared" si="21"/>
        <v>44.025068158481744</v>
      </c>
      <c r="Y41" s="28">
        <f t="shared" si="21"/>
        <v>79.21522098394</v>
      </c>
      <c r="Z41" s="28">
        <f t="shared" si="21"/>
        <v>85.83615000804764</v>
      </c>
      <c r="AA41" s="28">
        <f t="shared" si="21"/>
        <v>99.93976051374429</v>
      </c>
      <c r="AB41" s="28">
        <f t="shared" si="21"/>
        <v>94.16708802212919</v>
      </c>
      <c r="AC41" s="28">
        <f t="shared" si="21"/>
        <v>24.88850301642868</v>
      </c>
      <c r="AD41" s="28">
        <f t="shared" si="21"/>
        <v>84.22027211979712</v>
      </c>
      <c r="AE41" s="28">
        <f t="shared" si="21"/>
        <v>80.90468497576737</v>
      </c>
      <c r="AF41" s="28">
        <f t="shared" si="21"/>
        <v>95.29050835598375</v>
      </c>
      <c r="AG41" s="28">
        <f t="shared" si="21"/>
        <v>100</v>
      </c>
      <c r="AH41" s="28">
        <f t="shared" si="21"/>
        <v>86.40130522199355</v>
      </c>
      <c r="AI41" s="28">
        <f t="shared" si="21"/>
        <v>89.8935598322761</v>
      </c>
      <c r="AJ41" s="28">
        <f t="shared" si="21"/>
        <v>47.107323007338564</v>
      </c>
      <c r="AK41" s="28">
        <f t="shared" si="21"/>
        <v>100</v>
      </c>
      <c r="AL41" s="28">
        <f t="shared" si="21"/>
        <v>88.6230609561051</v>
      </c>
      <c r="AM41" s="28">
        <f t="shared" si="21"/>
        <v>80.34977472445829</v>
      </c>
      <c r="AN41" s="28">
        <f t="shared" si="21"/>
        <v>87.6632734759236</v>
      </c>
      <c r="AO41" s="28">
        <f t="shared" si="21"/>
        <v>100</v>
      </c>
      <c r="AP41" s="28">
        <f t="shared" si="21"/>
        <v>0</v>
      </c>
      <c r="AQ41" s="28">
        <f t="shared" si="21"/>
        <v>100</v>
      </c>
      <c r="AR41" s="28">
        <f t="shared" si="21"/>
        <v>100</v>
      </c>
      <c r="AS41" s="28">
        <f t="shared" si="21"/>
        <v>83.77707796545472</v>
      </c>
      <c r="AT41" s="28">
        <f t="shared" si="21"/>
        <v>49.17763245515008</v>
      </c>
      <c r="AU41" s="28">
        <f t="shared" si="21"/>
        <v>60.36230321328445</v>
      </c>
      <c r="AV41" s="28">
        <f t="shared" si="21"/>
        <v>92.57017489263708</v>
      </c>
      <c r="AW41" s="28">
        <f t="shared" si="21"/>
        <v>62.83658122422576</v>
      </c>
      <c r="AX41" s="28">
        <f t="shared" si="21"/>
        <v>100</v>
      </c>
      <c r="AY41" s="28">
        <f t="shared" si="21"/>
        <v>85.59043922350313</v>
      </c>
      <c r="AZ41" s="28">
        <f t="shared" si="21"/>
        <v>62.992169468982766</v>
      </c>
      <c r="BA41" s="28">
        <f t="shared" si="21"/>
        <v>20.672961844502847</v>
      </c>
      <c r="BB41" s="28">
        <f t="shared" si="21"/>
        <v>100</v>
      </c>
      <c r="BC41" s="28">
        <f t="shared" si="21"/>
        <v>67.26962117424196</v>
      </c>
      <c r="BD41" s="28">
        <f t="shared" si="21"/>
        <v>62.89554095894826</v>
      </c>
      <c r="BE41" s="28">
        <f t="shared" si="21"/>
        <v>80.98909333111315</v>
      </c>
      <c r="BF41" s="28">
        <f t="shared" si="21"/>
        <v>90.4509785383379</v>
      </c>
      <c r="BG41" s="28">
        <f t="shared" si="21"/>
        <v>38.81385816345738</v>
      </c>
      <c r="BH41" s="28">
        <f t="shared" si="21"/>
        <v>72.18247700931153</v>
      </c>
      <c r="BI41" s="28">
        <f t="shared" si="21"/>
        <v>100</v>
      </c>
      <c r="BJ41" s="29">
        <f t="shared" si="21"/>
        <v>100</v>
      </c>
    </row>
    <row r="42" spans="1:62" ht="12.75">
      <c r="A42" s="15" t="s">
        <v>168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3"/>
    </row>
    <row r="43" spans="1:62" ht="12.75">
      <c r="A43" s="24" t="s">
        <v>169</v>
      </c>
      <c r="B43" s="30">
        <v>10127511000</v>
      </c>
      <c r="C43" s="30">
        <v>920000</v>
      </c>
      <c r="D43" s="30">
        <v>9000000</v>
      </c>
      <c r="E43" s="30">
        <v>0</v>
      </c>
      <c r="F43" s="30">
        <v>655000</v>
      </c>
      <c r="G43" s="30">
        <v>0</v>
      </c>
      <c r="H43" s="30">
        <v>58841000</v>
      </c>
      <c r="I43" s="30">
        <v>209157843</v>
      </c>
      <c r="J43" s="30">
        <v>21414000</v>
      </c>
      <c r="K43" s="30">
        <v>37557000</v>
      </c>
      <c r="L43" s="30">
        <v>4597000</v>
      </c>
      <c r="M43" s="30">
        <v>1022000</v>
      </c>
      <c r="N43" s="30">
        <v>647309128</v>
      </c>
      <c r="O43" s="30">
        <v>0</v>
      </c>
      <c r="P43" s="30">
        <v>0</v>
      </c>
      <c r="Q43" s="30">
        <v>355000000</v>
      </c>
      <c r="R43" s="30">
        <v>6821000</v>
      </c>
      <c r="S43" s="30">
        <v>3249000</v>
      </c>
      <c r="T43" s="30">
        <v>16500000</v>
      </c>
      <c r="U43" s="30">
        <v>15000000</v>
      </c>
      <c r="V43" s="30">
        <v>0</v>
      </c>
      <c r="W43" s="30">
        <v>14267000</v>
      </c>
      <c r="X43" s="30">
        <v>14200000</v>
      </c>
      <c r="Y43" s="30">
        <v>45000</v>
      </c>
      <c r="Z43" s="30">
        <v>0</v>
      </c>
      <c r="AA43" s="30">
        <v>0</v>
      </c>
      <c r="AB43" s="30">
        <v>330000000</v>
      </c>
      <c r="AC43" s="30">
        <v>161518000</v>
      </c>
      <c r="AD43" s="30">
        <v>940000</v>
      </c>
      <c r="AE43" s="30">
        <v>0</v>
      </c>
      <c r="AF43" s="30">
        <v>0</v>
      </c>
      <c r="AG43" s="30">
        <v>0</v>
      </c>
      <c r="AH43" s="30">
        <v>7094355</v>
      </c>
      <c r="AI43" s="30">
        <v>0</v>
      </c>
      <c r="AJ43" s="30">
        <v>44516275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5587000</v>
      </c>
      <c r="AR43" s="30">
        <v>0</v>
      </c>
      <c r="AS43" s="30">
        <v>0</v>
      </c>
      <c r="AT43" s="30">
        <v>526560000</v>
      </c>
      <c r="AU43" s="30">
        <v>0</v>
      </c>
      <c r="AV43" s="30">
        <v>5142000</v>
      </c>
      <c r="AW43" s="30">
        <v>15000000</v>
      </c>
      <c r="AX43" s="30">
        <v>0</v>
      </c>
      <c r="AY43" s="30">
        <v>102257000</v>
      </c>
      <c r="AZ43" s="30">
        <v>0</v>
      </c>
      <c r="BA43" s="30">
        <v>210613009</v>
      </c>
      <c r="BB43" s="30">
        <v>687000</v>
      </c>
      <c r="BC43" s="30">
        <v>8725770</v>
      </c>
      <c r="BD43" s="30">
        <v>103032000</v>
      </c>
      <c r="BE43" s="30">
        <v>359000</v>
      </c>
      <c r="BF43" s="30">
        <v>1723000</v>
      </c>
      <c r="BG43" s="30">
        <v>0</v>
      </c>
      <c r="BH43" s="30">
        <v>0</v>
      </c>
      <c r="BI43" s="30">
        <v>0</v>
      </c>
      <c r="BJ43" s="31">
        <v>25877562</v>
      </c>
    </row>
    <row r="44" spans="1:62" ht="12.75">
      <c r="A44" s="27" t="s">
        <v>170</v>
      </c>
      <c r="B44" s="32">
        <v>1500000000</v>
      </c>
      <c r="C44" s="32">
        <v>0</v>
      </c>
      <c r="D44" s="32">
        <v>4500000</v>
      </c>
      <c r="E44" s="32">
        <v>0</v>
      </c>
      <c r="F44" s="32">
        <v>0</v>
      </c>
      <c r="G44" s="32">
        <v>0</v>
      </c>
      <c r="H44" s="32">
        <v>0</v>
      </c>
      <c r="I44" s="32">
        <v>10000000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7200000</v>
      </c>
      <c r="U44" s="32">
        <v>15000000</v>
      </c>
      <c r="V44" s="32">
        <v>0</v>
      </c>
      <c r="W44" s="32">
        <v>0</v>
      </c>
      <c r="X44" s="32">
        <v>1700000</v>
      </c>
      <c r="Y44" s="32">
        <v>0</v>
      </c>
      <c r="Z44" s="32">
        <v>0</v>
      </c>
      <c r="AA44" s="32">
        <v>0</v>
      </c>
      <c r="AB44" s="32">
        <v>0</v>
      </c>
      <c r="AC44" s="32">
        <v>96300000</v>
      </c>
      <c r="AD44" s="32">
        <v>0</v>
      </c>
      <c r="AE44" s="32">
        <v>0</v>
      </c>
      <c r="AF44" s="32">
        <v>0</v>
      </c>
      <c r="AG44" s="32">
        <v>0</v>
      </c>
      <c r="AH44" s="32">
        <v>2900000</v>
      </c>
      <c r="AI44" s="32">
        <v>0</v>
      </c>
      <c r="AJ44" s="32">
        <v>50072000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58372100</v>
      </c>
      <c r="AU44" s="32">
        <v>0</v>
      </c>
      <c r="AV44" s="32">
        <v>0</v>
      </c>
      <c r="AW44" s="32">
        <v>15000000</v>
      </c>
      <c r="AX44" s="32">
        <v>0</v>
      </c>
      <c r="AY44" s="32">
        <v>0</v>
      </c>
      <c r="AZ44" s="32">
        <v>0</v>
      </c>
      <c r="BA44" s="32">
        <v>193566427</v>
      </c>
      <c r="BB44" s="32">
        <v>0</v>
      </c>
      <c r="BC44" s="32">
        <v>0</v>
      </c>
      <c r="BD44" s="32">
        <v>0</v>
      </c>
      <c r="BE44" s="32">
        <v>0</v>
      </c>
      <c r="BF44" s="32">
        <v>365000</v>
      </c>
      <c r="BG44" s="32">
        <v>0</v>
      </c>
      <c r="BH44" s="32">
        <v>0</v>
      </c>
      <c r="BI44" s="32">
        <v>0</v>
      </c>
      <c r="BJ44" s="33">
        <v>0</v>
      </c>
    </row>
    <row r="45" spans="1:62" ht="12.75">
      <c r="A45" s="27" t="s">
        <v>171</v>
      </c>
      <c r="B45" s="32">
        <v>2073889740</v>
      </c>
      <c r="C45" s="32">
        <v>0</v>
      </c>
      <c r="D45" s="32">
        <v>1900000</v>
      </c>
      <c r="E45" s="32">
        <v>0</v>
      </c>
      <c r="F45" s="32">
        <v>120838</v>
      </c>
      <c r="G45" s="32">
        <v>148192</v>
      </c>
      <c r="H45" s="32">
        <v>6477313</v>
      </c>
      <c r="I45" s="32">
        <v>35944637</v>
      </c>
      <c r="J45" s="32">
        <v>2500000</v>
      </c>
      <c r="K45" s="32">
        <v>11172452</v>
      </c>
      <c r="L45" s="32">
        <v>1361264</v>
      </c>
      <c r="M45" s="32">
        <v>17000</v>
      </c>
      <c r="N45" s="32">
        <v>97229000</v>
      </c>
      <c r="O45" s="32">
        <v>0</v>
      </c>
      <c r="P45" s="32">
        <v>0</v>
      </c>
      <c r="Q45" s="32">
        <v>84338996</v>
      </c>
      <c r="R45" s="32">
        <v>7365661</v>
      </c>
      <c r="S45" s="32">
        <v>200000</v>
      </c>
      <c r="T45" s="32">
        <v>7353000</v>
      </c>
      <c r="U45" s="32">
        <v>5600000</v>
      </c>
      <c r="V45" s="32">
        <v>0</v>
      </c>
      <c r="W45" s="32">
        <v>3840682</v>
      </c>
      <c r="X45" s="32">
        <v>3064990</v>
      </c>
      <c r="Y45" s="32">
        <v>984000</v>
      </c>
      <c r="Z45" s="32">
        <v>0</v>
      </c>
      <c r="AA45" s="32">
        <v>0</v>
      </c>
      <c r="AB45" s="32">
        <v>121000000</v>
      </c>
      <c r="AC45" s="32">
        <v>41687322</v>
      </c>
      <c r="AD45" s="32">
        <v>260670</v>
      </c>
      <c r="AE45" s="32">
        <v>0</v>
      </c>
      <c r="AF45" s="32">
        <v>0</v>
      </c>
      <c r="AG45" s="32">
        <v>1320000</v>
      </c>
      <c r="AH45" s="32">
        <v>13872506</v>
      </c>
      <c r="AI45" s="32">
        <v>1886000</v>
      </c>
      <c r="AJ45" s="32">
        <v>6584007</v>
      </c>
      <c r="AK45" s="32">
        <v>300000</v>
      </c>
      <c r="AL45" s="32">
        <v>50033</v>
      </c>
      <c r="AM45" s="32">
        <v>0</v>
      </c>
      <c r="AN45" s="32">
        <v>0</v>
      </c>
      <c r="AO45" s="32">
        <v>0</v>
      </c>
      <c r="AP45" s="32">
        <v>0</v>
      </c>
      <c r="AQ45" s="32">
        <v>1650000</v>
      </c>
      <c r="AR45" s="32">
        <v>3470159</v>
      </c>
      <c r="AS45" s="32">
        <v>0</v>
      </c>
      <c r="AT45" s="32">
        <v>177232000</v>
      </c>
      <c r="AU45" s="32">
        <v>0</v>
      </c>
      <c r="AV45" s="32">
        <v>1159620</v>
      </c>
      <c r="AW45" s="32">
        <v>3420000</v>
      </c>
      <c r="AX45" s="32">
        <v>0</v>
      </c>
      <c r="AY45" s="32">
        <v>22023983</v>
      </c>
      <c r="AZ45" s="32">
        <v>0</v>
      </c>
      <c r="BA45" s="32">
        <v>41087595</v>
      </c>
      <c r="BB45" s="32">
        <v>395100</v>
      </c>
      <c r="BC45" s="32">
        <v>3030739</v>
      </c>
      <c r="BD45" s="32">
        <v>11444442</v>
      </c>
      <c r="BE45" s="32">
        <v>540000</v>
      </c>
      <c r="BF45" s="32">
        <v>876547</v>
      </c>
      <c r="BG45" s="32">
        <v>1525538</v>
      </c>
      <c r="BH45" s="32">
        <v>0</v>
      </c>
      <c r="BI45" s="32">
        <v>0</v>
      </c>
      <c r="BJ45" s="33">
        <v>6816112</v>
      </c>
    </row>
    <row r="46" spans="1:62" ht="25.5">
      <c r="A46" s="27" t="s">
        <v>172</v>
      </c>
      <c r="B46" s="28">
        <f>IF(B43=0,0,B45*100/B43)</f>
        <v>20.477783139411056</v>
      </c>
      <c r="C46" s="28">
        <f aca="true" t="shared" si="22" ref="C46:BJ46">IF(C43=0,0,C45*100/C43)</f>
        <v>0</v>
      </c>
      <c r="D46" s="28">
        <f t="shared" si="22"/>
        <v>21.11111111111111</v>
      </c>
      <c r="E46" s="28">
        <f t="shared" si="22"/>
        <v>0</v>
      </c>
      <c r="F46" s="28">
        <f t="shared" si="22"/>
        <v>18.448549618320612</v>
      </c>
      <c r="G46" s="28">
        <f t="shared" si="22"/>
        <v>0</v>
      </c>
      <c r="H46" s="28">
        <f t="shared" si="22"/>
        <v>11.008162675685321</v>
      </c>
      <c r="I46" s="28">
        <f t="shared" si="22"/>
        <v>17.185411976160033</v>
      </c>
      <c r="J46" s="28">
        <f t="shared" si="22"/>
        <v>11.674605398337537</v>
      </c>
      <c r="K46" s="28">
        <f t="shared" si="22"/>
        <v>29.747988390979046</v>
      </c>
      <c r="L46" s="28">
        <f t="shared" si="22"/>
        <v>29.61200783119426</v>
      </c>
      <c r="M46" s="28">
        <f t="shared" si="22"/>
        <v>1.6634050880626223</v>
      </c>
      <c r="N46" s="28">
        <f t="shared" si="22"/>
        <v>15.02048956121008</v>
      </c>
      <c r="O46" s="28">
        <f t="shared" si="22"/>
        <v>0</v>
      </c>
      <c r="P46" s="28">
        <f t="shared" si="22"/>
        <v>0</v>
      </c>
      <c r="Q46" s="28">
        <f t="shared" si="22"/>
        <v>23.75746366197183</v>
      </c>
      <c r="R46" s="28">
        <f t="shared" si="22"/>
        <v>107.98506084151884</v>
      </c>
      <c r="S46" s="28">
        <f t="shared" si="22"/>
        <v>6.155740227762388</v>
      </c>
      <c r="T46" s="28">
        <f t="shared" si="22"/>
        <v>44.56363636363636</v>
      </c>
      <c r="U46" s="28">
        <f t="shared" si="22"/>
        <v>37.333333333333336</v>
      </c>
      <c r="V46" s="28">
        <f t="shared" si="22"/>
        <v>0</v>
      </c>
      <c r="W46" s="28">
        <f t="shared" si="22"/>
        <v>26.92003925141936</v>
      </c>
      <c r="X46" s="28">
        <f t="shared" si="22"/>
        <v>21.58443661971831</v>
      </c>
      <c r="Y46" s="28">
        <f t="shared" si="22"/>
        <v>2186.6666666666665</v>
      </c>
      <c r="Z46" s="28">
        <f t="shared" si="22"/>
        <v>0</v>
      </c>
      <c r="AA46" s="28">
        <f t="shared" si="22"/>
        <v>0</v>
      </c>
      <c r="AB46" s="28">
        <f t="shared" si="22"/>
        <v>36.666666666666664</v>
      </c>
      <c r="AC46" s="28">
        <f t="shared" si="22"/>
        <v>25.809706658081453</v>
      </c>
      <c r="AD46" s="28">
        <f t="shared" si="22"/>
        <v>27.73085106382979</v>
      </c>
      <c r="AE46" s="28">
        <f t="shared" si="22"/>
        <v>0</v>
      </c>
      <c r="AF46" s="28">
        <f t="shared" si="22"/>
        <v>0</v>
      </c>
      <c r="AG46" s="28">
        <f t="shared" si="22"/>
        <v>0</v>
      </c>
      <c r="AH46" s="28">
        <f t="shared" si="22"/>
        <v>195.54287880998342</v>
      </c>
      <c r="AI46" s="28">
        <f t="shared" si="22"/>
        <v>0</v>
      </c>
      <c r="AJ46" s="28">
        <f t="shared" si="22"/>
        <v>14.790112155610505</v>
      </c>
      <c r="AK46" s="28">
        <f t="shared" si="22"/>
        <v>0</v>
      </c>
      <c r="AL46" s="28">
        <f t="shared" si="22"/>
        <v>0</v>
      </c>
      <c r="AM46" s="28">
        <f t="shared" si="22"/>
        <v>0</v>
      </c>
      <c r="AN46" s="28">
        <f t="shared" si="22"/>
        <v>0</v>
      </c>
      <c r="AO46" s="28">
        <f t="shared" si="22"/>
        <v>0</v>
      </c>
      <c r="AP46" s="28">
        <f t="shared" si="22"/>
        <v>0</v>
      </c>
      <c r="AQ46" s="28">
        <f t="shared" si="22"/>
        <v>29.532844102380526</v>
      </c>
      <c r="AR46" s="28">
        <f t="shared" si="22"/>
        <v>0</v>
      </c>
      <c r="AS46" s="28">
        <f t="shared" si="22"/>
        <v>0</v>
      </c>
      <c r="AT46" s="28">
        <f t="shared" si="22"/>
        <v>33.658462473412335</v>
      </c>
      <c r="AU46" s="28">
        <f t="shared" si="22"/>
        <v>0</v>
      </c>
      <c r="AV46" s="28">
        <f t="shared" si="22"/>
        <v>22.551925320886813</v>
      </c>
      <c r="AW46" s="28">
        <f t="shared" si="22"/>
        <v>22.8</v>
      </c>
      <c r="AX46" s="28">
        <f t="shared" si="22"/>
        <v>0</v>
      </c>
      <c r="AY46" s="28">
        <f t="shared" si="22"/>
        <v>21.537873201834593</v>
      </c>
      <c r="AZ46" s="28">
        <f t="shared" si="22"/>
        <v>0</v>
      </c>
      <c r="BA46" s="28">
        <f t="shared" si="22"/>
        <v>19.508574135608118</v>
      </c>
      <c r="BB46" s="28">
        <f t="shared" si="22"/>
        <v>57.51091703056768</v>
      </c>
      <c r="BC46" s="28">
        <f t="shared" si="22"/>
        <v>34.73319833092094</v>
      </c>
      <c r="BD46" s="28">
        <f t="shared" si="22"/>
        <v>11.107657815047752</v>
      </c>
      <c r="BE46" s="28">
        <f t="shared" si="22"/>
        <v>150.41782729805013</v>
      </c>
      <c r="BF46" s="28">
        <f t="shared" si="22"/>
        <v>50.87330237957052</v>
      </c>
      <c r="BG46" s="28">
        <f t="shared" si="22"/>
        <v>0</v>
      </c>
      <c r="BH46" s="28">
        <f t="shared" si="22"/>
        <v>0</v>
      </c>
      <c r="BI46" s="28">
        <f t="shared" si="22"/>
        <v>0</v>
      </c>
      <c r="BJ46" s="29">
        <f t="shared" si="22"/>
        <v>26.33985380848474</v>
      </c>
    </row>
    <row r="47" spans="1:62" ht="12.75">
      <c r="A47" s="27" t="s">
        <v>173</v>
      </c>
      <c r="B47" s="28">
        <f>IF(B78=0,0,B45*100/B78)</f>
        <v>5.449140200037169</v>
      </c>
      <c r="C47" s="28">
        <f aca="true" t="shared" si="23" ref="C47:BJ47">IF(C78=0,0,C45*100/C78)</f>
        <v>0</v>
      </c>
      <c r="D47" s="28">
        <f t="shared" si="23"/>
        <v>0.35913923315634494</v>
      </c>
      <c r="E47" s="28">
        <f t="shared" si="23"/>
        <v>0</v>
      </c>
      <c r="F47" s="28">
        <f t="shared" si="23"/>
        <v>0.10355471762790298</v>
      </c>
      <c r="G47" s="28">
        <f t="shared" si="23"/>
        <v>0.2706456031412656</v>
      </c>
      <c r="H47" s="28">
        <f t="shared" si="23"/>
        <v>1.2826362376237623</v>
      </c>
      <c r="I47" s="28">
        <f t="shared" si="23"/>
        <v>2.2902455313084866</v>
      </c>
      <c r="J47" s="28">
        <f t="shared" si="23"/>
        <v>2.1527413007724037</v>
      </c>
      <c r="K47" s="28">
        <f t="shared" si="23"/>
        <v>3.354566854425135</v>
      </c>
      <c r="L47" s="28">
        <f t="shared" si="23"/>
        <v>3.2488400954653938</v>
      </c>
      <c r="M47" s="28">
        <f t="shared" si="23"/>
        <v>0.07836990595611286</v>
      </c>
      <c r="N47" s="28">
        <f t="shared" si="23"/>
        <v>1.4492682514262933</v>
      </c>
      <c r="O47" s="28">
        <f t="shared" si="23"/>
        <v>0</v>
      </c>
      <c r="P47" s="28">
        <f t="shared" si="23"/>
        <v>0</v>
      </c>
      <c r="Q47" s="28">
        <f t="shared" si="23"/>
        <v>12.302922744777687</v>
      </c>
      <c r="R47" s="28">
        <f t="shared" si="23"/>
        <v>1.1668540224731916</v>
      </c>
      <c r="S47" s="28">
        <f t="shared" si="23"/>
        <v>0.17507002801120447</v>
      </c>
      <c r="T47" s="28">
        <f t="shared" si="23"/>
        <v>1.131110697479806</v>
      </c>
      <c r="U47" s="28">
        <f t="shared" si="23"/>
        <v>6.029286462263304</v>
      </c>
      <c r="V47" s="28">
        <f t="shared" si="23"/>
        <v>0</v>
      </c>
      <c r="W47" s="28">
        <f t="shared" si="23"/>
        <v>0.3834860681485505</v>
      </c>
      <c r="X47" s="28">
        <f t="shared" si="23"/>
        <v>1.5572748083603238</v>
      </c>
      <c r="Y47" s="28">
        <f t="shared" si="23"/>
        <v>1.311982506899908</v>
      </c>
      <c r="Z47" s="28">
        <f t="shared" si="23"/>
        <v>0</v>
      </c>
      <c r="AA47" s="28">
        <f t="shared" si="23"/>
        <v>0</v>
      </c>
      <c r="AB47" s="28">
        <f t="shared" si="23"/>
        <v>32.39694558384115</v>
      </c>
      <c r="AC47" s="28">
        <f t="shared" si="23"/>
        <v>3.5285776438523135</v>
      </c>
      <c r="AD47" s="28">
        <f t="shared" si="23"/>
        <v>0.4231930644847068</v>
      </c>
      <c r="AE47" s="28">
        <f t="shared" si="23"/>
        <v>0</v>
      </c>
      <c r="AF47" s="28">
        <f t="shared" si="23"/>
        <v>0</v>
      </c>
      <c r="AG47" s="28">
        <f t="shared" si="23"/>
        <v>1.801285462807549</v>
      </c>
      <c r="AH47" s="28">
        <f t="shared" si="23"/>
        <v>19.026953057766846</v>
      </c>
      <c r="AI47" s="28">
        <f t="shared" si="23"/>
        <v>0.82</v>
      </c>
      <c r="AJ47" s="28">
        <f t="shared" si="23"/>
        <v>2.663028842626407</v>
      </c>
      <c r="AK47" s="28">
        <f t="shared" si="23"/>
        <v>0.06021617607209884</v>
      </c>
      <c r="AL47" s="28">
        <f t="shared" si="23"/>
        <v>0.011719109978557117</v>
      </c>
      <c r="AM47" s="28">
        <f t="shared" si="23"/>
        <v>0</v>
      </c>
      <c r="AN47" s="28">
        <f t="shared" si="23"/>
        <v>0</v>
      </c>
      <c r="AO47" s="28">
        <f t="shared" si="23"/>
        <v>0</v>
      </c>
      <c r="AP47" s="28">
        <f t="shared" si="23"/>
        <v>0</v>
      </c>
      <c r="AQ47" s="28">
        <f t="shared" si="23"/>
        <v>1.337331820392284</v>
      </c>
      <c r="AR47" s="28">
        <f t="shared" si="23"/>
        <v>0.3092774763566688</v>
      </c>
      <c r="AS47" s="28">
        <f t="shared" si="23"/>
        <v>0</v>
      </c>
      <c r="AT47" s="28">
        <f t="shared" si="23"/>
        <v>4.162547733242018</v>
      </c>
      <c r="AU47" s="28">
        <f t="shared" si="23"/>
        <v>0</v>
      </c>
      <c r="AV47" s="28">
        <f t="shared" si="23"/>
        <v>0.28976084398011986</v>
      </c>
      <c r="AW47" s="28">
        <f t="shared" si="23"/>
        <v>2.0290353775963643</v>
      </c>
      <c r="AX47" s="28">
        <f t="shared" si="23"/>
        <v>0</v>
      </c>
      <c r="AY47" s="28">
        <f t="shared" si="23"/>
        <v>1.7790947321823816</v>
      </c>
      <c r="AZ47" s="28">
        <f t="shared" si="23"/>
        <v>0</v>
      </c>
      <c r="BA47" s="28">
        <f t="shared" si="23"/>
        <v>3.718290133075267</v>
      </c>
      <c r="BB47" s="28">
        <f t="shared" si="23"/>
        <v>0.28753365839458556</v>
      </c>
      <c r="BC47" s="28">
        <f t="shared" si="23"/>
        <v>4.227908614290267</v>
      </c>
      <c r="BD47" s="28">
        <f t="shared" si="23"/>
        <v>1.3471070216595238</v>
      </c>
      <c r="BE47" s="28">
        <f t="shared" si="23"/>
        <v>0.2265927582632924</v>
      </c>
      <c r="BF47" s="28">
        <f t="shared" si="23"/>
        <v>1.6362647003920106</v>
      </c>
      <c r="BG47" s="28">
        <f t="shared" si="23"/>
        <v>0.9307225350651886</v>
      </c>
      <c r="BH47" s="28">
        <f t="shared" si="23"/>
        <v>0</v>
      </c>
      <c r="BI47" s="28">
        <f t="shared" si="23"/>
        <v>0</v>
      </c>
      <c r="BJ47" s="29">
        <f t="shared" si="23"/>
        <v>0.5165315506317826</v>
      </c>
    </row>
    <row r="48" spans="1:62" ht="12.75">
      <c r="A48" s="27" t="s">
        <v>174</v>
      </c>
      <c r="B48" s="28">
        <f>IF(B7=0,0,B45*100/B7)</f>
        <v>8.731697311365808</v>
      </c>
      <c r="C48" s="28">
        <f aca="true" t="shared" si="24" ref="C48:BJ48">IF(C7=0,0,C45*100/C7)</f>
        <v>0</v>
      </c>
      <c r="D48" s="28">
        <f t="shared" si="24"/>
        <v>1.3354774071663966</v>
      </c>
      <c r="E48" s="28">
        <f t="shared" si="24"/>
        <v>0</v>
      </c>
      <c r="F48" s="28">
        <f t="shared" si="24"/>
        <v>0.14126733132697825</v>
      </c>
      <c r="G48" s="28">
        <f t="shared" si="24"/>
        <v>0.4982416030662677</v>
      </c>
      <c r="H48" s="28">
        <f t="shared" si="24"/>
        <v>1.1192944027037197</v>
      </c>
      <c r="I48" s="28">
        <f t="shared" si="24"/>
        <v>5.755330981395324</v>
      </c>
      <c r="J48" s="28">
        <f t="shared" si="24"/>
        <v>2.952814031772279</v>
      </c>
      <c r="K48" s="28">
        <f t="shared" si="24"/>
        <v>4.999349421763074</v>
      </c>
      <c r="L48" s="28">
        <f t="shared" si="24"/>
        <v>1.4079516776302181</v>
      </c>
      <c r="M48" s="28">
        <f t="shared" si="24"/>
        <v>0.05225399610129861</v>
      </c>
      <c r="N48" s="28">
        <f t="shared" si="24"/>
        <v>3.259822873021985</v>
      </c>
      <c r="O48" s="28">
        <f t="shared" si="24"/>
        <v>0</v>
      </c>
      <c r="P48" s="28">
        <f t="shared" si="24"/>
        <v>0</v>
      </c>
      <c r="Q48" s="28">
        <f t="shared" si="24"/>
        <v>17.477012300554303</v>
      </c>
      <c r="R48" s="28">
        <f t="shared" si="24"/>
        <v>1.1494570851529096</v>
      </c>
      <c r="S48" s="28">
        <f t="shared" si="24"/>
        <v>0.19867501052704378</v>
      </c>
      <c r="T48" s="28">
        <f t="shared" si="24"/>
        <v>2.4326658086885176</v>
      </c>
      <c r="U48" s="28">
        <f t="shared" si="24"/>
        <v>6.001393030490109</v>
      </c>
      <c r="V48" s="28">
        <f t="shared" si="24"/>
        <v>0</v>
      </c>
      <c r="W48" s="28">
        <f t="shared" si="24"/>
        <v>0.9414144735048885</v>
      </c>
      <c r="X48" s="28">
        <f t="shared" si="24"/>
        <v>1.5522138041766356</v>
      </c>
      <c r="Y48" s="28">
        <f t="shared" si="24"/>
        <v>0.8320325918665872</v>
      </c>
      <c r="Z48" s="28">
        <f t="shared" si="24"/>
        <v>0</v>
      </c>
      <c r="AA48" s="28">
        <f t="shared" si="24"/>
        <v>0</v>
      </c>
      <c r="AB48" s="28">
        <f t="shared" si="24"/>
        <v>58.446455159217855</v>
      </c>
      <c r="AC48" s="28">
        <f t="shared" si="24"/>
        <v>2.9481452032028974</v>
      </c>
      <c r="AD48" s="28">
        <f t="shared" si="24"/>
        <v>0.6353482495433046</v>
      </c>
      <c r="AE48" s="28">
        <f t="shared" si="24"/>
        <v>0</v>
      </c>
      <c r="AF48" s="28">
        <f t="shared" si="24"/>
        <v>0</v>
      </c>
      <c r="AG48" s="28">
        <f t="shared" si="24"/>
        <v>1.7399330046705337</v>
      </c>
      <c r="AH48" s="28">
        <f t="shared" si="24"/>
        <v>12.654432354291332</v>
      </c>
      <c r="AI48" s="28">
        <f t="shared" si="24"/>
        <v>0.512296362196027</v>
      </c>
      <c r="AJ48" s="28">
        <f t="shared" si="24"/>
        <v>5.869679297164778</v>
      </c>
      <c r="AK48" s="28">
        <f t="shared" si="24"/>
        <v>0.14511034091164188</v>
      </c>
      <c r="AL48" s="28">
        <f t="shared" si="24"/>
        <v>0.014021027837040912</v>
      </c>
      <c r="AM48" s="28">
        <f t="shared" si="24"/>
        <v>0</v>
      </c>
      <c r="AN48" s="28">
        <f t="shared" si="24"/>
        <v>0</v>
      </c>
      <c r="AO48" s="28">
        <f t="shared" si="24"/>
        <v>0</v>
      </c>
      <c r="AP48" s="28">
        <f t="shared" si="24"/>
        <v>0</v>
      </c>
      <c r="AQ48" s="28">
        <f t="shared" si="24"/>
        <v>1.988728489566136</v>
      </c>
      <c r="AR48" s="28">
        <f t="shared" si="24"/>
        <v>1.3808186379214356</v>
      </c>
      <c r="AS48" s="28">
        <f t="shared" si="24"/>
        <v>0</v>
      </c>
      <c r="AT48" s="28">
        <f t="shared" si="24"/>
        <v>9.779429803269204</v>
      </c>
      <c r="AU48" s="28">
        <f t="shared" si="24"/>
        <v>0</v>
      </c>
      <c r="AV48" s="28">
        <f t="shared" si="24"/>
        <v>0.5951258646657344</v>
      </c>
      <c r="AW48" s="28">
        <f t="shared" si="24"/>
        <v>5.6077524718382605</v>
      </c>
      <c r="AX48" s="28">
        <f t="shared" si="24"/>
        <v>0</v>
      </c>
      <c r="AY48" s="28">
        <f t="shared" si="24"/>
        <v>4.435940986792994</v>
      </c>
      <c r="AZ48" s="28">
        <f t="shared" si="24"/>
        <v>0</v>
      </c>
      <c r="BA48" s="28">
        <f t="shared" si="24"/>
        <v>4.406902088411028</v>
      </c>
      <c r="BB48" s="28">
        <f t="shared" si="24"/>
        <v>0.5302145819074842</v>
      </c>
      <c r="BC48" s="28">
        <f t="shared" si="24"/>
        <v>4.715489153316477</v>
      </c>
      <c r="BD48" s="28">
        <f t="shared" si="24"/>
        <v>2.6709154395345323</v>
      </c>
      <c r="BE48" s="28">
        <f t="shared" si="24"/>
        <v>0.9398332666167742</v>
      </c>
      <c r="BF48" s="28">
        <f t="shared" si="24"/>
        <v>2.5122259885917524</v>
      </c>
      <c r="BG48" s="28">
        <f t="shared" si="24"/>
        <v>0.6694903373161581</v>
      </c>
      <c r="BH48" s="28">
        <f t="shared" si="24"/>
        <v>0</v>
      </c>
      <c r="BI48" s="28">
        <f t="shared" si="24"/>
        <v>0</v>
      </c>
      <c r="BJ48" s="29">
        <f t="shared" si="24"/>
        <v>2.961937645171289</v>
      </c>
    </row>
    <row r="49" spans="1:62" ht="12.75">
      <c r="A49" s="27" t="s">
        <v>175</v>
      </c>
      <c r="B49" s="28">
        <f>IF(B78=0,0,B43*100/B78)</f>
        <v>26.61001028744114</v>
      </c>
      <c r="C49" s="28">
        <f aca="true" t="shared" si="25" ref="C49:BJ49">IF(C78=0,0,C43*100/C78)</f>
        <v>0.9519276534983341</v>
      </c>
      <c r="D49" s="28">
        <f t="shared" si="25"/>
        <v>1.701185841266897</v>
      </c>
      <c r="E49" s="28">
        <f t="shared" si="25"/>
        <v>0</v>
      </c>
      <c r="F49" s="28">
        <f t="shared" si="25"/>
        <v>0.561316308166938</v>
      </c>
      <c r="G49" s="28">
        <f t="shared" si="25"/>
        <v>0</v>
      </c>
      <c r="H49" s="28">
        <f t="shared" si="25"/>
        <v>11.651683168316831</v>
      </c>
      <c r="I49" s="28">
        <f t="shared" si="25"/>
        <v>13.326683901937082</v>
      </c>
      <c r="J49" s="28">
        <f t="shared" si="25"/>
        <v>18.4395208858961</v>
      </c>
      <c r="K49" s="28">
        <f t="shared" si="25"/>
        <v>11.276617465140578</v>
      </c>
      <c r="L49" s="28">
        <f t="shared" si="25"/>
        <v>10.971360381861576</v>
      </c>
      <c r="M49" s="28">
        <f t="shared" si="25"/>
        <v>4.711414346302784</v>
      </c>
      <c r="N49" s="28">
        <f t="shared" si="25"/>
        <v>9.64860862570672</v>
      </c>
      <c r="O49" s="28">
        <f t="shared" si="25"/>
        <v>0</v>
      </c>
      <c r="P49" s="28">
        <f t="shared" si="25"/>
        <v>0</v>
      </c>
      <c r="Q49" s="28">
        <f t="shared" si="25"/>
        <v>51.78550589333644</v>
      </c>
      <c r="R49" s="28">
        <f t="shared" si="25"/>
        <v>1.0805698615901058</v>
      </c>
      <c r="S49" s="28">
        <f t="shared" si="25"/>
        <v>2.8440126050420167</v>
      </c>
      <c r="T49" s="28">
        <f t="shared" si="25"/>
        <v>2.5381920996078877</v>
      </c>
      <c r="U49" s="28">
        <f t="shared" si="25"/>
        <v>16.149874452490995</v>
      </c>
      <c r="V49" s="28">
        <f t="shared" si="25"/>
        <v>0</v>
      </c>
      <c r="W49" s="28">
        <f t="shared" si="25"/>
        <v>1.42453755199607</v>
      </c>
      <c r="X49" s="28">
        <f t="shared" si="25"/>
        <v>7.2148040544068985</v>
      </c>
      <c r="Y49" s="28">
        <f t="shared" si="25"/>
        <v>0.059999200010666526</v>
      </c>
      <c r="Z49" s="28">
        <f t="shared" si="25"/>
        <v>0</v>
      </c>
      <c r="AA49" s="28">
        <f t="shared" si="25"/>
        <v>0</v>
      </c>
      <c r="AB49" s="28">
        <f t="shared" si="25"/>
        <v>88.3553061377486</v>
      </c>
      <c r="AC49" s="28">
        <f t="shared" si="25"/>
        <v>13.67151394085084</v>
      </c>
      <c r="AD49" s="28">
        <f t="shared" si="25"/>
        <v>1.5260731216312748</v>
      </c>
      <c r="AE49" s="28">
        <f t="shared" si="25"/>
        <v>0</v>
      </c>
      <c r="AF49" s="28">
        <f t="shared" si="25"/>
        <v>0</v>
      </c>
      <c r="AG49" s="28">
        <f t="shared" si="25"/>
        <v>0</v>
      </c>
      <c r="AH49" s="28">
        <f t="shared" si="25"/>
        <v>9.730322665575601</v>
      </c>
      <c r="AI49" s="28">
        <f t="shared" si="25"/>
        <v>0</v>
      </c>
      <c r="AJ49" s="28">
        <f t="shared" si="25"/>
        <v>18.00546753539127</v>
      </c>
      <c r="AK49" s="28">
        <f t="shared" si="25"/>
        <v>0</v>
      </c>
      <c r="AL49" s="28">
        <f t="shared" si="25"/>
        <v>0</v>
      </c>
      <c r="AM49" s="28">
        <f t="shared" si="25"/>
        <v>0</v>
      </c>
      <c r="AN49" s="28">
        <f t="shared" si="25"/>
        <v>0</v>
      </c>
      <c r="AO49" s="28">
        <f t="shared" si="25"/>
        <v>0</v>
      </c>
      <c r="AP49" s="28">
        <f t="shared" si="25"/>
        <v>0</v>
      </c>
      <c r="AQ49" s="28">
        <f t="shared" si="25"/>
        <v>4.528286594261631</v>
      </c>
      <c r="AR49" s="28">
        <f t="shared" si="25"/>
        <v>0</v>
      </c>
      <c r="AS49" s="28">
        <f t="shared" si="25"/>
        <v>0</v>
      </c>
      <c r="AT49" s="28">
        <f t="shared" si="25"/>
        <v>12.367016872889304</v>
      </c>
      <c r="AU49" s="28">
        <f t="shared" si="25"/>
        <v>0</v>
      </c>
      <c r="AV49" s="28">
        <f t="shared" si="25"/>
        <v>1.2848607817610738</v>
      </c>
      <c r="AW49" s="28">
        <f t="shared" si="25"/>
        <v>8.899277971913879</v>
      </c>
      <c r="AX49" s="28">
        <f t="shared" si="25"/>
        <v>0</v>
      </c>
      <c r="AY49" s="28">
        <f t="shared" si="25"/>
        <v>8.260308320650893</v>
      </c>
      <c r="AZ49" s="28">
        <f t="shared" si="25"/>
        <v>0</v>
      </c>
      <c r="BA49" s="28">
        <f t="shared" si="25"/>
        <v>19.059773960047853</v>
      </c>
      <c r="BB49" s="28">
        <f t="shared" si="25"/>
        <v>0.499963612546394</v>
      </c>
      <c r="BC49" s="28">
        <f t="shared" si="25"/>
        <v>12.172528927537337</v>
      </c>
      <c r="BD49" s="28">
        <f t="shared" si="25"/>
        <v>12.127732453502237</v>
      </c>
      <c r="BE49" s="28">
        <f t="shared" si="25"/>
        <v>0.15064222262318883</v>
      </c>
      <c r="BF49" s="28">
        <f t="shared" si="25"/>
        <v>3.2163524360649616</v>
      </c>
      <c r="BG49" s="28">
        <f t="shared" si="25"/>
        <v>0</v>
      </c>
      <c r="BH49" s="28">
        <f t="shared" si="25"/>
        <v>0</v>
      </c>
      <c r="BI49" s="28">
        <f t="shared" si="25"/>
        <v>0</v>
      </c>
      <c r="BJ49" s="29">
        <f t="shared" si="25"/>
        <v>1.9610266419375288</v>
      </c>
    </row>
    <row r="50" spans="1:62" ht="12.75">
      <c r="A50" s="15" t="s">
        <v>176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3"/>
    </row>
    <row r="51" spans="1:62" ht="12.75">
      <c r="A51" s="12" t="s">
        <v>177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1"/>
    </row>
    <row r="52" spans="1:62" ht="12.75">
      <c r="A52" s="15" t="s">
        <v>178</v>
      </c>
      <c r="B52" s="16">
        <v>2065497000</v>
      </c>
      <c r="C52" s="16">
        <v>0</v>
      </c>
      <c r="D52" s="16">
        <v>160000</v>
      </c>
      <c r="E52" s="16">
        <v>0</v>
      </c>
      <c r="F52" s="16">
        <v>682075</v>
      </c>
      <c r="G52" s="16">
        <v>0</v>
      </c>
      <c r="H52" s="16">
        <v>1866500</v>
      </c>
      <c r="I52" s="16">
        <v>321882424</v>
      </c>
      <c r="J52" s="16">
        <v>0</v>
      </c>
      <c r="K52" s="16">
        <v>0</v>
      </c>
      <c r="L52" s="16">
        <v>620000</v>
      </c>
      <c r="M52" s="16">
        <v>0</v>
      </c>
      <c r="N52" s="16">
        <v>95505410</v>
      </c>
      <c r="O52" s="16">
        <v>0</v>
      </c>
      <c r="P52" s="16">
        <v>0</v>
      </c>
      <c r="Q52" s="16">
        <v>412000000</v>
      </c>
      <c r="R52" s="16">
        <v>7991000</v>
      </c>
      <c r="S52" s="16">
        <v>0</v>
      </c>
      <c r="T52" s="16">
        <v>7200000</v>
      </c>
      <c r="U52" s="16">
        <v>0</v>
      </c>
      <c r="V52" s="16">
        <v>0</v>
      </c>
      <c r="W52" s="16">
        <v>0</v>
      </c>
      <c r="X52" s="16">
        <v>0</v>
      </c>
      <c r="Y52" s="16">
        <v>10350000</v>
      </c>
      <c r="Z52" s="16">
        <v>0</v>
      </c>
      <c r="AA52" s="16">
        <v>0</v>
      </c>
      <c r="AB52" s="16">
        <v>224809050</v>
      </c>
      <c r="AC52" s="16">
        <v>125214000</v>
      </c>
      <c r="AD52" s="16">
        <v>0</v>
      </c>
      <c r="AE52" s="16">
        <v>0</v>
      </c>
      <c r="AF52" s="16">
        <v>67992000</v>
      </c>
      <c r="AG52" s="16">
        <v>0</v>
      </c>
      <c r="AH52" s="16">
        <v>8700000</v>
      </c>
      <c r="AI52" s="16">
        <v>8425000</v>
      </c>
      <c r="AJ52" s="16">
        <v>465000</v>
      </c>
      <c r="AK52" s="16">
        <v>8000000</v>
      </c>
      <c r="AL52" s="16">
        <v>361883600</v>
      </c>
      <c r="AM52" s="16">
        <v>0</v>
      </c>
      <c r="AN52" s="16">
        <v>730000</v>
      </c>
      <c r="AO52" s="16">
        <v>0</v>
      </c>
      <c r="AP52" s="16">
        <v>0</v>
      </c>
      <c r="AQ52" s="16">
        <v>0</v>
      </c>
      <c r="AR52" s="16">
        <v>175285865</v>
      </c>
      <c r="AS52" s="16">
        <v>0</v>
      </c>
      <c r="AT52" s="16">
        <v>134400200</v>
      </c>
      <c r="AU52" s="16">
        <v>0</v>
      </c>
      <c r="AV52" s="16">
        <v>8684546</v>
      </c>
      <c r="AW52" s="16">
        <v>30695000</v>
      </c>
      <c r="AX52" s="16">
        <v>0</v>
      </c>
      <c r="AY52" s="16">
        <v>233796028</v>
      </c>
      <c r="AZ52" s="16">
        <v>1970000</v>
      </c>
      <c r="BA52" s="16">
        <v>177075610</v>
      </c>
      <c r="BB52" s="16">
        <v>0</v>
      </c>
      <c r="BC52" s="16">
        <v>0</v>
      </c>
      <c r="BD52" s="16">
        <v>231273000</v>
      </c>
      <c r="BE52" s="16">
        <v>0</v>
      </c>
      <c r="BF52" s="16">
        <v>0</v>
      </c>
      <c r="BG52" s="16">
        <v>9450000</v>
      </c>
      <c r="BH52" s="16">
        <v>200000</v>
      </c>
      <c r="BI52" s="16">
        <v>0</v>
      </c>
      <c r="BJ52" s="17">
        <v>208274553</v>
      </c>
    </row>
    <row r="53" spans="1:62" ht="12.75">
      <c r="A53" s="27" t="s">
        <v>179</v>
      </c>
      <c r="B53" s="32">
        <v>539850000</v>
      </c>
      <c r="C53" s="32">
        <v>0</v>
      </c>
      <c r="D53" s="32">
        <v>0</v>
      </c>
      <c r="E53" s="32">
        <v>0</v>
      </c>
      <c r="F53" s="32">
        <v>552075</v>
      </c>
      <c r="G53" s="32">
        <v>0</v>
      </c>
      <c r="H53" s="32">
        <v>1095700</v>
      </c>
      <c r="I53" s="32">
        <v>0</v>
      </c>
      <c r="J53" s="32">
        <v>0</v>
      </c>
      <c r="K53" s="32">
        <v>0</v>
      </c>
      <c r="L53" s="32">
        <v>312000</v>
      </c>
      <c r="M53" s="32">
        <v>0</v>
      </c>
      <c r="N53" s="32">
        <v>9082960</v>
      </c>
      <c r="O53" s="32">
        <v>0</v>
      </c>
      <c r="P53" s="32">
        <v>0</v>
      </c>
      <c r="Q53" s="32">
        <v>0</v>
      </c>
      <c r="R53" s="32">
        <v>7991000</v>
      </c>
      <c r="S53" s="32">
        <v>0</v>
      </c>
      <c r="T53" s="32">
        <v>7200000</v>
      </c>
      <c r="U53" s="32">
        <v>0</v>
      </c>
      <c r="V53" s="32">
        <v>0</v>
      </c>
      <c r="W53" s="32">
        <v>0</v>
      </c>
      <c r="X53" s="32">
        <v>0</v>
      </c>
      <c r="Y53" s="32">
        <v>10100000</v>
      </c>
      <c r="Z53" s="32">
        <v>0</v>
      </c>
      <c r="AA53" s="32">
        <v>0</v>
      </c>
      <c r="AB53" s="32">
        <v>0</v>
      </c>
      <c r="AC53" s="32">
        <v>43300000</v>
      </c>
      <c r="AD53" s="32">
        <v>0</v>
      </c>
      <c r="AE53" s="32">
        <v>0</v>
      </c>
      <c r="AF53" s="32">
        <v>0</v>
      </c>
      <c r="AG53" s="32">
        <v>0</v>
      </c>
      <c r="AH53" s="32">
        <v>8700000</v>
      </c>
      <c r="AI53" s="32">
        <v>8050000</v>
      </c>
      <c r="AJ53" s="32">
        <v>0</v>
      </c>
      <c r="AK53" s="32">
        <v>8000000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23179000</v>
      </c>
      <c r="AU53" s="32">
        <v>0</v>
      </c>
      <c r="AV53" s="32">
        <v>800000</v>
      </c>
      <c r="AW53" s="32">
        <v>30495000</v>
      </c>
      <c r="AX53" s="32">
        <v>0</v>
      </c>
      <c r="AY53" s="32">
        <v>0</v>
      </c>
      <c r="AZ53" s="32">
        <v>1970000</v>
      </c>
      <c r="BA53" s="32">
        <v>175975610</v>
      </c>
      <c r="BB53" s="32">
        <v>0</v>
      </c>
      <c r="BC53" s="32">
        <v>0</v>
      </c>
      <c r="BD53" s="32">
        <v>0</v>
      </c>
      <c r="BE53" s="32">
        <v>0</v>
      </c>
      <c r="BF53" s="32">
        <v>0</v>
      </c>
      <c r="BG53" s="32">
        <v>6650000</v>
      </c>
      <c r="BH53" s="32">
        <v>0</v>
      </c>
      <c r="BI53" s="32">
        <v>0</v>
      </c>
      <c r="BJ53" s="33">
        <v>0</v>
      </c>
    </row>
    <row r="54" spans="1:62" ht="12.75">
      <c r="A54" s="27" t="s">
        <v>180</v>
      </c>
      <c r="B54" s="32">
        <v>691089000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281182424</v>
      </c>
      <c r="J54" s="32">
        <v>0</v>
      </c>
      <c r="K54" s="32">
        <v>0</v>
      </c>
      <c r="L54" s="32">
        <v>0</v>
      </c>
      <c r="M54" s="32">
        <v>0</v>
      </c>
      <c r="N54" s="32">
        <v>43169450</v>
      </c>
      <c r="O54" s="32">
        <v>0</v>
      </c>
      <c r="P54" s="32">
        <v>0</v>
      </c>
      <c r="Q54" s="32">
        <v>266000000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224809050</v>
      </c>
      <c r="AC54" s="32">
        <v>78254000</v>
      </c>
      <c r="AD54" s="32">
        <v>0</v>
      </c>
      <c r="AE54" s="32">
        <v>0</v>
      </c>
      <c r="AF54" s="32">
        <v>67992000</v>
      </c>
      <c r="AG54" s="32">
        <v>0</v>
      </c>
      <c r="AH54" s="32">
        <v>0</v>
      </c>
      <c r="AI54" s="32">
        <v>100000</v>
      </c>
      <c r="AJ54" s="32">
        <v>0</v>
      </c>
      <c r="AK54" s="32">
        <v>0</v>
      </c>
      <c r="AL54" s="32">
        <v>361883600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175285865</v>
      </c>
      <c r="AS54" s="32">
        <v>0</v>
      </c>
      <c r="AT54" s="32">
        <v>41015650</v>
      </c>
      <c r="AU54" s="32">
        <v>0</v>
      </c>
      <c r="AV54" s="32">
        <v>0</v>
      </c>
      <c r="AW54" s="32">
        <v>0</v>
      </c>
      <c r="AX54" s="32">
        <v>0</v>
      </c>
      <c r="AY54" s="32">
        <v>226196028</v>
      </c>
      <c r="AZ54" s="32">
        <v>0</v>
      </c>
      <c r="BA54" s="32">
        <v>0</v>
      </c>
      <c r="BB54" s="32">
        <v>0</v>
      </c>
      <c r="BC54" s="32">
        <v>0</v>
      </c>
      <c r="BD54" s="32">
        <v>207605350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3">
        <v>0</v>
      </c>
    </row>
    <row r="55" spans="1:62" ht="12.75">
      <c r="A55" s="27" t="s">
        <v>181</v>
      </c>
      <c r="B55" s="32">
        <v>654758000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40700000</v>
      </c>
      <c r="J55" s="32">
        <v>0</v>
      </c>
      <c r="K55" s="32">
        <v>0</v>
      </c>
      <c r="L55" s="32">
        <v>0</v>
      </c>
      <c r="M55" s="32">
        <v>0</v>
      </c>
      <c r="N55" s="32">
        <v>41200000</v>
      </c>
      <c r="O55" s="32">
        <v>0</v>
      </c>
      <c r="P55" s="32">
        <v>0</v>
      </c>
      <c r="Q55" s="32">
        <v>146000000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50000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68985550</v>
      </c>
      <c r="AU55" s="32">
        <v>0</v>
      </c>
      <c r="AV55" s="32">
        <v>350000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23667650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3">
        <v>208274553</v>
      </c>
    </row>
    <row r="56" spans="1:62" ht="12.75">
      <c r="A56" s="27" t="s">
        <v>182</v>
      </c>
      <c r="B56" s="32">
        <v>179800000</v>
      </c>
      <c r="C56" s="32">
        <v>0</v>
      </c>
      <c r="D56" s="32">
        <v>160000</v>
      </c>
      <c r="E56" s="32">
        <v>0</v>
      </c>
      <c r="F56" s="32">
        <v>130000</v>
      </c>
      <c r="G56" s="32">
        <v>0</v>
      </c>
      <c r="H56" s="32">
        <v>770800</v>
      </c>
      <c r="I56" s="32">
        <v>0</v>
      </c>
      <c r="J56" s="32">
        <v>0</v>
      </c>
      <c r="K56" s="32">
        <v>0</v>
      </c>
      <c r="L56" s="32">
        <v>308000</v>
      </c>
      <c r="M56" s="32">
        <v>0</v>
      </c>
      <c r="N56" s="32">
        <v>2053000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250000</v>
      </c>
      <c r="Z56" s="32">
        <v>0</v>
      </c>
      <c r="AA56" s="32">
        <v>0</v>
      </c>
      <c r="AB56" s="32">
        <v>0</v>
      </c>
      <c r="AC56" s="32">
        <v>3660000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225000</v>
      </c>
      <c r="AJ56" s="32">
        <v>465000</v>
      </c>
      <c r="AK56" s="32">
        <v>0</v>
      </c>
      <c r="AL56" s="32">
        <v>0</v>
      </c>
      <c r="AM56" s="32">
        <v>0</v>
      </c>
      <c r="AN56" s="32">
        <v>730000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1220000</v>
      </c>
      <c r="AU56" s="32">
        <v>0</v>
      </c>
      <c r="AV56" s="32">
        <v>7534546</v>
      </c>
      <c r="AW56" s="32">
        <v>200000</v>
      </c>
      <c r="AX56" s="32">
        <v>0</v>
      </c>
      <c r="AY56" s="32">
        <v>7600000</v>
      </c>
      <c r="AZ56" s="32">
        <v>0</v>
      </c>
      <c r="BA56" s="32">
        <v>1100000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2800000</v>
      </c>
      <c r="BH56" s="32">
        <v>200000</v>
      </c>
      <c r="BI56" s="32">
        <v>0</v>
      </c>
      <c r="BJ56" s="33">
        <v>0</v>
      </c>
    </row>
    <row r="57" spans="1:62" ht="12.75">
      <c r="A57" s="15" t="s">
        <v>183</v>
      </c>
      <c r="B57" s="16">
        <v>1724141000</v>
      </c>
      <c r="C57" s="16">
        <v>0</v>
      </c>
      <c r="D57" s="16">
        <v>20856492</v>
      </c>
      <c r="E57" s="16">
        <v>15000</v>
      </c>
      <c r="F57" s="16">
        <v>21977472</v>
      </c>
      <c r="G57" s="16">
        <v>13693000</v>
      </c>
      <c r="H57" s="16">
        <v>809500</v>
      </c>
      <c r="I57" s="16">
        <v>0</v>
      </c>
      <c r="J57" s="16">
        <v>18860000</v>
      </c>
      <c r="K57" s="16">
        <v>16190000</v>
      </c>
      <c r="L57" s="16">
        <v>11728000</v>
      </c>
      <c r="M57" s="16">
        <v>11342000</v>
      </c>
      <c r="N57" s="16">
        <v>79747780</v>
      </c>
      <c r="O57" s="16">
        <v>12561000</v>
      </c>
      <c r="P57" s="16">
        <v>19738000</v>
      </c>
      <c r="Q57" s="16">
        <v>0</v>
      </c>
      <c r="R57" s="16">
        <v>81258000</v>
      </c>
      <c r="S57" s="16">
        <v>47269000</v>
      </c>
      <c r="T57" s="16">
        <v>13049000</v>
      </c>
      <c r="U57" s="16">
        <v>43623000</v>
      </c>
      <c r="V57" s="16">
        <v>19766000</v>
      </c>
      <c r="W57" s="16">
        <v>210043380</v>
      </c>
      <c r="X57" s="16">
        <v>0</v>
      </c>
      <c r="Y57" s="16">
        <v>29529000</v>
      </c>
      <c r="Z57" s="16">
        <v>0</v>
      </c>
      <c r="AA57" s="16">
        <v>0</v>
      </c>
      <c r="AB57" s="16">
        <v>0</v>
      </c>
      <c r="AC57" s="16">
        <v>79077128</v>
      </c>
      <c r="AD57" s="16">
        <v>0</v>
      </c>
      <c r="AE57" s="16">
        <v>1100000</v>
      </c>
      <c r="AF57" s="16">
        <v>2776000</v>
      </c>
      <c r="AG57" s="16">
        <v>7300000</v>
      </c>
      <c r="AH57" s="16">
        <v>17392450</v>
      </c>
      <c r="AI57" s="16">
        <v>25684000</v>
      </c>
      <c r="AJ57" s="16">
        <v>54511250</v>
      </c>
      <c r="AK57" s="16">
        <v>26700000</v>
      </c>
      <c r="AL57" s="16">
        <v>5010401</v>
      </c>
      <c r="AM57" s="16">
        <v>52514002</v>
      </c>
      <c r="AN57" s="16">
        <v>0</v>
      </c>
      <c r="AO57" s="16">
        <v>11202000</v>
      </c>
      <c r="AP57" s="16">
        <v>0</v>
      </c>
      <c r="AQ57" s="16">
        <v>30858000</v>
      </c>
      <c r="AR57" s="16">
        <v>0</v>
      </c>
      <c r="AS57" s="16">
        <v>15558000</v>
      </c>
      <c r="AT57" s="16">
        <v>23231900</v>
      </c>
      <c r="AU57" s="16">
        <v>0</v>
      </c>
      <c r="AV57" s="16">
        <v>20680710</v>
      </c>
      <c r="AW57" s="16">
        <v>13370000</v>
      </c>
      <c r="AX57" s="16">
        <v>21483000</v>
      </c>
      <c r="AY57" s="16">
        <v>120000</v>
      </c>
      <c r="AZ57" s="16">
        <v>39910200</v>
      </c>
      <c r="BA57" s="16">
        <v>175918161</v>
      </c>
      <c r="BB57" s="16">
        <v>32928482</v>
      </c>
      <c r="BC57" s="16">
        <v>38359520</v>
      </c>
      <c r="BD57" s="16">
        <v>0</v>
      </c>
      <c r="BE57" s="16">
        <v>6000000</v>
      </c>
      <c r="BF57" s="16">
        <v>5048724</v>
      </c>
      <c r="BG57" s="16">
        <v>52426187</v>
      </c>
      <c r="BH57" s="16">
        <v>20444330</v>
      </c>
      <c r="BI57" s="16">
        <v>56218240</v>
      </c>
      <c r="BJ57" s="17">
        <v>0</v>
      </c>
    </row>
    <row r="58" spans="1:62" ht="12.75">
      <c r="A58" s="27" t="s">
        <v>184</v>
      </c>
      <c r="B58" s="32">
        <v>273988000</v>
      </c>
      <c r="C58" s="32">
        <v>0</v>
      </c>
      <c r="D58" s="32">
        <v>865002</v>
      </c>
      <c r="E58" s="32">
        <v>15000</v>
      </c>
      <c r="F58" s="32">
        <v>26837</v>
      </c>
      <c r="G58" s="32">
        <v>0</v>
      </c>
      <c r="H58" s="32">
        <v>218500</v>
      </c>
      <c r="I58" s="32">
        <v>0</v>
      </c>
      <c r="J58" s="32">
        <v>0</v>
      </c>
      <c r="K58" s="32">
        <v>0</v>
      </c>
      <c r="L58" s="32">
        <v>0</v>
      </c>
      <c r="M58" s="32">
        <v>4620000</v>
      </c>
      <c r="N58" s="32">
        <v>1000000</v>
      </c>
      <c r="O58" s="32">
        <v>12561000</v>
      </c>
      <c r="P58" s="32">
        <v>1921000</v>
      </c>
      <c r="Q58" s="32">
        <v>0</v>
      </c>
      <c r="R58" s="32">
        <v>73258000</v>
      </c>
      <c r="S58" s="32">
        <v>0</v>
      </c>
      <c r="T58" s="32">
        <v>0</v>
      </c>
      <c r="U58" s="32">
        <v>28806000</v>
      </c>
      <c r="V58" s="32">
        <v>5000000</v>
      </c>
      <c r="W58" s="32">
        <v>210043380</v>
      </c>
      <c r="X58" s="32">
        <v>0</v>
      </c>
      <c r="Y58" s="32">
        <v>29529000</v>
      </c>
      <c r="Z58" s="32">
        <v>0</v>
      </c>
      <c r="AA58" s="32">
        <v>0</v>
      </c>
      <c r="AB58" s="32">
        <v>0</v>
      </c>
      <c r="AC58" s="32">
        <v>6270000</v>
      </c>
      <c r="AD58" s="32">
        <v>0</v>
      </c>
      <c r="AE58" s="32">
        <v>0</v>
      </c>
      <c r="AF58" s="32">
        <v>1000000</v>
      </c>
      <c r="AG58" s="32">
        <v>1000000</v>
      </c>
      <c r="AH58" s="32">
        <v>17392450</v>
      </c>
      <c r="AI58" s="32">
        <v>100000</v>
      </c>
      <c r="AJ58" s="32">
        <v>47668750</v>
      </c>
      <c r="AK58" s="32">
        <v>0</v>
      </c>
      <c r="AL58" s="32">
        <v>5010401</v>
      </c>
      <c r="AM58" s="32">
        <v>52514002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15558000</v>
      </c>
      <c r="AT58" s="32">
        <v>71900</v>
      </c>
      <c r="AU58" s="32">
        <v>0</v>
      </c>
      <c r="AV58" s="32">
        <v>0</v>
      </c>
      <c r="AW58" s="32">
        <v>0</v>
      </c>
      <c r="AX58" s="32">
        <v>21483000</v>
      </c>
      <c r="AY58" s="32">
        <v>0</v>
      </c>
      <c r="AZ58" s="32">
        <v>7391200</v>
      </c>
      <c r="BA58" s="32">
        <v>500000</v>
      </c>
      <c r="BB58" s="32">
        <v>32928482</v>
      </c>
      <c r="BC58" s="32">
        <v>210000</v>
      </c>
      <c r="BD58" s="32">
        <v>0</v>
      </c>
      <c r="BE58" s="32">
        <v>0</v>
      </c>
      <c r="BF58" s="32">
        <v>334224</v>
      </c>
      <c r="BG58" s="32">
        <v>0</v>
      </c>
      <c r="BH58" s="32">
        <v>2104000</v>
      </c>
      <c r="BI58" s="32">
        <v>0</v>
      </c>
      <c r="BJ58" s="33">
        <v>0</v>
      </c>
    </row>
    <row r="59" spans="1:62" ht="12.75">
      <c r="A59" s="27" t="s">
        <v>185</v>
      </c>
      <c r="B59" s="32">
        <v>1450153000</v>
      </c>
      <c r="C59" s="32">
        <v>0</v>
      </c>
      <c r="D59" s="32">
        <v>19981490</v>
      </c>
      <c r="E59" s="32">
        <v>0</v>
      </c>
      <c r="F59" s="32">
        <v>21950635</v>
      </c>
      <c r="G59" s="32">
        <v>13693000</v>
      </c>
      <c r="H59" s="32">
        <v>591000</v>
      </c>
      <c r="I59" s="32">
        <v>0</v>
      </c>
      <c r="J59" s="32">
        <v>18860000</v>
      </c>
      <c r="K59" s="32">
        <v>16190000</v>
      </c>
      <c r="L59" s="32">
        <v>11728000</v>
      </c>
      <c r="M59" s="32">
        <v>6722000</v>
      </c>
      <c r="N59" s="32">
        <v>78747780</v>
      </c>
      <c r="O59" s="32">
        <v>0</v>
      </c>
      <c r="P59" s="32">
        <v>17817000</v>
      </c>
      <c r="Q59" s="32">
        <v>0</v>
      </c>
      <c r="R59" s="32">
        <v>0</v>
      </c>
      <c r="S59" s="32">
        <v>47269000</v>
      </c>
      <c r="T59" s="32">
        <v>13049000</v>
      </c>
      <c r="U59" s="32">
        <v>14817000</v>
      </c>
      <c r="V59" s="32">
        <v>14766000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72807128</v>
      </c>
      <c r="AD59" s="32">
        <v>0</v>
      </c>
      <c r="AE59" s="32">
        <v>0</v>
      </c>
      <c r="AF59" s="32">
        <v>1776000</v>
      </c>
      <c r="AG59" s="32">
        <v>5300000</v>
      </c>
      <c r="AH59" s="32">
        <v>0</v>
      </c>
      <c r="AI59" s="32">
        <v>25584000</v>
      </c>
      <c r="AJ59" s="32">
        <v>6842500</v>
      </c>
      <c r="AK59" s="32">
        <v>26700000</v>
      </c>
      <c r="AL59" s="32">
        <v>0</v>
      </c>
      <c r="AM59" s="32">
        <v>0</v>
      </c>
      <c r="AN59" s="32">
        <v>0</v>
      </c>
      <c r="AO59" s="32">
        <v>11202000</v>
      </c>
      <c r="AP59" s="32">
        <v>0</v>
      </c>
      <c r="AQ59" s="32">
        <v>30858000</v>
      </c>
      <c r="AR59" s="32">
        <v>0</v>
      </c>
      <c r="AS59" s="32">
        <v>0</v>
      </c>
      <c r="AT59" s="32">
        <v>23160000</v>
      </c>
      <c r="AU59" s="32">
        <v>0</v>
      </c>
      <c r="AV59" s="32">
        <v>20680710</v>
      </c>
      <c r="AW59" s="32">
        <v>13370000</v>
      </c>
      <c r="AX59" s="32">
        <v>0</v>
      </c>
      <c r="AY59" s="32">
        <v>0</v>
      </c>
      <c r="AZ59" s="32">
        <v>31939000</v>
      </c>
      <c r="BA59" s="32">
        <v>175418161</v>
      </c>
      <c r="BB59" s="32">
        <v>0</v>
      </c>
      <c r="BC59" s="32">
        <v>38149520</v>
      </c>
      <c r="BD59" s="32">
        <v>0</v>
      </c>
      <c r="BE59" s="32">
        <v>6000000</v>
      </c>
      <c r="BF59" s="32">
        <v>4714500</v>
      </c>
      <c r="BG59" s="32">
        <v>52426187</v>
      </c>
      <c r="BH59" s="32">
        <v>18340330</v>
      </c>
      <c r="BI59" s="32">
        <v>56218240</v>
      </c>
      <c r="BJ59" s="33">
        <v>0</v>
      </c>
    </row>
    <row r="60" spans="1:62" ht="12.75">
      <c r="A60" s="27" t="s">
        <v>186</v>
      </c>
      <c r="B60" s="32">
        <v>0</v>
      </c>
      <c r="C60" s="32">
        <v>0</v>
      </c>
      <c r="D60" s="32">
        <v>10000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8000000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1100000</v>
      </c>
      <c r="AF60" s="32">
        <v>0</v>
      </c>
      <c r="AG60" s="32">
        <v>1000000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120000</v>
      </c>
      <c r="AZ60" s="32">
        <v>580000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3">
        <v>0</v>
      </c>
    </row>
    <row r="61" spans="1:62" ht="12.75">
      <c r="A61" s="15" t="s">
        <v>187</v>
      </c>
      <c r="B61" s="16">
        <v>179902000</v>
      </c>
      <c r="C61" s="16">
        <v>23038000</v>
      </c>
      <c r="D61" s="16">
        <v>3064801</v>
      </c>
      <c r="E61" s="16">
        <v>960000</v>
      </c>
      <c r="F61" s="16">
        <v>95000</v>
      </c>
      <c r="G61" s="16">
        <v>965000</v>
      </c>
      <c r="H61" s="16">
        <v>63987700</v>
      </c>
      <c r="I61" s="16">
        <v>2500000</v>
      </c>
      <c r="J61" s="16">
        <v>500000</v>
      </c>
      <c r="K61" s="16">
        <v>0</v>
      </c>
      <c r="L61" s="16">
        <v>827000</v>
      </c>
      <c r="M61" s="16">
        <v>0</v>
      </c>
      <c r="N61" s="16">
        <v>4150000</v>
      </c>
      <c r="O61" s="16">
        <v>2310000</v>
      </c>
      <c r="P61" s="16">
        <v>55000</v>
      </c>
      <c r="Q61" s="16">
        <v>0</v>
      </c>
      <c r="R61" s="16">
        <v>400000</v>
      </c>
      <c r="S61" s="16">
        <v>300000</v>
      </c>
      <c r="T61" s="16">
        <v>0</v>
      </c>
      <c r="U61" s="16">
        <v>548000</v>
      </c>
      <c r="V61" s="16">
        <v>5165000</v>
      </c>
      <c r="W61" s="16">
        <v>65000</v>
      </c>
      <c r="X61" s="16">
        <v>28243000</v>
      </c>
      <c r="Y61" s="16">
        <v>2821000</v>
      </c>
      <c r="Z61" s="16">
        <v>31065000</v>
      </c>
      <c r="AA61" s="16">
        <v>48107980</v>
      </c>
      <c r="AB61" s="16">
        <v>6811152</v>
      </c>
      <c r="AC61" s="16">
        <v>66525000</v>
      </c>
      <c r="AD61" s="16">
        <v>12421000</v>
      </c>
      <c r="AE61" s="16">
        <v>2189000</v>
      </c>
      <c r="AF61" s="16">
        <v>2000000</v>
      </c>
      <c r="AG61" s="16">
        <v>1700000</v>
      </c>
      <c r="AH61" s="16">
        <v>4501000</v>
      </c>
      <c r="AI61" s="16">
        <v>660000</v>
      </c>
      <c r="AJ61" s="16">
        <v>41989700</v>
      </c>
      <c r="AK61" s="16">
        <v>0</v>
      </c>
      <c r="AL61" s="16">
        <v>30431765</v>
      </c>
      <c r="AM61" s="16">
        <v>2915000</v>
      </c>
      <c r="AN61" s="16">
        <v>1883000</v>
      </c>
      <c r="AO61" s="16">
        <v>0</v>
      </c>
      <c r="AP61" s="16">
        <v>0</v>
      </c>
      <c r="AQ61" s="16">
        <v>0</v>
      </c>
      <c r="AR61" s="16">
        <v>0</v>
      </c>
      <c r="AS61" s="16">
        <v>5400000</v>
      </c>
      <c r="AT61" s="16">
        <v>23891600</v>
      </c>
      <c r="AU61" s="16">
        <v>7702000</v>
      </c>
      <c r="AV61" s="16">
        <v>3408000</v>
      </c>
      <c r="AW61" s="16">
        <v>455000</v>
      </c>
      <c r="AX61" s="16">
        <v>-1285000</v>
      </c>
      <c r="AY61" s="16">
        <v>1010000</v>
      </c>
      <c r="AZ61" s="16">
        <v>347900</v>
      </c>
      <c r="BA61" s="16">
        <v>24472000</v>
      </c>
      <c r="BB61" s="16">
        <v>732752</v>
      </c>
      <c r="BC61" s="16">
        <v>895000</v>
      </c>
      <c r="BD61" s="16">
        <v>22825500</v>
      </c>
      <c r="BE61" s="16">
        <v>0</v>
      </c>
      <c r="BF61" s="16">
        <v>525000</v>
      </c>
      <c r="BG61" s="16">
        <v>16600000</v>
      </c>
      <c r="BH61" s="16">
        <v>2248000</v>
      </c>
      <c r="BI61" s="16">
        <v>0</v>
      </c>
      <c r="BJ61" s="17">
        <v>1100000</v>
      </c>
    </row>
    <row r="62" spans="1:62" ht="12.75">
      <c r="A62" s="15" t="s">
        <v>188</v>
      </c>
      <c r="B62" s="16">
        <v>1339175000</v>
      </c>
      <c r="C62" s="16">
        <v>0</v>
      </c>
      <c r="D62" s="16">
        <v>3405863</v>
      </c>
      <c r="E62" s="16">
        <v>41734000</v>
      </c>
      <c r="F62" s="16">
        <v>1000000</v>
      </c>
      <c r="G62" s="16">
        <v>1050000</v>
      </c>
      <c r="H62" s="16">
        <v>71159054</v>
      </c>
      <c r="I62" s="16">
        <v>0</v>
      </c>
      <c r="J62" s="16">
        <v>10800000</v>
      </c>
      <c r="K62" s="16">
        <v>0</v>
      </c>
      <c r="L62" s="16">
        <v>263000</v>
      </c>
      <c r="M62" s="16">
        <v>10350000</v>
      </c>
      <c r="N62" s="16">
        <v>31295810</v>
      </c>
      <c r="O62" s="16">
        <v>0</v>
      </c>
      <c r="P62" s="16">
        <v>598000</v>
      </c>
      <c r="Q62" s="16">
        <v>0</v>
      </c>
      <c r="R62" s="16">
        <v>0</v>
      </c>
      <c r="S62" s="16">
        <v>0</v>
      </c>
      <c r="T62" s="16">
        <v>4160000</v>
      </c>
      <c r="U62" s="16">
        <v>5310617</v>
      </c>
      <c r="V62" s="16">
        <v>16537000</v>
      </c>
      <c r="W62" s="16">
        <v>100000</v>
      </c>
      <c r="X62" s="16">
        <v>0</v>
      </c>
      <c r="Y62" s="16">
        <v>4498000</v>
      </c>
      <c r="Z62" s="16">
        <v>0</v>
      </c>
      <c r="AA62" s="16">
        <v>0</v>
      </c>
      <c r="AB62" s="16">
        <v>120000</v>
      </c>
      <c r="AC62" s="16">
        <v>34602000</v>
      </c>
      <c r="AD62" s="16">
        <v>0</v>
      </c>
      <c r="AE62" s="16">
        <v>1903000</v>
      </c>
      <c r="AF62" s="16">
        <v>1550000</v>
      </c>
      <c r="AG62" s="16">
        <v>5700000</v>
      </c>
      <c r="AH62" s="16">
        <v>1064000</v>
      </c>
      <c r="AI62" s="16">
        <v>2435000</v>
      </c>
      <c r="AJ62" s="16">
        <v>403200</v>
      </c>
      <c r="AK62" s="16">
        <v>0</v>
      </c>
      <c r="AL62" s="16">
        <v>29609386</v>
      </c>
      <c r="AM62" s="16">
        <v>550000</v>
      </c>
      <c r="AN62" s="16">
        <v>1630000</v>
      </c>
      <c r="AO62" s="16">
        <v>0</v>
      </c>
      <c r="AP62" s="16">
        <v>150000</v>
      </c>
      <c r="AQ62" s="16">
        <v>0</v>
      </c>
      <c r="AR62" s="16">
        <v>0</v>
      </c>
      <c r="AS62" s="16">
        <v>0</v>
      </c>
      <c r="AT62" s="16">
        <v>24959400</v>
      </c>
      <c r="AU62" s="16">
        <v>0</v>
      </c>
      <c r="AV62" s="16">
        <v>18641144</v>
      </c>
      <c r="AW62" s="16">
        <v>17315000</v>
      </c>
      <c r="AX62" s="16">
        <v>-201000</v>
      </c>
      <c r="AY62" s="16">
        <v>2000000</v>
      </c>
      <c r="AZ62" s="16">
        <v>1230000</v>
      </c>
      <c r="BA62" s="16">
        <v>66950480</v>
      </c>
      <c r="BB62" s="16">
        <v>300000</v>
      </c>
      <c r="BC62" s="16">
        <v>105000</v>
      </c>
      <c r="BD62" s="16">
        <v>7058289</v>
      </c>
      <c r="BE62" s="16">
        <v>39535000</v>
      </c>
      <c r="BF62" s="16">
        <v>4990280</v>
      </c>
      <c r="BG62" s="16">
        <v>8400000</v>
      </c>
      <c r="BH62" s="16">
        <v>16155000</v>
      </c>
      <c r="BI62" s="16">
        <v>0</v>
      </c>
      <c r="BJ62" s="17">
        <v>0</v>
      </c>
    </row>
    <row r="63" spans="1:62" ht="12.75">
      <c r="A63" s="15" t="s">
        <v>189</v>
      </c>
      <c r="B63" s="16">
        <v>0</v>
      </c>
      <c r="C63" s="16">
        <v>900000</v>
      </c>
      <c r="D63" s="16">
        <v>0</v>
      </c>
      <c r="E63" s="16">
        <v>0</v>
      </c>
      <c r="F63" s="16">
        <v>0</v>
      </c>
      <c r="G63" s="16">
        <v>0</v>
      </c>
      <c r="H63" s="16">
        <v>674000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19315000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3358000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31948000</v>
      </c>
      <c r="AF63" s="16">
        <v>0</v>
      </c>
      <c r="AG63" s="16">
        <v>762000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39472000</v>
      </c>
      <c r="AO63" s="16">
        <v>0</v>
      </c>
      <c r="AP63" s="16">
        <v>0</v>
      </c>
      <c r="AQ63" s="16">
        <v>0</v>
      </c>
      <c r="AR63" s="16">
        <v>40204246</v>
      </c>
      <c r="AS63" s="16">
        <v>0</v>
      </c>
      <c r="AT63" s="16">
        <v>0</v>
      </c>
      <c r="AU63" s="16">
        <v>10846000</v>
      </c>
      <c r="AV63" s="16">
        <v>0</v>
      </c>
      <c r="AW63" s="16">
        <v>0</v>
      </c>
      <c r="AX63" s="16">
        <v>0</v>
      </c>
      <c r="AY63" s="16">
        <v>0</v>
      </c>
      <c r="AZ63" s="16">
        <v>0</v>
      </c>
      <c r="BA63" s="16">
        <v>0</v>
      </c>
      <c r="BB63" s="16">
        <v>0</v>
      </c>
      <c r="BC63" s="16">
        <v>0</v>
      </c>
      <c r="BD63" s="16">
        <v>1776000</v>
      </c>
      <c r="BE63" s="16">
        <v>14520000</v>
      </c>
      <c r="BF63" s="16">
        <v>12996</v>
      </c>
      <c r="BG63" s="16">
        <v>0</v>
      </c>
      <c r="BH63" s="16">
        <v>0</v>
      </c>
      <c r="BI63" s="16">
        <v>0</v>
      </c>
      <c r="BJ63" s="17">
        <v>0</v>
      </c>
    </row>
    <row r="64" spans="1:62" ht="25.5">
      <c r="A64" s="15" t="s">
        <v>190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3"/>
    </row>
    <row r="65" spans="1:62" ht="12.75">
      <c r="A65" s="12" t="s">
        <v>178</v>
      </c>
      <c r="B65" s="34">
        <f>IF(B36=0,0,B52*100/B36)</f>
        <v>38.90766409573691</v>
      </c>
      <c r="C65" s="34">
        <f aca="true" t="shared" si="26" ref="C65:BJ65">IF(C36=0,0,C52*100/C36)</f>
        <v>0</v>
      </c>
      <c r="D65" s="34">
        <f t="shared" si="26"/>
        <v>0.5820900496217215</v>
      </c>
      <c r="E65" s="34">
        <f t="shared" si="26"/>
        <v>0</v>
      </c>
      <c r="F65" s="34">
        <f t="shared" si="26"/>
        <v>2.8713450102837155</v>
      </c>
      <c r="G65" s="34">
        <f t="shared" si="26"/>
        <v>0</v>
      </c>
      <c r="H65" s="34">
        <f t="shared" si="26"/>
        <v>1.347685015058187</v>
      </c>
      <c r="I65" s="34">
        <f t="shared" si="26"/>
        <v>99.22930472953122</v>
      </c>
      <c r="J65" s="34">
        <f t="shared" si="26"/>
        <v>0</v>
      </c>
      <c r="K65" s="34">
        <f t="shared" si="26"/>
        <v>0</v>
      </c>
      <c r="L65" s="34">
        <f t="shared" si="26"/>
        <v>4.613781812769758</v>
      </c>
      <c r="M65" s="34">
        <f t="shared" si="26"/>
        <v>0</v>
      </c>
      <c r="N65" s="34">
        <f t="shared" si="26"/>
        <v>41.521563904805795</v>
      </c>
      <c r="O65" s="34">
        <f t="shared" si="26"/>
        <v>0</v>
      </c>
      <c r="P65" s="34">
        <f t="shared" si="26"/>
        <v>0</v>
      </c>
      <c r="Q65" s="34">
        <f t="shared" si="26"/>
        <v>100</v>
      </c>
      <c r="R65" s="34">
        <f t="shared" si="26"/>
        <v>8.913652132204486</v>
      </c>
      <c r="S65" s="34">
        <f t="shared" si="26"/>
        <v>0</v>
      </c>
      <c r="T65" s="34">
        <f t="shared" si="26"/>
        <v>29.49731656356262</v>
      </c>
      <c r="U65" s="34">
        <f t="shared" si="26"/>
        <v>0</v>
      </c>
      <c r="V65" s="34">
        <f t="shared" si="26"/>
        <v>0</v>
      </c>
      <c r="W65" s="34">
        <f t="shared" si="26"/>
        <v>0</v>
      </c>
      <c r="X65" s="34">
        <f t="shared" si="26"/>
        <v>0</v>
      </c>
      <c r="Y65" s="34">
        <f t="shared" si="26"/>
        <v>21.928895292173397</v>
      </c>
      <c r="Z65" s="34">
        <f t="shared" si="26"/>
        <v>0</v>
      </c>
      <c r="AA65" s="34">
        <f t="shared" si="26"/>
        <v>0</v>
      </c>
      <c r="AB65" s="34">
        <f t="shared" si="26"/>
        <v>97.00908519964094</v>
      </c>
      <c r="AC65" s="34">
        <f t="shared" si="26"/>
        <v>40.99756645748284</v>
      </c>
      <c r="AD65" s="34">
        <f t="shared" si="26"/>
        <v>0</v>
      </c>
      <c r="AE65" s="34">
        <f t="shared" si="26"/>
        <v>0</v>
      </c>
      <c r="AF65" s="34">
        <f t="shared" si="26"/>
        <v>91.48793024570091</v>
      </c>
      <c r="AG65" s="34">
        <f t="shared" si="26"/>
        <v>0</v>
      </c>
      <c r="AH65" s="34">
        <f t="shared" si="26"/>
        <v>27.481682826633225</v>
      </c>
      <c r="AI65" s="34">
        <f t="shared" si="26"/>
        <v>22.645414471562198</v>
      </c>
      <c r="AJ65" s="34">
        <f t="shared" si="26"/>
        <v>0.47756399229119284</v>
      </c>
      <c r="AK65" s="34">
        <f t="shared" si="26"/>
        <v>23.054755043227665</v>
      </c>
      <c r="AL65" s="34">
        <f t="shared" si="26"/>
        <v>84.76313049059966</v>
      </c>
      <c r="AM65" s="34">
        <f t="shared" si="26"/>
        <v>0</v>
      </c>
      <c r="AN65" s="34">
        <f t="shared" si="26"/>
        <v>1.6699073544549925</v>
      </c>
      <c r="AO65" s="34">
        <f t="shared" si="26"/>
        <v>0</v>
      </c>
      <c r="AP65" s="34">
        <f t="shared" si="26"/>
        <v>0</v>
      </c>
      <c r="AQ65" s="34">
        <f t="shared" si="26"/>
        <v>0</v>
      </c>
      <c r="AR65" s="34">
        <f t="shared" si="26"/>
        <v>81.34288120534681</v>
      </c>
      <c r="AS65" s="34">
        <f t="shared" si="26"/>
        <v>0</v>
      </c>
      <c r="AT65" s="34">
        <f t="shared" si="26"/>
        <v>65.09016960710102</v>
      </c>
      <c r="AU65" s="34">
        <f t="shared" si="26"/>
        <v>0</v>
      </c>
      <c r="AV65" s="34">
        <f t="shared" si="26"/>
        <v>16.891271705981204</v>
      </c>
      <c r="AW65" s="34">
        <f t="shared" si="26"/>
        <v>49.64017142395084</v>
      </c>
      <c r="AX65" s="34">
        <f t="shared" si="26"/>
        <v>0</v>
      </c>
      <c r="AY65" s="34">
        <f t="shared" si="26"/>
        <v>98.67891255915538</v>
      </c>
      <c r="AZ65" s="34">
        <f t="shared" si="26"/>
        <v>4.533101999397121</v>
      </c>
      <c r="BA65" s="34">
        <f t="shared" si="26"/>
        <v>39.84453979834324</v>
      </c>
      <c r="BB65" s="34">
        <f t="shared" si="26"/>
        <v>0</v>
      </c>
      <c r="BC65" s="34">
        <f t="shared" si="26"/>
        <v>0</v>
      </c>
      <c r="BD65" s="34">
        <f t="shared" si="26"/>
        <v>87.95898027004917</v>
      </c>
      <c r="BE65" s="34">
        <f t="shared" si="26"/>
        <v>0</v>
      </c>
      <c r="BF65" s="34">
        <f t="shared" si="26"/>
        <v>0</v>
      </c>
      <c r="BG65" s="34">
        <f t="shared" si="26"/>
        <v>10.877549218406651</v>
      </c>
      <c r="BH65" s="34">
        <f t="shared" si="26"/>
        <v>0.5121989134724448</v>
      </c>
      <c r="BI65" s="34">
        <f t="shared" si="26"/>
        <v>0</v>
      </c>
      <c r="BJ65" s="35">
        <f t="shared" si="26"/>
        <v>99.47462574403681</v>
      </c>
    </row>
    <row r="66" spans="1:62" ht="12.75">
      <c r="A66" s="27" t="s">
        <v>191</v>
      </c>
      <c r="B66" s="28">
        <f>IF(B36=0,0,B53*100/B36)</f>
        <v>10.169127557233718</v>
      </c>
      <c r="C66" s="28">
        <f aca="true" t="shared" si="27" ref="C66:BJ66">IF(C36=0,0,C53*100/C36)</f>
        <v>0</v>
      </c>
      <c r="D66" s="28">
        <f t="shared" si="27"/>
        <v>0</v>
      </c>
      <c r="E66" s="28">
        <f t="shared" si="27"/>
        <v>0</v>
      </c>
      <c r="F66" s="28">
        <f t="shared" si="27"/>
        <v>2.3240813642962754</v>
      </c>
      <c r="G66" s="28">
        <f t="shared" si="27"/>
        <v>0</v>
      </c>
      <c r="H66" s="28">
        <f t="shared" si="27"/>
        <v>0.7911376753277554</v>
      </c>
      <c r="I66" s="28">
        <f t="shared" si="27"/>
        <v>0</v>
      </c>
      <c r="J66" s="28">
        <f t="shared" si="27"/>
        <v>0</v>
      </c>
      <c r="K66" s="28">
        <f t="shared" si="27"/>
        <v>0</v>
      </c>
      <c r="L66" s="28">
        <f t="shared" si="27"/>
        <v>2.3217740735228456</v>
      </c>
      <c r="M66" s="28">
        <f t="shared" si="27"/>
        <v>0</v>
      </c>
      <c r="N66" s="28">
        <f t="shared" si="27"/>
        <v>3.948872677315294</v>
      </c>
      <c r="O66" s="28">
        <f t="shared" si="27"/>
        <v>0</v>
      </c>
      <c r="P66" s="28">
        <f t="shared" si="27"/>
        <v>0</v>
      </c>
      <c r="Q66" s="28">
        <f t="shared" si="27"/>
        <v>0</v>
      </c>
      <c r="R66" s="28">
        <f t="shared" si="27"/>
        <v>8.913652132204486</v>
      </c>
      <c r="S66" s="28">
        <f t="shared" si="27"/>
        <v>0</v>
      </c>
      <c r="T66" s="28">
        <f t="shared" si="27"/>
        <v>29.49731656356262</v>
      </c>
      <c r="U66" s="28">
        <f t="shared" si="27"/>
        <v>0</v>
      </c>
      <c r="V66" s="28">
        <f t="shared" si="27"/>
        <v>0</v>
      </c>
      <c r="W66" s="28">
        <f t="shared" si="27"/>
        <v>0</v>
      </c>
      <c r="X66" s="28">
        <f t="shared" si="27"/>
        <v>0</v>
      </c>
      <c r="Y66" s="28">
        <f t="shared" si="27"/>
        <v>21.39921183100979</v>
      </c>
      <c r="Z66" s="28">
        <f t="shared" si="27"/>
        <v>0</v>
      </c>
      <c r="AA66" s="28">
        <f t="shared" si="27"/>
        <v>0</v>
      </c>
      <c r="AB66" s="28">
        <f t="shared" si="27"/>
        <v>0</v>
      </c>
      <c r="AC66" s="28">
        <f t="shared" si="27"/>
        <v>14.177285508082218</v>
      </c>
      <c r="AD66" s="28">
        <f t="shared" si="27"/>
        <v>0</v>
      </c>
      <c r="AE66" s="28">
        <f t="shared" si="27"/>
        <v>0</v>
      </c>
      <c r="AF66" s="28">
        <f t="shared" si="27"/>
        <v>0</v>
      </c>
      <c r="AG66" s="28">
        <f t="shared" si="27"/>
        <v>0</v>
      </c>
      <c r="AH66" s="28">
        <f t="shared" si="27"/>
        <v>27.481682826633225</v>
      </c>
      <c r="AI66" s="28">
        <f t="shared" si="27"/>
        <v>21.63745833781314</v>
      </c>
      <c r="AJ66" s="28">
        <f t="shared" si="27"/>
        <v>0</v>
      </c>
      <c r="AK66" s="28">
        <f t="shared" si="27"/>
        <v>23.054755043227665</v>
      </c>
      <c r="AL66" s="28">
        <f t="shared" si="27"/>
        <v>0</v>
      </c>
      <c r="AM66" s="28">
        <f t="shared" si="27"/>
        <v>0</v>
      </c>
      <c r="AN66" s="28">
        <f t="shared" si="27"/>
        <v>0</v>
      </c>
      <c r="AO66" s="28">
        <f t="shared" si="27"/>
        <v>0</v>
      </c>
      <c r="AP66" s="28">
        <f t="shared" si="27"/>
        <v>0</v>
      </c>
      <c r="AQ66" s="28">
        <f t="shared" si="27"/>
        <v>0</v>
      </c>
      <c r="AR66" s="28">
        <f t="shared" si="27"/>
        <v>0</v>
      </c>
      <c r="AS66" s="28">
        <f t="shared" si="27"/>
        <v>0</v>
      </c>
      <c r="AT66" s="28">
        <f t="shared" si="27"/>
        <v>11.225616043153169</v>
      </c>
      <c r="AU66" s="28">
        <f t="shared" si="27"/>
        <v>0</v>
      </c>
      <c r="AV66" s="28">
        <f t="shared" si="27"/>
        <v>1.555984315678098</v>
      </c>
      <c r="AW66" s="28">
        <f t="shared" si="27"/>
        <v>49.316730007277435</v>
      </c>
      <c r="AX66" s="28">
        <f t="shared" si="27"/>
        <v>0</v>
      </c>
      <c r="AY66" s="28">
        <f t="shared" si="27"/>
        <v>0</v>
      </c>
      <c r="AZ66" s="28">
        <f t="shared" si="27"/>
        <v>4.533101999397121</v>
      </c>
      <c r="BA66" s="28">
        <f t="shared" si="27"/>
        <v>39.597024097122855</v>
      </c>
      <c r="BB66" s="28">
        <f t="shared" si="27"/>
        <v>0</v>
      </c>
      <c r="BC66" s="28">
        <f t="shared" si="27"/>
        <v>0</v>
      </c>
      <c r="BD66" s="28">
        <f t="shared" si="27"/>
        <v>0</v>
      </c>
      <c r="BE66" s="28">
        <f t="shared" si="27"/>
        <v>0</v>
      </c>
      <c r="BF66" s="28">
        <f t="shared" si="27"/>
        <v>0</v>
      </c>
      <c r="BG66" s="28">
        <f t="shared" si="27"/>
        <v>7.654571672212088</v>
      </c>
      <c r="BH66" s="28">
        <f t="shared" si="27"/>
        <v>0</v>
      </c>
      <c r="BI66" s="28">
        <f t="shared" si="27"/>
        <v>0</v>
      </c>
      <c r="BJ66" s="29">
        <f t="shared" si="27"/>
        <v>0</v>
      </c>
    </row>
    <row r="67" spans="1:62" ht="12.75">
      <c r="A67" s="27" t="s">
        <v>192</v>
      </c>
      <c r="B67" s="28">
        <f>IF(B36=0,0,B54*100/B36)</f>
        <v>13.018009066224124</v>
      </c>
      <c r="C67" s="28">
        <f aca="true" t="shared" si="28" ref="C67:BJ67">IF(C36=0,0,C54*100/C36)</f>
        <v>0</v>
      </c>
      <c r="D67" s="28">
        <f t="shared" si="28"/>
        <v>0</v>
      </c>
      <c r="E67" s="28">
        <f t="shared" si="28"/>
        <v>0</v>
      </c>
      <c r="F67" s="28">
        <f t="shared" si="28"/>
        <v>0</v>
      </c>
      <c r="G67" s="28">
        <f t="shared" si="28"/>
        <v>0</v>
      </c>
      <c r="H67" s="28">
        <f t="shared" si="28"/>
        <v>0</v>
      </c>
      <c r="I67" s="28">
        <f t="shared" si="28"/>
        <v>86.6823857262994</v>
      </c>
      <c r="J67" s="28">
        <f t="shared" si="28"/>
        <v>0</v>
      </c>
      <c r="K67" s="28">
        <f t="shared" si="28"/>
        <v>0</v>
      </c>
      <c r="L67" s="28">
        <f t="shared" si="28"/>
        <v>0</v>
      </c>
      <c r="M67" s="28">
        <f t="shared" si="28"/>
        <v>0</v>
      </c>
      <c r="N67" s="28">
        <f t="shared" si="28"/>
        <v>18.768183675776257</v>
      </c>
      <c r="O67" s="28">
        <f t="shared" si="28"/>
        <v>0</v>
      </c>
      <c r="P67" s="28">
        <f t="shared" si="28"/>
        <v>0</v>
      </c>
      <c r="Q67" s="28">
        <f t="shared" si="28"/>
        <v>64.5631067961165</v>
      </c>
      <c r="R67" s="28">
        <f t="shared" si="28"/>
        <v>0</v>
      </c>
      <c r="S67" s="28">
        <f t="shared" si="28"/>
        <v>0</v>
      </c>
      <c r="T67" s="28">
        <f t="shared" si="28"/>
        <v>0</v>
      </c>
      <c r="U67" s="28">
        <f t="shared" si="28"/>
        <v>0</v>
      </c>
      <c r="V67" s="28">
        <f t="shared" si="28"/>
        <v>0</v>
      </c>
      <c r="W67" s="28">
        <f t="shared" si="28"/>
        <v>0</v>
      </c>
      <c r="X67" s="28">
        <f t="shared" si="28"/>
        <v>0</v>
      </c>
      <c r="Y67" s="28">
        <f t="shared" si="28"/>
        <v>0</v>
      </c>
      <c r="Z67" s="28">
        <f t="shared" si="28"/>
        <v>0</v>
      </c>
      <c r="AA67" s="28">
        <f t="shared" si="28"/>
        <v>0</v>
      </c>
      <c r="AB67" s="28">
        <f t="shared" si="28"/>
        <v>97.00908519964094</v>
      </c>
      <c r="AC67" s="28">
        <f t="shared" si="28"/>
        <v>25.621923790980738</v>
      </c>
      <c r="AD67" s="28">
        <f t="shared" si="28"/>
        <v>0</v>
      </c>
      <c r="AE67" s="28">
        <f t="shared" si="28"/>
        <v>0</v>
      </c>
      <c r="AF67" s="28">
        <f t="shared" si="28"/>
        <v>91.48793024570091</v>
      </c>
      <c r="AG67" s="28">
        <f t="shared" si="28"/>
        <v>0</v>
      </c>
      <c r="AH67" s="28">
        <f t="shared" si="28"/>
        <v>0</v>
      </c>
      <c r="AI67" s="28">
        <f t="shared" si="28"/>
        <v>0.2687883023330825</v>
      </c>
      <c r="AJ67" s="28">
        <f t="shared" si="28"/>
        <v>0</v>
      </c>
      <c r="AK67" s="28">
        <f t="shared" si="28"/>
        <v>0</v>
      </c>
      <c r="AL67" s="28">
        <f t="shared" si="28"/>
        <v>84.76313049059966</v>
      </c>
      <c r="AM67" s="28">
        <f t="shared" si="28"/>
        <v>0</v>
      </c>
      <c r="AN67" s="28">
        <f t="shared" si="28"/>
        <v>0</v>
      </c>
      <c r="AO67" s="28">
        <f t="shared" si="28"/>
        <v>0</v>
      </c>
      <c r="AP67" s="28">
        <f t="shared" si="28"/>
        <v>0</v>
      </c>
      <c r="AQ67" s="28">
        <f t="shared" si="28"/>
        <v>0</v>
      </c>
      <c r="AR67" s="28">
        <f t="shared" si="28"/>
        <v>81.34288120534681</v>
      </c>
      <c r="AS67" s="28">
        <f t="shared" si="28"/>
        <v>0</v>
      </c>
      <c r="AT67" s="28">
        <f t="shared" si="28"/>
        <v>19.863925909674933</v>
      </c>
      <c r="AU67" s="28">
        <f t="shared" si="28"/>
        <v>0</v>
      </c>
      <c r="AV67" s="28">
        <f t="shared" si="28"/>
        <v>0</v>
      </c>
      <c r="AW67" s="28">
        <f t="shared" si="28"/>
        <v>0</v>
      </c>
      <c r="AX67" s="28">
        <f t="shared" si="28"/>
        <v>0</v>
      </c>
      <c r="AY67" s="28">
        <f t="shared" si="28"/>
        <v>95.47116030662532</v>
      </c>
      <c r="AZ67" s="28">
        <f t="shared" si="28"/>
        <v>0</v>
      </c>
      <c r="BA67" s="28">
        <f t="shared" si="28"/>
        <v>0</v>
      </c>
      <c r="BB67" s="28">
        <f t="shared" si="28"/>
        <v>0</v>
      </c>
      <c r="BC67" s="28">
        <f t="shared" si="28"/>
        <v>0</v>
      </c>
      <c r="BD67" s="28">
        <f t="shared" si="28"/>
        <v>78.95757345045315</v>
      </c>
      <c r="BE67" s="28">
        <f t="shared" si="28"/>
        <v>0</v>
      </c>
      <c r="BF67" s="28">
        <f t="shared" si="28"/>
        <v>0</v>
      </c>
      <c r="BG67" s="28">
        <f t="shared" si="28"/>
        <v>0</v>
      </c>
      <c r="BH67" s="28">
        <f t="shared" si="28"/>
        <v>0</v>
      </c>
      <c r="BI67" s="28">
        <f t="shared" si="28"/>
        <v>0</v>
      </c>
      <c r="BJ67" s="29">
        <f t="shared" si="28"/>
        <v>0</v>
      </c>
    </row>
    <row r="68" spans="1:62" ht="12.75">
      <c r="A68" s="27" t="s">
        <v>193</v>
      </c>
      <c r="B68" s="28">
        <f>IF(B36=0,0,B55*100/B36)</f>
        <v>12.333643829062211</v>
      </c>
      <c r="C68" s="28">
        <f aca="true" t="shared" si="29" ref="C68:BJ68">IF(C36=0,0,C55*100/C36)</f>
        <v>0</v>
      </c>
      <c r="D68" s="28">
        <f t="shared" si="29"/>
        <v>0</v>
      </c>
      <c r="E68" s="28">
        <f t="shared" si="29"/>
        <v>0</v>
      </c>
      <c r="F68" s="28">
        <f t="shared" si="29"/>
        <v>0</v>
      </c>
      <c r="G68" s="28">
        <f t="shared" si="29"/>
        <v>0</v>
      </c>
      <c r="H68" s="28">
        <f t="shared" si="29"/>
        <v>0</v>
      </c>
      <c r="I68" s="28">
        <f t="shared" si="29"/>
        <v>12.546919003231816</v>
      </c>
      <c r="J68" s="28">
        <f t="shared" si="29"/>
        <v>0</v>
      </c>
      <c r="K68" s="28">
        <f t="shared" si="29"/>
        <v>0</v>
      </c>
      <c r="L68" s="28">
        <f t="shared" si="29"/>
        <v>0</v>
      </c>
      <c r="M68" s="28">
        <f t="shared" si="29"/>
        <v>0</v>
      </c>
      <c r="N68" s="28">
        <f t="shared" si="29"/>
        <v>17.911953185458277</v>
      </c>
      <c r="O68" s="28">
        <f t="shared" si="29"/>
        <v>0</v>
      </c>
      <c r="P68" s="28">
        <f t="shared" si="29"/>
        <v>0</v>
      </c>
      <c r="Q68" s="28">
        <f t="shared" si="29"/>
        <v>35.43689320388349</v>
      </c>
      <c r="R68" s="28">
        <f t="shared" si="29"/>
        <v>0</v>
      </c>
      <c r="S68" s="28">
        <f t="shared" si="29"/>
        <v>0</v>
      </c>
      <c r="T68" s="28">
        <f t="shared" si="29"/>
        <v>0</v>
      </c>
      <c r="U68" s="28">
        <f t="shared" si="29"/>
        <v>0</v>
      </c>
      <c r="V68" s="28">
        <f t="shared" si="29"/>
        <v>0</v>
      </c>
      <c r="W68" s="28">
        <f t="shared" si="29"/>
        <v>0</v>
      </c>
      <c r="X68" s="28">
        <f t="shared" si="29"/>
        <v>0</v>
      </c>
      <c r="Y68" s="28">
        <f t="shared" si="29"/>
        <v>0</v>
      </c>
      <c r="Z68" s="28">
        <f t="shared" si="29"/>
        <v>0</v>
      </c>
      <c r="AA68" s="28">
        <f t="shared" si="29"/>
        <v>0</v>
      </c>
      <c r="AB68" s="28">
        <f t="shared" si="29"/>
        <v>0</v>
      </c>
      <c r="AC68" s="28">
        <f t="shared" si="29"/>
        <v>0</v>
      </c>
      <c r="AD68" s="28">
        <f t="shared" si="29"/>
        <v>0</v>
      </c>
      <c r="AE68" s="28">
        <f t="shared" si="29"/>
        <v>0</v>
      </c>
      <c r="AF68" s="28">
        <f t="shared" si="29"/>
        <v>0</v>
      </c>
      <c r="AG68" s="28">
        <f t="shared" si="29"/>
        <v>0</v>
      </c>
      <c r="AH68" s="28">
        <f t="shared" si="29"/>
        <v>0</v>
      </c>
      <c r="AI68" s="28">
        <f t="shared" si="29"/>
        <v>0.13439415116654124</v>
      </c>
      <c r="AJ68" s="28">
        <f t="shared" si="29"/>
        <v>0</v>
      </c>
      <c r="AK68" s="28">
        <f t="shared" si="29"/>
        <v>0</v>
      </c>
      <c r="AL68" s="28">
        <f t="shared" si="29"/>
        <v>0</v>
      </c>
      <c r="AM68" s="28">
        <f t="shared" si="29"/>
        <v>0</v>
      </c>
      <c r="AN68" s="28">
        <f t="shared" si="29"/>
        <v>0</v>
      </c>
      <c r="AO68" s="28">
        <f t="shared" si="29"/>
        <v>0</v>
      </c>
      <c r="AP68" s="28">
        <f t="shared" si="29"/>
        <v>0</v>
      </c>
      <c r="AQ68" s="28">
        <f t="shared" si="29"/>
        <v>0</v>
      </c>
      <c r="AR68" s="28">
        <f t="shared" si="29"/>
        <v>0</v>
      </c>
      <c r="AS68" s="28">
        <f t="shared" si="29"/>
        <v>0</v>
      </c>
      <c r="AT68" s="28">
        <f t="shared" si="29"/>
        <v>33.40978026773136</v>
      </c>
      <c r="AU68" s="28">
        <f t="shared" si="29"/>
        <v>0</v>
      </c>
      <c r="AV68" s="28">
        <f t="shared" si="29"/>
        <v>0.6807431381091679</v>
      </c>
      <c r="AW68" s="28">
        <f t="shared" si="29"/>
        <v>0</v>
      </c>
      <c r="AX68" s="28">
        <f t="shared" si="29"/>
        <v>0</v>
      </c>
      <c r="AY68" s="28">
        <f t="shared" si="29"/>
        <v>0</v>
      </c>
      <c r="AZ68" s="28">
        <f t="shared" si="29"/>
        <v>0</v>
      </c>
      <c r="BA68" s="28">
        <f t="shared" si="29"/>
        <v>0</v>
      </c>
      <c r="BB68" s="28">
        <f t="shared" si="29"/>
        <v>0</v>
      </c>
      <c r="BC68" s="28">
        <f t="shared" si="29"/>
        <v>0</v>
      </c>
      <c r="BD68" s="28">
        <f t="shared" si="29"/>
        <v>9.001406819596015</v>
      </c>
      <c r="BE68" s="28">
        <f t="shared" si="29"/>
        <v>0</v>
      </c>
      <c r="BF68" s="28">
        <f t="shared" si="29"/>
        <v>0</v>
      </c>
      <c r="BG68" s="28">
        <f t="shared" si="29"/>
        <v>0</v>
      </c>
      <c r="BH68" s="28">
        <f t="shared" si="29"/>
        <v>0</v>
      </c>
      <c r="BI68" s="28">
        <f t="shared" si="29"/>
        <v>0</v>
      </c>
      <c r="BJ68" s="29">
        <f t="shared" si="29"/>
        <v>99.47462574403681</v>
      </c>
    </row>
    <row r="69" spans="1:62" ht="12.75">
      <c r="A69" s="27" t="s">
        <v>194</v>
      </c>
      <c r="B69" s="28">
        <f>IF(B36=0,0,B56*100/B36)</f>
        <v>3.386883643216861</v>
      </c>
      <c r="C69" s="28">
        <f aca="true" t="shared" si="30" ref="C69:BJ69">IF(C36=0,0,C56*100/C36)</f>
        <v>0</v>
      </c>
      <c r="D69" s="28">
        <f t="shared" si="30"/>
        <v>0.5820900496217215</v>
      </c>
      <c r="E69" s="28">
        <f t="shared" si="30"/>
        <v>0</v>
      </c>
      <c r="F69" s="28">
        <f t="shared" si="30"/>
        <v>0.5472636459874398</v>
      </c>
      <c r="G69" s="28">
        <f t="shared" si="30"/>
        <v>0</v>
      </c>
      <c r="H69" s="28">
        <f t="shared" si="30"/>
        <v>0.5565473397304315</v>
      </c>
      <c r="I69" s="28">
        <f t="shared" si="30"/>
        <v>0</v>
      </c>
      <c r="J69" s="28">
        <f t="shared" si="30"/>
        <v>0</v>
      </c>
      <c r="K69" s="28">
        <f t="shared" si="30"/>
        <v>0</v>
      </c>
      <c r="L69" s="28">
        <f t="shared" si="30"/>
        <v>2.2920077392469116</v>
      </c>
      <c r="M69" s="28">
        <f t="shared" si="30"/>
        <v>0</v>
      </c>
      <c r="N69" s="28">
        <f t="shared" si="30"/>
        <v>0.8925543662559671</v>
      </c>
      <c r="O69" s="28">
        <f t="shared" si="30"/>
        <v>0</v>
      </c>
      <c r="P69" s="28">
        <f t="shared" si="30"/>
        <v>0</v>
      </c>
      <c r="Q69" s="28">
        <f t="shared" si="30"/>
        <v>0</v>
      </c>
      <c r="R69" s="28">
        <f t="shared" si="30"/>
        <v>0</v>
      </c>
      <c r="S69" s="28">
        <f t="shared" si="30"/>
        <v>0</v>
      </c>
      <c r="T69" s="28">
        <f t="shared" si="30"/>
        <v>0</v>
      </c>
      <c r="U69" s="28">
        <f t="shared" si="30"/>
        <v>0</v>
      </c>
      <c r="V69" s="28">
        <f t="shared" si="30"/>
        <v>0</v>
      </c>
      <c r="W69" s="28">
        <f t="shared" si="30"/>
        <v>0</v>
      </c>
      <c r="X69" s="28">
        <f t="shared" si="30"/>
        <v>0</v>
      </c>
      <c r="Y69" s="28">
        <f t="shared" si="30"/>
        <v>0.5296834611636086</v>
      </c>
      <c r="Z69" s="28">
        <f t="shared" si="30"/>
        <v>0</v>
      </c>
      <c r="AA69" s="28">
        <f t="shared" si="30"/>
        <v>0</v>
      </c>
      <c r="AB69" s="28">
        <f t="shared" si="30"/>
        <v>0</v>
      </c>
      <c r="AC69" s="28">
        <f t="shared" si="30"/>
        <v>1.1983571584198827</v>
      </c>
      <c r="AD69" s="28">
        <f t="shared" si="30"/>
        <v>0</v>
      </c>
      <c r="AE69" s="28">
        <f t="shared" si="30"/>
        <v>0</v>
      </c>
      <c r="AF69" s="28">
        <f t="shared" si="30"/>
        <v>0</v>
      </c>
      <c r="AG69" s="28">
        <f t="shared" si="30"/>
        <v>0</v>
      </c>
      <c r="AH69" s="28">
        <f t="shared" si="30"/>
        <v>0</v>
      </c>
      <c r="AI69" s="28">
        <f t="shared" si="30"/>
        <v>0.6047736802494356</v>
      </c>
      <c r="AJ69" s="28">
        <f t="shared" si="30"/>
        <v>0.47756399229119284</v>
      </c>
      <c r="AK69" s="28">
        <f t="shared" si="30"/>
        <v>0</v>
      </c>
      <c r="AL69" s="28">
        <f t="shared" si="30"/>
        <v>0</v>
      </c>
      <c r="AM69" s="28">
        <f t="shared" si="30"/>
        <v>0</v>
      </c>
      <c r="AN69" s="28">
        <f t="shared" si="30"/>
        <v>1.6699073544549925</v>
      </c>
      <c r="AO69" s="28">
        <f t="shared" si="30"/>
        <v>0</v>
      </c>
      <c r="AP69" s="28">
        <f t="shared" si="30"/>
        <v>0</v>
      </c>
      <c r="AQ69" s="28">
        <f t="shared" si="30"/>
        <v>0</v>
      </c>
      <c r="AR69" s="28">
        <f t="shared" si="30"/>
        <v>0</v>
      </c>
      <c r="AS69" s="28">
        <f t="shared" si="30"/>
        <v>0</v>
      </c>
      <c r="AT69" s="28">
        <f t="shared" si="30"/>
        <v>0.590847386541562</v>
      </c>
      <c r="AU69" s="28">
        <f t="shared" si="30"/>
        <v>0</v>
      </c>
      <c r="AV69" s="28">
        <f t="shared" si="30"/>
        <v>14.654544252193938</v>
      </c>
      <c r="AW69" s="28">
        <f t="shared" si="30"/>
        <v>0.32344141667340504</v>
      </c>
      <c r="AX69" s="28">
        <f t="shared" si="30"/>
        <v>0</v>
      </c>
      <c r="AY69" s="28">
        <f t="shared" si="30"/>
        <v>3.2077522525300597</v>
      </c>
      <c r="AZ69" s="28">
        <f t="shared" si="30"/>
        <v>0</v>
      </c>
      <c r="BA69" s="28">
        <f t="shared" si="30"/>
        <v>0.24751570122038585</v>
      </c>
      <c r="BB69" s="28">
        <f t="shared" si="30"/>
        <v>0</v>
      </c>
      <c r="BC69" s="28">
        <f t="shared" si="30"/>
        <v>0</v>
      </c>
      <c r="BD69" s="28">
        <f t="shared" si="30"/>
        <v>0</v>
      </c>
      <c r="BE69" s="28">
        <f t="shared" si="30"/>
        <v>0</v>
      </c>
      <c r="BF69" s="28">
        <f t="shared" si="30"/>
        <v>0</v>
      </c>
      <c r="BG69" s="28">
        <f t="shared" si="30"/>
        <v>3.222977546194563</v>
      </c>
      <c r="BH69" s="28">
        <f t="shared" si="30"/>
        <v>0.5121989134724448</v>
      </c>
      <c r="BI69" s="28">
        <f t="shared" si="30"/>
        <v>0</v>
      </c>
      <c r="BJ69" s="29">
        <f t="shared" si="30"/>
        <v>0</v>
      </c>
    </row>
    <row r="70" spans="1:62" ht="12.75">
      <c r="A70" s="15" t="s">
        <v>183</v>
      </c>
      <c r="B70" s="36">
        <f>IF(B36=0,0,B57*100/B36)</f>
        <v>32.47755812847365</v>
      </c>
      <c r="C70" s="36">
        <f aca="true" t="shared" si="31" ref="C70:BJ70">IF(C36=0,0,C57*100/C36)</f>
        <v>0</v>
      </c>
      <c r="D70" s="36">
        <f t="shared" si="31"/>
        <v>75.87722789509398</v>
      </c>
      <c r="E70" s="36">
        <f t="shared" si="31"/>
        <v>0.03512140298297783</v>
      </c>
      <c r="F70" s="36">
        <f t="shared" si="31"/>
        <v>92.51901120236055</v>
      </c>
      <c r="G70" s="36">
        <f t="shared" si="31"/>
        <v>87.1721415839063</v>
      </c>
      <c r="H70" s="36">
        <f t="shared" si="31"/>
        <v>0.5844902328902235</v>
      </c>
      <c r="I70" s="36">
        <f t="shared" si="31"/>
        <v>0</v>
      </c>
      <c r="J70" s="36">
        <f t="shared" si="31"/>
        <v>62.53315649867374</v>
      </c>
      <c r="K70" s="36">
        <f t="shared" si="31"/>
        <v>100</v>
      </c>
      <c r="L70" s="36">
        <f t="shared" si="31"/>
        <v>87.27489209703825</v>
      </c>
      <c r="M70" s="36">
        <f t="shared" si="31"/>
        <v>52.286557256131296</v>
      </c>
      <c r="N70" s="36">
        <f t="shared" si="31"/>
        <v>34.67083742728703</v>
      </c>
      <c r="O70" s="36">
        <f t="shared" si="31"/>
        <v>84.4664111357676</v>
      </c>
      <c r="P70" s="36">
        <f t="shared" si="31"/>
        <v>96.79760678730813</v>
      </c>
      <c r="Q70" s="36">
        <f t="shared" si="31"/>
        <v>0</v>
      </c>
      <c r="R70" s="36">
        <f t="shared" si="31"/>
        <v>90.64016330355051</v>
      </c>
      <c r="S70" s="36">
        <f t="shared" si="31"/>
        <v>99.36933717336922</v>
      </c>
      <c r="T70" s="36">
        <f t="shared" si="31"/>
        <v>53.45978942193453</v>
      </c>
      <c r="U70" s="36">
        <f t="shared" si="31"/>
        <v>82.55737357066764</v>
      </c>
      <c r="V70" s="36">
        <f t="shared" si="31"/>
        <v>47.66566991415067</v>
      </c>
      <c r="W70" s="36">
        <f t="shared" si="31"/>
        <v>99.92150645944753</v>
      </c>
      <c r="X70" s="36">
        <f t="shared" si="31"/>
        <v>0</v>
      </c>
      <c r="Y70" s="36">
        <f t="shared" si="31"/>
        <v>62.564091698800794</v>
      </c>
      <c r="Z70" s="36">
        <f t="shared" si="31"/>
        <v>0</v>
      </c>
      <c r="AA70" s="36">
        <f t="shared" si="31"/>
        <v>0</v>
      </c>
      <c r="AB70" s="36">
        <f t="shared" si="31"/>
        <v>0</v>
      </c>
      <c r="AC70" s="36">
        <f t="shared" si="31"/>
        <v>25.891432351389437</v>
      </c>
      <c r="AD70" s="36">
        <f t="shared" si="31"/>
        <v>0</v>
      </c>
      <c r="AE70" s="36">
        <f t="shared" si="31"/>
        <v>2.9617662897145935</v>
      </c>
      <c r="AF70" s="36">
        <f t="shared" si="31"/>
        <v>3.7352996582254634</v>
      </c>
      <c r="AG70" s="36">
        <f t="shared" si="31"/>
        <v>47.212521019273055</v>
      </c>
      <c r="AH70" s="36">
        <f t="shared" si="31"/>
        <v>54.939516606675525</v>
      </c>
      <c r="AI70" s="36">
        <f t="shared" si="31"/>
        <v>69.0355875712289</v>
      </c>
      <c r="AJ70" s="36">
        <f t="shared" si="31"/>
        <v>55.98410790275975</v>
      </c>
      <c r="AK70" s="36">
        <f t="shared" si="31"/>
        <v>76.94524495677233</v>
      </c>
      <c r="AL70" s="36">
        <f t="shared" si="31"/>
        <v>1.173574248109699</v>
      </c>
      <c r="AM70" s="36">
        <f t="shared" si="31"/>
        <v>93.81017903820437</v>
      </c>
      <c r="AN70" s="36">
        <f t="shared" si="31"/>
        <v>0</v>
      </c>
      <c r="AO70" s="36">
        <f t="shared" si="31"/>
        <v>100</v>
      </c>
      <c r="AP70" s="36">
        <f t="shared" si="31"/>
        <v>0</v>
      </c>
      <c r="AQ70" s="36">
        <f t="shared" si="31"/>
        <v>100</v>
      </c>
      <c r="AR70" s="36">
        <f t="shared" si="31"/>
        <v>0</v>
      </c>
      <c r="AS70" s="36">
        <f t="shared" si="31"/>
        <v>74.23418265101631</v>
      </c>
      <c r="AT70" s="36">
        <f t="shared" si="31"/>
        <v>11.25123557327452</v>
      </c>
      <c r="AU70" s="36">
        <f t="shared" si="31"/>
        <v>0</v>
      </c>
      <c r="AV70" s="36">
        <f t="shared" si="31"/>
        <v>40.223575496359</v>
      </c>
      <c r="AW70" s="36">
        <f t="shared" si="31"/>
        <v>21.622058704617125</v>
      </c>
      <c r="AX70" s="36">
        <f t="shared" si="31"/>
        <v>107.43111466720008</v>
      </c>
      <c r="AY70" s="36">
        <f t="shared" si="31"/>
        <v>0.05064871977679042</v>
      </c>
      <c r="AZ70" s="36">
        <f t="shared" si="31"/>
        <v>91.83604437377612</v>
      </c>
      <c r="BA70" s="36">
        <f t="shared" si="31"/>
        <v>39.58409725210521</v>
      </c>
      <c r="BB70" s="36">
        <f t="shared" si="31"/>
        <v>96.95902687163841</v>
      </c>
      <c r="BC70" s="36">
        <f t="shared" si="31"/>
        <v>97.45931860957654</v>
      </c>
      <c r="BD70" s="36">
        <f t="shared" si="31"/>
        <v>0</v>
      </c>
      <c r="BE70" s="36">
        <f t="shared" si="31"/>
        <v>9.990841728415619</v>
      </c>
      <c r="BF70" s="36">
        <f t="shared" si="31"/>
        <v>47.73304339604803</v>
      </c>
      <c r="BG70" s="36">
        <f t="shared" si="31"/>
        <v>60.34586554771332</v>
      </c>
      <c r="BH70" s="36">
        <f t="shared" si="31"/>
        <v>52.35781806336054</v>
      </c>
      <c r="BI70" s="36">
        <f t="shared" si="31"/>
        <v>100</v>
      </c>
      <c r="BJ70" s="37">
        <f t="shared" si="31"/>
        <v>0</v>
      </c>
    </row>
    <row r="71" spans="1:62" ht="12.75">
      <c r="A71" s="27" t="s">
        <v>195</v>
      </c>
      <c r="B71" s="28">
        <f>IF(B36=0,0,B58*100/B36)</f>
        <v>5.161098307217472</v>
      </c>
      <c r="C71" s="28">
        <f aca="true" t="shared" si="32" ref="C71:BJ71">IF(C36=0,0,C58*100/C36)</f>
        <v>0</v>
      </c>
      <c r="D71" s="28">
        <f t="shared" si="32"/>
        <v>3.146931606893052</v>
      </c>
      <c r="E71" s="28">
        <f t="shared" si="32"/>
        <v>0.03512140298297783</v>
      </c>
      <c r="F71" s="28">
        <f t="shared" si="32"/>
        <v>0.11297626513357632</v>
      </c>
      <c r="G71" s="28">
        <f t="shared" si="32"/>
        <v>0</v>
      </c>
      <c r="H71" s="28">
        <f t="shared" si="32"/>
        <v>0.15776543037246923</v>
      </c>
      <c r="I71" s="28">
        <f t="shared" si="32"/>
        <v>0</v>
      </c>
      <c r="J71" s="28">
        <f t="shared" si="32"/>
        <v>0</v>
      </c>
      <c r="K71" s="28">
        <f t="shared" si="32"/>
        <v>0</v>
      </c>
      <c r="L71" s="28">
        <f t="shared" si="32"/>
        <v>0</v>
      </c>
      <c r="M71" s="28">
        <f t="shared" si="32"/>
        <v>21.29817444219067</v>
      </c>
      <c r="N71" s="28">
        <f t="shared" si="32"/>
        <v>0.4347561452781135</v>
      </c>
      <c r="O71" s="28">
        <f t="shared" si="32"/>
        <v>84.4664111357676</v>
      </c>
      <c r="P71" s="28">
        <f t="shared" si="32"/>
        <v>9.42082291206905</v>
      </c>
      <c r="Q71" s="28">
        <f t="shared" si="32"/>
        <v>0</v>
      </c>
      <c r="R71" s="28">
        <f t="shared" si="32"/>
        <v>81.71647201865052</v>
      </c>
      <c r="S71" s="28">
        <f t="shared" si="32"/>
        <v>0</v>
      </c>
      <c r="T71" s="28">
        <f t="shared" si="32"/>
        <v>0</v>
      </c>
      <c r="U71" s="28">
        <f t="shared" si="32"/>
        <v>54.515913694075415</v>
      </c>
      <c r="V71" s="28">
        <f t="shared" si="32"/>
        <v>12.057490112858108</v>
      </c>
      <c r="W71" s="28">
        <f t="shared" si="32"/>
        <v>99.92150645944753</v>
      </c>
      <c r="X71" s="28">
        <f t="shared" si="32"/>
        <v>0</v>
      </c>
      <c r="Y71" s="28">
        <f t="shared" si="32"/>
        <v>62.564091698800794</v>
      </c>
      <c r="Z71" s="28">
        <f t="shared" si="32"/>
        <v>0</v>
      </c>
      <c r="AA71" s="28">
        <f t="shared" si="32"/>
        <v>0</v>
      </c>
      <c r="AB71" s="28">
        <f t="shared" si="32"/>
        <v>0</v>
      </c>
      <c r="AC71" s="28">
        <f t="shared" si="32"/>
        <v>2.0529233287684874</v>
      </c>
      <c r="AD71" s="28">
        <f t="shared" si="32"/>
        <v>0</v>
      </c>
      <c r="AE71" s="28">
        <f t="shared" si="32"/>
        <v>0</v>
      </c>
      <c r="AF71" s="28">
        <f t="shared" si="32"/>
        <v>1.3455690411475012</v>
      </c>
      <c r="AG71" s="28">
        <f t="shared" si="32"/>
        <v>6.467468632777131</v>
      </c>
      <c r="AH71" s="28">
        <f t="shared" si="32"/>
        <v>54.939516606675525</v>
      </c>
      <c r="AI71" s="28">
        <f t="shared" si="32"/>
        <v>0.2687883023330825</v>
      </c>
      <c r="AJ71" s="28">
        <f t="shared" si="32"/>
        <v>48.95672808071139</v>
      </c>
      <c r="AK71" s="28">
        <f t="shared" si="32"/>
        <v>0</v>
      </c>
      <c r="AL71" s="28">
        <f t="shared" si="32"/>
        <v>1.173574248109699</v>
      </c>
      <c r="AM71" s="28">
        <f t="shared" si="32"/>
        <v>93.81017903820437</v>
      </c>
      <c r="AN71" s="28">
        <f t="shared" si="32"/>
        <v>0</v>
      </c>
      <c r="AO71" s="28">
        <f t="shared" si="32"/>
        <v>0</v>
      </c>
      <c r="AP71" s="28">
        <f t="shared" si="32"/>
        <v>0</v>
      </c>
      <c r="AQ71" s="28">
        <f t="shared" si="32"/>
        <v>0</v>
      </c>
      <c r="AR71" s="28">
        <f t="shared" si="32"/>
        <v>0</v>
      </c>
      <c r="AS71" s="28">
        <f t="shared" si="32"/>
        <v>74.23418265101631</v>
      </c>
      <c r="AT71" s="28">
        <f t="shared" si="32"/>
        <v>0.0348212517150314</v>
      </c>
      <c r="AU71" s="28">
        <f t="shared" si="32"/>
        <v>0</v>
      </c>
      <c r="AV71" s="28">
        <f t="shared" si="32"/>
        <v>0</v>
      </c>
      <c r="AW71" s="28">
        <f t="shared" si="32"/>
        <v>0</v>
      </c>
      <c r="AX71" s="28">
        <f t="shared" si="32"/>
        <v>107.43111466720008</v>
      </c>
      <c r="AY71" s="28">
        <f t="shared" si="32"/>
        <v>0</v>
      </c>
      <c r="AZ71" s="28">
        <f t="shared" si="32"/>
        <v>17.00764644565685</v>
      </c>
      <c r="BA71" s="28">
        <f t="shared" si="32"/>
        <v>0.1125071369183572</v>
      </c>
      <c r="BB71" s="28">
        <f t="shared" si="32"/>
        <v>96.95902687163841</v>
      </c>
      <c r="BC71" s="28">
        <f t="shared" si="32"/>
        <v>0.5335430919889267</v>
      </c>
      <c r="BD71" s="28">
        <f t="shared" si="32"/>
        <v>0</v>
      </c>
      <c r="BE71" s="28">
        <f t="shared" si="32"/>
        <v>0</v>
      </c>
      <c r="BF71" s="28">
        <f t="shared" si="32"/>
        <v>3.1599130188144087</v>
      </c>
      <c r="BG71" s="28">
        <f t="shared" si="32"/>
        <v>0</v>
      </c>
      <c r="BH71" s="28">
        <f t="shared" si="32"/>
        <v>5.38833256973012</v>
      </c>
      <c r="BI71" s="28">
        <f t="shared" si="32"/>
        <v>0</v>
      </c>
      <c r="BJ71" s="29">
        <f t="shared" si="32"/>
        <v>0</v>
      </c>
    </row>
    <row r="72" spans="1:62" ht="12.75">
      <c r="A72" s="27" t="s">
        <v>196</v>
      </c>
      <c r="B72" s="28">
        <f>IF(B36=0,0,B59*100/B36)</f>
        <v>27.31645982125618</v>
      </c>
      <c r="C72" s="28">
        <f aca="true" t="shared" si="33" ref="C72:BJ72">IF(C36=0,0,C59*100/C36)</f>
        <v>0</v>
      </c>
      <c r="D72" s="28">
        <f t="shared" si="33"/>
        <v>72.69391566009958</v>
      </c>
      <c r="E72" s="28">
        <f t="shared" si="33"/>
        <v>0</v>
      </c>
      <c r="F72" s="28">
        <f t="shared" si="33"/>
        <v>92.40603493722696</v>
      </c>
      <c r="G72" s="28">
        <f t="shared" si="33"/>
        <v>87.1721415839063</v>
      </c>
      <c r="H72" s="28">
        <f t="shared" si="33"/>
        <v>0.4267248025177543</v>
      </c>
      <c r="I72" s="28">
        <f t="shared" si="33"/>
        <v>0</v>
      </c>
      <c r="J72" s="28">
        <f t="shared" si="33"/>
        <v>62.53315649867374</v>
      </c>
      <c r="K72" s="28">
        <f t="shared" si="33"/>
        <v>100</v>
      </c>
      <c r="L72" s="28">
        <f t="shared" si="33"/>
        <v>87.27489209703825</v>
      </c>
      <c r="M72" s="28">
        <f t="shared" si="33"/>
        <v>30.988382813940625</v>
      </c>
      <c r="N72" s="28">
        <f t="shared" si="33"/>
        <v>34.23608128200892</v>
      </c>
      <c r="O72" s="28">
        <f t="shared" si="33"/>
        <v>0</v>
      </c>
      <c r="P72" s="28">
        <f t="shared" si="33"/>
        <v>87.37678387523907</v>
      </c>
      <c r="Q72" s="28">
        <f t="shared" si="33"/>
        <v>0</v>
      </c>
      <c r="R72" s="28">
        <f t="shared" si="33"/>
        <v>0</v>
      </c>
      <c r="S72" s="28">
        <f t="shared" si="33"/>
        <v>99.36933717336922</v>
      </c>
      <c r="T72" s="28">
        <f t="shared" si="33"/>
        <v>53.45978942193453</v>
      </c>
      <c r="U72" s="28">
        <f t="shared" si="33"/>
        <v>28.041459876592217</v>
      </c>
      <c r="V72" s="28">
        <f t="shared" si="33"/>
        <v>35.608179801292565</v>
      </c>
      <c r="W72" s="28">
        <f t="shared" si="33"/>
        <v>0</v>
      </c>
      <c r="X72" s="28">
        <f t="shared" si="33"/>
        <v>0</v>
      </c>
      <c r="Y72" s="28">
        <f t="shared" si="33"/>
        <v>0</v>
      </c>
      <c r="Z72" s="28">
        <f t="shared" si="33"/>
        <v>0</v>
      </c>
      <c r="AA72" s="28">
        <f t="shared" si="33"/>
        <v>0</v>
      </c>
      <c r="AB72" s="28">
        <f t="shared" si="33"/>
        <v>0</v>
      </c>
      <c r="AC72" s="28">
        <f t="shared" si="33"/>
        <v>23.83850902262095</v>
      </c>
      <c r="AD72" s="28">
        <f t="shared" si="33"/>
        <v>0</v>
      </c>
      <c r="AE72" s="28">
        <f t="shared" si="33"/>
        <v>0</v>
      </c>
      <c r="AF72" s="28">
        <f t="shared" si="33"/>
        <v>2.389730617077962</v>
      </c>
      <c r="AG72" s="28">
        <f t="shared" si="33"/>
        <v>34.277583753718794</v>
      </c>
      <c r="AH72" s="28">
        <f t="shared" si="33"/>
        <v>0</v>
      </c>
      <c r="AI72" s="28">
        <f t="shared" si="33"/>
        <v>68.76679926889582</v>
      </c>
      <c r="AJ72" s="28">
        <f t="shared" si="33"/>
        <v>7.027379822048359</v>
      </c>
      <c r="AK72" s="28">
        <f t="shared" si="33"/>
        <v>76.94524495677233</v>
      </c>
      <c r="AL72" s="28">
        <f t="shared" si="33"/>
        <v>0</v>
      </c>
      <c r="AM72" s="28">
        <f t="shared" si="33"/>
        <v>0</v>
      </c>
      <c r="AN72" s="28">
        <f t="shared" si="33"/>
        <v>0</v>
      </c>
      <c r="AO72" s="28">
        <f t="shared" si="33"/>
        <v>100</v>
      </c>
      <c r="AP72" s="28">
        <f t="shared" si="33"/>
        <v>0</v>
      </c>
      <c r="AQ72" s="28">
        <f t="shared" si="33"/>
        <v>100</v>
      </c>
      <c r="AR72" s="28">
        <f t="shared" si="33"/>
        <v>0</v>
      </c>
      <c r="AS72" s="28">
        <f t="shared" si="33"/>
        <v>0</v>
      </c>
      <c r="AT72" s="28">
        <f t="shared" si="33"/>
        <v>11.216414321559489</v>
      </c>
      <c r="AU72" s="28">
        <f t="shared" si="33"/>
        <v>0</v>
      </c>
      <c r="AV72" s="28">
        <f t="shared" si="33"/>
        <v>40.223575496359</v>
      </c>
      <c r="AW72" s="28">
        <f t="shared" si="33"/>
        <v>21.622058704617125</v>
      </c>
      <c r="AX72" s="28">
        <f t="shared" si="33"/>
        <v>0</v>
      </c>
      <c r="AY72" s="28">
        <f t="shared" si="33"/>
        <v>0</v>
      </c>
      <c r="AZ72" s="28">
        <f t="shared" si="33"/>
        <v>73.4937790653526</v>
      </c>
      <c r="BA72" s="28">
        <f t="shared" si="33"/>
        <v>39.47159011518686</v>
      </c>
      <c r="BB72" s="28">
        <f t="shared" si="33"/>
        <v>0</v>
      </c>
      <c r="BC72" s="28">
        <f t="shared" si="33"/>
        <v>96.92577551758761</v>
      </c>
      <c r="BD72" s="28">
        <f t="shared" si="33"/>
        <v>0</v>
      </c>
      <c r="BE72" s="28">
        <f t="shared" si="33"/>
        <v>9.990841728415619</v>
      </c>
      <c r="BF72" s="28">
        <f t="shared" si="33"/>
        <v>44.57313037723362</v>
      </c>
      <c r="BG72" s="28">
        <f t="shared" si="33"/>
        <v>60.34586554771332</v>
      </c>
      <c r="BH72" s="28">
        <f t="shared" si="33"/>
        <v>46.96948549363042</v>
      </c>
      <c r="BI72" s="28">
        <f t="shared" si="33"/>
        <v>100</v>
      </c>
      <c r="BJ72" s="29">
        <f t="shared" si="33"/>
        <v>0</v>
      </c>
    </row>
    <row r="73" spans="1:62" ht="12.75">
      <c r="A73" s="27" t="s">
        <v>197</v>
      </c>
      <c r="B73" s="28">
        <f>IF(B36=0,0,B60*100/B36)</f>
        <v>0</v>
      </c>
      <c r="C73" s="28">
        <f aca="true" t="shared" si="34" ref="C73:BJ73">IF(C36=0,0,C60*100/C36)</f>
        <v>0</v>
      </c>
      <c r="D73" s="28">
        <f t="shared" si="34"/>
        <v>0.036380628101357594</v>
      </c>
      <c r="E73" s="28">
        <f t="shared" si="34"/>
        <v>0</v>
      </c>
      <c r="F73" s="28">
        <f t="shared" si="34"/>
        <v>0</v>
      </c>
      <c r="G73" s="28">
        <f t="shared" si="34"/>
        <v>0</v>
      </c>
      <c r="H73" s="28">
        <f t="shared" si="34"/>
        <v>0</v>
      </c>
      <c r="I73" s="28">
        <f t="shared" si="34"/>
        <v>0</v>
      </c>
      <c r="J73" s="28">
        <f t="shared" si="34"/>
        <v>0</v>
      </c>
      <c r="K73" s="28">
        <f t="shared" si="34"/>
        <v>0</v>
      </c>
      <c r="L73" s="28">
        <f t="shared" si="34"/>
        <v>0</v>
      </c>
      <c r="M73" s="28">
        <f t="shared" si="34"/>
        <v>0</v>
      </c>
      <c r="N73" s="28">
        <f t="shared" si="34"/>
        <v>0</v>
      </c>
      <c r="O73" s="28">
        <f t="shared" si="34"/>
        <v>0</v>
      </c>
      <c r="P73" s="28">
        <f t="shared" si="34"/>
        <v>0</v>
      </c>
      <c r="Q73" s="28">
        <f t="shared" si="34"/>
        <v>0</v>
      </c>
      <c r="R73" s="28">
        <f t="shared" si="34"/>
        <v>8.923691284899999</v>
      </c>
      <c r="S73" s="28">
        <f t="shared" si="34"/>
        <v>0</v>
      </c>
      <c r="T73" s="28">
        <f t="shared" si="34"/>
        <v>0</v>
      </c>
      <c r="U73" s="28">
        <f t="shared" si="34"/>
        <v>0</v>
      </c>
      <c r="V73" s="28">
        <f t="shared" si="34"/>
        <v>0</v>
      </c>
      <c r="W73" s="28">
        <f t="shared" si="34"/>
        <v>0</v>
      </c>
      <c r="X73" s="28">
        <f t="shared" si="34"/>
        <v>0</v>
      </c>
      <c r="Y73" s="28">
        <f t="shared" si="34"/>
        <v>0</v>
      </c>
      <c r="Z73" s="28">
        <f t="shared" si="34"/>
        <v>0</v>
      </c>
      <c r="AA73" s="28">
        <f t="shared" si="34"/>
        <v>0</v>
      </c>
      <c r="AB73" s="28">
        <f t="shared" si="34"/>
        <v>0</v>
      </c>
      <c r="AC73" s="28">
        <f t="shared" si="34"/>
        <v>0</v>
      </c>
      <c r="AD73" s="28">
        <f t="shared" si="34"/>
        <v>0</v>
      </c>
      <c r="AE73" s="28">
        <f t="shared" si="34"/>
        <v>2.9617662897145935</v>
      </c>
      <c r="AF73" s="28">
        <f t="shared" si="34"/>
        <v>0</v>
      </c>
      <c r="AG73" s="28">
        <f t="shared" si="34"/>
        <v>6.467468632777131</v>
      </c>
      <c r="AH73" s="28">
        <f t="shared" si="34"/>
        <v>0</v>
      </c>
      <c r="AI73" s="28">
        <f t="shared" si="34"/>
        <v>0</v>
      </c>
      <c r="AJ73" s="28">
        <f t="shared" si="34"/>
        <v>0</v>
      </c>
      <c r="AK73" s="28">
        <f t="shared" si="34"/>
        <v>0</v>
      </c>
      <c r="AL73" s="28">
        <f t="shared" si="34"/>
        <v>0</v>
      </c>
      <c r="AM73" s="28">
        <f t="shared" si="34"/>
        <v>0</v>
      </c>
      <c r="AN73" s="28">
        <f t="shared" si="34"/>
        <v>0</v>
      </c>
      <c r="AO73" s="28">
        <f t="shared" si="34"/>
        <v>0</v>
      </c>
      <c r="AP73" s="28">
        <f t="shared" si="34"/>
        <v>0</v>
      </c>
      <c r="AQ73" s="28">
        <f t="shared" si="34"/>
        <v>0</v>
      </c>
      <c r="AR73" s="28">
        <f t="shared" si="34"/>
        <v>0</v>
      </c>
      <c r="AS73" s="28">
        <f t="shared" si="34"/>
        <v>0</v>
      </c>
      <c r="AT73" s="28">
        <f t="shared" si="34"/>
        <v>0</v>
      </c>
      <c r="AU73" s="28">
        <f t="shared" si="34"/>
        <v>0</v>
      </c>
      <c r="AV73" s="28">
        <f t="shared" si="34"/>
        <v>0</v>
      </c>
      <c r="AW73" s="28">
        <f t="shared" si="34"/>
        <v>0</v>
      </c>
      <c r="AX73" s="28">
        <f t="shared" si="34"/>
        <v>0</v>
      </c>
      <c r="AY73" s="28">
        <f t="shared" si="34"/>
        <v>0.05064871977679042</v>
      </c>
      <c r="AZ73" s="28">
        <f t="shared" si="34"/>
        <v>1.3346188627666649</v>
      </c>
      <c r="BA73" s="28">
        <f t="shared" si="34"/>
        <v>0</v>
      </c>
      <c r="BB73" s="28">
        <f t="shared" si="34"/>
        <v>0</v>
      </c>
      <c r="BC73" s="28">
        <f t="shared" si="34"/>
        <v>0</v>
      </c>
      <c r="BD73" s="28">
        <f t="shared" si="34"/>
        <v>0</v>
      </c>
      <c r="BE73" s="28">
        <f t="shared" si="34"/>
        <v>0</v>
      </c>
      <c r="BF73" s="28">
        <f t="shared" si="34"/>
        <v>0</v>
      </c>
      <c r="BG73" s="28">
        <f t="shared" si="34"/>
        <v>0</v>
      </c>
      <c r="BH73" s="28">
        <f t="shared" si="34"/>
        <v>0</v>
      </c>
      <c r="BI73" s="28">
        <f t="shared" si="34"/>
        <v>0</v>
      </c>
      <c r="BJ73" s="29">
        <f t="shared" si="34"/>
        <v>0</v>
      </c>
    </row>
    <row r="74" spans="1:62" ht="12.75">
      <c r="A74" s="15" t="s">
        <v>187</v>
      </c>
      <c r="B74" s="36">
        <f>IF(B36=0,0,B61*100/B36)</f>
        <v>3.388805012135705</v>
      </c>
      <c r="C74" s="36">
        <f aca="true" t="shared" si="35" ref="C74:BJ74">IF(C36=0,0,C61*100/C36)</f>
        <v>96.24028740914028</v>
      </c>
      <c r="D74" s="36">
        <f t="shared" si="35"/>
        <v>11.149938538566886</v>
      </c>
      <c r="E74" s="36">
        <f t="shared" si="35"/>
        <v>2.247769790910581</v>
      </c>
      <c r="F74" s="36">
        <f t="shared" si="35"/>
        <v>0.399923433606206</v>
      </c>
      <c r="G74" s="36">
        <f t="shared" si="35"/>
        <v>6.143366437484085</v>
      </c>
      <c r="H74" s="36">
        <f t="shared" si="35"/>
        <v>46.201588233613045</v>
      </c>
      <c r="I74" s="36">
        <f t="shared" si="35"/>
        <v>0.7706952704687847</v>
      </c>
      <c r="J74" s="36">
        <f t="shared" si="35"/>
        <v>1.6578249336870026</v>
      </c>
      <c r="K74" s="36">
        <f t="shared" si="35"/>
        <v>0</v>
      </c>
      <c r="L74" s="36">
        <f t="shared" si="35"/>
        <v>6.154189611549338</v>
      </c>
      <c r="M74" s="36">
        <f t="shared" si="35"/>
        <v>0</v>
      </c>
      <c r="N74" s="36">
        <f t="shared" si="35"/>
        <v>1.8042380029041711</v>
      </c>
      <c r="O74" s="36">
        <f t="shared" si="35"/>
        <v>15.5335888642324</v>
      </c>
      <c r="P74" s="36">
        <f t="shared" si="35"/>
        <v>0.2697268402726693</v>
      </c>
      <c r="Q74" s="36">
        <f t="shared" si="35"/>
        <v>0</v>
      </c>
      <c r="R74" s="36">
        <f t="shared" si="35"/>
        <v>0.44618456424499997</v>
      </c>
      <c r="S74" s="36">
        <f t="shared" si="35"/>
        <v>0.630662826630789</v>
      </c>
      <c r="T74" s="36">
        <f t="shared" si="35"/>
        <v>0</v>
      </c>
      <c r="U74" s="36">
        <f t="shared" si="35"/>
        <v>1.0371006284924436</v>
      </c>
      <c r="V74" s="36">
        <f t="shared" si="35"/>
        <v>12.455387286582425</v>
      </c>
      <c r="W74" s="36">
        <f t="shared" si="35"/>
        <v>0.0309216977933991</v>
      </c>
      <c r="X74" s="36">
        <f t="shared" si="35"/>
        <v>100</v>
      </c>
      <c r="Y74" s="36">
        <f t="shared" si="35"/>
        <v>5.9769481757701595</v>
      </c>
      <c r="Z74" s="36">
        <f t="shared" si="35"/>
        <v>100</v>
      </c>
      <c r="AA74" s="36">
        <f t="shared" si="35"/>
        <v>100</v>
      </c>
      <c r="AB74" s="36">
        <f t="shared" si="35"/>
        <v>2.939132675822903</v>
      </c>
      <c r="AC74" s="36">
        <f t="shared" si="35"/>
        <v>21.781614744230243</v>
      </c>
      <c r="AD74" s="36">
        <f t="shared" si="35"/>
        <v>100</v>
      </c>
      <c r="AE74" s="36">
        <f t="shared" si="35"/>
        <v>5.893914916532041</v>
      </c>
      <c r="AF74" s="36">
        <f t="shared" si="35"/>
        <v>2.6911380822950024</v>
      </c>
      <c r="AG74" s="36">
        <f t="shared" si="35"/>
        <v>10.994696675721123</v>
      </c>
      <c r="AH74" s="36">
        <f t="shared" si="35"/>
        <v>14.21782234513519</v>
      </c>
      <c r="AI74" s="36">
        <f t="shared" si="35"/>
        <v>1.7740027953983442</v>
      </c>
      <c r="AJ74" s="36">
        <f t="shared" si="35"/>
        <v>43.12423390776237</v>
      </c>
      <c r="AK74" s="36">
        <f t="shared" si="35"/>
        <v>0</v>
      </c>
      <c r="AL74" s="36">
        <f t="shared" si="35"/>
        <v>7.12795956421972</v>
      </c>
      <c r="AM74" s="36">
        <f t="shared" si="35"/>
        <v>5.207309698018554</v>
      </c>
      <c r="AN74" s="36">
        <f t="shared" si="35"/>
        <v>4.307445956765412</v>
      </c>
      <c r="AO74" s="36">
        <f t="shared" si="35"/>
        <v>0</v>
      </c>
      <c r="AP74" s="36">
        <f t="shared" si="35"/>
        <v>0</v>
      </c>
      <c r="AQ74" s="36">
        <f t="shared" si="35"/>
        <v>0</v>
      </c>
      <c r="AR74" s="36">
        <f t="shared" si="35"/>
        <v>0</v>
      </c>
      <c r="AS74" s="36">
        <f t="shared" si="35"/>
        <v>25.76581734898368</v>
      </c>
      <c r="AT74" s="36">
        <f t="shared" si="35"/>
        <v>11.570729033029822</v>
      </c>
      <c r="AU74" s="36">
        <f t="shared" si="35"/>
        <v>41.524692689238734</v>
      </c>
      <c r="AV74" s="36">
        <f t="shared" si="35"/>
        <v>6.628493184788697</v>
      </c>
      <c r="AW74" s="36">
        <f t="shared" si="35"/>
        <v>0.7358292229319965</v>
      </c>
      <c r="AX74" s="36">
        <f t="shared" si="35"/>
        <v>-6.4259638945841875</v>
      </c>
      <c r="AY74" s="36">
        <f t="shared" si="35"/>
        <v>0.42629339145465267</v>
      </c>
      <c r="AZ74" s="36">
        <f t="shared" si="35"/>
        <v>0.8005412109595219</v>
      </c>
      <c r="BA74" s="36">
        <f t="shared" si="35"/>
        <v>5.506549309332075</v>
      </c>
      <c r="BB74" s="36">
        <f t="shared" si="35"/>
        <v>2.157613000752564</v>
      </c>
      <c r="BC74" s="36">
        <f t="shared" si="35"/>
        <v>2.273909844428997</v>
      </c>
      <c r="BD74" s="36">
        <f t="shared" si="35"/>
        <v>8.681115842117356</v>
      </c>
      <c r="BE74" s="36">
        <f t="shared" si="35"/>
        <v>0</v>
      </c>
      <c r="BF74" s="36">
        <f t="shared" si="35"/>
        <v>4.963600264725348</v>
      </c>
      <c r="BG74" s="36">
        <f t="shared" si="35"/>
        <v>19.107652595296337</v>
      </c>
      <c r="BH74" s="36">
        <f t="shared" si="35"/>
        <v>5.75711578743028</v>
      </c>
      <c r="BI74" s="36">
        <f t="shared" si="35"/>
        <v>0</v>
      </c>
      <c r="BJ74" s="37">
        <f t="shared" si="35"/>
        <v>0.5253742559631877</v>
      </c>
    </row>
    <row r="75" spans="1:62" ht="12.75">
      <c r="A75" s="15" t="s">
        <v>188</v>
      </c>
      <c r="B75" s="36">
        <f>IF(B36=0,0,B62*100/B36)</f>
        <v>25.22597276365373</v>
      </c>
      <c r="C75" s="36">
        <f aca="true" t="shared" si="36" ref="C75:BJ75">IF(C36=0,0,C62*100/C36)</f>
        <v>0</v>
      </c>
      <c r="D75" s="36">
        <f t="shared" si="36"/>
        <v>12.390743516717407</v>
      </c>
      <c r="E75" s="36">
        <f t="shared" si="36"/>
        <v>97.71710880610644</v>
      </c>
      <c r="F75" s="36">
        <f t="shared" si="36"/>
        <v>4.209720353749537</v>
      </c>
      <c r="G75" s="36">
        <f t="shared" si="36"/>
        <v>6.684491978609626</v>
      </c>
      <c r="H75" s="36">
        <f t="shared" si="36"/>
        <v>51.37958251353675</v>
      </c>
      <c r="I75" s="36">
        <f t="shared" si="36"/>
        <v>0</v>
      </c>
      <c r="J75" s="36">
        <f t="shared" si="36"/>
        <v>35.80901856763926</v>
      </c>
      <c r="K75" s="36">
        <f t="shared" si="36"/>
        <v>0</v>
      </c>
      <c r="L75" s="36">
        <f t="shared" si="36"/>
        <v>1.957136478642655</v>
      </c>
      <c r="M75" s="36">
        <f t="shared" si="36"/>
        <v>47.713442743868704</v>
      </c>
      <c r="N75" s="36">
        <f t="shared" si="36"/>
        <v>13.606045718956237</v>
      </c>
      <c r="O75" s="36">
        <f t="shared" si="36"/>
        <v>0</v>
      </c>
      <c r="P75" s="36">
        <f t="shared" si="36"/>
        <v>2.9326663724192046</v>
      </c>
      <c r="Q75" s="36">
        <f t="shared" si="36"/>
        <v>0</v>
      </c>
      <c r="R75" s="36">
        <f t="shared" si="36"/>
        <v>0</v>
      </c>
      <c r="S75" s="36">
        <f t="shared" si="36"/>
        <v>0</v>
      </c>
      <c r="T75" s="36">
        <f t="shared" si="36"/>
        <v>17.042894014502846</v>
      </c>
      <c r="U75" s="36">
        <f t="shared" si="36"/>
        <v>10.050445672231122</v>
      </c>
      <c r="V75" s="36">
        <f t="shared" si="36"/>
        <v>39.8789427992669</v>
      </c>
      <c r="W75" s="36">
        <f t="shared" si="36"/>
        <v>0.04757184275907554</v>
      </c>
      <c r="X75" s="36">
        <f t="shared" si="36"/>
        <v>0</v>
      </c>
      <c r="Y75" s="36">
        <f t="shared" si="36"/>
        <v>9.530064833255647</v>
      </c>
      <c r="Z75" s="36">
        <f t="shared" si="36"/>
        <v>0</v>
      </c>
      <c r="AA75" s="36">
        <f t="shared" si="36"/>
        <v>0</v>
      </c>
      <c r="AB75" s="36">
        <f t="shared" si="36"/>
        <v>0.051782124536164854</v>
      </c>
      <c r="AC75" s="36">
        <f t="shared" si="36"/>
        <v>11.32938644689748</v>
      </c>
      <c r="AD75" s="36">
        <f t="shared" si="36"/>
        <v>0</v>
      </c>
      <c r="AE75" s="36">
        <f t="shared" si="36"/>
        <v>5.123855681206247</v>
      </c>
      <c r="AF75" s="36">
        <f t="shared" si="36"/>
        <v>2.085632013778627</v>
      </c>
      <c r="AG75" s="36">
        <f t="shared" si="36"/>
        <v>36.864571206829645</v>
      </c>
      <c r="AH75" s="36">
        <f t="shared" si="36"/>
        <v>3.3609782215560635</v>
      </c>
      <c r="AI75" s="36">
        <f t="shared" si="36"/>
        <v>6.544995161810558</v>
      </c>
      <c r="AJ75" s="36">
        <f t="shared" si="36"/>
        <v>0.41409419718668594</v>
      </c>
      <c r="AK75" s="36">
        <f t="shared" si="36"/>
        <v>0</v>
      </c>
      <c r="AL75" s="36">
        <f t="shared" si="36"/>
        <v>6.935335697070922</v>
      </c>
      <c r="AM75" s="36">
        <f t="shared" si="36"/>
        <v>0.9825112637770855</v>
      </c>
      <c r="AN75" s="36">
        <f t="shared" si="36"/>
        <v>3.728697243509093</v>
      </c>
      <c r="AO75" s="36">
        <f t="shared" si="36"/>
        <v>0</v>
      </c>
      <c r="AP75" s="36">
        <f t="shared" si="36"/>
        <v>100</v>
      </c>
      <c r="AQ75" s="36">
        <f t="shared" si="36"/>
        <v>0</v>
      </c>
      <c r="AR75" s="36">
        <f t="shared" si="36"/>
        <v>0</v>
      </c>
      <c r="AS75" s="36">
        <f t="shared" si="36"/>
        <v>0</v>
      </c>
      <c r="AT75" s="36">
        <f t="shared" si="36"/>
        <v>12.08786578659464</v>
      </c>
      <c r="AU75" s="36">
        <f t="shared" si="36"/>
        <v>0</v>
      </c>
      <c r="AV75" s="36">
        <f t="shared" si="36"/>
        <v>36.256659612871104</v>
      </c>
      <c r="AW75" s="36">
        <f t="shared" si="36"/>
        <v>28.00194064850004</v>
      </c>
      <c r="AX75" s="36">
        <f t="shared" si="36"/>
        <v>-1.0051507726158924</v>
      </c>
      <c r="AY75" s="36">
        <f t="shared" si="36"/>
        <v>0.8441453296131736</v>
      </c>
      <c r="AZ75" s="36">
        <f t="shared" si="36"/>
        <v>2.8303124158672377</v>
      </c>
      <c r="BA75" s="36">
        <f t="shared" si="36"/>
        <v>15.064813640219471</v>
      </c>
      <c r="BB75" s="36">
        <f t="shared" si="36"/>
        <v>0.8833601276090263</v>
      </c>
      <c r="BC75" s="36">
        <f t="shared" si="36"/>
        <v>0.26677154599446334</v>
      </c>
      <c r="BD75" s="36">
        <f t="shared" si="36"/>
        <v>2.684446100025965</v>
      </c>
      <c r="BE75" s="36">
        <f t="shared" si="36"/>
        <v>65.83132128881859</v>
      </c>
      <c r="BF75" s="36">
        <f t="shared" si="36"/>
        <v>47.18048596010211</v>
      </c>
      <c r="BG75" s="36">
        <f t="shared" si="36"/>
        <v>9.668932638583689</v>
      </c>
      <c r="BH75" s="36">
        <f t="shared" si="36"/>
        <v>41.372867235736734</v>
      </c>
      <c r="BI75" s="36">
        <f t="shared" si="36"/>
        <v>0</v>
      </c>
      <c r="BJ75" s="37">
        <f t="shared" si="36"/>
        <v>0</v>
      </c>
    </row>
    <row r="76" spans="1:62" ht="12.75">
      <c r="A76" s="15" t="s">
        <v>189</v>
      </c>
      <c r="B76" s="36">
        <f>IF(B36=0,0,B63*100/B36)</f>
        <v>0</v>
      </c>
      <c r="C76" s="36">
        <f aca="true" t="shared" si="37" ref="C76:BJ76">IF(C36=0,0,C63*100/C36)</f>
        <v>3.759712590859721</v>
      </c>
      <c r="D76" s="36">
        <f t="shared" si="37"/>
        <v>0</v>
      </c>
      <c r="E76" s="36">
        <f t="shared" si="37"/>
        <v>0</v>
      </c>
      <c r="F76" s="36">
        <f t="shared" si="37"/>
        <v>0</v>
      </c>
      <c r="G76" s="36">
        <f t="shared" si="37"/>
        <v>0</v>
      </c>
      <c r="H76" s="36">
        <f t="shared" si="37"/>
        <v>0.48665400490180444</v>
      </c>
      <c r="I76" s="36">
        <f t="shared" si="37"/>
        <v>0</v>
      </c>
      <c r="J76" s="36">
        <f t="shared" si="37"/>
        <v>0</v>
      </c>
      <c r="K76" s="36">
        <f t="shared" si="37"/>
        <v>0</v>
      </c>
      <c r="L76" s="36">
        <f t="shared" si="37"/>
        <v>0</v>
      </c>
      <c r="M76" s="36">
        <f t="shared" si="37"/>
        <v>0</v>
      </c>
      <c r="N76" s="36">
        <f t="shared" si="37"/>
        <v>8.397314946046762</v>
      </c>
      <c r="O76" s="36">
        <f t="shared" si="37"/>
        <v>0</v>
      </c>
      <c r="P76" s="36">
        <f t="shared" si="37"/>
        <v>0</v>
      </c>
      <c r="Q76" s="36">
        <f t="shared" si="37"/>
        <v>0</v>
      </c>
      <c r="R76" s="36">
        <f t="shared" si="37"/>
        <v>0</v>
      </c>
      <c r="S76" s="36">
        <f t="shared" si="37"/>
        <v>0</v>
      </c>
      <c r="T76" s="36">
        <f t="shared" si="37"/>
        <v>0</v>
      </c>
      <c r="U76" s="36">
        <f t="shared" si="37"/>
        <v>6.3550801286088054</v>
      </c>
      <c r="V76" s="36">
        <f t="shared" si="37"/>
        <v>0</v>
      </c>
      <c r="W76" s="36">
        <f t="shared" si="37"/>
        <v>0</v>
      </c>
      <c r="X76" s="36">
        <f t="shared" si="37"/>
        <v>0</v>
      </c>
      <c r="Y76" s="36">
        <f t="shared" si="37"/>
        <v>0</v>
      </c>
      <c r="Z76" s="36">
        <f t="shared" si="37"/>
        <v>0</v>
      </c>
      <c r="AA76" s="36">
        <f t="shared" si="37"/>
        <v>0</v>
      </c>
      <c r="AB76" s="36">
        <f t="shared" si="37"/>
        <v>0</v>
      </c>
      <c r="AC76" s="36">
        <f t="shared" si="37"/>
        <v>0</v>
      </c>
      <c r="AD76" s="36">
        <f t="shared" si="37"/>
        <v>0</v>
      </c>
      <c r="AE76" s="36">
        <f t="shared" si="37"/>
        <v>86.02046311254712</v>
      </c>
      <c r="AF76" s="36">
        <f t="shared" si="37"/>
        <v>0</v>
      </c>
      <c r="AG76" s="36">
        <f t="shared" si="37"/>
        <v>4.928211098176174</v>
      </c>
      <c r="AH76" s="36">
        <f t="shared" si="37"/>
        <v>0</v>
      </c>
      <c r="AI76" s="36">
        <f t="shared" si="37"/>
        <v>0</v>
      </c>
      <c r="AJ76" s="36">
        <f t="shared" si="37"/>
        <v>0</v>
      </c>
      <c r="AK76" s="36">
        <f t="shared" si="37"/>
        <v>0</v>
      </c>
      <c r="AL76" s="36">
        <f t="shared" si="37"/>
        <v>0</v>
      </c>
      <c r="AM76" s="36">
        <f t="shared" si="37"/>
        <v>0</v>
      </c>
      <c r="AN76" s="36">
        <f t="shared" si="37"/>
        <v>90.2939494452705</v>
      </c>
      <c r="AO76" s="36">
        <f t="shared" si="37"/>
        <v>0</v>
      </c>
      <c r="AP76" s="36">
        <f t="shared" si="37"/>
        <v>0</v>
      </c>
      <c r="AQ76" s="36">
        <f t="shared" si="37"/>
        <v>0</v>
      </c>
      <c r="AR76" s="36">
        <f t="shared" si="37"/>
        <v>18.65711879465318</v>
      </c>
      <c r="AS76" s="36">
        <f t="shared" si="37"/>
        <v>0</v>
      </c>
      <c r="AT76" s="36">
        <f t="shared" si="37"/>
        <v>0</v>
      </c>
      <c r="AU76" s="36">
        <f t="shared" si="37"/>
        <v>58.475307310761266</v>
      </c>
      <c r="AV76" s="36">
        <f t="shared" si="37"/>
        <v>0</v>
      </c>
      <c r="AW76" s="36">
        <f t="shared" si="37"/>
        <v>0</v>
      </c>
      <c r="AX76" s="36">
        <f t="shared" si="37"/>
        <v>0</v>
      </c>
      <c r="AY76" s="36">
        <f t="shared" si="37"/>
        <v>0</v>
      </c>
      <c r="AZ76" s="36">
        <f t="shared" si="37"/>
        <v>0</v>
      </c>
      <c r="BA76" s="36">
        <f t="shared" si="37"/>
        <v>0</v>
      </c>
      <c r="BB76" s="36">
        <f t="shared" si="37"/>
        <v>0</v>
      </c>
      <c r="BC76" s="36">
        <f t="shared" si="37"/>
        <v>0</v>
      </c>
      <c r="BD76" s="36">
        <f t="shared" si="37"/>
        <v>0.6754577878075145</v>
      </c>
      <c r="BE76" s="36">
        <f t="shared" si="37"/>
        <v>24.177836982765797</v>
      </c>
      <c r="BF76" s="36">
        <f t="shared" si="37"/>
        <v>0.12287037912451546</v>
      </c>
      <c r="BG76" s="36">
        <f t="shared" si="37"/>
        <v>0</v>
      </c>
      <c r="BH76" s="36">
        <f t="shared" si="37"/>
        <v>0</v>
      </c>
      <c r="BI76" s="36">
        <f t="shared" si="37"/>
        <v>0</v>
      </c>
      <c r="BJ76" s="37">
        <f t="shared" si="37"/>
        <v>0</v>
      </c>
    </row>
    <row r="77" spans="1:62" ht="12.75">
      <c r="A77" s="12" t="s">
        <v>198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1"/>
    </row>
    <row r="78" spans="1:62" ht="12.75">
      <c r="A78" s="27" t="s">
        <v>199</v>
      </c>
      <c r="B78" s="32">
        <v>38059027000</v>
      </c>
      <c r="C78" s="32">
        <v>96646000</v>
      </c>
      <c r="D78" s="32">
        <v>529042729</v>
      </c>
      <c r="E78" s="32">
        <v>122112000</v>
      </c>
      <c r="F78" s="32">
        <v>116690000</v>
      </c>
      <c r="G78" s="32">
        <v>54755000</v>
      </c>
      <c r="H78" s="32">
        <v>505000000</v>
      </c>
      <c r="I78" s="32">
        <v>1569466527</v>
      </c>
      <c r="J78" s="32">
        <v>116131000</v>
      </c>
      <c r="K78" s="32">
        <v>333052000</v>
      </c>
      <c r="L78" s="32">
        <v>41900000</v>
      </c>
      <c r="M78" s="32">
        <v>21692000</v>
      </c>
      <c r="N78" s="32">
        <v>6708833917</v>
      </c>
      <c r="O78" s="32">
        <v>72933000</v>
      </c>
      <c r="P78" s="32">
        <v>26317000</v>
      </c>
      <c r="Q78" s="32">
        <v>685520000</v>
      </c>
      <c r="R78" s="32">
        <v>631241000</v>
      </c>
      <c r="S78" s="32">
        <v>114240000</v>
      </c>
      <c r="T78" s="32">
        <v>650069000</v>
      </c>
      <c r="U78" s="32">
        <v>92879979</v>
      </c>
      <c r="V78" s="32">
        <v>85000725</v>
      </c>
      <c r="W78" s="32">
        <v>1001518000</v>
      </c>
      <c r="X78" s="32">
        <v>196817542</v>
      </c>
      <c r="Y78" s="32">
        <v>75001000</v>
      </c>
      <c r="Z78" s="32">
        <v>109243000</v>
      </c>
      <c r="AA78" s="32">
        <v>168493000</v>
      </c>
      <c r="AB78" s="32">
        <v>373492000</v>
      </c>
      <c r="AC78" s="32">
        <v>1181420000</v>
      </c>
      <c r="AD78" s="32">
        <v>61596000</v>
      </c>
      <c r="AE78" s="32">
        <v>230000000</v>
      </c>
      <c r="AF78" s="32">
        <v>62957591</v>
      </c>
      <c r="AG78" s="32">
        <v>73281000</v>
      </c>
      <c r="AH78" s="32">
        <v>72909761</v>
      </c>
      <c r="AI78" s="32">
        <v>230000000</v>
      </c>
      <c r="AJ78" s="32">
        <v>247237540</v>
      </c>
      <c r="AK78" s="32">
        <v>498205000</v>
      </c>
      <c r="AL78" s="32">
        <v>426935152</v>
      </c>
      <c r="AM78" s="32">
        <v>54721964</v>
      </c>
      <c r="AN78" s="32">
        <v>100000000</v>
      </c>
      <c r="AO78" s="32">
        <v>51920000</v>
      </c>
      <c r="AP78" s="32">
        <v>71458000</v>
      </c>
      <c r="AQ78" s="32">
        <v>123380000</v>
      </c>
      <c r="AR78" s="32">
        <v>1122021248</v>
      </c>
      <c r="AS78" s="32">
        <v>57102000</v>
      </c>
      <c r="AT78" s="32">
        <v>4257777000</v>
      </c>
      <c r="AU78" s="32">
        <v>28789000</v>
      </c>
      <c r="AV78" s="32">
        <v>400199000</v>
      </c>
      <c r="AW78" s="32">
        <v>168553000</v>
      </c>
      <c r="AX78" s="32">
        <v>74772000</v>
      </c>
      <c r="AY78" s="32">
        <v>1237932000</v>
      </c>
      <c r="AZ78" s="32">
        <v>243000000</v>
      </c>
      <c r="BA78" s="32">
        <v>1105013152</v>
      </c>
      <c r="BB78" s="32">
        <v>137410000</v>
      </c>
      <c r="BC78" s="32">
        <v>71684118</v>
      </c>
      <c r="BD78" s="32">
        <v>849557000</v>
      </c>
      <c r="BE78" s="32">
        <v>238313000</v>
      </c>
      <c r="BF78" s="32">
        <v>53570000</v>
      </c>
      <c r="BG78" s="32">
        <v>163909000</v>
      </c>
      <c r="BH78" s="32">
        <v>117850000</v>
      </c>
      <c r="BI78" s="32">
        <v>210795872</v>
      </c>
      <c r="BJ78" s="33">
        <v>1319592577</v>
      </c>
    </row>
    <row r="79" spans="1:62" ht="12.75">
      <c r="A79" s="27" t="s">
        <v>200</v>
      </c>
      <c r="B79" s="32">
        <v>1870236000</v>
      </c>
      <c r="C79" s="32">
        <v>0</v>
      </c>
      <c r="D79" s="32">
        <v>27487156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46919000</v>
      </c>
      <c r="T79" s="32">
        <v>0</v>
      </c>
      <c r="U79" s="32">
        <v>7000000</v>
      </c>
      <c r="V79" s="32">
        <v>18253000</v>
      </c>
      <c r="W79" s="32">
        <v>0</v>
      </c>
      <c r="X79" s="32">
        <v>18374276</v>
      </c>
      <c r="Y79" s="32">
        <v>0</v>
      </c>
      <c r="Z79" s="32">
        <v>0</v>
      </c>
      <c r="AA79" s="32">
        <v>0</v>
      </c>
      <c r="AB79" s="32">
        <v>4000000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40600000</v>
      </c>
      <c r="AK79" s="32">
        <v>0</v>
      </c>
      <c r="AL79" s="32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2">
        <v>0</v>
      </c>
      <c r="AT79" s="32">
        <v>104656200</v>
      </c>
      <c r="AU79" s="32">
        <v>0</v>
      </c>
      <c r="AV79" s="32">
        <v>10313515</v>
      </c>
      <c r="AW79" s="32">
        <v>13055000</v>
      </c>
      <c r="AX79" s="32">
        <v>0</v>
      </c>
      <c r="AY79" s="32">
        <v>0</v>
      </c>
      <c r="AZ79" s="32">
        <v>37059100</v>
      </c>
      <c r="BA79" s="32">
        <v>177233399</v>
      </c>
      <c r="BB79" s="32">
        <v>0</v>
      </c>
      <c r="BC79" s="32">
        <v>6500000</v>
      </c>
      <c r="BD79" s="32">
        <v>1880000</v>
      </c>
      <c r="BE79" s="32">
        <v>0</v>
      </c>
      <c r="BF79" s="32">
        <v>0</v>
      </c>
      <c r="BG79" s="32">
        <v>0</v>
      </c>
      <c r="BH79" s="32">
        <v>0</v>
      </c>
      <c r="BI79" s="32">
        <v>0</v>
      </c>
      <c r="BJ79" s="33">
        <v>13709079</v>
      </c>
    </row>
    <row r="80" spans="1:62" ht="12.75">
      <c r="A80" s="27" t="s">
        <v>201</v>
      </c>
      <c r="B80" s="32">
        <v>2489702740</v>
      </c>
      <c r="C80" s="32">
        <v>934000</v>
      </c>
      <c r="D80" s="32">
        <v>8558000</v>
      </c>
      <c r="E80" s="32">
        <v>5215000</v>
      </c>
      <c r="F80" s="32">
        <v>4310000</v>
      </c>
      <c r="G80" s="32">
        <v>891000</v>
      </c>
      <c r="H80" s="32">
        <v>0</v>
      </c>
      <c r="I80" s="32">
        <v>29644594</v>
      </c>
      <c r="J80" s="32">
        <v>9697000</v>
      </c>
      <c r="K80" s="32">
        <v>0</v>
      </c>
      <c r="L80" s="32">
        <v>2341000</v>
      </c>
      <c r="M80" s="32">
        <v>1397000</v>
      </c>
      <c r="N80" s="32">
        <v>89186000</v>
      </c>
      <c r="O80" s="32">
        <v>2365000</v>
      </c>
      <c r="P80" s="32">
        <v>2603000</v>
      </c>
      <c r="Q80" s="32">
        <v>70575000</v>
      </c>
      <c r="R80" s="32">
        <v>42820000</v>
      </c>
      <c r="S80" s="32">
        <v>2261000</v>
      </c>
      <c r="T80" s="32">
        <v>57425000</v>
      </c>
      <c r="U80" s="32">
        <v>3540000</v>
      </c>
      <c r="V80" s="32">
        <v>5730000</v>
      </c>
      <c r="W80" s="32">
        <v>22310000</v>
      </c>
      <c r="X80" s="32">
        <v>5816203</v>
      </c>
      <c r="Y80" s="32">
        <v>5816203</v>
      </c>
      <c r="Z80" s="32">
        <v>6470000</v>
      </c>
      <c r="AA80" s="32">
        <v>7636250</v>
      </c>
      <c r="AB80" s="32">
        <v>14196271</v>
      </c>
      <c r="AC80" s="32">
        <v>0</v>
      </c>
      <c r="AD80" s="32">
        <v>0</v>
      </c>
      <c r="AE80" s="32">
        <v>0</v>
      </c>
      <c r="AF80" s="32">
        <v>7364000</v>
      </c>
      <c r="AG80" s="32">
        <v>0</v>
      </c>
      <c r="AH80" s="32">
        <v>3891145</v>
      </c>
      <c r="AI80" s="32">
        <v>19143500</v>
      </c>
      <c r="AJ80" s="32">
        <v>5159000</v>
      </c>
      <c r="AK80" s="32">
        <v>10017771</v>
      </c>
      <c r="AL80" s="32">
        <v>25646119</v>
      </c>
      <c r="AM80" s="32">
        <v>3465711</v>
      </c>
      <c r="AN80" s="32">
        <v>3310000</v>
      </c>
      <c r="AO80" s="32">
        <v>328000</v>
      </c>
      <c r="AP80" s="32">
        <v>375000</v>
      </c>
      <c r="AQ80" s="32">
        <v>0</v>
      </c>
      <c r="AR80" s="32">
        <v>0</v>
      </c>
      <c r="AS80" s="32">
        <v>2400000</v>
      </c>
      <c r="AT80" s="32">
        <v>240279400</v>
      </c>
      <c r="AU80" s="32">
        <v>424000</v>
      </c>
      <c r="AV80" s="32">
        <v>8548000</v>
      </c>
      <c r="AW80" s="32">
        <v>2731000</v>
      </c>
      <c r="AX80" s="32">
        <v>4661000</v>
      </c>
      <c r="AY80" s="32">
        <v>45836000</v>
      </c>
      <c r="AZ80" s="32">
        <v>11523000</v>
      </c>
      <c r="BA80" s="32">
        <v>65278800</v>
      </c>
      <c r="BB80" s="32">
        <v>9565000</v>
      </c>
      <c r="BC80" s="32">
        <v>4447400</v>
      </c>
      <c r="BD80" s="32">
        <v>37660692</v>
      </c>
      <c r="BE80" s="32">
        <v>4090000</v>
      </c>
      <c r="BF80" s="32">
        <v>1477000</v>
      </c>
      <c r="BG80" s="32">
        <v>6345414</v>
      </c>
      <c r="BH80" s="32">
        <v>2407000</v>
      </c>
      <c r="BI80" s="32">
        <v>17285000</v>
      </c>
      <c r="BJ80" s="33">
        <v>62526000</v>
      </c>
    </row>
    <row r="81" spans="1:62" ht="12.75">
      <c r="A81" s="27" t="s">
        <v>202</v>
      </c>
      <c r="B81" s="28">
        <f>IF(B164=0,0,B79*100/B164)</f>
        <v>101.13860451767316</v>
      </c>
      <c r="C81" s="28">
        <f aca="true" t="shared" si="38" ref="C81:BJ81">IF(C164=0,0,C79*100/C164)</f>
        <v>0</v>
      </c>
      <c r="D81" s="28">
        <f t="shared" si="38"/>
        <v>183.86057525083612</v>
      </c>
      <c r="E81" s="28">
        <f t="shared" si="38"/>
        <v>0</v>
      </c>
      <c r="F81" s="28">
        <f t="shared" si="38"/>
        <v>0</v>
      </c>
      <c r="G81" s="28">
        <f t="shared" si="38"/>
        <v>0</v>
      </c>
      <c r="H81" s="28">
        <f t="shared" si="38"/>
        <v>0</v>
      </c>
      <c r="I81" s="28">
        <f t="shared" si="38"/>
        <v>0</v>
      </c>
      <c r="J81" s="28">
        <f t="shared" si="38"/>
        <v>0</v>
      </c>
      <c r="K81" s="28">
        <f t="shared" si="38"/>
        <v>0</v>
      </c>
      <c r="L81" s="28">
        <f t="shared" si="38"/>
        <v>0</v>
      </c>
      <c r="M81" s="28">
        <f t="shared" si="38"/>
        <v>0</v>
      </c>
      <c r="N81" s="28">
        <f t="shared" si="38"/>
        <v>0</v>
      </c>
      <c r="O81" s="28">
        <f t="shared" si="38"/>
        <v>0</v>
      </c>
      <c r="P81" s="28">
        <f t="shared" si="38"/>
        <v>0</v>
      </c>
      <c r="Q81" s="28">
        <f t="shared" si="38"/>
        <v>0</v>
      </c>
      <c r="R81" s="28">
        <f t="shared" si="38"/>
        <v>0</v>
      </c>
      <c r="S81" s="28">
        <f t="shared" si="38"/>
        <v>938.38</v>
      </c>
      <c r="T81" s="28">
        <f t="shared" si="38"/>
        <v>0</v>
      </c>
      <c r="U81" s="28">
        <f t="shared" si="38"/>
        <v>52.18031339645312</v>
      </c>
      <c r="V81" s="28">
        <f t="shared" si="38"/>
        <v>260.75714285714287</v>
      </c>
      <c r="W81" s="28">
        <f t="shared" si="38"/>
        <v>0</v>
      </c>
      <c r="X81" s="28">
        <f t="shared" si="38"/>
        <v>284.872496124031</v>
      </c>
      <c r="Y81" s="28">
        <f t="shared" si="38"/>
        <v>0</v>
      </c>
      <c r="Z81" s="28">
        <f t="shared" si="38"/>
        <v>0</v>
      </c>
      <c r="AA81" s="28">
        <f t="shared" si="38"/>
        <v>0</v>
      </c>
      <c r="AB81" s="28">
        <f t="shared" si="38"/>
        <v>58.745777647231606</v>
      </c>
      <c r="AC81" s="28">
        <f t="shared" si="38"/>
        <v>0</v>
      </c>
      <c r="AD81" s="28">
        <f t="shared" si="38"/>
        <v>0</v>
      </c>
      <c r="AE81" s="28">
        <f t="shared" si="38"/>
        <v>0</v>
      </c>
      <c r="AF81" s="28">
        <f t="shared" si="38"/>
        <v>0</v>
      </c>
      <c r="AG81" s="28">
        <f t="shared" si="38"/>
        <v>0</v>
      </c>
      <c r="AH81" s="28">
        <f t="shared" si="38"/>
        <v>0</v>
      </c>
      <c r="AI81" s="28">
        <f t="shared" si="38"/>
        <v>0</v>
      </c>
      <c r="AJ81" s="28">
        <f t="shared" si="38"/>
        <v>1230.6823042131468</v>
      </c>
      <c r="AK81" s="28">
        <f t="shared" si="38"/>
        <v>0</v>
      </c>
      <c r="AL81" s="28">
        <f t="shared" si="38"/>
        <v>0</v>
      </c>
      <c r="AM81" s="28">
        <f t="shared" si="38"/>
        <v>0</v>
      </c>
      <c r="AN81" s="28">
        <f t="shared" si="38"/>
        <v>0</v>
      </c>
      <c r="AO81" s="28">
        <f t="shared" si="38"/>
        <v>0</v>
      </c>
      <c r="AP81" s="28">
        <f t="shared" si="38"/>
        <v>0</v>
      </c>
      <c r="AQ81" s="28">
        <f t="shared" si="38"/>
        <v>0</v>
      </c>
      <c r="AR81" s="28">
        <f t="shared" si="38"/>
        <v>0</v>
      </c>
      <c r="AS81" s="28">
        <f t="shared" si="38"/>
        <v>0</v>
      </c>
      <c r="AT81" s="28">
        <f t="shared" si="38"/>
        <v>98.52999879492664</v>
      </c>
      <c r="AU81" s="28">
        <f t="shared" si="38"/>
        <v>0</v>
      </c>
      <c r="AV81" s="28">
        <f t="shared" si="38"/>
        <v>117.14086300325862</v>
      </c>
      <c r="AW81" s="28">
        <f t="shared" si="38"/>
        <v>290.1111111111111</v>
      </c>
      <c r="AX81" s="28">
        <f t="shared" si="38"/>
        <v>0</v>
      </c>
      <c r="AY81" s="28">
        <f t="shared" si="38"/>
        <v>0</v>
      </c>
      <c r="AZ81" s="28">
        <f t="shared" si="38"/>
        <v>778.6976270578152</v>
      </c>
      <c r="BA81" s="28">
        <f t="shared" si="38"/>
        <v>360.2790502166877</v>
      </c>
      <c r="BB81" s="28">
        <f t="shared" si="38"/>
        <v>0</v>
      </c>
      <c r="BC81" s="28">
        <f t="shared" si="38"/>
        <v>99.5670670743504</v>
      </c>
      <c r="BD81" s="28">
        <f t="shared" si="38"/>
        <v>5.635491606714628</v>
      </c>
      <c r="BE81" s="28">
        <f t="shared" si="38"/>
        <v>0</v>
      </c>
      <c r="BF81" s="28">
        <f t="shared" si="38"/>
        <v>0</v>
      </c>
      <c r="BG81" s="28">
        <f t="shared" si="38"/>
        <v>0</v>
      </c>
      <c r="BH81" s="28">
        <f t="shared" si="38"/>
        <v>0</v>
      </c>
      <c r="BI81" s="28">
        <f t="shared" si="38"/>
        <v>0</v>
      </c>
      <c r="BJ81" s="29">
        <f t="shared" si="38"/>
        <v>59.604691304347824</v>
      </c>
    </row>
    <row r="82" spans="1:62" ht="12.75">
      <c r="A82" s="27" t="s">
        <v>203</v>
      </c>
      <c r="B82" s="28">
        <f>IF(B78=0,0,B80*100/B78)</f>
        <v>6.5416878366333435</v>
      </c>
      <c r="C82" s="28">
        <f aca="true" t="shared" si="39" ref="C82:BJ82">IF(C78=0,0,C80*100/C78)</f>
        <v>0.9664135090950479</v>
      </c>
      <c r="D82" s="28">
        <f t="shared" si="39"/>
        <v>1.6176387143957893</v>
      </c>
      <c r="E82" s="28">
        <f t="shared" si="39"/>
        <v>4.270669549266247</v>
      </c>
      <c r="F82" s="28">
        <f t="shared" si="39"/>
        <v>3.693547004884737</v>
      </c>
      <c r="G82" s="28">
        <f t="shared" si="39"/>
        <v>1.627248653091042</v>
      </c>
      <c r="H82" s="28">
        <f t="shared" si="39"/>
        <v>0</v>
      </c>
      <c r="I82" s="28">
        <f t="shared" si="39"/>
        <v>1.8888325102839227</v>
      </c>
      <c r="J82" s="28">
        <f t="shared" si="39"/>
        <v>8.350052957435999</v>
      </c>
      <c r="K82" s="28">
        <f t="shared" si="39"/>
        <v>0</v>
      </c>
      <c r="L82" s="28">
        <f t="shared" si="39"/>
        <v>5.587112171837709</v>
      </c>
      <c r="M82" s="28">
        <f t="shared" si="39"/>
        <v>6.440162271805274</v>
      </c>
      <c r="N82" s="28">
        <f t="shared" si="39"/>
        <v>1.3293815453383804</v>
      </c>
      <c r="O82" s="28">
        <f t="shared" si="39"/>
        <v>3.2427022061343975</v>
      </c>
      <c r="P82" s="28">
        <f t="shared" si="39"/>
        <v>9.89094501652924</v>
      </c>
      <c r="Q82" s="28">
        <f t="shared" si="39"/>
        <v>10.295104446259774</v>
      </c>
      <c r="R82" s="28">
        <f t="shared" si="39"/>
        <v>6.783463051354396</v>
      </c>
      <c r="S82" s="28">
        <f t="shared" si="39"/>
        <v>1.9791666666666667</v>
      </c>
      <c r="T82" s="28">
        <f t="shared" si="39"/>
        <v>8.833677655756542</v>
      </c>
      <c r="U82" s="28">
        <f t="shared" si="39"/>
        <v>3.8113703707878743</v>
      </c>
      <c r="V82" s="28">
        <f t="shared" si="39"/>
        <v>6.741118972808762</v>
      </c>
      <c r="W82" s="28">
        <f t="shared" si="39"/>
        <v>2.2276184751547152</v>
      </c>
      <c r="X82" s="28">
        <f t="shared" si="39"/>
        <v>2.9551242947643357</v>
      </c>
      <c r="Y82" s="28">
        <f t="shared" si="39"/>
        <v>7.754833935547526</v>
      </c>
      <c r="Z82" s="28">
        <f t="shared" si="39"/>
        <v>5.922576274910063</v>
      </c>
      <c r="AA82" s="28">
        <f t="shared" si="39"/>
        <v>4.532087386419614</v>
      </c>
      <c r="AB82" s="28">
        <f t="shared" si="39"/>
        <v>3.8009571824831587</v>
      </c>
      <c r="AC82" s="28">
        <f t="shared" si="39"/>
        <v>0</v>
      </c>
      <c r="AD82" s="28">
        <f t="shared" si="39"/>
        <v>0</v>
      </c>
      <c r="AE82" s="28">
        <f t="shared" si="39"/>
        <v>0</v>
      </c>
      <c r="AF82" s="28">
        <f t="shared" si="39"/>
        <v>11.696762666792635</v>
      </c>
      <c r="AG82" s="28">
        <f t="shared" si="39"/>
        <v>0</v>
      </c>
      <c r="AH82" s="28">
        <f t="shared" si="39"/>
        <v>5.336932869660621</v>
      </c>
      <c r="AI82" s="28">
        <f t="shared" si="39"/>
        <v>8.323260869565217</v>
      </c>
      <c r="AJ82" s="28">
        <f t="shared" si="39"/>
        <v>2.0866572285098774</v>
      </c>
      <c r="AK82" s="28">
        <f t="shared" si="39"/>
        <v>2.010772874619885</v>
      </c>
      <c r="AL82" s="28">
        <f t="shared" si="39"/>
        <v>6.00702914244925</v>
      </c>
      <c r="AM82" s="28">
        <f t="shared" si="39"/>
        <v>6.3333088702737355</v>
      </c>
      <c r="AN82" s="28">
        <f t="shared" si="39"/>
        <v>3.31</v>
      </c>
      <c r="AO82" s="28">
        <f t="shared" si="39"/>
        <v>0.6317411402157165</v>
      </c>
      <c r="AP82" s="28">
        <f t="shared" si="39"/>
        <v>0.5247837890788994</v>
      </c>
      <c r="AQ82" s="28">
        <f t="shared" si="39"/>
        <v>0</v>
      </c>
      <c r="AR82" s="28">
        <f t="shared" si="39"/>
        <v>0</v>
      </c>
      <c r="AS82" s="28">
        <f t="shared" si="39"/>
        <v>4.203005148681307</v>
      </c>
      <c r="AT82" s="28">
        <f t="shared" si="39"/>
        <v>5.643306354466192</v>
      </c>
      <c r="AU82" s="28">
        <f t="shared" si="39"/>
        <v>1.4727847441731217</v>
      </c>
      <c r="AV82" s="28">
        <f t="shared" si="39"/>
        <v>2.135937371157849</v>
      </c>
      <c r="AW82" s="28">
        <f t="shared" si="39"/>
        <v>1.6202618760864536</v>
      </c>
      <c r="AX82" s="28">
        <f t="shared" si="39"/>
        <v>6.233616861926924</v>
      </c>
      <c r="AY82" s="28">
        <f t="shared" si="39"/>
        <v>3.702626638619892</v>
      </c>
      <c r="AZ82" s="28">
        <f t="shared" si="39"/>
        <v>4.741975308641975</v>
      </c>
      <c r="BA82" s="28">
        <f t="shared" si="39"/>
        <v>5.9075133976323935</v>
      </c>
      <c r="BB82" s="28">
        <f t="shared" si="39"/>
        <v>6.96091987482716</v>
      </c>
      <c r="BC82" s="28">
        <f t="shared" si="39"/>
        <v>6.204163661468221</v>
      </c>
      <c r="BD82" s="28">
        <f t="shared" si="39"/>
        <v>4.432980011935633</v>
      </c>
      <c r="BE82" s="28">
        <f t="shared" si="39"/>
        <v>1.7162303357349369</v>
      </c>
      <c r="BF82" s="28">
        <f t="shared" si="39"/>
        <v>2.7571401904050776</v>
      </c>
      <c r="BG82" s="28">
        <f t="shared" si="39"/>
        <v>3.8713029790920572</v>
      </c>
      <c r="BH82" s="28">
        <f t="shared" si="39"/>
        <v>2.0424268137462875</v>
      </c>
      <c r="BI82" s="28">
        <f t="shared" si="39"/>
        <v>8.199875944439746</v>
      </c>
      <c r="BJ82" s="29">
        <f t="shared" si="39"/>
        <v>4.7382806700950395</v>
      </c>
    </row>
    <row r="83" spans="1:62" ht="12.75">
      <c r="A83" s="27" t="s">
        <v>204</v>
      </c>
      <c r="B83" s="28">
        <f>IF(B78=0,0,(B80+B79)*100/B78)</f>
        <v>11.45572833483105</v>
      </c>
      <c r="C83" s="28">
        <f aca="true" t="shared" si="40" ref="C83:BJ83">IF(C78=0,0,(C80+C79)*100/C78)</f>
        <v>0.9664135090950479</v>
      </c>
      <c r="D83" s="28">
        <f t="shared" si="40"/>
        <v>6.813278781495171</v>
      </c>
      <c r="E83" s="28">
        <f t="shared" si="40"/>
        <v>4.270669549266247</v>
      </c>
      <c r="F83" s="28">
        <f t="shared" si="40"/>
        <v>3.693547004884737</v>
      </c>
      <c r="G83" s="28">
        <f t="shared" si="40"/>
        <v>1.627248653091042</v>
      </c>
      <c r="H83" s="28">
        <f t="shared" si="40"/>
        <v>0</v>
      </c>
      <c r="I83" s="28">
        <f t="shared" si="40"/>
        <v>1.8888325102839227</v>
      </c>
      <c r="J83" s="28">
        <f t="shared" si="40"/>
        <v>8.350052957435999</v>
      </c>
      <c r="K83" s="28">
        <f t="shared" si="40"/>
        <v>0</v>
      </c>
      <c r="L83" s="28">
        <f t="shared" si="40"/>
        <v>5.587112171837709</v>
      </c>
      <c r="M83" s="28">
        <f t="shared" si="40"/>
        <v>6.440162271805274</v>
      </c>
      <c r="N83" s="28">
        <f t="shared" si="40"/>
        <v>1.3293815453383804</v>
      </c>
      <c r="O83" s="28">
        <f t="shared" si="40"/>
        <v>3.2427022061343975</v>
      </c>
      <c r="P83" s="28">
        <f t="shared" si="40"/>
        <v>9.89094501652924</v>
      </c>
      <c r="Q83" s="28">
        <f t="shared" si="40"/>
        <v>10.295104446259774</v>
      </c>
      <c r="R83" s="28">
        <f t="shared" si="40"/>
        <v>6.783463051354396</v>
      </c>
      <c r="S83" s="28">
        <f t="shared" si="40"/>
        <v>43.049719887955185</v>
      </c>
      <c r="T83" s="28">
        <f t="shared" si="40"/>
        <v>8.833677655756542</v>
      </c>
      <c r="U83" s="28">
        <f t="shared" si="40"/>
        <v>11.347978448617004</v>
      </c>
      <c r="V83" s="28">
        <f t="shared" si="40"/>
        <v>28.21505345983814</v>
      </c>
      <c r="W83" s="28">
        <f t="shared" si="40"/>
        <v>2.2276184751547152</v>
      </c>
      <c r="X83" s="28">
        <f t="shared" si="40"/>
        <v>12.29081450473556</v>
      </c>
      <c r="Y83" s="28">
        <f t="shared" si="40"/>
        <v>7.754833935547526</v>
      </c>
      <c r="Z83" s="28">
        <f t="shared" si="40"/>
        <v>5.922576274910063</v>
      </c>
      <c r="AA83" s="28">
        <f t="shared" si="40"/>
        <v>4.532087386419614</v>
      </c>
      <c r="AB83" s="28">
        <f t="shared" si="40"/>
        <v>4.871930590213445</v>
      </c>
      <c r="AC83" s="28">
        <f t="shared" si="40"/>
        <v>0</v>
      </c>
      <c r="AD83" s="28">
        <f t="shared" si="40"/>
        <v>0</v>
      </c>
      <c r="AE83" s="28">
        <f t="shared" si="40"/>
        <v>0</v>
      </c>
      <c r="AF83" s="28">
        <f t="shared" si="40"/>
        <v>11.696762666792635</v>
      </c>
      <c r="AG83" s="28">
        <f t="shared" si="40"/>
        <v>0</v>
      </c>
      <c r="AH83" s="28">
        <f t="shared" si="40"/>
        <v>5.336932869660621</v>
      </c>
      <c r="AI83" s="28">
        <f t="shared" si="40"/>
        <v>8.323260869565217</v>
      </c>
      <c r="AJ83" s="28">
        <f t="shared" si="40"/>
        <v>18.508111672685306</v>
      </c>
      <c r="AK83" s="28">
        <f t="shared" si="40"/>
        <v>2.010772874619885</v>
      </c>
      <c r="AL83" s="28">
        <f t="shared" si="40"/>
        <v>6.00702914244925</v>
      </c>
      <c r="AM83" s="28">
        <f t="shared" si="40"/>
        <v>6.3333088702737355</v>
      </c>
      <c r="AN83" s="28">
        <f t="shared" si="40"/>
        <v>3.31</v>
      </c>
      <c r="AO83" s="28">
        <f t="shared" si="40"/>
        <v>0.6317411402157165</v>
      </c>
      <c r="AP83" s="28">
        <f t="shared" si="40"/>
        <v>0.5247837890788994</v>
      </c>
      <c r="AQ83" s="28">
        <f t="shared" si="40"/>
        <v>0</v>
      </c>
      <c r="AR83" s="28">
        <f t="shared" si="40"/>
        <v>0</v>
      </c>
      <c r="AS83" s="28">
        <f t="shared" si="40"/>
        <v>4.203005148681307</v>
      </c>
      <c r="AT83" s="28">
        <f t="shared" si="40"/>
        <v>8.10130732539539</v>
      </c>
      <c r="AU83" s="28">
        <f t="shared" si="40"/>
        <v>1.4727847441731217</v>
      </c>
      <c r="AV83" s="28">
        <f t="shared" si="40"/>
        <v>4.71303401557725</v>
      </c>
      <c r="AW83" s="28">
        <f t="shared" si="40"/>
        <v>9.365600137642167</v>
      </c>
      <c r="AX83" s="28">
        <f t="shared" si="40"/>
        <v>6.233616861926924</v>
      </c>
      <c r="AY83" s="28">
        <f t="shared" si="40"/>
        <v>3.702626638619892</v>
      </c>
      <c r="AZ83" s="28">
        <f t="shared" si="40"/>
        <v>19.99263374485597</v>
      </c>
      <c r="BA83" s="28">
        <f t="shared" si="40"/>
        <v>21.946544125838603</v>
      </c>
      <c r="BB83" s="28">
        <f t="shared" si="40"/>
        <v>6.96091987482716</v>
      </c>
      <c r="BC83" s="28">
        <f t="shared" si="40"/>
        <v>15.271723089345956</v>
      </c>
      <c r="BD83" s="28">
        <f t="shared" si="40"/>
        <v>4.654271814604552</v>
      </c>
      <c r="BE83" s="28">
        <f t="shared" si="40"/>
        <v>1.7162303357349369</v>
      </c>
      <c r="BF83" s="28">
        <f t="shared" si="40"/>
        <v>2.7571401904050776</v>
      </c>
      <c r="BG83" s="28">
        <f t="shared" si="40"/>
        <v>3.8713029790920572</v>
      </c>
      <c r="BH83" s="28">
        <f t="shared" si="40"/>
        <v>2.0424268137462875</v>
      </c>
      <c r="BI83" s="28">
        <f t="shared" si="40"/>
        <v>8.199875944439746</v>
      </c>
      <c r="BJ83" s="29">
        <f t="shared" si="40"/>
        <v>5.777167917488217</v>
      </c>
    </row>
    <row r="84" spans="1:62" ht="12.75">
      <c r="A84" s="27" t="s">
        <v>205</v>
      </c>
      <c r="B84" s="28">
        <f>IF(B78=0,0,B164*100/B78)</f>
        <v>4.858718905241587</v>
      </c>
      <c r="C84" s="28">
        <f aca="true" t="shared" si="41" ref="C84:BJ84">IF(C78=0,0,C164*100/C78)</f>
        <v>6.622105415640585</v>
      </c>
      <c r="D84" s="28">
        <f t="shared" si="41"/>
        <v>2.8258587029933455</v>
      </c>
      <c r="E84" s="28">
        <f t="shared" si="41"/>
        <v>5.159198113207547</v>
      </c>
      <c r="F84" s="28">
        <f t="shared" si="41"/>
        <v>4.645653440740423</v>
      </c>
      <c r="G84" s="28">
        <f t="shared" si="41"/>
        <v>4.730161629074971</v>
      </c>
      <c r="H84" s="28">
        <f t="shared" si="41"/>
        <v>9.634142178217822</v>
      </c>
      <c r="I84" s="28">
        <f t="shared" si="41"/>
        <v>3.6921725951534103</v>
      </c>
      <c r="J84" s="28">
        <f t="shared" si="41"/>
        <v>6.8887721624716916</v>
      </c>
      <c r="K84" s="28">
        <f t="shared" si="41"/>
        <v>2.9136675353998776</v>
      </c>
      <c r="L84" s="28">
        <f t="shared" si="41"/>
        <v>14.427207637231504</v>
      </c>
      <c r="M84" s="28">
        <f t="shared" si="41"/>
        <v>5.99299280840863</v>
      </c>
      <c r="N84" s="28">
        <f t="shared" si="41"/>
        <v>2.3551037774184924</v>
      </c>
      <c r="O84" s="28">
        <f t="shared" si="41"/>
        <v>2.893066238876777</v>
      </c>
      <c r="P84" s="28">
        <f t="shared" si="41"/>
        <v>18.43063419082722</v>
      </c>
      <c r="Q84" s="28">
        <f t="shared" si="41"/>
        <v>7.353566197922745</v>
      </c>
      <c r="R84" s="28">
        <f t="shared" si="41"/>
        <v>14.911119366454333</v>
      </c>
      <c r="S84" s="28">
        <f t="shared" si="41"/>
        <v>4.3767507002801125</v>
      </c>
      <c r="T84" s="28">
        <f t="shared" si="41"/>
        <v>5.384043847653095</v>
      </c>
      <c r="U84" s="28">
        <f t="shared" si="41"/>
        <v>14.443393661835346</v>
      </c>
      <c r="V84" s="28">
        <f t="shared" si="41"/>
        <v>8.235223876031645</v>
      </c>
      <c r="W84" s="28">
        <f t="shared" si="41"/>
        <v>3.5985280344437145</v>
      </c>
      <c r="X84" s="28">
        <f t="shared" si="41"/>
        <v>3.2771469120369363</v>
      </c>
      <c r="Y84" s="28">
        <f t="shared" si="41"/>
        <v>5.466593778749616</v>
      </c>
      <c r="Z84" s="28">
        <f t="shared" si="41"/>
        <v>8.487042648041522</v>
      </c>
      <c r="AA84" s="28">
        <f t="shared" si="41"/>
        <v>12.586279548705287</v>
      </c>
      <c r="AB84" s="28">
        <f t="shared" si="41"/>
        <v>1.8230644833088794</v>
      </c>
      <c r="AC84" s="28">
        <f t="shared" si="41"/>
        <v>19.428297557176958</v>
      </c>
      <c r="AD84" s="28">
        <f t="shared" si="41"/>
        <v>3.406204948373271</v>
      </c>
      <c r="AE84" s="28">
        <f t="shared" si="41"/>
        <v>0.7248660869565218</v>
      </c>
      <c r="AF84" s="28">
        <f t="shared" si="41"/>
        <v>2.5811025710942466</v>
      </c>
      <c r="AG84" s="28">
        <f t="shared" si="41"/>
        <v>1.7415578390032886</v>
      </c>
      <c r="AH84" s="28">
        <f t="shared" si="41"/>
        <v>4.964955241041046</v>
      </c>
      <c r="AI84" s="28">
        <f t="shared" si="41"/>
        <v>7.9245</v>
      </c>
      <c r="AJ84" s="28">
        <f t="shared" si="41"/>
        <v>1.334337414941113</v>
      </c>
      <c r="AK84" s="28">
        <f t="shared" si="41"/>
        <v>0</v>
      </c>
      <c r="AL84" s="28">
        <f t="shared" si="41"/>
        <v>7.395453584014089</v>
      </c>
      <c r="AM84" s="28">
        <f t="shared" si="41"/>
        <v>2.297136118871757</v>
      </c>
      <c r="AN84" s="28">
        <f t="shared" si="41"/>
        <v>0.507017</v>
      </c>
      <c r="AO84" s="28">
        <f t="shared" si="41"/>
        <v>2.7542372881355934</v>
      </c>
      <c r="AP84" s="28">
        <f t="shared" si="41"/>
        <v>4.52743289764617</v>
      </c>
      <c r="AQ84" s="28">
        <f t="shared" si="41"/>
        <v>5.430377694926245</v>
      </c>
      <c r="AR84" s="28">
        <f t="shared" si="41"/>
        <v>0.21460048143402005</v>
      </c>
      <c r="AS84" s="28">
        <f t="shared" si="41"/>
        <v>3.502504290567756</v>
      </c>
      <c r="AT84" s="28">
        <f t="shared" si="41"/>
        <v>2.494672689527892</v>
      </c>
      <c r="AU84" s="28">
        <f t="shared" si="41"/>
        <v>3.504810865261037</v>
      </c>
      <c r="AV84" s="28">
        <f t="shared" si="41"/>
        <v>2.1999980009945053</v>
      </c>
      <c r="AW84" s="28">
        <f t="shared" si="41"/>
        <v>2.6697833915741636</v>
      </c>
      <c r="AX84" s="28">
        <f t="shared" si="41"/>
        <v>3.272615417535976</v>
      </c>
      <c r="AY84" s="28">
        <f t="shared" si="41"/>
        <v>3.418443177815906</v>
      </c>
      <c r="AZ84" s="28">
        <f t="shared" si="41"/>
        <v>1.9584827160493827</v>
      </c>
      <c r="BA84" s="28">
        <f t="shared" si="41"/>
        <v>4.451835519872618</v>
      </c>
      <c r="BB84" s="28">
        <f t="shared" si="41"/>
        <v>2.183247216359799</v>
      </c>
      <c r="BC84" s="28">
        <f t="shared" si="41"/>
        <v>9.10698657127929</v>
      </c>
      <c r="BD84" s="28">
        <f t="shared" si="41"/>
        <v>3.926752413316587</v>
      </c>
      <c r="BE84" s="28">
        <f t="shared" si="41"/>
        <v>1.8882729855274365</v>
      </c>
      <c r="BF84" s="28">
        <f t="shared" si="41"/>
        <v>3.3048497293261154</v>
      </c>
      <c r="BG84" s="28">
        <f t="shared" si="41"/>
        <v>2.44037850270577</v>
      </c>
      <c r="BH84" s="28">
        <f t="shared" si="41"/>
        <v>1.824352991090369</v>
      </c>
      <c r="BI84" s="28">
        <f t="shared" si="41"/>
        <v>1.6175625109015417</v>
      </c>
      <c r="BJ84" s="29">
        <f t="shared" si="41"/>
        <v>1.74296221431382</v>
      </c>
    </row>
    <row r="85" spans="1:62" ht="12.75">
      <c r="A85" s="12" t="s">
        <v>206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1"/>
    </row>
    <row r="86" spans="1:62" ht="12.75">
      <c r="A86" s="15" t="s">
        <v>207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3"/>
    </row>
    <row r="87" spans="1:62" ht="12.75">
      <c r="A87" s="24" t="s">
        <v>208</v>
      </c>
      <c r="B87" s="38">
        <v>0.7</v>
      </c>
      <c r="C87" s="38">
        <v>0</v>
      </c>
      <c r="D87" s="38">
        <v>0</v>
      </c>
      <c r="E87" s="38">
        <v>23.4</v>
      </c>
      <c r="F87" s="38">
        <v>0</v>
      </c>
      <c r="G87" s="38">
        <v>0</v>
      </c>
      <c r="H87" s="38">
        <v>0</v>
      </c>
      <c r="I87" s="38">
        <v>0</v>
      </c>
      <c r="J87" s="38">
        <v>6</v>
      </c>
      <c r="K87" s="38">
        <v>6</v>
      </c>
      <c r="L87" s="38">
        <v>0</v>
      </c>
      <c r="M87" s="38">
        <v>6</v>
      </c>
      <c r="N87" s="38">
        <v>6.9</v>
      </c>
      <c r="O87" s="38">
        <v>0</v>
      </c>
      <c r="P87" s="38">
        <v>4</v>
      </c>
      <c r="Q87" s="38">
        <v>0</v>
      </c>
      <c r="R87" s="38">
        <v>10</v>
      </c>
      <c r="S87" s="38">
        <v>0</v>
      </c>
      <c r="T87" s="38">
        <v>8</v>
      </c>
      <c r="U87" s="38">
        <v>0</v>
      </c>
      <c r="V87" s="38">
        <v>0</v>
      </c>
      <c r="W87" s="38">
        <v>0</v>
      </c>
      <c r="X87" s="38">
        <v>-22.7</v>
      </c>
      <c r="Y87" s="38">
        <v>0</v>
      </c>
      <c r="Z87" s="38">
        <v>0</v>
      </c>
      <c r="AA87" s="38">
        <v>0</v>
      </c>
      <c r="AB87" s="38">
        <v>0</v>
      </c>
      <c r="AC87" s="38">
        <v>-100</v>
      </c>
      <c r="AD87" s="38">
        <v>18.8</v>
      </c>
      <c r="AE87" s="38">
        <v>0</v>
      </c>
      <c r="AF87" s="38">
        <v>0</v>
      </c>
      <c r="AG87" s="38">
        <v>0</v>
      </c>
      <c r="AH87" s="38">
        <v>0</v>
      </c>
      <c r="AI87" s="38">
        <v>10</v>
      </c>
      <c r="AJ87" s="38">
        <v>-98.9</v>
      </c>
      <c r="AK87" s="38">
        <v>0</v>
      </c>
      <c r="AL87" s="38">
        <v>0</v>
      </c>
      <c r="AM87" s="38">
        <v>0</v>
      </c>
      <c r="AN87" s="38">
        <v>0</v>
      </c>
      <c r="AO87" s="38">
        <v>0</v>
      </c>
      <c r="AP87" s="38">
        <v>0</v>
      </c>
      <c r="AQ87" s="38">
        <v>7.5</v>
      </c>
      <c r="AR87" s="38">
        <v>0</v>
      </c>
      <c r="AS87" s="38">
        <v>0</v>
      </c>
      <c r="AT87" s="38">
        <v>13.4</v>
      </c>
      <c r="AU87" s="38">
        <v>0</v>
      </c>
      <c r="AV87" s="38">
        <v>5.7</v>
      </c>
      <c r="AW87" s="38">
        <v>3.3</v>
      </c>
      <c r="AX87" s="38">
        <v>0</v>
      </c>
      <c r="AY87" s="38">
        <v>0</v>
      </c>
      <c r="AZ87" s="38">
        <v>6</v>
      </c>
      <c r="BA87" s="38">
        <v>-4.3</v>
      </c>
      <c r="BB87" s="38">
        <v>0</v>
      </c>
      <c r="BC87" s="38">
        <v>0</v>
      </c>
      <c r="BD87" s="38">
        <v>0</v>
      </c>
      <c r="BE87" s="38">
        <v>0</v>
      </c>
      <c r="BF87" s="38">
        <v>5.4</v>
      </c>
      <c r="BG87" s="38">
        <v>7</v>
      </c>
      <c r="BH87" s="38">
        <v>0</v>
      </c>
      <c r="BI87" s="38">
        <v>0</v>
      </c>
      <c r="BJ87" s="39">
        <v>0</v>
      </c>
    </row>
    <row r="88" spans="1:62" ht="12.75">
      <c r="A88" s="27" t="s">
        <v>209</v>
      </c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11.4</v>
      </c>
      <c r="L88" s="40">
        <v>0</v>
      </c>
      <c r="M88" s="40">
        <v>0</v>
      </c>
      <c r="N88" s="40">
        <v>16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-100</v>
      </c>
      <c r="AH88" s="40">
        <v>0</v>
      </c>
      <c r="AI88" s="40">
        <v>11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0">
        <v>0</v>
      </c>
      <c r="AP88" s="40">
        <v>0</v>
      </c>
      <c r="AQ88" s="40">
        <v>0</v>
      </c>
      <c r="AR88" s="40">
        <v>0</v>
      </c>
      <c r="AS88" s="40">
        <v>0</v>
      </c>
      <c r="AT88" s="40">
        <v>0</v>
      </c>
      <c r="AU88" s="40">
        <v>0</v>
      </c>
      <c r="AV88" s="40">
        <v>11</v>
      </c>
      <c r="AW88" s="40">
        <v>19</v>
      </c>
      <c r="AX88" s="40">
        <v>0</v>
      </c>
      <c r="AY88" s="40">
        <v>0</v>
      </c>
      <c r="AZ88" s="40">
        <v>25</v>
      </c>
      <c r="BA88" s="40">
        <v>0</v>
      </c>
      <c r="BB88" s="40">
        <v>0</v>
      </c>
      <c r="BC88" s="40">
        <v>0</v>
      </c>
      <c r="BD88" s="40">
        <v>0</v>
      </c>
      <c r="BE88" s="40">
        <v>0</v>
      </c>
      <c r="BF88" s="40">
        <v>0</v>
      </c>
      <c r="BG88" s="40">
        <v>11</v>
      </c>
      <c r="BH88" s="40">
        <v>0</v>
      </c>
      <c r="BI88" s="40">
        <v>0</v>
      </c>
      <c r="BJ88" s="41">
        <v>0</v>
      </c>
    </row>
    <row r="89" spans="1:62" ht="12.75">
      <c r="A89" s="27" t="s">
        <v>210</v>
      </c>
      <c r="B89" s="40">
        <v>11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11</v>
      </c>
      <c r="L89" s="40">
        <v>0</v>
      </c>
      <c r="M89" s="40">
        <v>0</v>
      </c>
      <c r="N89" s="40">
        <v>16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13.5</v>
      </c>
      <c r="U89" s="40">
        <v>0</v>
      </c>
      <c r="V89" s="40">
        <v>0</v>
      </c>
      <c r="W89" s="40">
        <v>0</v>
      </c>
      <c r="X89" s="40">
        <v>47.5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41.3</v>
      </c>
      <c r="AE89" s="40">
        <v>0</v>
      </c>
      <c r="AF89" s="40">
        <v>0</v>
      </c>
      <c r="AG89" s="40">
        <v>-100</v>
      </c>
      <c r="AH89" s="40">
        <v>0</v>
      </c>
      <c r="AI89" s="40">
        <v>11</v>
      </c>
      <c r="AJ89" s="40">
        <v>0</v>
      </c>
      <c r="AK89" s="40">
        <v>0</v>
      </c>
      <c r="AL89" s="40">
        <v>0</v>
      </c>
      <c r="AM89" s="40">
        <v>0</v>
      </c>
      <c r="AN89" s="40">
        <v>0</v>
      </c>
      <c r="AO89" s="40">
        <v>0</v>
      </c>
      <c r="AP89" s="40">
        <v>0</v>
      </c>
      <c r="AQ89" s="40">
        <v>0</v>
      </c>
      <c r="AR89" s="40">
        <v>0</v>
      </c>
      <c r="AS89" s="40">
        <v>0</v>
      </c>
      <c r="AT89" s="40">
        <v>8</v>
      </c>
      <c r="AU89" s="40">
        <v>0</v>
      </c>
      <c r="AV89" s="40">
        <v>10.8</v>
      </c>
      <c r="AW89" s="40">
        <v>23.9</v>
      </c>
      <c r="AX89" s="40">
        <v>0</v>
      </c>
      <c r="AY89" s="40">
        <v>0</v>
      </c>
      <c r="AZ89" s="40">
        <v>25</v>
      </c>
      <c r="BA89" s="40">
        <v>36.7</v>
      </c>
      <c r="BB89" s="40">
        <v>0</v>
      </c>
      <c r="BC89" s="40">
        <v>0</v>
      </c>
      <c r="BD89" s="40">
        <v>0</v>
      </c>
      <c r="BE89" s="40">
        <v>0</v>
      </c>
      <c r="BF89" s="40">
        <v>0</v>
      </c>
      <c r="BG89" s="40">
        <v>11</v>
      </c>
      <c r="BH89" s="40">
        <v>0</v>
      </c>
      <c r="BI89" s="40">
        <v>0</v>
      </c>
      <c r="BJ89" s="41">
        <v>0</v>
      </c>
    </row>
    <row r="90" spans="1:62" ht="12.75">
      <c r="A90" s="27" t="s">
        <v>211</v>
      </c>
      <c r="B90" s="40">
        <v>-100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6</v>
      </c>
      <c r="J90" s="40">
        <v>0</v>
      </c>
      <c r="K90" s="40">
        <v>0</v>
      </c>
      <c r="L90" s="40">
        <v>0</v>
      </c>
      <c r="M90" s="40">
        <v>0</v>
      </c>
      <c r="N90" s="40">
        <v>21.9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-100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0</v>
      </c>
      <c r="AJ90" s="40">
        <v>0</v>
      </c>
      <c r="AK90" s="40">
        <v>0</v>
      </c>
      <c r="AL90" s="40">
        <v>0</v>
      </c>
      <c r="AM90" s="40">
        <v>0</v>
      </c>
      <c r="AN90" s="40">
        <v>0</v>
      </c>
      <c r="AO90" s="40">
        <v>0</v>
      </c>
      <c r="AP90" s="40">
        <v>0</v>
      </c>
      <c r="AQ90" s="40">
        <v>0</v>
      </c>
      <c r="AR90" s="40">
        <v>0</v>
      </c>
      <c r="AS90" s="40">
        <v>0</v>
      </c>
      <c r="AT90" s="40">
        <v>0</v>
      </c>
      <c r="AU90" s="40">
        <v>0</v>
      </c>
      <c r="AV90" s="40">
        <v>0</v>
      </c>
      <c r="AW90" s="40">
        <v>0</v>
      </c>
      <c r="AX90" s="40">
        <v>0</v>
      </c>
      <c r="AY90" s="40">
        <v>5.4</v>
      </c>
      <c r="AZ90" s="40">
        <v>0</v>
      </c>
      <c r="BA90" s="40">
        <v>0</v>
      </c>
      <c r="BB90" s="40">
        <v>0</v>
      </c>
      <c r="BC90" s="40">
        <v>0</v>
      </c>
      <c r="BD90" s="40">
        <v>0</v>
      </c>
      <c r="BE90" s="40">
        <v>0</v>
      </c>
      <c r="BF90" s="40">
        <v>0</v>
      </c>
      <c r="BG90" s="40">
        <v>0</v>
      </c>
      <c r="BH90" s="40">
        <v>0</v>
      </c>
      <c r="BI90" s="40">
        <v>0</v>
      </c>
      <c r="BJ90" s="41">
        <v>8.1</v>
      </c>
    </row>
    <row r="91" spans="1:62" ht="12.75">
      <c r="A91" s="27" t="s">
        <v>212</v>
      </c>
      <c r="B91" s="40">
        <v>66.1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6</v>
      </c>
      <c r="J91" s="40">
        <v>0</v>
      </c>
      <c r="K91" s="40">
        <v>0</v>
      </c>
      <c r="L91" s="40">
        <v>0</v>
      </c>
      <c r="M91" s="40">
        <v>0</v>
      </c>
      <c r="N91" s="40">
        <v>21.9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45.6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-100</v>
      </c>
      <c r="AD91" s="40">
        <v>0</v>
      </c>
      <c r="AE91" s="40">
        <v>0</v>
      </c>
      <c r="AF91" s="40">
        <v>24.9</v>
      </c>
      <c r="AG91" s="40">
        <v>0</v>
      </c>
      <c r="AH91" s="40">
        <v>0</v>
      </c>
      <c r="AI91" s="40">
        <v>10</v>
      </c>
      <c r="AJ91" s="40">
        <v>0</v>
      </c>
      <c r="AK91" s="40">
        <v>0</v>
      </c>
      <c r="AL91" s="40">
        <v>10.8</v>
      </c>
      <c r="AM91" s="40">
        <v>0</v>
      </c>
      <c r="AN91" s="40">
        <v>0</v>
      </c>
      <c r="AO91" s="40">
        <v>0</v>
      </c>
      <c r="AP91" s="40">
        <v>0</v>
      </c>
      <c r="AQ91" s="40">
        <v>0</v>
      </c>
      <c r="AR91" s="40">
        <v>0</v>
      </c>
      <c r="AS91" s="40">
        <v>0</v>
      </c>
      <c r="AT91" s="40">
        <v>12.5</v>
      </c>
      <c r="AU91" s="40">
        <v>0</v>
      </c>
      <c r="AV91" s="40">
        <v>0</v>
      </c>
      <c r="AW91" s="40">
        <v>0</v>
      </c>
      <c r="AX91" s="40">
        <v>0</v>
      </c>
      <c r="AY91" s="40">
        <v>5.4</v>
      </c>
      <c r="AZ91" s="40">
        <v>0</v>
      </c>
      <c r="BA91" s="40">
        <v>0</v>
      </c>
      <c r="BB91" s="40">
        <v>0</v>
      </c>
      <c r="BC91" s="40">
        <v>0</v>
      </c>
      <c r="BD91" s="40">
        <v>0</v>
      </c>
      <c r="BE91" s="40">
        <v>0</v>
      </c>
      <c r="BF91" s="40">
        <v>0</v>
      </c>
      <c r="BG91" s="40">
        <v>0</v>
      </c>
      <c r="BH91" s="40">
        <v>0</v>
      </c>
      <c r="BI91" s="40">
        <v>0</v>
      </c>
      <c r="BJ91" s="41">
        <v>8</v>
      </c>
    </row>
    <row r="92" spans="1:62" ht="12.75">
      <c r="A92" s="27" t="s">
        <v>213</v>
      </c>
      <c r="B92" s="40">
        <v>6.5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6</v>
      </c>
      <c r="J92" s="40">
        <v>0</v>
      </c>
      <c r="K92" s="40">
        <v>0</v>
      </c>
      <c r="L92" s="40">
        <v>0</v>
      </c>
      <c r="M92" s="40">
        <v>0</v>
      </c>
      <c r="N92" s="40">
        <v>6.1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-13.1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-100</v>
      </c>
      <c r="AD92" s="40">
        <v>0</v>
      </c>
      <c r="AE92" s="40">
        <v>0</v>
      </c>
      <c r="AF92" s="40">
        <v>51.4</v>
      </c>
      <c r="AG92" s="40">
        <v>0</v>
      </c>
      <c r="AH92" s="40">
        <v>0</v>
      </c>
      <c r="AI92" s="40">
        <v>10</v>
      </c>
      <c r="AJ92" s="40">
        <v>0</v>
      </c>
      <c r="AK92" s="40">
        <v>0</v>
      </c>
      <c r="AL92" s="40">
        <v>10.8</v>
      </c>
      <c r="AM92" s="40">
        <v>0</v>
      </c>
      <c r="AN92" s="40">
        <v>0</v>
      </c>
      <c r="AO92" s="40">
        <v>0</v>
      </c>
      <c r="AP92" s="40">
        <v>0</v>
      </c>
      <c r="AQ92" s="40">
        <v>0</v>
      </c>
      <c r="AR92" s="40">
        <v>0</v>
      </c>
      <c r="AS92" s="40">
        <v>0</v>
      </c>
      <c r="AT92" s="40">
        <v>13</v>
      </c>
      <c r="AU92" s="40">
        <v>0</v>
      </c>
      <c r="AV92" s="40">
        <v>0</v>
      </c>
      <c r="AW92" s="40">
        <v>0</v>
      </c>
      <c r="AX92" s="40">
        <v>0</v>
      </c>
      <c r="AY92" s="40">
        <v>5.4</v>
      </c>
      <c r="AZ92" s="40">
        <v>0</v>
      </c>
      <c r="BA92" s="40">
        <v>0</v>
      </c>
      <c r="BB92" s="40">
        <v>0</v>
      </c>
      <c r="BC92" s="40">
        <v>0</v>
      </c>
      <c r="BD92" s="40">
        <v>0</v>
      </c>
      <c r="BE92" s="40">
        <v>0</v>
      </c>
      <c r="BF92" s="40">
        <v>0</v>
      </c>
      <c r="BG92" s="40">
        <v>0</v>
      </c>
      <c r="BH92" s="40">
        <v>0</v>
      </c>
      <c r="BI92" s="40">
        <v>0</v>
      </c>
      <c r="BJ92" s="41">
        <v>7.9</v>
      </c>
    </row>
    <row r="93" spans="1:62" ht="12.75">
      <c r="A93" s="27" t="s">
        <v>214</v>
      </c>
      <c r="B93" s="40">
        <v>7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6</v>
      </c>
      <c r="K93" s="40">
        <v>5.9</v>
      </c>
      <c r="L93" s="40">
        <v>0</v>
      </c>
      <c r="M93" s="40">
        <v>6</v>
      </c>
      <c r="N93" s="40">
        <v>7.3</v>
      </c>
      <c r="O93" s="40">
        <v>0</v>
      </c>
      <c r="P93" s="40">
        <v>6</v>
      </c>
      <c r="Q93" s="40">
        <v>0</v>
      </c>
      <c r="R93" s="40">
        <v>9.9</v>
      </c>
      <c r="S93" s="40">
        <v>0</v>
      </c>
      <c r="T93" s="40">
        <v>6</v>
      </c>
      <c r="U93" s="40">
        <v>0</v>
      </c>
      <c r="V93" s="40">
        <v>0</v>
      </c>
      <c r="W93" s="40">
        <v>0</v>
      </c>
      <c r="X93" s="40">
        <v>10</v>
      </c>
      <c r="Y93" s="40">
        <v>0</v>
      </c>
      <c r="Z93" s="40">
        <v>0</v>
      </c>
      <c r="AA93" s="40">
        <v>0</v>
      </c>
      <c r="AB93" s="40">
        <v>0</v>
      </c>
      <c r="AC93" s="40">
        <v>-100</v>
      </c>
      <c r="AD93" s="40">
        <v>38</v>
      </c>
      <c r="AE93" s="40">
        <v>0</v>
      </c>
      <c r="AF93" s="40">
        <v>0</v>
      </c>
      <c r="AG93" s="40">
        <v>-100</v>
      </c>
      <c r="AH93" s="40">
        <v>0</v>
      </c>
      <c r="AI93" s="40">
        <v>10</v>
      </c>
      <c r="AJ93" s="40">
        <v>-98.9</v>
      </c>
      <c r="AK93" s="40">
        <v>0</v>
      </c>
      <c r="AL93" s="40">
        <v>0</v>
      </c>
      <c r="AM93" s="40">
        <v>0</v>
      </c>
      <c r="AN93" s="40">
        <v>0</v>
      </c>
      <c r="AO93" s="40">
        <v>0</v>
      </c>
      <c r="AP93" s="40">
        <v>0</v>
      </c>
      <c r="AQ93" s="40">
        <v>0</v>
      </c>
      <c r="AR93" s="40">
        <v>0</v>
      </c>
      <c r="AS93" s="40">
        <v>0</v>
      </c>
      <c r="AT93" s="40">
        <v>12.9</v>
      </c>
      <c r="AU93" s="40">
        <v>0</v>
      </c>
      <c r="AV93" s="40">
        <v>8.4</v>
      </c>
      <c r="AW93" s="40">
        <v>12.9</v>
      </c>
      <c r="AX93" s="40">
        <v>0</v>
      </c>
      <c r="AY93" s="40">
        <v>0</v>
      </c>
      <c r="AZ93" s="40">
        <v>12.3</v>
      </c>
      <c r="BA93" s="40">
        <v>0</v>
      </c>
      <c r="BB93" s="40">
        <v>0</v>
      </c>
      <c r="BC93" s="40">
        <v>0</v>
      </c>
      <c r="BD93" s="40">
        <v>0</v>
      </c>
      <c r="BE93" s="40">
        <v>0</v>
      </c>
      <c r="BF93" s="40">
        <v>5.2</v>
      </c>
      <c r="BG93" s="40">
        <v>7</v>
      </c>
      <c r="BH93" s="40">
        <v>0</v>
      </c>
      <c r="BI93" s="40">
        <v>0</v>
      </c>
      <c r="BJ93" s="41">
        <v>0</v>
      </c>
    </row>
    <row r="94" spans="1:62" ht="12.75">
      <c r="A94" s="27" t="s">
        <v>189</v>
      </c>
      <c r="B94" s="40">
        <v>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0</v>
      </c>
      <c r="AJ94" s="40">
        <v>0</v>
      </c>
      <c r="AK94" s="40">
        <v>0</v>
      </c>
      <c r="AL94" s="40">
        <v>0</v>
      </c>
      <c r="AM94" s="40">
        <v>0</v>
      </c>
      <c r="AN94" s="40">
        <v>0</v>
      </c>
      <c r="AO94" s="40">
        <v>0</v>
      </c>
      <c r="AP94" s="40">
        <v>0</v>
      </c>
      <c r="AQ94" s="40">
        <v>0</v>
      </c>
      <c r="AR94" s="40">
        <v>0</v>
      </c>
      <c r="AS94" s="40">
        <v>0</v>
      </c>
      <c r="AT94" s="40">
        <v>0</v>
      </c>
      <c r="AU94" s="40">
        <v>0</v>
      </c>
      <c r="AV94" s="40">
        <v>0</v>
      </c>
      <c r="AW94" s="40">
        <v>0</v>
      </c>
      <c r="AX94" s="40">
        <v>0</v>
      </c>
      <c r="AY94" s="40">
        <v>0</v>
      </c>
      <c r="AZ94" s="40">
        <v>0</v>
      </c>
      <c r="BA94" s="40">
        <v>0</v>
      </c>
      <c r="BB94" s="40">
        <v>0</v>
      </c>
      <c r="BC94" s="40">
        <v>0</v>
      </c>
      <c r="BD94" s="40">
        <v>0</v>
      </c>
      <c r="BE94" s="40">
        <v>0</v>
      </c>
      <c r="BF94" s="40">
        <v>0</v>
      </c>
      <c r="BG94" s="40">
        <v>0</v>
      </c>
      <c r="BH94" s="40">
        <v>0</v>
      </c>
      <c r="BI94" s="40">
        <v>0</v>
      </c>
      <c r="BJ94" s="41">
        <v>0</v>
      </c>
    </row>
    <row r="95" spans="1:62" ht="12.75">
      <c r="A95" s="15" t="s">
        <v>215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3"/>
    </row>
    <row r="96" spans="1:62" ht="12.75">
      <c r="A96" s="24" t="s">
        <v>208</v>
      </c>
      <c r="B96" s="42">
        <v>289.43</v>
      </c>
      <c r="C96" s="42">
        <v>0</v>
      </c>
      <c r="D96" s="42">
        <v>0</v>
      </c>
      <c r="E96" s="42">
        <v>2842921</v>
      </c>
      <c r="F96" s="42">
        <v>0</v>
      </c>
      <c r="G96" s="42">
        <v>0</v>
      </c>
      <c r="H96" s="42">
        <v>0</v>
      </c>
      <c r="I96" s="42">
        <v>0</v>
      </c>
      <c r="J96" s="42">
        <v>72.36</v>
      </c>
      <c r="K96" s="42">
        <v>3620.96</v>
      </c>
      <c r="L96" s="42">
        <v>0</v>
      </c>
      <c r="M96" s="42">
        <v>61220.08</v>
      </c>
      <c r="N96" s="42">
        <v>179.74</v>
      </c>
      <c r="O96" s="42">
        <v>0</v>
      </c>
      <c r="P96" s="42">
        <v>169.4</v>
      </c>
      <c r="Q96" s="42">
        <v>0</v>
      </c>
      <c r="R96" s="42">
        <v>58.32</v>
      </c>
      <c r="S96" s="42">
        <v>0</v>
      </c>
      <c r="T96" s="42">
        <v>134.62</v>
      </c>
      <c r="U96" s="42">
        <v>0</v>
      </c>
      <c r="V96" s="42">
        <v>0</v>
      </c>
      <c r="W96" s="42">
        <v>0</v>
      </c>
      <c r="X96" s="42">
        <v>336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>
        <v>158.42</v>
      </c>
      <c r="AE96" s="42">
        <v>10</v>
      </c>
      <c r="AF96" s="42">
        <v>0</v>
      </c>
      <c r="AG96" s="42">
        <v>0</v>
      </c>
      <c r="AH96" s="42">
        <v>0</v>
      </c>
      <c r="AI96" s="42">
        <v>235.62</v>
      </c>
      <c r="AJ96" s="42">
        <v>1772.6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734432</v>
      </c>
      <c r="AR96" s="42">
        <v>0</v>
      </c>
      <c r="AS96" s="42">
        <v>0</v>
      </c>
      <c r="AT96" s="42">
        <v>98.29</v>
      </c>
      <c r="AU96" s="42">
        <v>0</v>
      </c>
      <c r="AV96" s="42">
        <v>1.11</v>
      </c>
      <c r="AW96" s="42">
        <v>237.6</v>
      </c>
      <c r="AX96" s="42">
        <v>0</v>
      </c>
      <c r="AY96" s="42">
        <v>0</v>
      </c>
      <c r="AZ96" s="42">
        <v>79.92</v>
      </c>
      <c r="BA96" s="42">
        <v>2152</v>
      </c>
      <c r="BB96" s="42">
        <v>0</v>
      </c>
      <c r="BC96" s="42">
        <v>0</v>
      </c>
      <c r="BD96" s="42">
        <v>0</v>
      </c>
      <c r="BE96" s="42">
        <v>0</v>
      </c>
      <c r="BF96" s="42">
        <v>399.09</v>
      </c>
      <c r="BG96" s="42">
        <v>923.41</v>
      </c>
      <c r="BH96" s="42">
        <v>0</v>
      </c>
      <c r="BI96" s="42">
        <v>0.84</v>
      </c>
      <c r="BJ96" s="43">
        <v>0</v>
      </c>
    </row>
    <row r="97" spans="1:62" ht="12.75">
      <c r="A97" s="27" t="s">
        <v>209</v>
      </c>
      <c r="B97" s="44">
        <v>0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93.92</v>
      </c>
      <c r="L97" s="44">
        <v>0</v>
      </c>
      <c r="M97" s="44">
        <v>0</v>
      </c>
      <c r="N97" s="44">
        <v>270.93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  <c r="W97" s="44">
        <v>0</v>
      </c>
      <c r="X97" s="44">
        <v>0</v>
      </c>
      <c r="Y97" s="44">
        <v>0</v>
      </c>
      <c r="Z97" s="44">
        <v>0</v>
      </c>
      <c r="AA97" s="44">
        <v>0</v>
      </c>
      <c r="AB97" s="44">
        <v>0</v>
      </c>
      <c r="AC97" s="44">
        <v>0</v>
      </c>
      <c r="AD97" s="44">
        <v>0</v>
      </c>
      <c r="AE97" s="44">
        <v>0</v>
      </c>
      <c r="AF97" s="44">
        <v>0</v>
      </c>
      <c r="AG97" s="44">
        <v>0</v>
      </c>
      <c r="AH97" s="44">
        <v>0</v>
      </c>
      <c r="AI97" s="44">
        <v>38.06</v>
      </c>
      <c r="AJ97" s="44">
        <v>0</v>
      </c>
      <c r="AK97" s="44">
        <v>0</v>
      </c>
      <c r="AL97" s="44">
        <v>0</v>
      </c>
      <c r="AM97" s="44">
        <v>0</v>
      </c>
      <c r="AN97" s="44">
        <v>0</v>
      </c>
      <c r="AO97" s="44">
        <v>0</v>
      </c>
      <c r="AP97" s="44">
        <v>0</v>
      </c>
      <c r="AQ97" s="44">
        <v>0</v>
      </c>
      <c r="AR97" s="44">
        <v>0</v>
      </c>
      <c r="AS97" s="44">
        <v>0</v>
      </c>
      <c r="AT97" s="44">
        <v>0</v>
      </c>
      <c r="AU97" s="44">
        <v>0</v>
      </c>
      <c r="AV97" s="44">
        <v>167.66</v>
      </c>
      <c r="AW97" s="44">
        <v>50</v>
      </c>
      <c r="AX97" s="44">
        <v>0</v>
      </c>
      <c r="AY97" s="44">
        <v>0</v>
      </c>
      <c r="AZ97" s="44">
        <v>187.55</v>
      </c>
      <c r="BA97" s="44">
        <v>50</v>
      </c>
      <c r="BB97" s="44">
        <v>0</v>
      </c>
      <c r="BC97" s="44">
        <v>0</v>
      </c>
      <c r="BD97" s="44">
        <v>0</v>
      </c>
      <c r="BE97" s="44">
        <v>0</v>
      </c>
      <c r="BF97" s="44">
        <v>0</v>
      </c>
      <c r="BG97" s="44">
        <v>894.66</v>
      </c>
      <c r="BH97" s="44">
        <v>0</v>
      </c>
      <c r="BI97" s="44">
        <v>0</v>
      </c>
      <c r="BJ97" s="45">
        <v>0</v>
      </c>
    </row>
    <row r="98" spans="1:62" ht="12.75">
      <c r="A98" s="27" t="s">
        <v>210</v>
      </c>
      <c r="B98" s="44">
        <v>520.09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415.25</v>
      </c>
      <c r="L98" s="44">
        <v>0</v>
      </c>
      <c r="M98" s="44">
        <v>0</v>
      </c>
      <c r="N98" s="44">
        <v>263.87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705.25</v>
      </c>
      <c r="U98" s="44">
        <v>0</v>
      </c>
      <c r="V98" s="44">
        <v>0</v>
      </c>
      <c r="W98" s="44">
        <v>0</v>
      </c>
      <c r="X98" s="44">
        <v>490.5</v>
      </c>
      <c r="Y98" s="44">
        <v>0</v>
      </c>
      <c r="Z98" s="44">
        <v>0</v>
      </c>
      <c r="AA98" s="44">
        <v>0</v>
      </c>
      <c r="AB98" s="44">
        <v>0</v>
      </c>
      <c r="AC98" s="44">
        <v>0</v>
      </c>
      <c r="AD98" s="44">
        <v>733.89</v>
      </c>
      <c r="AE98" s="44">
        <v>0</v>
      </c>
      <c r="AF98" s="44">
        <v>0</v>
      </c>
      <c r="AG98" s="44">
        <v>0</v>
      </c>
      <c r="AH98" s="44">
        <v>0</v>
      </c>
      <c r="AI98" s="44">
        <v>452.99</v>
      </c>
      <c r="AJ98" s="44">
        <v>0</v>
      </c>
      <c r="AK98" s="44">
        <v>0</v>
      </c>
      <c r="AL98" s="44">
        <v>0</v>
      </c>
      <c r="AM98" s="44">
        <v>0</v>
      </c>
      <c r="AN98" s="44">
        <v>0</v>
      </c>
      <c r="AO98" s="44">
        <v>0</v>
      </c>
      <c r="AP98" s="44">
        <v>0</v>
      </c>
      <c r="AQ98" s="44">
        <v>0</v>
      </c>
      <c r="AR98" s="44">
        <v>0</v>
      </c>
      <c r="AS98" s="44">
        <v>0</v>
      </c>
      <c r="AT98" s="44">
        <v>432.06</v>
      </c>
      <c r="AU98" s="44">
        <v>0</v>
      </c>
      <c r="AV98" s="44">
        <v>0.92</v>
      </c>
      <c r="AW98" s="44">
        <v>458</v>
      </c>
      <c r="AX98" s="44">
        <v>0</v>
      </c>
      <c r="AY98" s="44">
        <v>0</v>
      </c>
      <c r="AZ98" s="44">
        <v>289.3</v>
      </c>
      <c r="BA98" s="44">
        <v>579</v>
      </c>
      <c r="BB98" s="44">
        <v>0</v>
      </c>
      <c r="BC98" s="44">
        <v>0</v>
      </c>
      <c r="BD98" s="44">
        <v>0</v>
      </c>
      <c r="BE98" s="44">
        <v>0</v>
      </c>
      <c r="BF98" s="44">
        <v>0</v>
      </c>
      <c r="BG98" s="44">
        <v>3819.51</v>
      </c>
      <c r="BH98" s="44">
        <v>0</v>
      </c>
      <c r="BI98" s="44">
        <v>0</v>
      </c>
      <c r="BJ98" s="45">
        <v>0</v>
      </c>
    </row>
    <row r="99" spans="1:62" ht="12.75">
      <c r="A99" s="27" t="s">
        <v>211</v>
      </c>
      <c r="B99" s="44">
        <v>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114.26</v>
      </c>
      <c r="J99" s="44">
        <v>0</v>
      </c>
      <c r="K99" s="44">
        <v>0</v>
      </c>
      <c r="L99" s="44">
        <v>0</v>
      </c>
      <c r="M99" s="44">
        <v>0</v>
      </c>
      <c r="N99" s="44">
        <v>39.29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0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0</v>
      </c>
      <c r="AJ99" s="44">
        <v>0</v>
      </c>
      <c r="AK99" s="44">
        <v>0</v>
      </c>
      <c r="AL99" s="44">
        <v>4.4</v>
      </c>
      <c r="AM99" s="44">
        <v>0</v>
      </c>
      <c r="AN99" s="44">
        <v>0</v>
      </c>
      <c r="AO99" s="44">
        <v>0</v>
      </c>
      <c r="AP99" s="44">
        <v>0</v>
      </c>
      <c r="AQ99" s="44">
        <v>0</v>
      </c>
      <c r="AR99" s="44">
        <v>0</v>
      </c>
      <c r="AS99" s="44">
        <v>0</v>
      </c>
      <c r="AT99" s="44">
        <v>0</v>
      </c>
      <c r="AU99" s="44">
        <v>0</v>
      </c>
      <c r="AV99" s="44">
        <v>0</v>
      </c>
      <c r="AW99" s="44">
        <v>0</v>
      </c>
      <c r="AX99" s="44">
        <v>0</v>
      </c>
      <c r="AY99" s="44">
        <v>35.82</v>
      </c>
      <c r="AZ99" s="44">
        <v>0</v>
      </c>
      <c r="BA99" s="44">
        <v>0</v>
      </c>
      <c r="BB99" s="44">
        <v>0</v>
      </c>
      <c r="BC99" s="44">
        <v>0</v>
      </c>
      <c r="BD99" s="44">
        <v>0</v>
      </c>
      <c r="BE99" s="44">
        <v>0</v>
      </c>
      <c r="BF99" s="44">
        <v>0</v>
      </c>
      <c r="BG99" s="44">
        <v>0</v>
      </c>
      <c r="BH99" s="44">
        <v>0</v>
      </c>
      <c r="BI99" s="44">
        <v>0</v>
      </c>
      <c r="BJ99" s="45">
        <v>2.79</v>
      </c>
    </row>
    <row r="100" spans="1:62" ht="12.75">
      <c r="A100" s="27" t="s">
        <v>212</v>
      </c>
      <c r="B100" s="44">
        <v>265.02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223.5</v>
      </c>
      <c r="J100" s="44">
        <v>0</v>
      </c>
      <c r="K100" s="44">
        <v>0</v>
      </c>
      <c r="L100" s="44">
        <v>0</v>
      </c>
      <c r="M100" s="44">
        <v>0</v>
      </c>
      <c r="N100" s="44">
        <v>251.2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  <c r="W100" s="44">
        <v>114094317</v>
      </c>
      <c r="X100" s="44">
        <v>0</v>
      </c>
      <c r="Y100" s="44">
        <v>0</v>
      </c>
      <c r="Z100" s="44">
        <v>0</v>
      </c>
      <c r="AA100" s="44">
        <v>0</v>
      </c>
      <c r="AB100" s="44">
        <v>0</v>
      </c>
      <c r="AC100" s="44">
        <v>0</v>
      </c>
      <c r="AD100" s="44">
        <v>0</v>
      </c>
      <c r="AE100" s="44">
        <v>0</v>
      </c>
      <c r="AF100" s="44">
        <v>125.48</v>
      </c>
      <c r="AG100" s="44">
        <v>0</v>
      </c>
      <c r="AH100" s="44">
        <v>0</v>
      </c>
      <c r="AI100" s="44">
        <v>154.5</v>
      </c>
      <c r="AJ100" s="44">
        <v>0</v>
      </c>
      <c r="AK100" s="44">
        <v>0</v>
      </c>
      <c r="AL100" s="44">
        <v>116.09</v>
      </c>
      <c r="AM100" s="44">
        <v>0</v>
      </c>
      <c r="AN100" s="44">
        <v>0</v>
      </c>
      <c r="AO100" s="44">
        <v>0</v>
      </c>
      <c r="AP100" s="44">
        <v>0</v>
      </c>
      <c r="AQ100" s="44">
        <v>0</v>
      </c>
      <c r="AR100" s="44">
        <v>0</v>
      </c>
      <c r="AS100" s="44">
        <v>0</v>
      </c>
      <c r="AT100" s="44">
        <v>89.89</v>
      </c>
      <c r="AU100" s="44">
        <v>0</v>
      </c>
      <c r="AV100" s="44">
        <v>0</v>
      </c>
      <c r="AW100" s="44">
        <v>0</v>
      </c>
      <c r="AX100" s="44">
        <v>0</v>
      </c>
      <c r="AY100" s="44">
        <v>119.35</v>
      </c>
      <c r="AZ100" s="44">
        <v>0</v>
      </c>
      <c r="BA100" s="44">
        <v>0</v>
      </c>
      <c r="BB100" s="44">
        <v>0</v>
      </c>
      <c r="BC100" s="44">
        <v>0</v>
      </c>
      <c r="BD100" s="44">
        <v>0</v>
      </c>
      <c r="BE100" s="44">
        <v>0</v>
      </c>
      <c r="BF100" s="44">
        <v>0</v>
      </c>
      <c r="BG100" s="44">
        <v>0</v>
      </c>
      <c r="BH100" s="44">
        <v>0</v>
      </c>
      <c r="BI100" s="44">
        <v>0</v>
      </c>
      <c r="BJ100" s="45">
        <v>185.77</v>
      </c>
    </row>
    <row r="101" spans="1:62" ht="12.75">
      <c r="A101" s="27" t="s">
        <v>213</v>
      </c>
      <c r="B101" s="44">
        <v>55.85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249.22</v>
      </c>
      <c r="J101" s="44">
        <v>0</v>
      </c>
      <c r="K101" s="44">
        <v>0</v>
      </c>
      <c r="L101" s="44">
        <v>0</v>
      </c>
      <c r="M101" s="44">
        <v>0</v>
      </c>
      <c r="N101" s="44">
        <v>107.22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  <c r="W101" s="44">
        <v>12798010</v>
      </c>
      <c r="X101" s="44">
        <v>0</v>
      </c>
      <c r="Y101" s="44">
        <v>0</v>
      </c>
      <c r="Z101" s="44">
        <v>0</v>
      </c>
      <c r="AA101" s="44">
        <v>0</v>
      </c>
      <c r="AB101" s="44">
        <v>0</v>
      </c>
      <c r="AC101" s="44">
        <v>0</v>
      </c>
      <c r="AD101" s="44">
        <v>0</v>
      </c>
      <c r="AE101" s="44">
        <v>0</v>
      </c>
      <c r="AF101" s="44">
        <v>97.2</v>
      </c>
      <c r="AG101" s="44">
        <v>0</v>
      </c>
      <c r="AH101" s="44">
        <v>0</v>
      </c>
      <c r="AI101" s="44">
        <v>36.47</v>
      </c>
      <c r="AJ101" s="44">
        <v>0</v>
      </c>
      <c r="AK101" s="44">
        <v>0</v>
      </c>
      <c r="AL101" s="44">
        <v>48.76</v>
      </c>
      <c r="AM101" s="44">
        <v>0</v>
      </c>
      <c r="AN101" s="44">
        <v>0</v>
      </c>
      <c r="AO101" s="44">
        <v>0</v>
      </c>
      <c r="AP101" s="44">
        <v>0</v>
      </c>
      <c r="AQ101" s="44">
        <v>0</v>
      </c>
      <c r="AR101" s="44">
        <v>0</v>
      </c>
      <c r="AS101" s="44">
        <v>0</v>
      </c>
      <c r="AT101" s="44">
        <v>116</v>
      </c>
      <c r="AU101" s="44">
        <v>0</v>
      </c>
      <c r="AV101" s="44">
        <v>0</v>
      </c>
      <c r="AW101" s="44">
        <v>0</v>
      </c>
      <c r="AX101" s="44">
        <v>0</v>
      </c>
      <c r="AY101" s="44">
        <v>144.23</v>
      </c>
      <c r="AZ101" s="44">
        <v>0</v>
      </c>
      <c r="BA101" s="44">
        <v>0</v>
      </c>
      <c r="BB101" s="44">
        <v>0</v>
      </c>
      <c r="BC101" s="44">
        <v>0</v>
      </c>
      <c r="BD101" s="44">
        <v>0</v>
      </c>
      <c r="BE101" s="44">
        <v>0</v>
      </c>
      <c r="BF101" s="44">
        <v>0</v>
      </c>
      <c r="BG101" s="44">
        <v>0</v>
      </c>
      <c r="BH101" s="44">
        <v>0</v>
      </c>
      <c r="BI101" s="44">
        <v>0</v>
      </c>
      <c r="BJ101" s="45">
        <v>83.45</v>
      </c>
    </row>
    <row r="102" spans="1:62" ht="12.75">
      <c r="A102" s="27" t="s">
        <v>214</v>
      </c>
      <c r="B102" s="44">
        <v>49.01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92.41</v>
      </c>
      <c r="K102" s="44">
        <v>48.12</v>
      </c>
      <c r="L102" s="44">
        <v>0</v>
      </c>
      <c r="M102" s="44">
        <v>3836.32</v>
      </c>
      <c r="N102" s="44">
        <v>70.18</v>
      </c>
      <c r="O102" s="44">
        <v>0</v>
      </c>
      <c r="P102" s="44">
        <v>31.8</v>
      </c>
      <c r="Q102" s="44">
        <v>0</v>
      </c>
      <c r="R102" s="44">
        <v>43.75</v>
      </c>
      <c r="S102" s="44">
        <v>0</v>
      </c>
      <c r="T102" s="44">
        <v>67.88</v>
      </c>
      <c r="U102" s="44">
        <v>0</v>
      </c>
      <c r="V102" s="44">
        <v>0</v>
      </c>
      <c r="W102" s="44">
        <v>0</v>
      </c>
      <c r="X102" s="44">
        <v>101.86</v>
      </c>
      <c r="Y102" s="44">
        <v>0</v>
      </c>
      <c r="Z102" s="44">
        <v>0</v>
      </c>
      <c r="AA102" s="44">
        <v>0</v>
      </c>
      <c r="AB102" s="44">
        <v>0</v>
      </c>
      <c r="AC102" s="44">
        <v>0</v>
      </c>
      <c r="AD102" s="44">
        <v>87.52</v>
      </c>
      <c r="AE102" s="44">
        <v>5</v>
      </c>
      <c r="AF102" s="44">
        <v>0</v>
      </c>
      <c r="AG102" s="44">
        <v>0</v>
      </c>
      <c r="AH102" s="44">
        <v>0</v>
      </c>
      <c r="AI102" s="44">
        <v>56.73</v>
      </c>
      <c r="AJ102" s="44">
        <v>353.82</v>
      </c>
      <c r="AK102" s="44">
        <v>0</v>
      </c>
      <c r="AL102" s="44">
        <v>0</v>
      </c>
      <c r="AM102" s="44">
        <v>0</v>
      </c>
      <c r="AN102" s="44">
        <v>0</v>
      </c>
      <c r="AO102" s="44">
        <v>0</v>
      </c>
      <c r="AP102" s="44">
        <v>0</v>
      </c>
      <c r="AQ102" s="44">
        <v>0</v>
      </c>
      <c r="AR102" s="44">
        <v>0</v>
      </c>
      <c r="AS102" s="44">
        <v>0</v>
      </c>
      <c r="AT102" s="44">
        <v>78.09</v>
      </c>
      <c r="AU102" s="44">
        <v>0</v>
      </c>
      <c r="AV102" s="44">
        <v>101.74</v>
      </c>
      <c r="AW102" s="44">
        <v>48.25</v>
      </c>
      <c r="AX102" s="44">
        <v>0</v>
      </c>
      <c r="AY102" s="44">
        <v>0</v>
      </c>
      <c r="AZ102" s="44">
        <v>108.21</v>
      </c>
      <c r="BA102" s="44">
        <v>0</v>
      </c>
      <c r="BB102" s="44">
        <v>0</v>
      </c>
      <c r="BC102" s="44">
        <v>0</v>
      </c>
      <c r="BD102" s="44">
        <v>0</v>
      </c>
      <c r="BE102" s="44">
        <v>0</v>
      </c>
      <c r="BF102" s="44">
        <v>41.05</v>
      </c>
      <c r="BG102" s="44">
        <v>2015.88</v>
      </c>
      <c r="BH102" s="44">
        <v>0</v>
      </c>
      <c r="BI102" s="44">
        <v>0.05</v>
      </c>
      <c r="BJ102" s="45">
        <v>0</v>
      </c>
    </row>
    <row r="103" spans="1:62" ht="12.75">
      <c r="A103" s="27" t="s">
        <v>189</v>
      </c>
      <c r="B103" s="44">
        <v>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  <c r="W103" s="44">
        <v>0</v>
      </c>
      <c r="X103" s="44">
        <v>0</v>
      </c>
      <c r="Y103" s="44">
        <v>0</v>
      </c>
      <c r="Z103" s="44">
        <v>0</v>
      </c>
      <c r="AA103" s="44">
        <v>0</v>
      </c>
      <c r="AB103" s="44">
        <v>0</v>
      </c>
      <c r="AC103" s="44">
        <v>0</v>
      </c>
      <c r="AD103" s="44">
        <v>0</v>
      </c>
      <c r="AE103" s="44">
        <v>0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0</v>
      </c>
      <c r="AL103" s="44">
        <v>0</v>
      </c>
      <c r="AM103" s="44">
        <v>0</v>
      </c>
      <c r="AN103" s="44">
        <v>0</v>
      </c>
      <c r="AO103" s="44">
        <v>0</v>
      </c>
      <c r="AP103" s="44">
        <v>0</v>
      </c>
      <c r="AQ103" s="44">
        <v>0</v>
      </c>
      <c r="AR103" s="44">
        <v>0</v>
      </c>
      <c r="AS103" s="44">
        <v>0</v>
      </c>
      <c r="AT103" s="44">
        <v>0</v>
      </c>
      <c r="AU103" s="44">
        <v>0</v>
      </c>
      <c r="AV103" s="44">
        <v>0</v>
      </c>
      <c r="AW103" s="44">
        <v>0</v>
      </c>
      <c r="AX103" s="44">
        <v>0</v>
      </c>
      <c r="AY103" s="44">
        <v>0</v>
      </c>
      <c r="AZ103" s="44">
        <v>0</v>
      </c>
      <c r="BA103" s="44">
        <v>112.48</v>
      </c>
      <c r="BB103" s="44">
        <v>0</v>
      </c>
      <c r="BC103" s="44">
        <v>0</v>
      </c>
      <c r="BD103" s="44">
        <v>0</v>
      </c>
      <c r="BE103" s="44">
        <v>0</v>
      </c>
      <c r="BF103" s="44">
        <v>0</v>
      </c>
      <c r="BG103" s="44">
        <v>0</v>
      </c>
      <c r="BH103" s="44">
        <v>0</v>
      </c>
      <c r="BI103" s="44">
        <v>0</v>
      </c>
      <c r="BJ103" s="45">
        <v>0</v>
      </c>
    </row>
    <row r="104" spans="1:62" ht="12.75">
      <c r="A104" s="27" t="s">
        <v>216</v>
      </c>
      <c r="B104" s="44">
        <v>1179.4</v>
      </c>
      <c r="C104" s="44">
        <v>0</v>
      </c>
      <c r="D104" s="44">
        <v>0</v>
      </c>
      <c r="E104" s="44">
        <v>2842921</v>
      </c>
      <c r="F104" s="44">
        <v>0</v>
      </c>
      <c r="G104" s="44">
        <v>0</v>
      </c>
      <c r="H104" s="44">
        <v>0</v>
      </c>
      <c r="I104" s="44">
        <v>586.98</v>
      </c>
      <c r="J104" s="44">
        <v>164.77</v>
      </c>
      <c r="K104" s="44">
        <v>4178.25</v>
      </c>
      <c r="L104" s="44">
        <v>0</v>
      </c>
      <c r="M104" s="44">
        <v>65056.4</v>
      </c>
      <c r="N104" s="44">
        <v>1182.41</v>
      </c>
      <c r="O104" s="44">
        <v>0</v>
      </c>
      <c r="P104" s="44">
        <v>201.2</v>
      </c>
      <c r="Q104" s="44">
        <v>0</v>
      </c>
      <c r="R104" s="44">
        <v>102.07</v>
      </c>
      <c r="S104" s="44">
        <v>0</v>
      </c>
      <c r="T104" s="44">
        <v>907.75</v>
      </c>
      <c r="U104" s="44">
        <v>0</v>
      </c>
      <c r="V104" s="44">
        <v>0</v>
      </c>
      <c r="W104" s="44">
        <v>126892327</v>
      </c>
      <c r="X104" s="44">
        <v>928.36</v>
      </c>
      <c r="Y104" s="44">
        <v>0</v>
      </c>
      <c r="Z104" s="44">
        <v>0</v>
      </c>
      <c r="AA104" s="44">
        <v>0</v>
      </c>
      <c r="AB104" s="44">
        <v>0</v>
      </c>
      <c r="AC104" s="44">
        <v>0</v>
      </c>
      <c r="AD104" s="44">
        <v>979.84</v>
      </c>
      <c r="AE104" s="44">
        <v>15</v>
      </c>
      <c r="AF104" s="44">
        <v>222.68</v>
      </c>
      <c r="AG104" s="44">
        <v>0</v>
      </c>
      <c r="AH104" s="44">
        <v>0</v>
      </c>
      <c r="AI104" s="44">
        <v>974.37</v>
      </c>
      <c r="AJ104" s="44">
        <v>2126.42</v>
      </c>
      <c r="AK104" s="44">
        <v>0</v>
      </c>
      <c r="AL104" s="44">
        <v>169.25</v>
      </c>
      <c r="AM104" s="44">
        <v>0</v>
      </c>
      <c r="AN104" s="44">
        <v>0</v>
      </c>
      <c r="AO104" s="44">
        <v>0</v>
      </c>
      <c r="AP104" s="44">
        <v>0</v>
      </c>
      <c r="AQ104" s="44">
        <v>734432</v>
      </c>
      <c r="AR104" s="44">
        <v>0</v>
      </c>
      <c r="AS104" s="44">
        <v>0</v>
      </c>
      <c r="AT104" s="44">
        <v>814.33</v>
      </c>
      <c r="AU104" s="44">
        <v>0</v>
      </c>
      <c r="AV104" s="44">
        <v>271.43</v>
      </c>
      <c r="AW104" s="44">
        <v>793.85</v>
      </c>
      <c r="AX104" s="44">
        <v>0</v>
      </c>
      <c r="AY104" s="44">
        <v>299.39</v>
      </c>
      <c r="AZ104" s="44">
        <v>664.98</v>
      </c>
      <c r="BA104" s="44">
        <v>2893.48</v>
      </c>
      <c r="BB104" s="44">
        <v>0</v>
      </c>
      <c r="BC104" s="44">
        <v>0</v>
      </c>
      <c r="BD104" s="44">
        <v>0</v>
      </c>
      <c r="BE104" s="44">
        <v>0</v>
      </c>
      <c r="BF104" s="44">
        <v>440.14</v>
      </c>
      <c r="BG104" s="44">
        <v>7653.46</v>
      </c>
      <c r="BH104" s="44">
        <v>0</v>
      </c>
      <c r="BI104" s="44">
        <v>0.89</v>
      </c>
      <c r="BJ104" s="45">
        <v>272.01</v>
      </c>
    </row>
    <row r="105" spans="1:62" ht="12.75">
      <c r="A105" s="12" t="s">
        <v>217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1"/>
    </row>
    <row r="106" spans="1:62" ht="12.75">
      <c r="A106" s="27" t="s">
        <v>218</v>
      </c>
      <c r="B106" s="46">
        <v>1001000</v>
      </c>
      <c r="C106" s="46">
        <v>4000000</v>
      </c>
      <c r="D106" s="46">
        <v>0</v>
      </c>
      <c r="E106" s="46">
        <v>0</v>
      </c>
      <c r="F106" s="46">
        <v>0</v>
      </c>
      <c r="G106" s="46">
        <v>8960</v>
      </c>
      <c r="H106" s="46">
        <v>0</v>
      </c>
      <c r="I106" s="46">
        <v>151620</v>
      </c>
      <c r="J106" s="46">
        <v>0</v>
      </c>
      <c r="K106" s="46">
        <v>0</v>
      </c>
      <c r="L106" s="46">
        <v>0</v>
      </c>
      <c r="M106" s="46">
        <v>0</v>
      </c>
      <c r="N106" s="46">
        <v>107142</v>
      </c>
      <c r="O106" s="46">
        <v>0</v>
      </c>
      <c r="P106" s="46">
        <v>0</v>
      </c>
      <c r="Q106" s="46">
        <v>0</v>
      </c>
      <c r="R106" s="46">
        <v>0</v>
      </c>
      <c r="S106" s="46">
        <v>100</v>
      </c>
      <c r="T106" s="46">
        <v>0</v>
      </c>
      <c r="U106" s="46">
        <v>0</v>
      </c>
      <c r="V106" s="46">
        <v>0</v>
      </c>
      <c r="W106" s="46">
        <v>-7905341</v>
      </c>
      <c r="X106" s="46">
        <v>0</v>
      </c>
      <c r="Y106" s="46">
        <v>0</v>
      </c>
      <c r="Z106" s="46">
        <v>0</v>
      </c>
      <c r="AA106" s="46">
        <v>0</v>
      </c>
      <c r="AB106" s="46">
        <v>35017</v>
      </c>
      <c r="AC106" s="46">
        <v>35134</v>
      </c>
      <c r="AD106" s="46">
        <v>0</v>
      </c>
      <c r="AE106" s="46">
        <v>0</v>
      </c>
      <c r="AF106" s="46">
        <v>129937</v>
      </c>
      <c r="AG106" s="46">
        <v>0</v>
      </c>
      <c r="AH106" s="46">
        <v>0</v>
      </c>
      <c r="AI106" s="46">
        <v>18</v>
      </c>
      <c r="AJ106" s="46">
        <v>42107</v>
      </c>
      <c r="AK106" s="46">
        <v>0</v>
      </c>
      <c r="AL106" s="46">
        <v>142579</v>
      </c>
      <c r="AM106" s="46">
        <v>0</v>
      </c>
      <c r="AN106" s="46">
        <v>0</v>
      </c>
      <c r="AO106" s="46">
        <v>0</v>
      </c>
      <c r="AP106" s="46">
        <v>28</v>
      </c>
      <c r="AQ106" s="46">
        <v>0</v>
      </c>
      <c r="AR106" s="46">
        <v>0</v>
      </c>
      <c r="AS106" s="46">
        <v>0</v>
      </c>
      <c r="AT106" s="46">
        <v>87</v>
      </c>
      <c r="AU106" s="46">
        <v>0</v>
      </c>
      <c r="AV106" s="46">
        <v>0</v>
      </c>
      <c r="AW106" s="46">
        <v>0</v>
      </c>
      <c r="AX106" s="46">
        <v>0</v>
      </c>
      <c r="AY106" s="46">
        <v>138055</v>
      </c>
      <c r="AZ106" s="46">
        <v>0</v>
      </c>
      <c r="BA106" s="46">
        <v>0</v>
      </c>
      <c r="BB106" s="46">
        <v>0</v>
      </c>
      <c r="BC106" s="46">
        <v>0</v>
      </c>
      <c r="BD106" s="46">
        <v>11000</v>
      </c>
      <c r="BE106" s="46">
        <v>0</v>
      </c>
      <c r="BF106" s="46">
        <v>0</v>
      </c>
      <c r="BG106" s="46">
        <v>0</v>
      </c>
      <c r="BH106" s="46">
        <v>22</v>
      </c>
      <c r="BI106" s="46">
        <v>0</v>
      </c>
      <c r="BJ106" s="47">
        <v>112900</v>
      </c>
    </row>
    <row r="107" spans="1:62" ht="12.75">
      <c r="A107" s="12" t="s">
        <v>219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1"/>
    </row>
    <row r="108" spans="1:62" ht="12.75">
      <c r="A108" s="24" t="s">
        <v>220</v>
      </c>
      <c r="B108" s="48">
        <v>9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6</v>
      </c>
      <c r="J108" s="48">
        <v>0</v>
      </c>
      <c r="K108" s="48">
        <v>0</v>
      </c>
      <c r="L108" s="48">
        <v>0</v>
      </c>
      <c r="M108" s="48">
        <v>0</v>
      </c>
      <c r="N108" s="48">
        <v>6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335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0</v>
      </c>
      <c r="AI108" s="48">
        <v>6</v>
      </c>
      <c r="AJ108" s="48">
        <v>0</v>
      </c>
      <c r="AK108" s="48">
        <v>0</v>
      </c>
      <c r="AL108" s="48">
        <v>0</v>
      </c>
      <c r="AM108" s="48">
        <v>0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6</v>
      </c>
      <c r="AU108" s="48">
        <v>0</v>
      </c>
      <c r="AV108" s="48">
        <v>0</v>
      </c>
      <c r="AW108" s="48">
        <v>0</v>
      </c>
      <c r="AX108" s="48">
        <v>0</v>
      </c>
      <c r="AY108" s="48">
        <v>7</v>
      </c>
      <c r="AZ108" s="48">
        <v>0</v>
      </c>
      <c r="BA108" s="48">
        <v>0</v>
      </c>
      <c r="BB108" s="48">
        <v>0</v>
      </c>
      <c r="BC108" s="48">
        <v>0</v>
      </c>
      <c r="BD108" s="48">
        <v>0</v>
      </c>
      <c r="BE108" s="48">
        <v>0</v>
      </c>
      <c r="BF108" s="48">
        <v>0</v>
      </c>
      <c r="BG108" s="48">
        <v>0</v>
      </c>
      <c r="BH108" s="48">
        <v>0</v>
      </c>
      <c r="BI108" s="48">
        <v>0</v>
      </c>
      <c r="BJ108" s="49">
        <v>6</v>
      </c>
    </row>
    <row r="109" spans="1:62" ht="12.75">
      <c r="A109" s="27" t="s">
        <v>221</v>
      </c>
      <c r="B109" s="46">
        <v>50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95</v>
      </c>
      <c r="I109" s="46">
        <v>0</v>
      </c>
      <c r="J109" s="46">
        <v>50</v>
      </c>
      <c r="K109" s="46">
        <v>100</v>
      </c>
      <c r="L109" s="46">
        <v>0</v>
      </c>
      <c r="M109" s="46">
        <v>64</v>
      </c>
      <c r="N109" s="46">
        <v>50</v>
      </c>
      <c r="O109" s="46">
        <v>0</v>
      </c>
      <c r="P109" s="46">
        <v>50</v>
      </c>
      <c r="Q109" s="46">
        <v>0</v>
      </c>
      <c r="R109" s="46">
        <v>50</v>
      </c>
      <c r="S109" s="46">
        <v>0</v>
      </c>
      <c r="T109" s="46">
        <v>50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990</v>
      </c>
      <c r="AB109" s="46">
        <v>0</v>
      </c>
      <c r="AC109" s="46">
        <v>0</v>
      </c>
      <c r="AD109" s="46">
        <v>50</v>
      </c>
      <c r="AE109" s="46">
        <v>0</v>
      </c>
      <c r="AF109" s="46">
        <v>0</v>
      </c>
      <c r="AG109" s="46">
        <v>20</v>
      </c>
      <c r="AH109" s="46">
        <v>0</v>
      </c>
      <c r="AI109" s="46">
        <v>50</v>
      </c>
      <c r="AJ109" s="46">
        <v>50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50</v>
      </c>
      <c r="AU109" s="46">
        <v>0</v>
      </c>
      <c r="AV109" s="46">
        <v>50</v>
      </c>
      <c r="AW109" s="46">
        <v>50</v>
      </c>
      <c r="AX109" s="46">
        <v>0</v>
      </c>
      <c r="AY109" s="46">
        <v>0</v>
      </c>
      <c r="AZ109" s="46">
        <v>0</v>
      </c>
      <c r="BA109" s="46">
        <v>75</v>
      </c>
      <c r="BB109" s="46">
        <v>0</v>
      </c>
      <c r="BC109" s="46">
        <v>0</v>
      </c>
      <c r="BD109" s="46">
        <v>0</v>
      </c>
      <c r="BE109" s="46">
        <v>0</v>
      </c>
      <c r="BF109" s="46">
        <v>55</v>
      </c>
      <c r="BG109" s="46">
        <v>50</v>
      </c>
      <c r="BH109" s="46">
        <v>0</v>
      </c>
      <c r="BI109" s="46">
        <v>0</v>
      </c>
      <c r="BJ109" s="47">
        <v>0</v>
      </c>
    </row>
    <row r="110" spans="1:62" ht="25.5">
      <c r="A110" s="15" t="s">
        <v>222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3"/>
    </row>
    <row r="111" spans="1:62" ht="12.75">
      <c r="A111" s="24" t="s">
        <v>223</v>
      </c>
      <c r="B111" s="48">
        <v>518000</v>
      </c>
      <c r="C111" s="48">
        <v>0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75992</v>
      </c>
      <c r="J111" s="48">
        <v>0</v>
      </c>
      <c r="K111" s="48">
        <v>0</v>
      </c>
      <c r="L111" s="48">
        <v>0</v>
      </c>
      <c r="M111" s="48">
        <v>0</v>
      </c>
      <c r="N111" s="48">
        <v>20119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88180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8">
        <v>0</v>
      </c>
      <c r="AI111" s="48">
        <v>4</v>
      </c>
      <c r="AJ111" s="48">
        <v>0</v>
      </c>
      <c r="AK111" s="48">
        <v>0</v>
      </c>
      <c r="AL111" s="48">
        <v>94477</v>
      </c>
      <c r="AM111" s="48">
        <v>0</v>
      </c>
      <c r="AN111" s="48">
        <v>0</v>
      </c>
      <c r="AO111" s="48">
        <v>0</v>
      </c>
      <c r="AP111" s="48">
        <v>0</v>
      </c>
      <c r="AQ111" s="48">
        <v>0</v>
      </c>
      <c r="AR111" s="48">
        <v>0</v>
      </c>
      <c r="AS111" s="48">
        <v>0</v>
      </c>
      <c r="AT111" s="48">
        <v>0</v>
      </c>
      <c r="AU111" s="48">
        <v>0</v>
      </c>
      <c r="AV111" s="48">
        <v>0</v>
      </c>
      <c r="AW111" s="48">
        <v>0</v>
      </c>
      <c r="AX111" s="48">
        <v>0</v>
      </c>
      <c r="AY111" s="48">
        <v>0</v>
      </c>
      <c r="AZ111" s="48">
        <v>0</v>
      </c>
      <c r="BA111" s="48">
        <v>0</v>
      </c>
      <c r="BB111" s="48">
        <v>0</v>
      </c>
      <c r="BC111" s="48">
        <v>0</v>
      </c>
      <c r="BD111" s="48">
        <v>0</v>
      </c>
      <c r="BE111" s="48">
        <v>0</v>
      </c>
      <c r="BF111" s="48">
        <v>0</v>
      </c>
      <c r="BG111" s="48">
        <v>0</v>
      </c>
      <c r="BH111" s="48">
        <v>0</v>
      </c>
      <c r="BI111" s="48">
        <v>0</v>
      </c>
      <c r="BJ111" s="49">
        <v>9796</v>
      </c>
    </row>
    <row r="112" spans="1:62" ht="12.75">
      <c r="A112" s="27" t="s">
        <v>224</v>
      </c>
      <c r="B112" s="46">
        <v>494000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85991</v>
      </c>
      <c r="J112" s="46">
        <v>0</v>
      </c>
      <c r="K112" s="46">
        <v>0</v>
      </c>
      <c r="L112" s="46">
        <v>0</v>
      </c>
      <c r="M112" s="46">
        <v>0</v>
      </c>
      <c r="N112" s="46">
        <v>20119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65505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4</v>
      </c>
      <c r="AJ112" s="46">
        <v>0</v>
      </c>
      <c r="AK112" s="46">
        <v>0</v>
      </c>
      <c r="AL112" s="46">
        <v>90503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6">
        <v>0</v>
      </c>
      <c r="AY112" s="46">
        <v>0</v>
      </c>
      <c r="AZ112" s="46">
        <v>0</v>
      </c>
      <c r="BA112" s="46">
        <v>0</v>
      </c>
      <c r="BB112" s="46">
        <v>0</v>
      </c>
      <c r="BC112" s="46">
        <v>0</v>
      </c>
      <c r="BD112" s="46">
        <v>0</v>
      </c>
      <c r="BE112" s="46">
        <v>0</v>
      </c>
      <c r="BF112" s="46">
        <v>0</v>
      </c>
      <c r="BG112" s="46">
        <v>0</v>
      </c>
      <c r="BH112" s="46">
        <v>0</v>
      </c>
      <c r="BI112" s="46">
        <v>0</v>
      </c>
      <c r="BJ112" s="47">
        <v>0</v>
      </c>
    </row>
    <row r="113" spans="1:62" ht="25.5">
      <c r="A113" s="27" t="s">
        <v>225</v>
      </c>
      <c r="B113" s="46">
        <v>65100</v>
      </c>
      <c r="C113" s="46">
        <v>0</v>
      </c>
      <c r="D113" s="46">
        <v>0</v>
      </c>
      <c r="E113" s="46">
        <v>0</v>
      </c>
      <c r="F113" s="46">
        <v>0</v>
      </c>
      <c r="G113" s="46">
        <v>1000</v>
      </c>
      <c r="H113" s="46">
        <v>2500</v>
      </c>
      <c r="I113" s="46">
        <v>0</v>
      </c>
      <c r="J113" s="46">
        <v>4000</v>
      </c>
      <c r="K113" s="46">
        <v>9000</v>
      </c>
      <c r="L113" s="46">
        <v>0</v>
      </c>
      <c r="M113" s="46">
        <v>1278</v>
      </c>
      <c r="N113" s="46">
        <v>0</v>
      </c>
      <c r="O113" s="46">
        <v>0</v>
      </c>
      <c r="P113" s="46">
        <v>500</v>
      </c>
      <c r="Q113" s="46">
        <v>0</v>
      </c>
      <c r="R113" s="46">
        <v>8000</v>
      </c>
      <c r="S113" s="46">
        <v>0</v>
      </c>
      <c r="T113" s="46">
        <v>5500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>
        <v>3529</v>
      </c>
      <c r="AE113" s="46">
        <v>0</v>
      </c>
      <c r="AF113" s="46">
        <v>0</v>
      </c>
      <c r="AG113" s="46">
        <v>0</v>
      </c>
      <c r="AH113" s="46">
        <v>0</v>
      </c>
      <c r="AI113" s="46">
        <v>7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2787</v>
      </c>
      <c r="AW113" s="46">
        <v>269</v>
      </c>
      <c r="AX113" s="46">
        <v>0</v>
      </c>
      <c r="AY113" s="46">
        <v>0</v>
      </c>
      <c r="AZ113" s="46">
        <v>1275</v>
      </c>
      <c r="BA113" s="46">
        <v>9891</v>
      </c>
      <c r="BB113" s="46">
        <v>0</v>
      </c>
      <c r="BC113" s="46">
        <v>0</v>
      </c>
      <c r="BD113" s="46">
        <v>0</v>
      </c>
      <c r="BE113" s="46">
        <v>0</v>
      </c>
      <c r="BF113" s="46">
        <v>122</v>
      </c>
      <c r="BG113" s="46">
        <v>3500</v>
      </c>
      <c r="BH113" s="46">
        <v>0</v>
      </c>
      <c r="BI113" s="46">
        <v>0</v>
      </c>
      <c r="BJ113" s="47">
        <v>0</v>
      </c>
    </row>
    <row r="114" spans="1:62" ht="12.75">
      <c r="A114" s="27" t="s">
        <v>226</v>
      </c>
      <c r="B114" s="46">
        <v>696000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  <c r="H114" s="46">
        <v>12</v>
      </c>
      <c r="I114" s="46">
        <v>0</v>
      </c>
      <c r="J114" s="46">
        <v>0</v>
      </c>
      <c r="K114" s="46">
        <v>9000</v>
      </c>
      <c r="L114" s="46">
        <v>720</v>
      </c>
      <c r="M114" s="46">
        <v>55</v>
      </c>
      <c r="N114" s="46">
        <v>20119</v>
      </c>
      <c r="O114" s="46">
        <v>0</v>
      </c>
      <c r="P114" s="46">
        <v>300</v>
      </c>
      <c r="Q114" s="46">
        <v>0</v>
      </c>
      <c r="R114" s="46">
        <v>0</v>
      </c>
      <c r="S114" s="46">
        <v>0</v>
      </c>
      <c r="T114" s="46">
        <v>5500</v>
      </c>
      <c r="U114" s="46">
        <v>0</v>
      </c>
      <c r="V114" s="46">
        <v>0</v>
      </c>
      <c r="W114" s="46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115</v>
      </c>
      <c r="AE114" s="46">
        <v>0</v>
      </c>
      <c r="AF114" s="46">
        <v>0</v>
      </c>
      <c r="AG114" s="46">
        <v>0</v>
      </c>
      <c r="AH114" s="46">
        <v>1200</v>
      </c>
      <c r="AI114" s="46">
        <v>4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12</v>
      </c>
      <c r="AU114" s="46">
        <v>0</v>
      </c>
      <c r="AV114" s="46">
        <v>989</v>
      </c>
      <c r="AW114" s="46">
        <v>44</v>
      </c>
      <c r="AX114" s="46">
        <v>0</v>
      </c>
      <c r="AY114" s="46">
        <v>0</v>
      </c>
      <c r="AZ114" s="46">
        <v>2569</v>
      </c>
      <c r="BA114" s="46">
        <v>13154</v>
      </c>
      <c r="BB114" s="46">
        <v>0</v>
      </c>
      <c r="BC114" s="46">
        <v>0</v>
      </c>
      <c r="BD114" s="46">
        <v>0</v>
      </c>
      <c r="BE114" s="46">
        <v>0</v>
      </c>
      <c r="BF114" s="46">
        <v>122</v>
      </c>
      <c r="BG114" s="46">
        <v>3500</v>
      </c>
      <c r="BH114" s="46">
        <v>0</v>
      </c>
      <c r="BI114" s="46">
        <v>700</v>
      </c>
      <c r="BJ114" s="47">
        <v>0</v>
      </c>
    </row>
    <row r="115" spans="1:62" ht="12.75">
      <c r="A115" s="15" t="s">
        <v>227</v>
      </c>
      <c r="B115" s="50">
        <v>1130808000</v>
      </c>
      <c r="C115" s="50">
        <v>0</v>
      </c>
      <c r="D115" s="50">
        <v>0</v>
      </c>
      <c r="E115" s="50">
        <v>0</v>
      </c>
      <c r="F115" s="50">
        <v>0</v>
      </c>
      <c r="G115" s="50">
        <v>1000000</v>
      </c>
      <c r="H115" s="50">
        <v>11000000</v>
      </c>
      <c r="I115" s="50">
        <v>47738831</v>
      </c>
      <c r="J115" s="50">
        <v>2000000</v>
      </c>
      <c r="K115" s="50">
        <v>9752000</v>
      </c>
      <c r="L115" s="50">
        <v>149048</v>
      </c>
      <c r="M115" s="50">
        <v>53357</v>
      </c>
      <c r="N115" s="50">
        <v>0</v>
      </c>
      <c r="O115" s="50">
        <v>1107390</v>
      </c>
      <c r="P115" s="50">
        <v>521200</v>
      </c>
      <c r="Q115" s="50">
        <v>7468320</v>
      </c>
      <c r="R115" s="50">
        <v>9978650</v>
      </c>
      <c r="S115" s="50">
        <v>0</v>
      </c>
      <c r="T115" s="50">
        <v>8487000</v>
      </c>
      <c r="U115" s="50">
        <v>64917</v>
      </c>
      <c r="V115" s="50">
        <v>3000000</v>
      </c>
      <c r="W115" s="50">
        <v>0</v>
      </c>
      <c r="X115" s="50">
        <v>3266</v>
      </c>
      <c r="Y115" s="50">
        <v>0</v>
      </c>
      <c r="Z115" s="50">
        <v>0</v>
      </c>
      <c r="AA115" s="50">
        <v>1290000</v>
      </c>
      <c r="AB115" s="50">
        <v>73531909</v>
      </c>
      <c r="AC115" s="50">
        <v>0</v>
      </c>
      <c r="AD115" s="50">
        <v>0</v>
      </c>
      <c r="AE115" s="50">
        <v>0</v>
      </c>
      <c r="AF115" s="50">
        <v>0</v>
      </c>
      <c r="AG115" s="50">
        <v>0</v>
      </c>
      <c r="AH115" s="50">
        <v>1336435</v>
      </c>
      <c r="AI115" s="50">
        <v>13197600</v>
      </c>
      <c r="AJ115" s="50">
        <v>7828</v>
      </c>
      <c r="AK115" s="50">
        <v>482532</v>
      </c>
      <c r="AL115" s="50">
        <v>0</v>
      </c>
      <c r="AM115" s="50">
        <v>0</v>
      </c>
      <c r="AN115" s="50">
        <v>0</v>
      </c>
      <c r="AO115" s="50">
        <v>0</v>
      </c>
      <c r="AP115" s="50">
        <v>0</v>
      </c>
      <c r="AQ115" s="50">
        <v>0</v>
      </c>
      <c r="AR115" s="50">
        <v>0</v>
      </c>
      <c r="AS115" s="50">
        <v>0</v>
      </c>
      <c r="AT115" s="50">
        <v>3060000</v>
      </c>
      <c r="AU115" s="50">
        <v>0</v>
      </c>
      <c r="AV115" s="50">
        <v>189000</v>
      </c>
      <c r="AW115" s="50">
        <v>216000</v>
      </c>
      <c r="AX115" s="50">
        <v>0</v>
      </c>
      <c r="AY115" s="50">
        <v>154156</v>
      </c>
      <c r="AZ115" s="50">
        <v>974000</v>
      </c>
      <c r="BA115" s="50">
        <v>22344000</v>
      </c>
      <c r="BB115" s="50">
        <v>0</v>
      </c>
      <c r="BC115" s="50">
        <v>0</v>
      </c>
      <c r="BD115" s="50">
        <v>0</v>
      </c>
      <c r="BE115" s="50">
        <v>0</v>
      </c>
      <c r="BF115" s="50">
        <v>144681</v>
      </c>
      <c r="BG115" s="50">
        <v>3540765</v>
      </c>
      <c r="BH115" s="50">
        <v>0</v>
      </c>
      <c r="BI115" s="50">
        <v>0</v>
      </c>
      <c r="BJ115" s="51">
        <v>7477701</v>
      </c>
    </row>
    <row r="116" spans="1:62" ht="12.75">
      <c r="A116" s="24" t="s">
        <v>223</v>
      </c>
      <c r="B116" s="30">
        <v>522000000</v>
      </c>
      <c r="C116" s="30">
        <v>0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47738831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5974656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12255738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  <c r="AH116" s="30">
        <v>0</v>
      </c>
      <c r="AI116" s="30">
        <v>1520910</v>
      </c>
      <c r="AJ116" s="30">
        <v>0</v>
      </c>
      <c r="AK116" s="30">
        <v>0</v>
      </c>
      <c r="AL116" s="30">
        <v>0</v>
      </c>
      <c r="AM116" s="30">
        <v>0</v>
      </c>
      <c r="AN116" s="30">
        <v>0</v>
      </c>
      <c r="AO116" s="30">
        <v>0</v>
      </c>
      <c r="AP116" s="30">
        <v>0</v>
      </c>
      <c r="AQ116" s="30">
        <v>0</v>
      </c>
      <c r="AR116" s="30">
        <v>0</v>
      </c>
      <c r="AS116" s="30">
        <v>0</v>
      </c>
      <c r="AT116" s="30">
        <v>0</v>
      </c>
      <c r="AU116" s="30">
        <v>0</v>
      </c>
      <c r="AV116" s="30">
        <v>0</v>
      </c>
      <c r="AW116" s="30">
        <v>0</v>
      </c>
      <c r="AX116" s="30">
        <v>0</v>
      </c>
      <c r="AY116" s="30">
        <v>68827</v>
      </c>
      <c r="AZ116" s="30">
        <v>0</v>
      </c>
      <c r="BA116" s="30">
        <v>0</v>
      </c>
      <c r="BB116" s="30">
        <v>0</v>
      </c>
      <c r="BC116" s="30">
        <v>0</v>
      </c>
      <c r="BD116" s="30">
        <v>0</v>
      </c>
      <c r="BE116" s="30">
        <v>0</v>
      </c>
      <c r="BF116" s="30">
        <v>0</v>
      </c>
      <c r="BG116" s="30">
        <v>0</v>
      </c>
      <c r="BH116" s="30">
        <v>0</v>
      </c>
      <c r="BI116" s="30">
        <v>0</v>
      </c>
      <c r="BJ116" s="31">
        <v>3983839</v>
      </c>
    </row>
    <row r="117" spans="1:62" ht="12.75">
      <c r="A117" s="27" t="s">
        <v>224</v>
      </c>
      <c r="B117" s="32">
        <v>250000000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1493664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4676690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0</v>
      </c>
      <c r="AW117" s="32">
        <v>0</v>
      </c>
      <c r="AX117" s="32">
        <v>0</v>
      </c>
      <c r="AY117" s="32">
        <v>0</v>
      </c>
      <c r="AZ117" s="32">
        <v>0</v>
      </c>
      <c r="BA117" s="32">
        <v>0</v>
      </c>
      <c r="BB117" s="32">
        <v>0</v>
      </c>
      <c r="BC117" s="32">
        <v>0</v>
      </c>
      <c r="BD117" s="32">
        <v>0</v>
      </c>
      <c r="BE117" s="32">
        <v>0</v>
      </c>
      <c r="BF117" s="32">
        <v>0</v>
      </c>
      <c r="BG117" s="32">
        <v>0</v>
      </c>
      <c r="BH117" s="32">
        <v>0</v>
      </c>
      <c r="BI117" s="32">
        <v>0</v>
      </c>
      <c r="BJ117" s="33">
        <v>3493862</v>
      </c>
    </row>
    <row r="118" spans="1:62" ht="25.5">
      <c r="A118" s="27" t="s">
        <v>225</v>
      </c>
      <c r="B118" s="32">
        <v>64643000</v>
      </c>
      <c r="C118" s="32">
        <v>0</v>
      </c>
      <c r="D118" s="32">
        <v>0</v>
      </c>
      <c r="E118" s="32">
        <v>0</v>
      </c>
      <c r="F118" s="32">
        <v>0</v>
      </c>
      <c r="G118" s="32">
        <v>700000</v>
      </c>
      <c r="H118" s="32">
        <v>0</v>
      </c>
      <c r="I118" s="32">
        <v>0</v>
      </c>
      <c r="J118" s="32">
        <v>2000000</v>
      </c>
      <c r="K118" s="32">
        <v>4452000</v>
      </c>
      <c r="L118" s="32">
        <v>0</v>
      </c>
      <c r="M118" s="32">
        <v>3192</v>
      </c>
      <c r="N118" s="32">
        <v>0</v>
      </c>
      <c r="O118" s="32">
        <v>400000</v>
      </c>
      <c r="P118" s="32">
        <v>500000</v>
      </c>
      <c r="Q118" s="32">
        <v>0</v>
      </c>
      <c r="R118" s="32">
        <v>2978650</v>
      </c>
      <c r="S118" s="32">
        <v>0</v>
      </c>
      <c r="T118" s="32">
        <v>5636000</v>
      </c>
      <c r="U118" s="32">
        <v>64917</v>
      </c>
      <c r="V118" s="32">
        <v>3000000</v>
      </c>
      <c r="W118" s="32">
        <v>0</v>
      </c>
      <c r="X118" s="32">
        <v>1792</v>
      </c>
      <c r="Y118" s="32">
        <v>0</v>
      </c>
      <c r="Z118" s="32">
        <v>0</v>
      </c>
      <c r="AA118" s="32">
        <v>990000</v>
      </c>
      <c r="AB118" s="32">
        <v>0</v>
      </c>
      <c r="AC118" s="32">
        <v>0</v>
      </c>
      <c r="AD118" s="32">
        <v>20</v>
      </c>
      <c r="AE118" s="32">
        <v>0</v>
      </c>
      <c r="AF118" s="32">
        <v>0</v>
      </c>
      <c r="AG118" s="32">
        <v>0</v>
      </c>
      <c r="AH118" s="32">
        <v>0</v>
      </c>
      <c r="AI118" s="32">
        <v>3500000</v>
      </c>
      <c r="AJ118" s="32">
        <v>7828</v>
      </c>
      <c r="AK118" s="32">
        <v>482532</v>
      </c>
      <c r="AL118" s="32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88000</v>
      </c>
      <c r="AW118" s="32">
        <v>216000</v>
      </c>
      <c r="AX118" s="32">
        <v>0</v>
      </c>
      <c r="AY118" s="32">
        <v>0</v>
      </c>
      <c r="AZ118" s="32">
        <v>654000</v>
      </c>
      <c r="BA118" s="32">
        <v>9582000</v>
      </c>
      <c r="BB118" s="32">
        <v>0</v>
      </c>
      <c r="BC118" s="32">
        <v>0</v>
      </c>
      <c r="BD118" s="32">
        <v>0</v>
      </c>
      <c r="BE118" s="32">
        <v>0</v>
      </c>
      <c r="BF118" s="32">
        <v>0</v>
      </c>
      <c r="BG118" s="32">
        <v>947085</v>
      </c>
      <c r="BH118" s="32">
        <v>0</v>
      </c>
      <c r="BI118" s="32">
        <v>0</v>
      </c>
      <c r="BJ118" s="33">
        <v>0</v>
      </c>
    </row>
    <row r="119" spans="1:62" ht="12.75">
      <c r="A119" s="27" t="s">
        <v>226</v>
      </c>
      <c r="B119" s="32">
        <v>294165000</v>
      </c>
      <c r="C119" s="32">
        <v>0</v>
      </c>
      <c r="D119" s="32">
        <v>0</v>
      </c>
      <c r="E119" s="32">
        <v>0</v>
      </c>
      <c r="F119" s="32">
        <v>0</v>
      </c>
      <c r="G119" s="32">
        <v>300000</v>
      </c>
      <c r="H119" s="32">
        <v>11000000</v>
      </c>
      <c r="I119" s="32">
        <v>0</v>
      </c>
      <c r="J119" s="32">
        <v>0</v>
      </c>
      <c r="K119" s="32">
        <v>5300000</v>
      </c>
      <c r="L119" s="32">
        <v>149048</v>
      </c>
      <c r="M119" s="32">
        <v>50165</v>
      </c>
      <c r="N119" s="32">
        <v>0</v>
      </c>
      <c r="O119" s="32">
        <v>707390</v>
      </c>
      <c r="P119" s="32">
        <v>21200</v>
      </c>
      <c r="Q119" s="32">
        <v>0</v>
      </c>
      <c r="R119" s="32">
        <v>7000000</v>
      </c>
      <c r="S119" s="32">
        <v>0</v>
      </c>
      <c r="T119" s="32">
        <v>2851000</v>
      </c>
      <c r="U119" s="32">
        <v>0</v>
      </c>
      <c r="V119" s="32">
        <v>0</v>
      </c>
      <c r="W119" s="32">
        <v>0</v>
      </c>
      <c r="X119" s="32">
        <v>1474</v>
      </c>
      <c r="Y119" s="32">
        <v>0</v>
      </c>
      <c r="Z119" s="32">
        <v>0</v>
      </c>
      <c r="AA119" s="32">
        <v>300000</v>
      </c>
      <c r="AB119" s="32">
        <v>0</v>
      </c>
      <c r="AC119" s="32">
        <v>0</v>
      </c>
      <c r="AD119" s="32">
        <v>92</v>
      </c>
      <c r="AE119" s="32">
        <v>0</v>
      </c>
      <c r="AF119" s="32">
        <v>0</v>
      </c>
      <c r="AG119" s="32">
        <v>0</v>
      </c>
      <c r="AH119" s="32">
        <v>1336435</v>
      </c>
      <c r="AI119" s="32">
        <v>3500000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3060000</v>
      </c>
      <c r="AU119" s="32">
        <v>0</v>
      </c>
      <c r="AV119" s="32">
        <v>101000</v>
      </c>
      <c r="AW119" s="32">
        <v>0</v>
      </c>
      <c r="AX119" s="32">
        <v>0</v>
      </c>
      <c r="AY119" s="32">
        <v>0</v>
      </c>
      <c r="AZ119" s="32">
        <v>320000</v>
      </c>
      <c r="BA119" s="32">
        <v>12762000</v>
      </c>
      <c r="BB119" s="32">
        <v>0</v>
      </c>
      <c r="BC119" s="32">
        <v>0</v>
      </c>
      <c r="BD119" s="32">
        <v>0</v>
      </c>
      <c r="BE119" s="32">
        <v>0</v>
      </c>
      <c r="BF119" s="32">
        <v>144681</v>
      </c>
      <c r="BG119" s="32">
        <v>2593680</v>
      </c>
      <c r="BH119" s="32">
        <v>0</v>
      </c>
      <c r="BI119" s="32">
        <v>0</v>
      </c>
      <c r="BJ119" s="33">
        <v>0</v>
      </c>
    </row>
    <row r="120" spans="1:62" ht="12.75">
      <c r="A120" s="15" t="s">
        <v>228</v>
      </c>
      <c r="B120" s="52">
        <f>SUM(B121:B124)</f>
        <v>2929.4257750068664</v>
      </c>
      <c r="C120" s="52">
        <f aca="true" t="shared" si="42" ref="C120:BJ120">SUM(C121:C124)</f>
        <v>0</v>
      </c>
      <c r="D120" s="52">
        <f t="shared" si="42"/>
        <v>0</v>
      </c>
      <c r="E120" s="52">
        <f t="shared" si="42"/>
        <v>0</v>
      </c>
      <c r="F120" s="52">
        <f t="shared" si="42"/>
        <v>0</v>
      </c>
      <c r="G120" s="52">
        <f t="shared" si="42"/>
        <v>700</v>
      </c>
      <c r="H120" s="52">
        <f t="shared" si="42"/>
        <v>916666.6666666666</v>
      </c>
      <c r="I120" s="52">
        <f t="shared" si="42"/>
        <v>628.2086403831983</v>
      </c>
      <c r="J120" s="52">
        <f t="shared" si="42"/>
        <v>500</v>
      </c>
      <c r="K120" s="52">
        <f t="shared" si="42"/>
        <v>1083.5555555555557</v>
      </c>
      <c r="L120" s="52">
        <f t="shared" si="42"/>
        <v>207.01111111111112</v>
      </c>
      <c r="M120" s="52">
        <f t="shared" si="42"/>
        <v>914.5885616730687</v>
      </c>
      <c r="N120" s="52">
        <f t="shared" si="42"/>
        <v>0</v>
      </c>
      <c r="O120" s="52">
        <f t="shared" si="42"/>
        <v>0</v>
      </c>
      <c r="P120" s="52">
        <f t="shared" si="42"/>
        <v>1070.6666666666667</v>
      </c>
      <c r="Q120" s="52">
        <f t="shared" si="42"/>
        <v>0</v>
      </c>
      <c r="R120" s="52">
        <f t="shared" si="42"/>
        <v>372.33125</v>
      </c>
      <c r="S120" s="52">
        <f t="shared" si="42"/>
        <v>0</v>
      </c>
      <c r="T120" s="52">
        <f t="shared" si="42"/>
        <v>1543.090909090909</v>
      </c>
      <c r="U120" s="52">
        <f t="shared" si="42"/>
        <v>0</v>
      </c>
      <c r="V120" s="52">
        <f t="shared" si="42"/>
        <v>0</v>
      </c>
      <c r="W120" s="52">
        <f t="shared" si="42"/>
        <v>0</v>
      </c>
      <c r="X120" s="52">
        <f t="shared" si="42"/>
        <v>0</v>
      </c>
      <c r="Y120" s="52">
        <f t="shared" si="42"/>
        <v>0</v>
      </c>
      <c r="Z120" s="52">
        <f t="shared" si="42"/>
        <v>0</v>
      </c>
      <c r="AA120" s="52">
        <f t="shared" si="42"/>
        <v>0</v>
      </c>
      <c r="AB120" s="52">
        <f t="shared" si="42"/>
        <v>138.98546155590836</v>
      </c>
      <c r="AC120" s="52">
        <f t="shared" si="42"/>
        <v>0</v>
      </c>
      <c r="AD120" s="52">
        <f t="shared" si="42"/>
        <v>0.8056673278549165</v>
      </c>
      <c r="AE120" s="52">
        <f t="shared" si="42"/>
        <v>0</v>
      </c>
      <c r="AF120" s="52">
        <f t="shared" si="42"/>
        <v>0</v>
      </c>
      <c r="AG120" s="52">
        <f t="shared" si="42"/>
        <v>0</v>
      </c>
      <c r="AH120" s="52">
        <f t="shared" si="42"/>
        <v>1113.6958333333334</v>
      </c>
      <c r="AI120" s="52">
        <f t="shared" si="42"/>
        <v>2924400</v>
      </c>
      <c r="AJ120" s="52">
        <f t="shared" si="42"/>
        <v>0</v>
      </c>
      <c r="AK120" s="52">
        <f t="shared" si="42"/>
        <v>0</v>
      </c>
      <c r="AL120" s="52">
        <f t="shared" si="42"/>
        <v>0</v>
      </c>
      <c r="AM120" s="52">
        <f t="shared" si="42"/>
        <v>0</v>
      </c>
      <c r="AN120" s="52">
        <f t="shared" si="42"/>
        <v>0</v>
      </c>
      <c r="AO120" s="52">
        <f t="shared" si="42"/>
        <v>0</v>
      </c>
      <c r="AP120" s="52">
        <f t="shared" si="42"/>
        <v>0</v>
      </c>
      <c r="AQ120" s="52">
        <f t="shared" si="42"/>
        <v>0</v>
      </c>
      <c r="AR120" s="52">
        <f t="shared" si="42"/>
        <v>0</v>
      </c>
      <c r="AS120" s="52">
        <f t="shared" si="42"/>
        <v>0</v>
      </c>
      <c r="AT120" s="52">
        <f t="shared" si="42"/>
        <v>255000</v>
      </c>
      <c r="AU120" s="52">
        <f t="shared" si="42"/>
        <v>0</v>
      </c>
      <c r="AV120" s="52">
        <f t="shared" si="42"/>
        <v>133.69852736034665</v>
      </c>
      <c r="AW120" s="52">
        <f t="shared" si="42"/>
        <v>802.9739776951673</v>
      </c>
      <c r="AX120" s="52">
        <f t="shared" si="42"/>
        <v>0</v>
      </c>
      <c r="AY120" s="52">
        <f t="shared" si="42"/>
        <v>0</v>
      </c>
      <c r="AZ120" s="52">
        <f t="shared" si="42"/>
        <v>637.5032628855357</v>
      </c>
      <c r="BA120" s="52">
        <f t="shared" si="42"/>
        <v>1938.9586572705898</v>
      </c>
      <c r="BB120" s="52">
        <f t="shared" si="42"/>
        <v>0</v>
      </c>
      <c r="BC120" s="52">
        <f t="shared" si="42"/>
        <v>0</v>
      </c>
      <c r="BD120" s="52">
        <f t="shared" si="42"/>
        <v>0</v>
      </c>
      <c r="BE120" s="52">
        <f t="shared" si="42"/>
        <v>0</v>
      </c>
      <c r="BF120" s="52">
        <f t="shared" si="42"/>
        <v>1185.9098360655737</v>
      </c>
      <c r="BG120" s="52">
        <f t="shared" si="42"/>
        <v>1011.6471428571429</v>
      </c>
      <c r="BH120" s="52">
        <f t="shared" si="42"/>
        <v>0</v>
      </c>
      <c r="BI120" s="52">
        <f t="shared" si="42"/>
        <v>0</v>
      </c>
      <c r="BJ120" s="53">
        <f t="shared" si="42"/>
        <v>406.6801755818702</v>
      </c>
    </row>
    <row r="121" spans="1:62" ht="12.75">
      <c r="A121" s="24" t="s">
        <v>223</v>
      </c>
      <c r="B121" s="54">
        <f>IF(B111=0,0,B116/B111)</f>
        <v>1007.7220077220077</v>
      </c>
      <c r="C121" s="54">
        <f aca="true" t="shared" si="43" ref="C121:BJ124">IF(C111=0,0,C116/C111)</f>
        <v>0</v>
      </c>
      <c r="D121" s="54">
        <f t="shared" si="43"/>
        <v>0</v>
      </c>
      <c r="E121" s="54">
        <f t="shared" si="43"/>
        <v>0</v>
      </c>
      <c r="F121" s="54">
        <f t="shared" si="43"/>
        <v>0</v>
      </c>
      <c r="G121" s="54">
        <f t="shared" si="43"/>
        <v>0</v>
      </c>
      <c r="H121" s="54">
        <f t="shared" si="43"/>
        <v>0</v>
      </c>
      <c r="I121" s="54">
        <f t="shared" si="43"/>
        <v>628.2086403831983</v>
      </c>
      <c r="J121" s="54">
        <f t="shared" si="43"/>
        <v>0</v>
      </c>
      <c r="K121" s="54">
        <f t="shared" si="43"/>
        <v>0</v>
      </c>
      <c r="L121" s="54">
        <f t="shared" si="43"/>
        <v>0</v>
      </c>
      <c r="M121" s="54">
        <f t="shared" si="43"/>
        <v>0</v>
      </c>
      <c r="N121" s="54">
        <f t="shared" si="43"/>
        <v>0</v>
      </c>
      <c r="O121" s="54">
        <f t="shared" si="43"/>
        <v>0</v>
      </c>
      <c r="P121" s="54">
        <f t="shared" si="43"/>
        <v>0</v>
      </c>
      <c r="Q121" s="54">
        <f t="shared" si="43"/>
        <v>0</v>
      </c>
      <c r="R121" s="54">
        <f t="shared" si="43"/>
        <v>0</v>
      </c>
      <c r="S121" s="54">
        <f t="shared" si="43"/>
        <v>0</v>
      </c>
      <c r="T121" s="54">
        <f t="shared" si="43"/>
        <v>0</v>
      </c>
      <c r="U121" s="54">
        <f t="shared" si="43"/>
        <v>0</v>
      </c>
      <c r="V121" s="54">
        <f t="shared" si="43"/>
        <v>0</v>
      </c>
      <c r="W121" s="54">
        <f t="shared" si="43"/>
        <v>0</v>
      </c>
      <c r="X121" s="54">
        <f t="shared" si="43"/>
        <v>0</v>
      </c>
      <c r="Y121" s="54">
        <f t="shared" si="43"/>
        <v>0</v>
      </c>
      <c r="Z121" s="54">
        <f t="shared" si="43"/>
        <v>0</v>
      </c>
      <c r="AA121" s="54">
        <f t="shared" si="43"/>
        <v>0</v>
      </c>
      <c r="AB121" s="54">
        <f t="shared" si="43"/>
        <v>138.98546155590836</v>
      </c>
      <c r="AC121" s="54">
        <f t="shared" si="43"/>
        <v>0</v>
      </c>
      <c r="AD121" s="54">
        <f t="shared" si="43"/>
        <v>0</v>
      </c>
      <c r="AE121" s="54">
        <f t="shared" si="43"/>
        <v>0</v>
      </c>
      <c r="AF121" s="54">
        <f t="shared" si="43"/>
        <v>0</v>
      </c>
      <c r="AG121" s="54">
        <f t="shared" si="43"/>
        <v>0</v>
      </c>
      <c r="AH121" s="54">
        <f t="shared" si="43"/>
        <v>0</v>
      </c>
      <c r="AI121" s="54">
        <f t="shared" si="43"/>
        <v>380227.5</v>
      </c>
      <c r="AJ121" s="54">
        <f t="shared" si="43"/>
        <v>0</v>
      </c>
      <c r="AK121" s="54">
        <f t="shared" si="43"/>
        <v>0</v>
      </c>
      <c r="AL121" s="54">
        <f t="shared" si="43"/>
        <v>0</v>
      </c>
      <c r="AM121" s="54">
        <f t="shared" si="43"/>
        <v>0</v>
      </c>
      <c r="AN121" s="54">
        <f t="shared" si="43"/>
        <v>0</v>
      </c>
      <c r="AO121" s="54">
        <f t="shared" si="43"/>
        <v>0</v>
      </c>
      <c r="AP121" s="54">
        <f t="shared" si="43"/>
        <v>0</v>
      </c>
      <c r="AQ121" s="54">
        <f t="shared" si="43"/>
        <v>0</v>
      </c>
      <c r="AR121" s="54">
        <f t="shared" si="43"/>
        <v>0</v>
      </c>
      <c r="AS121" s="54">
        <f t="shared" si="43"/>
        <v>0</v>
      </c>
      <c r="AT121" s="54">
        <f t="shared" si="43"/>
        <v>0</v>
      </c>
      <c r="AU121" s="54">
        <f t="shared" si="43"/>
        <v>0</v>
      </c>
      <c r="AV121" s="54">
        <f t="shared" si="43"/>
        <v>0</v>
      </c>
      <c r="AW121" s="54">
        <f t="shared" si="43"/>
        <v>0</v>
      </c>
      <c r="AX121" s="54">
        <f t="shared" si="43"/>
        <v>0</v>
      </c>
      <c r="AY121" s="54">
        <f t="shared" si="43"/>
        <v>0</v>
      </c>
      <c r="AZ121" s="54">
        <f t="shared" si="43"/>
        <v>0</v>
      </c>
      <c r="BA121" s="54">
        <f t="shared" si="43"/>
        <v>0</v>
      </c>
      <c r="BB121" s="54">
        <f t="shared" si="43"/>
        <v>0</v>
      </c>
      <c r="BC121" s="54">
        <f t="shared" si="43"/>
        <v>0</v>
      </c>
      <c r="BD121" s="54">
        <f t="shared" si="43"/>
        <v>0</v>
      </c>
      <c r="BE121" s="54">
        <f t="shared" si="43"/>
        <v>0</v>
      </c>
      <c r="BF121" s="54">
        <f t="shared" si="43"/>
        <v>0</v>
      </c>
      <c r="BG121" s="54">
        <f t="shared" si="43"/>
        <v>0</v>
      </c>
      <c r="BH121" s="54">
        <f t="shared" si="43"/>
        <v>0</v>
      </c>
      <c r="BI121" s="54">
        <f t="shared" si="43"/>
        <v>0</v>
      </c>
      <c r="BJ121" s="55">
        <f t="shared" si="43"/>
        <v>406.6801755818702</v>
      </c>
    </row>
    <row r="122" spans="1:62" ht="12.75">
      <c r="A122" s="27" t="s">
        <v>224</v>
      </c>
      <c r="B122" s="56">
        <f>IF(B112=0,0,B117/B112)</f>
        <v>506.07287449392715</v>
      </c>
      <c r="C122" s="56">
        <f t="shared" si="43"/>
        <v>0</v>
      </c>
      <c r="D122" s="56">
        <f t="shared" si="43"/>
        <v>0</v>
      </c>
      <c r="E122" s="56">
        <f t="shared" si="43"/>
        <v>0</v>
      </c>
      <c r="F122" s="56">
        <f t="shared" si="43"/>
        <v>0</v>
      </c>
      <c r="G122" s="56">
        <f t="shared" si="43"/>
        <v>0</v>
      </c>
      <c r="H122" s="56">
        <f t="shared" si="43"/>
        <v>0</v>
      </c>
      <c r="I122" s="56">
        <f t="shared" si="43"/>
        <v>0</v>
      </c>
      <c r="J122" s="56">
        <f t="shared" si="43"/>
        <v>0</v>
      </c>
      <c r="K122" s="56">
        <f t="shared" si="43"/>
        <v>0</v>
      </c>
      <c r="L122" s="56">
        <f t="shared" si="43"/>
        <v>0</v>
      </c>
      <c r="M122" s="56">
        <f t="shared" si="43"/>
        <v>0</v>
      </c>
      <c r="N122" s="56">
        <f t="shared" si="43"/>
        <v>0</v>
      </c>
      <c r="O122" s="56">
        <f t="shared" si="43"/>
        <v>0</v>
      </c>
      <c r="P122" s="56">
        <f t="shared" si="43"/>
        <v>0</v>
      </c>
      <c r="Q122" s="56">
        <f t="shared" si="43"/>
        <v>0</v>
      </c>
      <c r="R122" s="56">
        <f t="shared" si="43"/>
        <v>0</v>
      </c>
      <c r="S122" s="56">
        <f t="shared" si="43"/>
        <v>0</v>
      </c>
      <c r="T122" s="56">
        <f t="shared" si="43"/>
        <v>0</v>
      </c>
      <c r="U122" s="56">
        <f t="shared" si="43"/>
        <v>0</v>
      </c>
      <c r="V122" s="56">
        <f t="shared" si="43"/>
        <v>0</v>
      </c>
      <c r="W122" s="56">
        <f t="shared" si="43"/>
        <v>0</v>
      </c>
      <c r="X122" s="56">
        <f t="shared" si="43"/>
        <v>0</v>
      </c>
      <c r="Y122" s="56">
        <f t="shared" si="43"/>
        <v>0</v>
      </c>
      <c r="Z122" s="56">
        <f t="shared" si="43"/>
        <v>0</v>
      </c>
      <c r="AA122" s="56">
        <f t="shared" si="43"/>
        <v>0</v>
      </c>
      <c r="AB122" s="56">
        <f t="shared" si="43"/>
        <v>0</v>
      </c>
      <c r="AC122" s="56">
        <f t="shared" si="43"/>
        <v>0</v>
      </c>
      <c r="AD122" s="56">
        <f t="shared" si="43"/>
        <v>0</v>
      </c>
      <c r="AE122" s="56">
        <f t="shared" si="43"/>
        <v>0</v>
      </c>
      <c r="AF122" s="56">
        <f t="shared" si="43"/>
        <v>0</v>
      </c>
      <c r="AG122" s="56">
        <f t="shared" si="43"/>
        <v>0</v>
      </c>
      <c r="AH122" s="56">
        <f t="shared" si="43"/>
        <v>0</v>
      </c>
      <c r="AI122" s="56">
        <f t="shared" si="43"/>
        <v>1169172.5</v>
      </c>
      <c r="AJ122" s="56">
        <f t="shared" si="43"/>
        <v>0</v>
      </c>
      <c r="AK122" s="56">
        <f t="shared" si="43"/>
        <v>0</v>
      </c>
      <c r="AL122" s="56">
        <f t="shared" si="43"/>
        <v>0</v>
      </c>
      <c r="AM122" s="56">
        <f t="shared" si="43"/>
        <v>0</v>
      </c>
      <c r="AN122" s="56">
        <f t="shared" si="43"/>
        <v>0</v>
      </c>
      <c r="AO122" s="56">
        <f t="shared" si="43"/>
        <v>0</v>
      </c>
      <c r="AP122" s="56">
        <f t="shared" si="43"/>
        <v>0</v>
      </c>
      <c r="AQ122" s="56">
        <f t="shared" si="43"/>
        <v>0</v>
      </c>
      <c r="AR122" s="56">
        <f t="shared" si="43"/>
        <v>0</v>
      </c>
      <c r="AS122" s="56">
        <f t="shared" si="43"/>
        <v>0</v>
      </c>
      <c r="AT122" s="56">
        <f t="shared" si="43"/>
        <v>0</v>
      </c>
      <c r="AU122" s="56">
        <f t="shared" si="43"/>
        <v>0</v>
      </c>
      <c r="AV122" s="56">
        <f t="shared" si="43"/>
        <v>0</v>
      </c>
      <c r="AW122" s="56">
        <f t="shared" si="43"/>
        <v>0</v>
      </c>
      <c r="AX122" s="56">
        <f t="shared" si="43"/>
        <v>0</v>
      </c>
      <c r="AY122" s="56">
        <f t="shared" si="43"/>
        <v>0</v>
      </c>
      <c r="AZ122" s="56">
        <f t="shared" si="43"/>
        <v>0</v>
      </c>
      <c r="BA122" s="56">
        <f t="shared" si="43"/>
        <v>0</v>
      </c>
      <c r="BB122" s="56">
        <f t="shared" si="43"/>
        <v>0</v>
      </c>
      <c r="BC122" s="56">
        <f t="shared" si="43"/>
        <v>0</v>
      </c>
      <c r="BD122" s="56">
        <f t="shared" si="43"/>
        <v>0</v>
      </c>
      <c r="BE122" s="56">
        <f t="shared" si="43"/>
        <v>0</v>
      </c>
      <c r="BF122" s="56">
        <f t="shared" si="43"/>
        <v>0</v>
      </c>
      <c r="BG122" s="56">
        <f t="shared" si="43"/>
        <v>0</v>
      </c>
      <c r="BH122" s="56">
        <f t="shared" si="43"/>
        <v>0</v>
      </c>
      <c r="BI122" s="56">
        <f t="shared" si="43"/>
        <v>0</v>
      </c>
      <c r="BJ122" s="57">
        <f t="shared" si="43"/>
        <v>0</v>
      </c>
    </row>
    <row r="123" spans="1:62" ht="25.5">
      <c r="A123" s="27" t="s">
        <v>225</v>
      </c>
      <c r="B123" s="56">
        <f>IF(B113=0,0,B118/B113)</f>
        <v>992.9800307219662</v>
      </c>
      <c r="C123" s="56">
        <f t="shared" si="43"/>
        <v>0</v>
      </c>
      <c r="D123" s="56">
        <f t="shared" si="43"/>
        <v>0</v>
      </c>
      <c r="E123" s="56">
        <f t="shared" si="43"/>
        <v>0</v>
      </c>
      <c r="F123" s="56">
        <f t="shared" si="43"/>
        <v>0</v>
      </c>
      <c r="G123" s="56">
        <f t="shared" si="43"/>
        <v>700</v>
      </c>
      <c r="H123" s="56">
        <f t="shared" si="43"/>
        <v>0</v>
      </c>
      <c r="I123" s="56">
        <f t="shared" si="43"/>
        <v>0</v>
      </c>
      <c r="J123" s="56">
        <f t="shared" si="43"/>
        <v>500</v>
      </c>
      <c r="K123" s="56">
        <f t="shared" si="43"/>
        <v>494.6666666666667</v>
      </c>
      <c r="L123" s="56">
        <f t="shared" si="43"/>
        <v>0</v>
      </c>
      <c r="M123" s="56">
        <f t="shared" si="43"/>
        <v>2.4976525821596245</v>
      </c>
      <c r="N123" s="56">
        <f t="shared" si="43"/>
        <v>0</v>
      </c>
      <c r="O123" s="56">
        <f t="shared" si="43"/>
        <v>0</v>
      </c>
      <c r="P123" s="56">
        <f t="shared" si="43"/>
        <v>1000</v>
      </c>
      <c r="Q123" s="56">
        <f t="shared" si="43"/>
        <v>0</v>
      </c>
      <c r="R123" s="56">
        <f t="shared" si="43"/>
        <v>372.33125</v>
      </c>
      <c r="S123" s="56">
        <f t="shared" si="43"/>
        <v>0</v>
      </c>
      <c r="T123" s="56">
        <f t="shared" si="43"/>
        <v>1024.7272727272727</v>
      </c>
      <c r="U123" s="56">
        <f t="shared" si="43"/>
        <v>0</v>
      </c>
      <c r="V123" s="56">
        <f t="shared" si="43"/>
        <v>0</v>
      </c>
      <c r="W123" s="56">
        <f t="shared" si="43"/>
        <v>0</v>
      </c>
      <c r="X123" s="56">
        <f t="shared" si="43"/>
        <v>0</v>
      </c>
      <c r="Y123" s="56">
        <f t="shared" si="43"/>
        <v>0</v>
      </c>
      <c r="Z123" s="56">
        <f t="shared" si="43"/>
        <v>0</v>
      </c>
      <c r="AA123" s="56">
        <f t="shared" si="43"/>
        <v>0</v>
      </c>
      <c r="AB123" s="56">
        <f t="shared" si="43"/>
        <v>0</v>
      </c>
      <c r="AC123" s="56">
        <f t="shared" si="43"/>
        <v>0</v>
      </c>
      <c r="AD123" s="56">
        <f t="shared" si="43"/>
        <v>0.0056673278549164065</v>
      </c>
      <c r="AE123" s="56">
        <f t="shared" si="43"/>
        <v>0</v>
      </c>
      <c r="AF123" s="56">
        <f t="shared" si="43"/>
        <v>0</v>
      </c>
      <c r="AG123" s="56">
        <f t="shared" si="43"/>
        <v>0</v>
      </c>
      <c r="AH123" s="56">
        <f t="shared" si="43"/>
        <v>0</v>
      </c>
      <c r="AI123" s="56">
        <f t="shared" si="43"/>
        <v>500000</v>
      </c>
      <c r="AJ123" s="56">
        <f t="shared" si="43"/>
        <v>0</v>
      </c>
      <c r="AK123" s="56">
        <f t="shared" si="43"/>
        <v>0</v>
      </c>
      <c r="AL123" s="56">
        <f t="shared" si="43"/>
        <v>0</v>
      </c>
      <c r="AM123" s="56">
        <f t="shared" si="43"/>
        <v>0</v>
      </c>
      <c r="AN123" s="56">
        <f t="shared" si="43"/>
        <v>0</v>
      </c>
      <c r="AO123" s="56">
        <f t="shared" si="43"/>
        <v>0</v>
      </c>
      <c r="AP123" s="56">
        <f t="shared" si="43"/>
        <v>0</v>
      </c>
      <c r="AQ123" s="56">
        <f t="shared" si="43"/>
        <v>0</v>
      </c>
      <c r="AR123" s="56">
        <f t="shared" si="43"/>
        <v>0</v>
      </c>
      <c r="AS123" s="56">
        <f t="shared" si="43"/>
        <v>0</v>
      </c>
      <c r="AT123" s="56">
        <f t="shared" si="43"/>
        <v>0</v>
      </c>
      <c r="AU123" s="56">
        <f t="shared" si="43"/>
        <v>0</v>
      </c>
      <c r="AV123" s="56">
        <f t="shared" si="43"/>
        <v>31.575170434158593</v>
      </c>
      <c r="AW123" s="56">
        <f t="shared" si="43"/>
        <v>802.9739776951673</v>
      </c>
      <c r="AX123" s="56">
        <f t="shared" si="43"/>
        <v>0</v>
      </c>
      <c r="AY123" s="56">
        <f t="shared" si="43"/>
        <v>0</v>
      </c>
      <c r="AZ123" s="56">
        <f t="shared" si="43"/>
        <v>512.9411764705883</v>
      </c>
      <c r="BA123" s="56">
        <f t="shared" si="43"/>
        <v>968.7594783136184</v>
      </c>
      <c r="BB123" s="56">
        <f t="shared" si="43"/>
        <v>0</v>
      </c>
      <c r="BC123" s="56">
        <f t="shared" si="43"/>
        <v>0</v>
      </c>
      <c r="BD123" s="56">
        <f t="shared" si="43"/>
        <v>0</v>
      </c>
      <c r="BE123" s="56">
        <f t="shared" si="43"/>
        <v>0</v>
      </c>
      <c r="BF123" s="56">
        <f t="shared" si="43"/>
        <v>0</v>
      </c>
      <c r="BG123" s="56">
        <f t="shared" si="43"/>
        <v>270.5957142857143</v>
      </c>
      <c r="BH123" s="56">
        <f t="shared" si="43"/>
        <v>0</v>
      </c>
      <c r="BI123" s="56">
        <f t="shared" si="43"/>
        <v>0</v>
      </c>
      <c r="BJ123" s="57">
        <f t="shared" si="43"/>
        <v>0</v>
      </c>
    </row>
    <row r="124" spans="1:62" ht="12.75">
      <c r="A124" s="27" t="s">
        <v>226</v>
      </c>
      <c r="B124" s="56">
        <f>IF(B114=0,0,B119/B114)</f>
        <v>422.6508620689655</v>
      </c>
      <c r="C124" s="56">
        <f t="shared" si="43"/>
        <v>0</v>
      </c>
      <c r="D124" s="56">
        <f t="shared" si="43"/>
        <v>0</v>
      </c>
      <c r="E124" s="56">
        <f t="shared" si="43"/>
        <v>0</v>
      </c>
      <c r="F124" s="56">
        <f t="shared" si="43"/>
        <v>0</v>
      </c>
      <c r="G124" s="56">
        <f t="shared" si="43"/>
        <v>0</v>
      </c>
      <c r="H124" s="56">
        <f t="shared" si="43"/>
        <v>916666.6666666666</v>
      </c>
      <c r="I124" s="56">
        <f t="shared" si="43"/>
        <v>0</v>
      </c>
      <c r="J124" s="56">
        <f t="shared" si="43"/>
        <v>0</v>
      </c>
      <c r="K124" s="56">
        <f t="shared" si="43"/>
        <v>588.8888888888889</v>
      </c>
      <c r="L124" s="56">
        <f t="shared" si="43"/>
        <v>207.01111111111112</v>
      </c>
      <c r="M124" s="56">
        <f t="shared" si="43"/>
        <v>912.0909090909091</v>
      </c>
      <c r="N124" s="56">
        <f t="shared" si="43"/>
        <v>0</v>
      </c>
      <c r="O124" s="56">
        <f t="shared" si="43"/>
        <v>0</v>
      </c>
      <c r="P124" s="56">
        <f t="shared" si="43"/>
        <v>70.66666666666667</v>
      </c>
      <c r="Q124" s="56">
        <f t="shared" si="43"/>
        <v>0</v>
      </c>
      <c r="R124" s="56">
        <f t="shared" si="43"/>
        <v>0</v>
      </c>
      <c r="S124" s="56">
        <f t="shared" si="43"/>
        <v>0</v>
      </c>
      <c r="T124" s="56">
        <f t="shared" si="43"/>
        <v>518.3636363636364</v>
      </c>
      <c r="U124" s="56">
        <f t="shared" si="43"/>
        <v>0</v>
      </c>
      <c r="V124" s="56">
        <f t="shared" si="43"/>
        <v>0</v>
      </c>
      <c r="W124" s="56">
        <f t="shared" si="43"/>
        <v>0</v>
      </c>
      <c r="X124" s="56">
        <f t="shared" si="43"/>
        <v>0</v>
      </c>
      <c r="Y124" s="56">
        <f t="shared" si="43"/>
        <v>0</v>
      </c>
      <c r="Z124" s="56">
        <f t="shared" si="43"/>
        <v>0</v>
      </c>
      <c r="AA124" s="56">
        <f t="shared" si="43"/>
        <v>0</v>
      </c>
      <c r="AB124" s="56">
        <f t="shared" si="43"/>
        <v>0</v>
      </c>
      <c r="AC124" s="56">
        <f t="shared" si="43"/>
        <v>0</v>
      </c>
      <c r="AD124" s="56">
        <f t="shared" si="43"/>
        <v>0.8</v>
      </c>
      <c r="AE124" s="56">
        <f t="shared" si="43"/>
        <v>0</v>
      </c>
      <c r="AF124" s="56">
        <f t="shared" si="43"/>
        <v>0</v>
      </c>
      <c r="AG124" s="56">
        <f t="shared" si="43"/>
        <v>0</v>
      </c>
      <c r="AH124" s="56">
        <f t="shared" si="43"/>
        <v>1113.6958333333334</v>
      </c>
      <c r="AI124" s="56">
        <f t="shared" si="43"/>
        <v>875000</v>
      </c>
      <c r="AJ124" s="56">
        <f t="shared" si="43"/>
        <v>0</v>
      </c>
      <c r="AK124" s="56">
        <f t="shared" si="43"/>
        <v>0</v>
      </c>
      <c r="AL124" s="56">
        <f t="shared" si="43"/>
        <v>0</v>
      </c>
      <c r="AM124" s="56">
        <f t="shared" si="43"/>
        <v>0</v>
      </c>
      <c r="AN124" s="56">
        <f t="shared" si="43"/>
        <v>0</v>
      </c>
      <c r="AO124" s="56">
        <f t="shared" si="43"/>
        <v>0</v>
      </c>
      <c r="AP124" s="56">
        <f t="shared" si="43"/>
        <v>0</v>
      </c>
      <c r="AQ124" s="56">
        <f t="shared" si="43"/>
        <v>0</v>
      </c>
      <c r="AR124" s="56">
        <f t="shared" si="43"/>
        <v>0</v>
      </c>
      <c r="AS124" s="56">
        <f t="shared" si="43"/>
        <v>0</v>
      </c>
      <c r="AT124" s="56">
        <f t="shared" si="43"/>
        <v>255000</v>
      </c>
      <c r="AU124" s="56">
        <f t="shared" si="43"/>
        <v>0</v>
      </c>
      <c r="AV124" s="56">
        <f t="shared" si="43"/>
        <v>102.12335692618807</v>
      </c>
      <c r="AW124" s="56">
        <f t="shared" si="43"/>
        <v>0</v>
      </c>
      <c r="AX124" s="56">
        <f t="shared" si="43"/>
        <v>0</v>
      </c>
      <c r="AY124" s="56">
        <f t="shared" si="43"/>
        <v>0</v>
      </c>
      <c r="AZ124" s="56">
        <f t="shared" si="43"/>
        <v>124.56208641494744</v>
      </c>
      <c r="BA124" s="56">
        <f t="shared" si="43"/>
        <v>970.1991789569713</v>
      </c>
      <c r="BB124" s="56">
        <f t="shared" si="43"/>
        <v>0</v>
      </c>
      <c r="BC124" s="56">
        <f t="shared" si="43"/>
        <v>0</v>
      </c>
      <c r="BD124" s="56">
        <f t="shared" si="43"/>
        <v>0</v>
      </c>
      <c r="BE124" s="56">
        <f t="shared" si="43"/>
        <v>0</v>
      </c>
      <c r="BF124" s="56">
        <f t="shared" si="43"/>
        <v>1185.9098360655737</v>
      </c>
      <c r="BG124" s="56">
        <f t="shared" si="43"/>
        <v>741.0514285714286</v>
      </c>
      <c r="BH124" s="56">
        <f t="shared" si="43"/>
        <v>0</v>
      </c>
      <c r="BI124" s="56">
        <f t="shared" si="43"/>
        <v>0</v>
      </c>
      <c r="BJ124" s="57">
        <f t="shared" si="43"/>
        <v>0</v>
      </c>
    </row>
    <row r="125" spans="1:62" ht="25.5">
      <c r="A125" s="15" t="s">
        <v>229</v>
      </c>
      <c r="B125" s="58">
        <f>+B120*B111</f>
        <v>1517442551.4535568</v>
      </c>
      <c r="C125" s="58">
        <f aca="true" t="shared" si="44" ref="C125:BJ125">+C120*C111</f>
        <v>0</v>
      </c>
      <c r="D125" s="58">
        <f t="shared" si="44"/>
        <v>0</v>
      </c>
      <c r="E125" s="58">
        <f t="shared" si="44"/>
        <v>0</v>
      </c>
      <c r="F125" s="58">
        <f t="shared" si="44"/>
        <v>0</v>
      </c>
      <c r="G125" s="58">
        <f t="shared" si="44"/>
        <v>0</v>
      </c>
      <c r="H125" s="58">
        <f t="shared" si="44"/>
        <v>0</v>
      </c>
      <c r="I125" s="58">
        <f t="shared" si="44"/>
        <v>47738831</v>
      </c>
      <c r="J125" s="58">
        <f t="shared" si="44"/>
        <v>0</v>
      </c>
      <c r="K125" s="58">
        <f t="shared" si="44"/>
        <v>0</v>
      </c>
      <c r="L125" s="58">
        <f t="shared" si="44"/>
        <v>0</v>
      </c>
      <c r="M125" s="58">
        <f t="shared" si="44"/>
        <v>0</v>
      </c>
      <c r="N125" s="58">
        <f t="shared" si="44"/>
        <v>0</v>
      </c>
      <c r="O125" s="58">
        <f t="shared" si="44"/>
        <v>0</v>
      </c>
      <c r="P125" s="58">
        <f t="shared" si="44"/>
        <v>0</v>
      </c>
      <c r="Q125" s="58">
        <f t="shared" si="44"/>
        <v>0</v>
      </c>
      <c r="R125" s="58">
        <f t="shared" si="44"/>
        <v>0</v>
      </c>
      <c r="S125" s="58">
        <f t="shared" si="44"/>
        <v>0</v>
      </c>
      <c r="T125" s="58">
        <f t="shared" si="44"/>
        <v>0</v>
      </c>
      <c r="U125" s="58">
        <f t="shared" si="44"/>
        <v>0</v>
      </c>
      <c r="V125" s="58">
        <f t="shared" si="44"/>
        <v>0</v>
      </c>
      <c r="W125" s="58">
        <f t="shared" si="44"/>
        <v>0</v>
      </c>
      <c r="X125" s="58">
        <f t="shared" si="44"/>
        <v>0</v>
      </c>
      <c r="Y125" s="58">
        <f t="shared" si="44"/>
        <v>0</v>
      </c>
      <c r="Z125" s="58">
        <f t="shared" si="44"/>
        <v>0</v>
      </c>
      <c r="AA125" s="58">
        <f t="shared" si="44"/>
        <v>0</v>
      </c>
      <c r="AB125" s="58">
        <f t="shared" si="44"/>
        <v>12255737.999999998</v>
      </c>
      <c r="AC125" s="58">
        <f t="shared" si="44"/>
        <v>0</v>
      </c>
      <c r="AD125" s="58">
        <f t="shared" si="44"/>
        <v>0</v>
      </c>
      <c r="AE125" s="58">
        <f t="shared" si="44"/>
        <v>0</v>
      </c>
      <c r="AF125" s="58">
        <f t="shared" si="44"/>
        <v>0</v>
      </c>
      <c r="AG125" s="58">
        <f t="shared" si="44"/>
        <v>0</v>
      </c>
      <c r="AH125" s="58">
        <f t="shared" si="44"/>
        <v>0</v>
      </c>
      <c r="AI125" s="58">
        <f t="shared" si="44"/>
        <v>11697600</v>
      </c>
      <c r="AJ125" s="58">
        <f t="shared" si="44"/>
        <v>0</v>
      </c>
      <c r="AK125" s="58">
        <f t="shared" si="44"/>
        <v>0</v>
      </c>
      <c r="AL125" s="58">
        <f t="shared" si="44"/>
        <v>0</v>
      </c>
      <c r="AM125" s="58">
        <f t="shared" si="44"/>
        <v>0</v>
      </c>
      <c r="AN125" s="58">
        <f t="shared" si="44"/>
        <v>0</v>
      </c>
      <c r="AO125" s="58">
        <f t="shared" si="44"/>
        <v>0</v>
      </c>
      <c r="AP125" s="58">
        <f t="shared" si="44"/>
        <v>0</v>
      </c>
      <c r="AQ125" s="58">
        <f t="shared" si="44"/>
        <v>0</v>
      </c>
      <c r="AR125" s="58">
        <f t="shared" si="44"/>
        <v>0</v>
      </c>
      <c r="AS125" s="58">
        <f t="shared" si="44"/>
        <v>0</v>
      </c>
      <c r="AT125" s="58">
        <f t="shared" si="44"/>
        <v>0</v>
      </c>
      <c r="AU125" s="58">
        <f t="shared" si="44"/>
        <v>0</v>
      </c>
      <c r="AV125" s="58">
        <f t="shared" si="44"/>
        <v>0</v>
      </c>
      <c r="AW125" s="58">
        <f t="shared" si="44"/>
        <v>0</v>
      </c>
      <c r="AX125" s="58">
        <f t="shared" si="44"/>
        <v>0</v>
      </c>
      <c r="AY125" s="58">
        <f t="shared" si="44"/>
        <v>0</v>
      </c>
      <c r="AZ125" s="58">
        <f t="shared" si="44"/>
        <v>0</v>
      </c>
      <c r="BA125" s="58">
        <f t="shared" si="44"/>
        <v>0</v>
      </c>
      <c r="BB125" s="58">
        <f t="shared" si="44"/>
        <v>0</v>
      </c>
      <c r="BC125" s="58">
        <f t="shared" si="44"/>
        <v>0</v>
      </c>
      <c r="BD125" s="58">
        <f t="shared" si="44"/>
        <v>0</v>
      </c>
      <c r="BE125" s="58">
        <f t="shared" si="44"/>
        <v>0</v>
      </c>
      <c r="BF125" s="58">
        <f t="shared" si="44"/>
        <v>0</v>
      </c>
      <c r="BG125" s="58">
        <f t="shared" si="44"/>
        <v>0</v>
      </c>
      <c r="BH125" s="58">
        <f t="shared" si="44"/>
        <v>0</v>
      </c>
      <c r="BI125" s="58">
        <f t="shared" si="44"/>
        <v>0</v>
      </c>
      <c r="BJ125" s="59">
        <f t="shared" si="44"/>
        <v>3983839</v>
      </c>
    </row>
    <row r="126" spans="1:62" ht="25.5">
      <c r="A126" s="12" t="s">
        <v>230</v>
      </c>
      <c r="B126" s="60">
        <v>1129596000</v>
      </c>
      <c r="C126" s="60">
        <v>0</v>
      </c>
      <c r="D126" s="60">
        <v>0</v>
      </c>
      <c r="E126" s="60">
        <v>0</v>
      </c>
      <c r="F126" s="60">
        <v>2685078</v>
      </c>
      <c r="G126" s="60">
        <v>0</v>
      </c>
      <c r="H126" s="60">
        <v>16150000</v>
      </c>
      <c r="I126" s="60">
        <v>99272377</v>
      </c>
      <c r="J126" s="60">
        <v>2000000</v>
      </c>
      <c r="K126" s="60">
        <v>9752000</v>
      </c>
      <c r="L126" s="60">
        <v>539136</v>
      </c>
      <c r="M126" s="60">
        <v>64</v>
      </c>
      <c r="N126" s="60">
        <v>322472152</v>
      </c>
      <c r="O126" s="60">
        <v>0</v>
      </c>
      <c r="P126" s="60">
        <v>521200</v>
      </c>
      <c r="Q126" s="60">
        <v>0</v>
      </c>
      <c r="R126" s="60">
        <v>9978650</v>
      </c>
      <c r="S126" s="60">
        <v>0</v>
      </c>
      <c r="T126" s="60">
        <v>8487000</v>
      </c>
      <c r="U126" s="60">
        <v>779000</v>
      </c>
      <c r="V126" s="60">
        <v>3000000</v>
      </c>
      <c r="W126" s="60">
        <v>6000000</v>
      </c>
      <c r="X126" s="60">
        <v>2608099</v>
      </c>
      <c r="Y126" s="60">
        <v>0</v>
      </c>
      <c r="Z126" s="60">
        <v>0</v>
      </c>
      <c r="AA126" s="60">
        <v>1254000</v>
      </c>
      <c r="AB126" s="60">
        <v>21383153</v>
      </c>
      <c r="AC126" s="60">
        <v>0</v>
      </c>
      <c r="AD126" s="60">
        <v>0</v>
      </c>
      <c r="AE126" s="60">
        <v>0</v>
      </c>
      <c r="AF126" s="60">
        <v>0</v>
      </c>
      <c r="AG126" s="60">
        <v>20</v>
      </c>
      <c r="AH126" s="60">
        <v>1670544</v>
      </c>
      <c r="AI126" s="60">
        <v>7000000</v>
      </c>
      <c r="AJ126" s="60">
        <v>0</v>
      </c>
      <c r="AK126" s="60">
        <v>0</v>
      </c>
      <c r="AL126" s="60">
        <v>0</v>
      </c>
      <c r="AM126" s="60">
        <v>0</v>
      </c>
      <c r="AN126" s="60">
        <v>0</v>
      </c>
      <c r="AO126" s="60">
        <v>0</v>
      </c>
      <c r="AP126" s="60">
        <v>0</v>
      </c>
      <c r="AQ126" s="60">
        <v>0</v>
      </c>
      <c r="AR126" s="60">
        <v>0</v>
      </c>
      <c r="AS126" s="60">
        <v>0</v>
      </c>
      <c r="AT126" s="60">
        <v>6222000</v>
      </c>
      <c r="AU126" s="60">
        <v>0</v>
      </c>
      <c r="AV126" s="60">
        <v>2257000</v>
      </c>
      <c r="AW126" s="60">
        <v>111000</v>
      </c>
      <c r="AX126" s="60">
        <v>0</v>
      </c>
      <c r="AY126" s="60">
        <v>0</v>
      </c>
      <c r="AZ126" s="60">
        <v>974000</v>
      </c>
      <c r="BA126" s="60">
        <v>47287</v>
      </c>
      <c r="BB126" s="60">
        <v>0</v>
      </c>
      <c r="BC126" s="60">
        <v>0</v>
      </c>
      <c r="BD126" s="60">
        <v>0</v>
      </c>
      <c r="BE126" s="60">
        <v>0</v>
      </c>
      <c r="BF126" s="60">
        <v>335500</v>
      </c>
      <c r="BG126" s="60">
        <v>3541085</v>
      </c>
      <c r="BH126" s="60">
        <v>0</v>
      </c>
      <c r="BI126" s="60">
        <v>0</v>
      </c>
      <c r="BJ126" s="61">
        <v>75399458</v>
      </c>
    </row>
    <row r="127" spans="1:62" ht="12.75">
      <c r="A127" s="24" t="s">
        <v>231</v>
      </c>
      <c r="B127" s="30">
        <v>1769412000</v>
      </c>
      <c r="C127" s="30">
        <v>35614000</v>
      </c>
      <c r="D127" s="30">
        <v>27805000</v>
      </c>
      <c r="E127" s="30">
        <v>86177000</v>
      </c>
      <c r="F127" s="30">
        <v>43500000</v>
      </c>
      <c r="G127" s="30">
        <v>26036000</v>
      </c>
      <c r="H127" s="30">
        <v>85382000</v>
      </c>
      <c r="I127" s="30">
        <v>260269000</v>
      </c>
      <c r="J127" s="30">
        <v>55649000</v>
      </c>
      <c r="K127" s="30">
        <v>35302000</v>
      </c>
      <c r="L127" s="30">
        <v>21925000</v>
      </c>
      <c r="M127" s="30">
        <v>23775000</v>
      </c>
      <c r="N127" s="30">
        <v>338903000</v>
      </c>
      <c r="O127" s="30">
        <v>28180000</v>
      </c>
      <c r="P127" s="30">
        <v>29266000</v>
      </c>
      <c r="Q127" s="30">
        <v>314311000</v>
      </c>
      <c r="R127" s="30">
        <v>106393000</v>
      </c>
      <c r="S127" s="30">
        <v>59607000</v>
      </c>
      <c r="T127" s="30">
        <v>29644000</v>
      </c>
      <c r="U127" s="30">
        <v>62494000</v>
      </c>
      <c r="V127" s="30">
        <v>64585000</v>
      </c>
      <c r="W127" s="30">
        <v>253410000</v>
      </c>
      <c r="X127" s="30">
        <v>32355000</v>
      </c>
      <c r="Y127" s="30">
        <v>71672000</v>
      </c>
      <c r="Z127" s="30">
        <v>69621000</v>
      </c>
      <c r="AA127" s="30">
        <v>41962000</v>
      </c>
      <c r="AB127" s="30">
        <v>177373000</v>
      </c>
      <c r="AC127" s="30">
        <v>270475000</v>
      </c>
      <c r="AD127" s="30">
        <v>13989000</v>
      </c>
      <c r="AE127" s="30">
        <v>47617000</v>
      </c>
      <c r="AF127" s="30">
        <v>97319000</v>
      </c>
      <c r="AG127" s="30">
        <v>36417000</v>
      </c>
      <c r="AH127" s="30">
        <v>59760000</v>
      </c>
      <c r="AI127" s="30">
        <v>79053000</v>
      </c>
      <c r="AJ127" s="30">
        <v>72001000</v>
      </c>
      <c r="AK127" s="30">
        <v>78231000</v>
      </c>
      <c r="AL127" s="30">
        <v>258854000</v>
      </c>
      <c r="AM127" s="30">
        <v>56693000</v>
      </c>
      <c r="AN127" s="30">
        <v>73817000</v>
      </c>
      <c r="AO127" s="30">
        <v>14141000</v>
      </c>
      <c r="AP127" s="30">
        <v>25755000</v>
      </c>
      <c r="AQ127" s="30">
        <v>48763000</v>
      </c>
      <c r="AR127" s="30">
        <v>176384000</v>
      </c>
      <c r="AS127" s="30">
        <v>43392000</v>
      </c>
      <c r="AT127" s="30">
        <v>179139000</v>
      </c>
      <c r="AU127" s="30">
        <v>20311000</v>
      </c>
      <c r="AV127" s="30">
        <v>79831000</v>
      </c>
      <c r="AW127" s="30">
        <v>25107000</v>
      </c>
      <c r="AX127" s="30">
        <v>50777000</v>
      </c>
      <c r="AY127" s="30">
        <v>328762000</v>
      </c>
      <c r="AZ127" s="30">
        <v>65009000</v>
      </c>
      <c r="BA127" s="30">
        <v>72649000</v>
      </c>
      <c r="BB127" s="30">
        <v>58371000</v>
      </c>
      <c r="BC127" s="30">
        <v>48830000</v>
      </c>
      <c r="BD127" s="30">
        <v>228010000</v>
      </c>
      <c r="BE127" s="30">
        <v>50739000</v>
      </c>
      <c r="BF127" s="30">
        <v>12054000</v>
      </c>
      <c r="BG127" s="30">
        <v>48477000</v>
      </c>
      <c r="BH127" s="30">
        <v>50309000</v>
      </c>
      <c r="BI127" s="30">
        <v>85299000</v>
      </c>
      <c r="BJ127" s="31">
        <v>203556000</v>
      </c>
    </row>
    <row r="128" spans="1:62" ht="12.75">
      <c r="A128" s="62" t="s">
        <v>232</v>
      </c>
      <c r="B128" s="63" t="str">
        <f>IF(B11&gt;0,"Funded","Unfunded")</f>
        <v>Funded</v>
      </c>
      <c r="C128" s="63" t="str">
        <f aca="true" t="shared" si="45" ref="C128:BJ128">IF(C11&gt;0,"Funded","Unfunded")</f>
        <v>Unfunded</v>
      </c>
      <c r="D128" s="63" t="str">
        <f t="shared" si="45"/>
        <v>Funded</v>
      </c>
      <c r="E128" s="63" t="str">
        <f t="shared" si="45"/>
        <v>Funded</v>
      </c>
      <c r="F128" s="63" t="str">
        <f t="shared" si="45"/>
        <v>Unfunded</v>
      </c>
      <c r="G128" s="63" t="str">
        <f t="shared" si="45"/>
        <v>Funded</v>
      </c>
      <c r="H128" s="63" t="str">
        <f t="shared" si="45"/>
        <v>Funded</v>
      </c>
      <c r="I128" s="63" t="str">
        <f t="shared" si="45"/>
        <v>Unfunded</v>
      </c>
      <c r="J128" s="63" t="str">
        <f t="shared" si="45"/>
        <v>Funded</v>
      </c>
      <c r="K128" s="63" t="str">
        <f t="shared" si="45"/>
        <v>Unfunded</v>
      </c>
      <c r="L128" s="63" t="str">
        <f t="shared" si="45"/>
        <v>Funded</v>
      </c>
      <c r="M128" s="63" t="str">
        <f t="shared" si="45"/>
        <v>Funded</v>
      </c>
      <c r="N128" s="63" t="str">
        <f t="shared" si="45"/>
        <v>Funded</v>
      </c>
      <c r="O128" s="63" t="str">
        <f t="shared" si="45"/>
        <v>Funded</v>
      </c>
      <c r="P128" s="63" t="str">
        <f t="shared" si="45"/>
        <v>Funded</v>
      </c>
      <c r="Q128" s="63" t="str">
        <f t="shared" si="45"/>
        <v>Unfunded</v>
      </c>
      <c r="R128" s="63" t="str">
        <f t="shared" si="45"/>
        <v>Funded</v>
      </c>
      <c r="S128" s="63" t="str">
        <f t="shared" si="45"/>
        <v>Funded</v>
      </c>
      <c r="T128" s="63" t="str">
        <f t="shared" si="45"/>
        <v>Funded</v>
      </c>
      <c r="U128" s="63" t="str">
        <f t="shared" si="45"/>
        <v>Funded</v>
      </c>
      <c r="V128" s="63" t="str">
        <f t="shared" si="45"/>
        <v>Funded</v>
      </c>
      <c r="W128" s="63" t="str">
        <f t="shared" si="45"/>
        <v>Unfunded</v>
      </c>
      <c r="X128" s="63" t="str">
        <f t="shared" si="45"/>
        <v>Unfunded</v>
      </c>
      <c r="Y128" s="63" t="str">
        <f t="shared" si="45"/>
        <v>Funded</v>
      </c>
      <c r="Z128" s="63" t="str">
        <f t="shared" si="45"/>
        <v>Funded</v>
      </c>
      <c r="AA128" s="63" t="str">
        <f t="shared" si="45"/>
        <v>Funded</v>
      </c>
      <c r="AB128" s="63" t="str">
        <f t="shared" si="45"/>
        <v>Funded</v>
      </c>
      <c r="AC128" s="63" t="str">
        <f t="shared" si="45"/>
        <v>Funded</v>
      </c>
      <c r="AD128" s="63" t="str">
        <f t="shared" si="45"/>
        <v>Unfunded</v>
      </c>
      <c r="AE128" s="63" t="str">
        <f t="shared" si="45"/>
        <v>Funded</v>
      </c>
      <c r="AF128" s="63" t="str">
        <f t="shared" si="45"/>
        <v>Funded</v>
      </c>
      <c r="AG128" s="63" t="str">
        <f t="shared" si="45"/>
        <v>Funded</v>
      </c>
      <c r="AH128" s="63" t="str">
        <f t="shared" si="45"/>
        <v>Funded</v>
      </c>
      <c r="AI128" s="63" t="str">
        <f t="shared" si="45"/>
        <v>Funded</v>
      </c>
      <c r="AJ128" s="63" t="str">
        <f t="shared" si="45"/>
        <v>Funded</v>
      </c>
      <c r="AK128" s="63" t="str">
        <f t="shared" si="45"/>
        <v>Unfunded</v>
      </c>
      <c r="AL128" s="63" t="str">
        <f t="shared" si="45"/>
        <v>Funded</v>
      </c>
      <c r="AM128" s="63" t="str">
        <f t="shared" si="45"/>
        <v>Unfunded</v>
      </c>
      <c r="AN128" s="63" t="str">
        <f t="shared" si="45"/>
        <v>Funded</v>
      </c>
      <c r="AO128" s="63" t="str">
        <f t="shared" si="45"/>
        <v>Unfunded</v>
      </c>
      <c r="AP128" s="63" t="str">
        <f t="shared" si="45"/>
        <v>Unfunded</v>
      </c>
      <c r="AQ128" s="63" t="str">
        <f t="shared" si="45"/>
        <v>Funded</v>
      </c>
      <c r="AR128" s="63" t="str">
        <f t="shared" si="45"/>
        <v>Funded</v>
      </c>
      <c r="AS128" s="63" t="str">
        <f t="shared" si="45"/>
        <v>Unfunded</v>
      </c>
      <c r="AT128" s="63" t="str">
        <f t="shared" si="45"/>
        <v>Funded</v>
      </c>
      <c r="AU128" s="63" t="str">
        <f t="shared" si="45"/>
        <v>Funded</v>
      </c>
      <c r="AV128" s="63" t="str">
        <f t="shared" si="45"/>
        <v>Funded</v>
      </c>
      <c r="AW128" s="63" t="str">
        <f t="shared" si="45"/>
        <v>Funded</v>
      </c>
      <c r="AX128" s="63" t="str">
        <f t="shared" si="45"/>
        <v>Funded</v>
      </c>
      <c r="AY128" s="63" t="str">
        <f t="shared" si="45"/>
        <v>Funded</v>
      </c>
      <c r="AZ128" s="63" t="str">
        <f t="shared" si="45"/>
        <v>Funded</v>
      </c>
      <c r="BA128" s="63" t="str">
        <f t="shared" si="45"/>
        <v>Funded</v>
      </c>
      <c r="BB128" s="63" t="str">
        <f t="shared" si="45"/>
        <v>Funded</v>
      </c>
      <c r="BC128" s="63" t="str">
        <f t="shared" si="45"/>
        <v>Unfunded</v>
      </c>
      <c r="BD128" s="63" t="str">
        <f t="shared" si="45"/>
        <v>Funded</v>
      </c>
      <c r="BE128" s="63" t="str">
        <f t="shared" si="45"/>
        <v>Funded</v>
      </c>
      <c r="BF128" s="63" t="str">
        <f t="shared" si="45"/>
        <v>Funded</v>
      </c>
      <c r="BG128" s="63" t="str">
        <f t="shared" si="45"/>
        <v>Unfunded</v>
      </c>
      <c r="BH128" s="63" t="str">
        <f t="shared" si="45"/>
        <v>Funded</v>
      </c>
      <c r="BI128" s="63" t="str">
        <f t="shared" si="45"/>
        <v>Funded</v>
      </c>
      <c r="BJ128" s="64" t="str">
        <f t="shared" si="45"/>
        <v>Funded</v>
      </c>
    </row>
    <row r="129" spans="1:62" ht="12.75" hidden="1">
      <c r="A129" s="65" t="s">
        <v>233</v>
      </c>
      <c r="B129" s="32">
        <v>20528800019</v>
      </c>
      <c r="C129" s="32">
        <v>1315992</v>
      </c>
      <c r="D129" s="32">
        <v>87626904</v>
      </c>
      <c r="E129" s="32">
        <v>2932284</v>
      </c>
      <c r="F129" s="32">
        <v>18131988</v>
      </c>
      <c r="G129" s="32">
        <v>1158000</v>
      </c>
      <c r="H129" s="32">
        <v>501870996</v>
      </c>
      <c r="I129" s="32">
        <v>287058812</v>
      </c>
      <c r="J129" s="32">
        <v>16759956</v>
      </c>
      <c r="K129" s="32">
        <v>160497500</v>
      </c>
      <c r="L129" s="32">
        <v>74172000</v>
      </c>
      <c r="M129" s="32">
        <v>5658996</v>
      </c>
      <c r="N129" s="32">
        <v>2360143998</v>
      </c>
      <c r="O129" s="32">
        <v>9673992</v>
      </c>
      <c r="P129" s="32">
        <v>9276000</v>
      </c>
      <c r="Q129" s="32">
        <v>93354000</v>
      </c>
      <c r="R129" s="32">
        <v>452844948</v>
      </c>
      <c r="S129" s="32">
        <v>867000</v>
      </c>
      <c r="T129" s="32">
        <v>208576000</v>
      </c>
      <c r="U129" s="32">
        <v>25856669</v>
      </c>
      <c r="V129" s="32">
        <v>5958642</v>
      </c>
      <c r="W129" s="32">
        <v>130967999</v>
      </c>
      <c r="X129" s="32">
        <v>117043200</v>
      </c>
      <c r="Y129" s="32">
        <v>47895329</v>
      </c>
      <c r="Z129" s="32">
        <v>500000</v>
      </c>
      <c r="AA129" s="32">
        <v>78160000</v>
      </c>
      <c r="AB129" s="32">
        <v>23443992</v>
      </c>
      <c r="AC129" s="32">
        <v>786809000</v>
      </c>
      <c r="AD129" s="32">
        <v>17688208</v>
      </c>
      <c r="AE129" s="32">
        <v>9244714</v>
      </c>
      <c r="AF129" s="32">
        <v>17607960</v>
      </c>
      <c r="AG129" s="32">
        <v>34262724</v>
      </c>
      <c r="AH129" s="32">
        <v>36375378</v>
      </c>
      <c r="AI129" s="32">
        <v>279965766</v>
      </c>
      <c r="AJ129" s="32">
        <v>11945520</v>
      </c>
      <c r="AK129" s="32">
        <v>15099996</v>
      </c>
      <c r="AL129" s="32">
        <v>162160944</v>
      </c>
      <c r="AM129" s="32">
        <v>7782679</v>
      </c>
      <c r="AN129" s="32">
        <v>9351000</v>
      </c>
      <c r="AO129" s="32">
        <v>6152004</v>
      </c>
      <c r="AP129" s="32">
        <v>5445996</v>
      </c>
      <c r="AQ129" s="32">
        <v>23671656</v>
      </c>
      <c r="AR129" s="32">
        <v>30924654</v>
      </c>
      <c r="AS129" s="32">
        <v>6518340</v>
      </c>
      <c r="AT129" s="32">
        <v>1624254000</v>
      </c>
      <c r="AU129" s="32">
        <v>1908999</v>
      </c>
      <c r="AV129" s="32">
        <v>181912000</v>
      </c>
      <c r="AW129" s="32">
        <v>29444000</v>
      </c>
      <c r="AX129" s="32">
        <v>13300008</v>
      </c>
      <c r="AY129" s="32">
        <v>50842540</v>
      </c>
      <c r="AZ129" s="32">
        <v>41800932</v>
      </c>
      <c r="BA129" s="32">
        <v>786502351</v>
      </c>
      <c r="BB129" s="32">
        <v>7592000</v>
      </c>
      <c r="BC129" s="32">
        <v>10622000</v>
      </c>
      <c r="BD129" s="32">
        <v>92638858</v>
      </c>
      <c r="BE129" s="32">
        <v>3288000</v>
      </c>
      <c r="BF129" s="32">
        <v>14116000</v>
      </c>
      <c r="BG129" s="32">
        <v>257412</v>
      </c>
      <c r="BH129" s="32">
        <v>38175840</v>
      </c>
      <c r="BI129" s="32">
        <v>22530000</v>
      </c>
      <c r="BJ129" s="32">
        <v>48578599</v>
      </c>
    </row>
    <row r="130" spans="1:62" ht="12.75" hidden="1">
      <c r="A130" s="65" t="s">
        <v>234</v>
      </c>
      <c r="B130" s="32">
        <v>18706745747</v>
      </c>
      <c r="C130" s="32">
        <v>1489000</v>
      </c>
      <c r="D130" s="32">
        <v>76585225</v>
      </c>
      <c r="E130" s="32">
        <v>2842291</v>
      </c>
      <c r="F130" s="32">
        <v>31747776</v>
      </c>
      <c r="G130" s="32">
        <v>818000</v>
      </c>
      <c r="H130" s="32">
        <v>437111254</v>
      </c>
      <c r="I130" s="32">
        <v>333383469</v>
      </c>
      <c r="J130" s="32">
        <v>15447000</v>
      </c>
      <c r="K130" s="32">
        <v>168557585</v>
      </c>
      <c r="L130" s="32">
        <v>63057000</v>
      </c>
      <c r="M130" s="32">
        <v>1622400</v>
      </c>
      <c r="N130" s="32">
        <v>2556771268</v>
      </c>
      <c r="O130" s="32">
        <v>6394000</v>
      </c>
      <c r="P130" s="32">
        <v>8964504</v>
      </c>
      <c r="Q130" s="32">
        <v>93354000</v>
      </c>
      <c r="R130" s="32">
        <v>354860474</v>
      </c>
      <c r="S130" s="32">
        <v>1499389</v>
      </c>
      <c r="T130" s="32">
        <v>230344000</v>
      </c>
      <c r="U130" s="32">
        <v>17501443</v>
      </c>
      <c r="V130" s="32">
        <v>6758000</v>
      </c>
      <c r="W130" s="32">
        <v>129615671</v>
      </c>
      <c r="X130" s="32">
        <v>147245363</v>
      </c>
      <c r="Y130" s="32">
        <v>39762181</v>
      </c>
      <c r="Z130" s="32">
        <v>664500</v>
      </c>
      <c r="AA130" s="32">
        <v>74627300</v>
      </c>
      <c r="AB130" s="32">
        <v>38551859</v>
      </c>
      <c r="AC130" s="32">
        <v>943568129</v>
      </c>
      <c r="AD130" s="32">
        <v>21210843</v>
      </c>
      <c r="AE130" s="32">
        <v>7760972</v>
      </c>
      <c r="AF130" s="32">
        <v>22010000</v>
      </c>
      <c r="AG130" s="32">
        <v>26337574</v>
      </c>
      <c r="AH130" s="32">
        <v>39449152</v>
      </c>
      <c r="AI130" s="32">
        <v>239299097</v>
      </c>
      <c r="AJ130" s="32">
        <v>9599565</v>
      </c>
      <c r="AK130" s="32">
        <v>75410500</v>
      </c>
      <c r="AL130" s="32">
        <v>32771604</v>
      </c>
      <c r="AM130" s="32">
        <v>6018136</v>
      </c>
      <c r="AN130" s="32">
        <v>8830316</v>
      </c>
      <c r="AO130" s="32">
        <v>7571000</v>
      </c>
      <c r="AP130" s="32">
        <v>1714968</v>
      </c>
      <c r="AQ130" s="32">
        <v>21450000</v>
      </c>
      <c r="AR130" s="32">
        <v>48268075</v>
      </c>
      <c r="AS130" s="32">
        <v>5192849</v>
      </c>
      <c r="AT130" s="32">
        <v>1608519400</v>
      </c>
      <c r="AU130" s="32">
        <v>1213000</v>
      </c>
      <c r="AV130" s="32">
        <v>89225170</v>
      </c>
      <c r="AW130" s="32">
        <v>24526000</v>
      </c>
      <c r="AX130" s="32">
        <v>11264000</v>
      </c>
      <c r="AY130" s="32">
        <v>41518829</v>
      </c>
      <c r="AZ130" s="32">
        <v>45707583</v>
      </c>
      <c r="BA130" s="32">
        <v>770567276</v>
      </c>
      <c r="BB130" s="32">
        <v>7882000</v>
      </c>
      <c r="BC130" s="32">
        <v>12602400</v>
      </c>
      <c r="BD130" s="32">
        <v>108744135</v>
      </c>
      <c r="BE130" s="32">
        <v>3062723</v>
      </c>
      <c r="BF130" s="32">
        <v>15682506</v>
      </c>
      <c r="BG130" s="32">
        <v>165269903</v>
      </c>
      <c r="BH130" s="32">
        <v>12587274</v>
      </c>
      <c r="BI130" s="32">
        <v>7100000</v>
      </c>
      <c r="BJ130" s="32">
        <v>35780014</v>
      </c>
    </row>
    <row r="131" spans="1:62" ht="12.75" hidden="1">
      <c r="A131" s="65" t="s">
        <v>235</v>
      </c>
      <c r="B131" s="32">
        <v>2556733118</v>
      </c>
      <c r="C131" s="32">
        <v>499000</v>
      </c>
      <c r="D131" s="32">
        <v>14600995</v>
      </c>
      <c r="E131" s="32">
        <v>90000</v>
      </c>
      <c r="F131" s="32">
        <v>5216802</v>
      </c>
      <c r="G131" s="32">
        <v>340000</v>
      </c>
      <c r="H131" s="32">
        <v>35277716</v>
      </c>
      <c r="I131" s="32">
        <v>5590387</v>
      </c>
      <c r="J131" s="32">
        <v>9341000</v>
      </c>
      <c r="K131" s="32">
        <v>15068234</v>
      </c>
      <c r="L131" s="32">
        <v>9017478</v>
      </c>
      <c r="M131" s="32">
        <v>2496834</v>
      </c>
      <c r="N131" s="32">
        <v>53714808</v>
      </c>
      <c r="O131" s="32">
        <v>3319000</v>
      </c>
      <c r="P131" s="32">
        <v>1522300</v>
      </c>
      <c r="Q131" s="32">
        <v>410800</v>
      </c>
      <c r="R131" s="32">
        <v>84402948</v>
      </c>
      <c r="S131" s="32">
        <v>45000</v>
      </c>
      <c r="T131" s="32">
        <v>7516000</v>
      </c>
      <c r="U131" s="32">
        <v>8354879</v>
      </c>
      <c r="V131" s="32">
        <v>182000</v>
      </c>
      <c r="W131" s="32">
        <v>16897517</v>
      </c>
      <c r="X131" s="32">
        <v>5410555</v>
      </c>
      <c r="Y131" s="32">
        <v>2219776</v>
      </c>
      <c r="Z131" s="32">
        <v>30000</v>
      </c>
      <c r="AA131" s="32">
        <v>3700200</v>
      </c>
      <c r="AB131" s="32">
        <v>130227</v>
      </c>
      <c r="AC131" s="32">
        <v>14739000</v>
      </c>
      <c r="AD131" s="32">
        <v>2088203</v>
      </c>
      <c r="AE131" s="32">
        <v>3873861</v>
      </c>
      <c r="AF131" s="32">
        <v>40000</v>
      </c>
      <c r="AG131" s="32">
        <v>7925259</v>
      </c>
      <c r="AH131" s="32">
        <v>5035050</v>
      </c>
      <c r="AI131" s="32">
        <v>40667240</v>
      </c>
      <c r="AJ131" s="32">
        <v>3512004</v>
      </c>
      <c r="AK131" s="32">
        <v>15943000</v>
      </c>
      <c r="AL131" s="32">
        <v>79517184</v>
      </c>
      <c r="AM131" s="32">
        <v>13289495</v>
      </c>
      <c r="AN131" s="32">
        <v>521000</v>
      </c>
      <c r="AO131" s="32">
        <v>549000</v>
      </c>
      <c r="AP131" s="32">
        <v>3783038</v>
      </c>
      <c r="AQ131" s="32">
        <v>6378000</v>
      </c>
      <c r="AR131" s="32">
        <v>5383644</v>
      </c>
      <c r="AS131" s="32">
        <v>1325500</v>
      </c>
      <c r="AT131" s="32">
        <v>23009700</v>
      </c>
      <c r="AU131" s="32">
        <v>490000</v>
      </c>
      <c r="AV131" s="32">
        <v>11867060</v>
      </c>
      <c r="AW131" s="32">
        <v>4901000</v>
      </c>
      <c r="AX131" s="32">
        <v>2131000</v>
      </c>
      <c r="AY131" s="32">
        <v>48327674</v>
      </c>
      <c r="AZ131" s="32">
        <v>15346577</v>
      </c>
      <c r="BA131" s="32">
        <v>47699672</v>
      </c>
      <c r="BB131" s="32">
        <v>650000</v>
      </c>
      <c r="BC131" s="32">
        <v>452171</v>
      </c>
      <c r="BD131" s="32">
        <v>34761070</v>
      </c>
      <c r="BE131" s="32">
        <v>286000</v>
      </c>
      <c r="BF131" s="32">
        <v>2432045</v>
      </c>
      <c r="BG131" s="32">
        <v>25646542</v>
      </c>
      <c r="BH131" s="32">
        <v>5498689</v>
      </c>
      <c r="BI131" s="32">
        <v>15680000</v>
      </c>
      <c r="BJ131" s="32">
        <v>19954590</v>
      </c>
    </row>
    <row r="132" spans="1:62" ht="12.75" hidden="1">
      <c r="A132" s="65" t="s">
        <v>236</v>
      </c>
      <c r="B132" s="32">
        <v>3611112000</v>
      </c>
      <c r="C132" s="32">
        <v>6766000</v>
      </c>
      <c r="D132" s="32">
        <v>65856631</v>
      </c>
      <c r="E132" s="32">
        <v>7000000</v>
      </c>
      <c r="F132" s="32">
        <v>27070000</v>
      </c>
      <c r="G132" s="32">
        <v>23621000</v>
      </c>
      <c r="H132" s="32">
        <v>286596000</v>
      </c>
      <c r="I132" s="32">
        <v>20550809</v>
      </c>
      <c r="J132" s="32">
        <v>6500000</v>
      </c>
      <c r="K132" s="32">
        <v>-2343000</v>
      </c>
      <c r="L132" s="32">
        <v>12309000</v>
      </c>
      <c r="M132" s="32">
        <v>10048000</v>
      </c>
      <c r="N132" s="32">
        <v>573373983</v>
      </c>
      <c r="O132" s="32">
        <v>5404000</v>
      </c>
      <c r="P132" s="32">
        <v>44118000</v>
      </c>
      <c r="Q132" s="32">
        <v>285997000</v>
      </c>
      <c r="R132" s="32">
        <v>85190000</v>
      </c>
      <c r="S132" s="32">
        <v>7751000</v>
      </c>
      <c r="T132" s="32">
        <v>3687000</v>
      </c>
      <c r="U132" s="32">
        <v>47160985</v>
      </c>
      <c r="V132" s="32">
        <v>27249025</v>
      </c>
      <c r="W132" s="32">
        <v>-167861000</v>
      </c>
      <c r="X132" s="32">
        <v>4413699</v>
      </c>
      <c r="Y132" s="32">
        <v>41410629</v>
      </c>
      <c r="Z132" s="32">
        <v>81876000</v>
      </c>
      <c r="AA132" s="32">
        <v>10891000</v>
      </c>
      <c r="AB132" s="32">
        <v>256915000</v>
      </c>
      <c r="AC132" s="32">
        <v>416431000</v>
      </c>
      <c r="AD132" s="32">
        <v>19925000</v>
      </c>
      <c r="AE132" s="32">
        <v>32969000</v>
      </c>
      <c r="AF132" s="32">
        <v>58189960</v>
      </c>
      <c r="AG132" s="32">
        <v>3000000</v>
      </c>
      <c r="AH132" s="32">
        <v>1909787</v>
      </c>
      <c r="AI132" s="32">
        <v>76678000</v>
      </c>
      <c r="AJ132" s="32">
        <v>6795227</v>
      </c>
      <c r="AK132" s="32">
        <v>1535000</v>
      </c>
      <c r="AL132" s="32">
        <v>205920000</v>
      </c>
      <c r="AM132" s="32">
        <v>4157149</v>
      </c>
      <c r="AN132" s="32">
        <v>49233850</v>
      </c>
      <c r="AO132" s="32">
        <v>2189000</v>
      </c>
      <c r="AP132" s="32">
        <v>4822000</v>
      </c>
      <c r="AQ132" s="32">
        <v>397000</v>
      </c>
      <c r="AR132" s="32">
        <v>685780124</v>
      </c>
      <c r="AS132" s="32">
        <v>430000</v>
      </c>
      <c r="AT132" s="32">
        <v>93926000</v>
      </c>
      <c r="AU132" s="32">
        <v>10266000</v>
      </c>
      <c r="AV132" s="32">
        <v>14682000</v>
      </c>
      <c r="AW132" s="32">
        <v>46040000</v>
      </c>
      <c r="AX132" s="32">
        <v>2199000</v>
      </c>
      <c r="AY132" s="32">
        <v>395016000</v>
      </c>
      <c r="AZ132" s="32">
        <v>37500000</v>
      </c>
      <c r="BA132" s="32">
        <v>268639358</v>
      </c>
      <c r="BB132" s="32">
        <v>4338000</v>
      </c>
      <c r="BC132" s="32">
        <v>9539555</v>
      </c>
      <c r="BD132" s="32">
        <v>90060535</v>
      </c>
      <c r="BE132" s="32">
        <v>43371000</v>
      </c>
      <c r="BF132" s="32">
        <v>5595000</v>
      </c>
      <c r="BG132" s="32">
        <v>36106000</v>
      </c>
      <c r="BH132" s="32">
        <v>42000000</v>
      </c>
      <c r="BI132" s="32">
        <v>57057637</v>
      </c>
      <c r="BJ132" s="32">
        <v>34235777</v>
      </c>
    </row>
    <row r="133" spans="1:62" ht="12.75" hidden="1">
      <c r="A133" s="65" t="s">
        <v>237</v>
      </c>
      <c r="B133" s="32">
        <v>4428223000</v>
      </c>
      <c r="C133" s="32">
        <v>9696000</v>
      </c>
      <c r="D133" s="32">
        <v>17000000</v>
      </c>
      <c r="E133" s="32">
        <v>5334000</v>
      </c>
      <c r="F133" s="32">
        <v>41042000</v>
      </c>
      <c r="G133" s="32">
        <v>9031000</v>
      </c>
      <c r="H133" s="32">
        <v>155320000</v>
      </c>
      <c r="I133" s="32">
        <v>202061524</v>
      </c>
      <c r="J133" s="32">
        <v>5750000</v>
      </c>
      <c r="K133" s="32">
        <v>55000000</v>
      </c>
      <c r="L133" s="32">
        <v>12347000</v>
      </c>
      <c r="M133" s="32">
        <v>1830000</v>
      </c>
      <c r="N133" s="32">
        <v>262607490</v>
      </c>
      <c r="O133" s="32">
        <v>407000</v>
      </c>
      <c r="P133" s="32">
        <v>1236000</v>
      </c>
      <c r="Q133" s="32">
        <v>295164000</v>
      </c>
      <c r="R133" s="32">
        <v>110874000</v>
      </c>
      <c r="S133" s="32">
        <v>2550000</v>
      </c>
      <c r="T133" s="32">
        <v>32218000</v>
      </c>
      <c r="U133" s="32">
        <v>7037076</v>
      </c>
      <c r="V133" s="32">
        <v>7608767</v>
      </c>
      <c r="W133" s="32">
        <v>294276000</v>
      </c>
      <c r="X133" s="32">
        <v>24000000</v>
      </c>
      <c r="Y133" s="32">
        <v>9450000</v>
      </c>
      <c r="Z133" s="32">
        <v>29500000</v>
      </c>
      <c r="AA133" s="32">
        <v>21000000</v>
      </c>
      <c r="AB133" s="32">
        <v>35000000</v>
      </c>
      <c r="AC133" s="32">
        <v>273291000</v>
      </c>
      <c r="AD133" s="32">
        <v>14600000</v>
      </c>
      <c r="AE133" s="32">
        <v>14500000</v>
      </c>
      <c r="AF133" s="32">
        <v>56815542</v>
      </c>
      <c r="AG133" s="32">
        <v>0</v>
      </c>
      <c r="AH133" s="32">
        <v>900000</v>
      </c>
      <c r="AI133" s="32">
        <v>29300000</v>
      </c>
      <c r="AJ133" s="32">
        <v>13420046</v>
      </c>
      <c r="AK133" s="32">
        <v>33809000</v>
      </c>
      <c r="AL133" s="32">
        <v>0</v>
      </c>
      <c r="AM133" s="32">
        <v>4759274</v>
      </c>
      <c r="AN133" s="32">
        <v>22443896</v>
      </c>
      <c r="AO133" s="32">
        <v>12166473</v>
      </c>
      <c r="AP133" s="32">
        <v>12762000</v>
      </c>
      <c r="AQ133" s="32">
        <v>7250000</v>
      </c>
      <c r="AR133" s="32">
        <v>16201000</v>
      </c>
      <c r="AS133" s="32">
        <v>29473000</v>
      </c>
      <c r="AT133" s="32">
        <v>188253000</v>
      </c>
      <c r="AU133" s="32">
        <v>350000</v>
      </c>
      <c r="AV133" s="32">
        <v>15760000</v>
      </c>
      <c r="AW133" s="32">
        <v>21000000</v>
      </c>
      <c r="AX133" s="32">
        <v>2421000</v>
      </c>
      <c r="AY133" s="32">
        <v>131317000</v>
      </c>
      <c r="AZ133" s="32">
        <v>8000000</v>
      </c>
      <c r="BA133" s="32">
        <v>137043300</v>
      </c>
      <c r="BB133" s="32">
        <v>5361000</v>
      </c>
      <c r="BC133" s="32">
        <v>24502441</v>
      </c>
      <c r="BD133" s="32">
        <v>81289890</v>
      </c>
      <c r="BE133" s="32">
        <v>22047000</v>
      </c>
      <c r="BF133" s="32">
        <v>-108000</v>
      </c>
      <c r="BG133" s="32">
        <v>56661000</v>
      </c>
      <c r="BH133" s="32">
        <v>6150000</v>
      </c>
      <c r="BI133" s="32">
        <v>11315608</v>
      </c>
      <c r="BJ133" s="32">
        <v>20554875</v>
      </c>
    </row>
    <row r="134" spans="1:62" ht="12.75" hidden="1">
      <c r="A134" s="65" t="s">
        <v>238</v>
      </c>
      <c r="B134" s="32">
        <v>2574722920</v>
      </c>
      <c r="C134" s="32">
        <v>300000</v>
      </c>
      <c r="D134" s="32">
        <v>24518699</v>
      </c>
      <c r="E134" s="32">
        <v>0</v>
      </c>
      <c r="F134" s="32">
        <v>0</v>
      </c>
      <c r="G134" s="32">
        <v>307000</v>
      </c>
      <c r="H134" s="32">
        <v>94500000</v>
      </c>
      <c r="I134" s="32">
        <v>58821342</v>
      </c>
      <c r="J134" s="32">
        <v>24524000</v>
      </c>
      <c r="K134" s="32">
        <v>60000000</v>
      </c>
      <c r="L134" s="32">
        <v>36629000</v>
      </c>
      <c r="M134" s="32">
        <v>850000</v>
      </c>
      <c r="N134" s="32">
        <v>737498147</v>
      </c>
      <c r="O134" s="32">
        <v>2633000</v>
      </c>
      <c r="P134" s="32">
        <v>2998000</v>
      </c>
      <c r="Q134" s="32">
        <v>-35136000</v>
      </c>
      <c r="R134" s="32">
        <v>47576000</v>
      </c>
      <c r="S134" s="32">
        <v>500000</v>
      </c>
      <c r="T134" s="32">
        <v>36123000</v>
      </c>
      <c r="U134" s="32">
        <v>10861000</v>
      </c>
      <c r="V134" s="32">
        <v>2184657</v>
      </c>
      <c r="W134" s="32">
        <v>180787000</v>
      </c>
      <c r="X134" s="32">
        <v>7024203</v>
      </c>
      <c r="Y134" s="32">
        <v>12225000</v>
      </c>
      <c r="Z134" s="32">
        <v>200000</v>
      </c>
      <c r="AA134" s="32">
        <v>11694000</v>
      </c>
      <c r="AB134" s="32">
        <v>0</v>
      </c>
      <c r="AC134" s="32">
        <v>379334000</v>
      </c>
      <c r="AD134" s="32">
        <v>6000000</v>
      </c>
      <c r="AE134" s="32">
        <v>8367000</v>
      </c>
      <c r="AF134" s="32">
        <v>0</v>
      </c>
      <c r="AG134" s="32">
        <v>4871000</v>
      </c>
      <c r="AH134" s="32">
        <v>9254916</v>
      </c>
      <c r="AI134" s="32">
        <v>41500000</v>
      </c>
      <c r="AJ134" s="32">
        <v>6777096</v>
      </c>
      <c r="AK134" s="32">
        <v>72282000</v>
      </c>
      <c r="AL134" s="32">
        <v>6766015</v>
      </c>
      <c r="AM134" s="32">
        <v>0</v>
      </c>
      <c r="AN134" s="32">
        <v>9000000</v>
      </c>
      <c r="AO134" s="32">
        <v>4338737</v>
      </c>
      <c r="AP134" s="32">
        <v>2238000</v>
      </c>
      <c r="AQ134" s="32">
        <v>13376000</v>
      </c>
      <c r="AR134" s="32">
        <v>15211400</v>
      </c>
      <c r="AS134" s="32">
        <v>2559000</v>
      </c>
      <c r="AT134" s="32">
        <v>170556000</v>
      </c>
      <c r="AU134" s="32">
        <v>450000</v>
      </c>
      <c r="AV134" s="32">
        <v>20077000</v>
      </c>
      <c r="AW134" s="32">
        <v>3586000</v>
      </c>
      <c r="AX134" s="32">
        <v>2802000</v>
      </c>
      <c r="AY134" s="32">
        <v>11870000</v>
      </c>
      <c r="AZ134" s="32">
        <v>9000000</v>
      </c>
      <c r="BA134" s="32">
        <v>26324207</v>
      </c>
      <c r="BB134" s="32">
        <v>1614000</v>
      </c>
      <c r="BC134" s="32">
        <v>7700374</v>
      </c>
      <c r="BD134" s="32">
        <v>43404142</v>
      </c>
      <c r="BE134" s="32">
        <v>1847000</v>
      </c>
      <c r="BF134" s="32">
        <v>5119000</v>
      </c>
      <c r="BG134" s="32">
        <v>29219000</v>
      </c>
      <c r="BH134" s="32">
        <v>3200000</v>
      </c>
      <c r="BI134" s="32">
        <v>7945757</v>
      </c>
      <c r="BJ134" s="32">
        <v>10241830</v>
      </c>
    </row>
    <row r="135" spans="1:62" ht="12.75" hidden="1">
      <c r="A135" s="65" t="s">
        <v>239</v>
      </c>
      <c r="B135" s="32">
        <v>2999320000</v>
      </c>
      <c r="C135" s="32">
        <v>2216000</v>
      </c>
      <c r="D135" s="32">
        <v>0</v>
      </c>
      <c r="E135" s="32">
        <v>0</v>
      </c>
      <c r="F135" s="32">
        <v>21337000</v>
      </c>
      <c r="G135" s="32">
        <v>2652000</v>
      </c>
      <c r="H135" s="32">
        <v>5013000</v>
      </c>
      <c r="I135" s="32">
        <v>7645510</v>
      </c>
      <c r="J135" s="32">
        <v>2250000</v>
      </c>
      <c r="K135" s="32">
        <v>0</v>
      </c>
      <c r="L135" s="32">
        <v>2190000</v>
      </c>
      <c r="M135" s="32">
        <v>2100000</v>
      </c>
      <c r="N135" s="32">
        <v>8254451</v>
      </c>
      <c r="O135" s="32">
        <v>0</v>
      </c>
      <c r="P135" s="32">
        <v>0</v>
      </c>
      <c r="Q135" s="32">
        <v>39271000</v>
      </c>
      <c r="R135" s="32">
        <v>116396000</v>
      </c>
      <c r="S135" s="32">
        <v>200000</v>
      </c>
      <c r="T135" s="32">
        <v>1500000</v>
      </c>
      <c r="U135" s="32">
        <v>0</v>
      </c>
      <c r="V135" s="32">
        <v>3306924</v>
      </c>
      <c r="W135" s="32">
        <v>4014000</v>
      </c>
      <c r="X135" s="32">
        <v>9000000</v>
      </c>
      <c r="Y135" s="32">
        <v>10123456</v>
      </c>
      <c r="Z135" s="32">
        <v>2338000</v>
      </c>
      <c r="AA135" s="32">
        <v>3000000</v>
      </c>
      <c r="AB135" s="32">
        <v>5000000</v>
      </c>
      <c r="AC135" s="32">
        <v>106290000</v>
      </c>
      <c r="AD135" s="32">
        <v>2758000</v>
      </c>
      <c r="AE135" s="32">
        <v>2500000</v>
      </c>
      <c r="AF135" s="32">
        <v>5222293</v>
      </c>
      <c r="AG135" s="32">
        <v>11750000</v>
      </c>
      <c r="AH135" s="32">
        <v>777791</v>
      </c>
      <c r="AI135" s="32">
        <v>9500000</v>
      </c>
      <c r="AJ135" s="32">
        <v>1921034</v>
      </c>
      <c r="AK135" s="32">
        <v>13879000</v>
      </c>
      <c r="AL135" s="32">
        <v>0</v>
      </c>
      <c r="AM135" s="32">
        <v>1492647</v>
      </c>
      <c r="AN135" s="32">
        <v>3231900</v>
      </c>
      <c r="AO135" s="32">
        <v>990000</v>
      </c>
      <c r="AP135" s="32">
        <v>13000</v>
      </c>
      <c r="AQ135" s="32">
        <v>26731000</v>
      </c>
      <c r="AR135" s="32">
        <v>2108000</v>
      </c>
      <c r="AS135" s="32">
        <v>1228000</v>
      </c>
      <c r="AT135" s="32">
        <v>15066000</v>
      </c>
      <c r="AU135" s="32">
        <v>250000</v>
      </c>
      <c r="AV135" s="32">
        <v>2635000</v>
      </c>
      <c r="AW135" s="32">
        <v>200000</v>
      </c>
      <c r="AX135" s="32">
        <v>2118000</v>
      </c>
      <c r="AY135" s="32">
        <v>20536000</v>
      </c>
      <c r="AZ135" s="32">
        <v>3000000</v>
      </c>
      <c r="BA135" s="32">
        <v>20375285</v>
      </c>
      <c r="BB135" s="32">
        <v>0</v>
      </c>
      <c r="BC135" s="32">
        <v>1331658</v>
      </c>
      <c r="BD135" s="32">
        <v>15740000</v>
      </c>
      <c r="BE135" s="32">
        <v>574000</v>
      </c>
      <c r="BF135" s="32">
        <v>553000</v>
      </c>
      <c r="BG135" s="32">
        <v>0</v>
      </c>
      <c r="BH135" s="32">
        <v>0</v>
      </c>
      <c r="BI135" s="32">
        <v>2113842</v>
      </c>
      <c r="BJ135" s="32">
        <v>8350000</v>
      </c>
    </row>
    <row r="136" spans="1:62" ht="12.75" hidden="1">
      <c r="A136" s="65" t="s">
        <v>240</v>
      </c>
      <c r="B136" s="32">
        <v>278400000</v>
      </c>
      <c r="C136" s="32">
        <v>0</v>
      </c>
      <c r="D136" s="32">
        <v>0</v>
      </c>
      <c r="E136" s="32">
        <v>0</v>
      </c>
      <c r="F136" s="32">
        <v>124000</v>
      </c>
      <c r="G136" s="32">
        <v>0</v>
      </c>
      <c r="H136" s="32">
        <v>12040000</v>
      </c>
      <c r="I136" s="32">
        <v>21755</v>
      </c>
      <c r="J136" s="32">
        <v>0</v>
      </c>
      <c r="K136" s="32">
        <v>0</v>
      </c>
      <c r="L136" s="32">
        <v>0</v>
      </c>
      <c r="M136" s="32">
        <v>0</v>
      </c>
      <c r="N136" s="32">
        <v>7962792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510000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60000</v>
      </c>
      <c r="AB136" s="32">
        <v>0</v>
      </c>
      <c r="AC136" s="32">
        <v>2130000</v>
      </c>
      <c r="AD136" s="32">
        <v>200000</v>
      </c>
      <c r="AE136" s="32">
        <v>0</v>
      </c>
      <c r="AF136" s="32">
        <v>0</v>
      </c>
      <c r="AG136" s="32">
        <v>0</v>
      </c>
      <c r="AH136" s="32">
        <v>5980596</v>
      </c>
      <c r="AI136" s="32">
        <v>0</v>
      </c>
      <c r="AJ136" s="32">
        <v>0</v>
      </c>
      <c r="AK136" s="32">
        <v>0</v>
      </c>
      <c r="AL136" s="32">
        <v>0</v>
      </c>
      <c r="AM136" s="32">
        <v>0</v>
      </c>
      <c r="AN136" s="32">
        <v>0</v>
      </c>
      <c r="AO136" s="32">
        <v>0</v>
      </c>
      <c r="AP136" s="32">
        <v>0</v>
      </c>
      <c r="AQ136" s="32">
        <v>0</v>
      </c>
      <c r="AR136" s="32">
        <v>0</v>
      </c>
      <c r="AS136" s="32">
        <v>0</v>
      </c>
      <c r="AT136" s="32">
        <v>481000</v>
      </c>
      <c r="AU136" s="32">
        <v>0</v>
      </c>
      <c r="AV136" s="32">
        <v>1470000</v>
      </c>
      <c r="AW136" s="32">
        <v>0</v>
      </c>
      <c r="AX136" s="32">
        <v>0</v>
      </c>
      <c r="AY136" s="32">
        <v>453000</v>
      </c>
      <c r="AZ136" s="32">
        <v>0</v>
      </c>
      <c r="BA136" s="32">
        <v>481061</v>
      </c>
      <c r="BB136" s="32">
        <v>0</v>
      </c>
      <c r="BC136" s="32">
        <v>0</v>
      </c>
      <c r="BD136" s="32">
        <v>106000</v>
      </c>
      <c r="BE136" s="32">
        <v>0</v>
      </c>
      <c r="BF136" s="32">
        <v>0</v>
      </c>
      <c r="BG136" s="32">
        <v>0</v>
      </c>
      <c r="BH136" s="32">
        <v>112000</v>
      </c>
      <c r="BI136" s="32">
        <v>0</v>
      </c>
      <c r="BJ136" s="32">
        <v>0</v>
      </c>
    </row>
    <row r="137" spans="1:62" ht="12.75" hidden="1">
      <c r="A137" s="65" t="s">
        <v>241</v>
      </c>
      <c r="B137" s="32">
        <v>1693917869</v>
      </c>
      <c r="C137" s="32">
        <v>0</v>
      </c>
      <c r="D137" s="32">
        <v>55000000</v>
      </c>
      <c r="E137" s="32">
        <v>0</v>
      </c>
      <c r="F137" s="32">
        <v>0</v>
      </c>
      <c r="G137" s="32">
        <v>0</v>
      </c>
      <c r="H137" s="32">
        <v>0</v>
      </c>
      <c r="I137" s="32">
        <v>-6588382</v>
      </c>
      <c r="J137" s="32">
        <v>0</v>
      </c>
      <c r="K137" s="32">
        <v>0</v>
      </c>
      <c r="L137" s="32">
        <v>0</v>
      </c>
      <c r="M137" s="32">
        <v>6325000</v>
      </c>
      <c r="N137" s="32">
        <v>647309128</v>
      </c>
      <c r="O137" s="32">
        <v>0</v>
      </c>
      <c r="P137" s="32">
        <v>3385372</v>
      </c>
      <c r="Q137" s="32">
        <v>0</v>
      </c>
      <c r="R137" s="32">
        <v>32197000</v>
      </c>
      <c r="S137" s="32">
        <v>3048501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32">
        <v>12132000</v>
      </c>
      <c r="AE137" s="32">
        <v>350000</v>
      </c>
      <c r="AF137" s="32">
        <v>0</v>
      </c>
      <c r="AG137" s="32">
        <v>0</v>
      </c>
      <c r="AH137" s="32">
        <v>0</v>
      </c>
      <c r="AI137" s="32">
        <v>0</v>
      </c>
      <c r="AJ137" s="32">
        <v>0</v>
      </c>
      <c r="AK137" s="32">
        <v>0</v>
      </c>
      <c r="AL137" s="32">
        <v>0</v>
      </c>
      <c r="AM137" s="32">
        <v>0</v>
      </c>
      <c r="AN137" s="32">
        <v>0</v>
      </c>
      <c r="AO137" s="32">
        <v>0</v>
      </c>
      <c r="AP137" s="32">
        <v>0</v>
      </c>
      <c r="AQ137" s="32">
        <v>0</v>
      </c>
      <c r="AR137" s="32">
        <v>0</v>
      </c>
      <c r="AS137" s="32">
        <v>0</v>
      </c>
      <c r="AT137" s="32">
        <v>83065700</v>
      </c>
      <c r="AU137" s="32">
        <v>0</v>
      </c>
      <c r="AV137" s="32">
        <v>21310000</v>
      </c>
      <c r="AW137" s="32">
        <v>0</v>
      </c>
      <c r="AX137" s="32">
        <v>3533574</v>
      </c>
      <c r="AY137" s="32">
        <v>282292741</v>
      </c>
      <c r="AZ137" s="32">
        <v>12650000</v>
      </c>
      <c r="BA137" s="32">
        <v>0</v>
      </c>
      <c r="BB137" s="32">
        <v>0</v>
      </c>
      <c r="BC137" s="32">
        <v>0</v>
      </c>
      <c r="BD137" s="32">
        <v>0</v>
      </c>
      <c r="BE137" s="32">
        <v>0</v>
      </c>
      <c r="BF137" s="32">
        <v>370000</v>
      </c>
      <c r="BG137" s="32">
        <v>0</v>
      </c>
      <c r="BH137" s="32">
        <v>0</v>
      </c>
      <c r="BI137" s="32">
        <v>28032032</v>
      </c>
      <c r="BJ137" s="32">
        <v>4997484</v>
      </c>
    </row>
    <row r="138" spans="1:62" ht="25.5" hidden="1">
      <c r="A138" s="65" t="s">
        <v>242</v>
      </c>
      <c r="B138" s="32">
        <v>18526253059</v>
      </c>
      <c r="C138" s="32">
        <v>26578000</v>
      </c>
      <c r="D138" s="32">
        <v>83140153</v>
      </c>
      <c r="E138" s="32">
        <v>36103830</v>
      </c>
      <c r="F138" s="32">
        <v>56654314</v>
      </c>
      <c r="G138" s="32">
        <v>14937000</v>
      </c>
      <c r="H138" s="32">
        <v>356455127</v>
      </c>
      <c r="I138" s="32">
        <v>443352397</v>
      </c>
      <c r="J138" s="32">
        <v>47399000</v>
      </c>
      <c r="K138" s="32">
        <v>149645618</v>
      </c>
      <c r="L138" s="32">
        <v>71136000</v>
      </c>
      <c r="M138" s="32">
        <v>14742397</v>
      </c>
      <c r="N138" s="32">
        <v>2229336170</v>
      </c>
      <c r="O138" s="32">
        <v>19553000</v>
      </c>
      <c r="P138" s="32">
        <v>29800305</v>
      </c>
      <c r="Q138" s="32">
        <v>281801147</v>
      </c>
      <c r="R138" s="32">
        <v>398756538</v>
      </c>
      <c r="S138" s="32">
        <v>70260213</v>
      </c>
      <c r="T138" s="32">
        <v>228107000</v>
      </c>
      <c r="U138" s="32">
        <v>41297035</v>
      </c>
      <c r="V138" s="32">
        <v>29630000</v>
      </c>
      <c r="W138" s="32">
        <v>204838673</v>
      </c>
      <c r="X138" s="32">
        <v>157372879</v>
      </c>
      <c r="Y138" s="32">
        <v>60521672</v>
      </c>
      <c r="Z138" s="32">
        <v>28660433</v>
      </c>
      <c r="AA138" s="32">
        <v>100850000</v>
      </c>
      <c r="AB138" s="32">
        <v>150089576</v>
      </c>
      <c r="AC138" s="32">
        <v>834838381</v>
      </c>
      <c r="AD138" s="32">
        <v>27756376</v>
      </c>
      <c r="AE138" s="32">
        <v>34270353</v>
      </c>
      <c r="AF138" s="32">
        <v>72105678</v>
      </c>
      <c r="AG138" s="32">
        <v>42190251</v>
      </c>
      <c r="AH138" s="32">
        <v>72521063</v>
      </c>
      <c r="AI138" s="32">
        <v>293865600</v>
      </c>
      <c r="AJ138" s="32">
        <v>78295103</v>
      </c>
      <c r="AK138" s="32">
        <v>202128029</v>
      </c>
      <c r="AL138" s="32">
        <v>201229147</v>
      </c>
      <c r="AM138" s="32">
        <v>28031447</v>
      </c>
      <c r="AN138" s="32">
        <v>40699082</v>
      </c>
      <c r="AO138" s="32">
        <v>14959000</v>
      </c>
      <c r="AP138" s="32">
        <v>23183964</v>
      </c>
      <c r="AQ138" s="32">
        <v>56654585</v>
      </c>
      <c r="AR138" s="32">
        <v>135600958</v>
      </c>
      <c r="AS138" s="32">
        <v>26239123</v>
      </c>
      <c r="AT138" s="32">
        <v>1570299101</v>
      </c>
      <c r="AU138" s="32">
        <v>15600998</v>
      </c>
      <c r="AV138" s="32">
        <v>127170790</v>
      </c>
      <c r="AW138" s="32">
        <v>42075000</v>
      </c>
      <c r="AX138" s="32">
        <v>29891000</v>
      </c>
      <c r="AY138" s="32">
        <v>258890925</v>
      </c>
      <c r="AZ138" s="32">
        <v>74714326</v>
      </c>
      <c r="BA138" s="32">
        <v>663086980</v>
      </c>
      <c r="BB138" s="32">
        <v>32590939</v>
      </c>
      <c r="BC138" s="32">
        <v>35451450</v>
      </c>
      <c r="BD138" s="32">
        <v>232316083</v>
      </c>
      <c r="BE138" s="32">
        <v>27977000</v>
      </c>
      <c r="BF138" s="32">
        <v>19386627</v>
      </c>
      <c r="BG138" s="32">
        <v>146163880</v>
      </c>
      <c r="BH138" s="32">
        <v>39375105</v>
      </c>
      <c r="BI138" s="32">
        <v>51037069</v>
      </c>
      <c r="BJ138" s="32">
        <v>129320490</v>
      </c>
    </row>
    <row r="139" spans="1:62" ht="12.75" hidden="1">
      <c r="A139" s="65" t="s">
        <v>243</v>
      </c>
      <c r="B139" s="32">
        <v>550000000</v>
      </c>
      <c r="C139" s="32">
        <v>0</v>
      </c>
      <c r="D139" s="32">
        <v>2050000</v>
      </c>
      <c r="E139" s="32">
        <v>0</v>
      </c>
      <c r="F139" s="32">
        <v>0</v>
      </c>
      <c r="G139" s="32">
        <v>0</v>
      </c>
      <c r="H139" s="32">
        <v>2531957</v>
      </c>
      <c r="I139" s="32">
        <v>11379155</v>
      </c>
      <c r="J139" s="32">
        <v>0</v>
      </c>
      <c r="K139" s="32">
        <v>3000000</v>
      </c>
      <c r="L139" s="32">
        <v>9823000</v>
      </c>
      <c r="M139" s="32">
        <v>150000</v>
      </c>
      <c r="N139" s="32">
        <v>250342423</v>
      </c>
      <c r="O139" s="32">
        <v>0</v>
      </c>
      <c r="P139" s="32">
        <v>0</v>
      </c>
      <c r="Q139" s="32">
        <v>37342000</v>
      </c>
      <c r="R139" s="32">
        <v>8666143</v>
      </c>
      <c r="S139" s="32">
        <v>900000</v>
      </c>
      <c r="T139" s="32">
        <v>10000000</v>
      </c>
      <c r="U139" s="32">
        <v>3840221</v>
      </c>
      <c r="V139" s="32">
        <v>0</v>
      </c>
      <c r="W139" s="32">
        <v>73231922</v>
      </c>
      <c r="X139" s="32">
        <v>800000</v>
      </c>
      <c r="Y139" s="32">
        <v>1200000</v>
      </c>
      <c r="Z139" s="32">
        <v>505620</v>
      </c>
      <c r="AA139" s="32">
        <v>3090000</v>
      </c>
      <c r="AB139" s="32">
        <v>0</v>
      </c>
      <c r="AC139" s="32">
        <v>83831067</v>
      </c>
      <c r="AD139" s="32">
        <v>495000</v>
      </c>
      <c r="AE139" s="32">
        <v>0</v>
      </c>
      <c r="AF139" s="32">
        <v>0</v>
      </c>
      <c r="AG139" s="32">
        <v>0</v>
      </c>
      <c r="AH139" s="32">
        <v>5980596</v>
      </c>
      <c r="AI139" s="32">
        <v>2000000</v>
      </c>
      <c r="AJ139" s="32">
        <v>922705</v>
      </c>
      <c r="AK139" s="32">
        <v>0</v>
      </c>
      <c r="AL139" s="32">
        <v>3226266</v>
      </c>
      <c r="AM139" s="32">
        <v>141750</v>
      </c>
      <c r="AN139" s="32">
        <v>700000</v>
      </c>
      <c r="AO139" s="32">
        <v>0</v>
      </c>
      <c r="AP139" s="32">
        <v>0</v>
      </c>
      <c r="AQ139" s="32">
        <v>4613000</v>
      </c>
      <c r="AR139" s="32">
        <v>23254348</v>
      </c>
      <c r="AS139" s="32">
        <v>0</v>
      </c>
      <c r="AT139" s="32">
        <v>2500000</v>
      </c>
      <c r="AU139" s="32">
        <v>0</v>
      </c>
      <c r="AV139" s="32">
        <v>0</v>
      </c>
      <c r="AW139" s="32">
        <v>200000</v>
      </c>
      <c r="AX139" s="32">
        <v>0</v>
      </c>
      <c r="AY139" s="32">
        <v>0</v>
      </c>
      <c r="AZ139" s="32">
        <v>2842130</v>
      </c>
      <c r="BA139" s="32">
        <v>15707874</v>
      </c>
      <c r="BB139" s="32">
        <v>4196000</v>
      </c>
      <c r="BC139" s="32">
        <v>360000</v>
      </c>
      <c r="BD139" s="32">
        <v>26841669</v>
      </c>
      <c r="BE139" s="32">
        <v>450000</v>
      </c>
      <c r="BF139" s="32">
        <v>0</v>
      </c>
      <c r="BG139" s="32">
        <v>4000000</v>
      </c>
      <c r="BH139" s="32">
        <v>800000</v>
      </c>
      <c r="BI139" s="32">
        <v>0</v>
      </c>
      <c r="BJ139" s="32">
        <v>0</v>
      </c>
    </row>
    <row r="140" spans="1:62" ht="12.75" hidden="1">
      <c r="A140" s="65" t="s">
        <v>244</v>
      </c>
      <c r="B140" s="32">
        <v>2824744230</v>
      </c>
      <c r="C140" s="32">
        <v>10297000</v>
      </c>
      <c r="D140" s="32">
        <v>42131067</v>
      </c>
      <c r="E140" s="32">
        <v>44355091</v>
      </c>
      <c r="F140" s="32">
        <v>23463204</v>
      </c>
      <c r="G140" s="32">
        <v>12216000</v>
      </c>
      <c r="H140" s="32">
        <v>171056593</v>
      </c>
      <c r="I140" s="32">
        <v>111866124</v>
      </c>
      <c r="J140" s="32">
        <v>29266000</v>
      </c>
      <c r="K140" s="32">
        <v>61128472</v>
      </c>
      <c r="L140" s="32">
        <v>9680000</v>
      </c>
      <c r="M140" s="32">
        <v>16341000</v>
      </c>
      <c r="N140" s="32">
        <v>344968126</v>
      </c>
      <c r="O140" s="32">
        <v>34724000</v>
      </c>
      <c r="P140" s="32">
        <v>11152590</v>
      </c>
      <c r="Q140" s="32">
        <v>113017703</v>
      </c>
      <c r="R140" s="32">
        <v>139247000</v>
      </c>
      <c r="S140" s="32">
        <v>24506700</v>
      </c>
      <c r="T140" s="32">
        <v>29154000</v>
      </c>
      <c r="U140" s="32">
        <v>34759392</v>
      </c>
      <c r="V140" s="32">
        <v>28575000</v>
      </c>
      <c r="W140" s="32">
        <v>93858795</v>
      </c>
      <c r="X140" s="32">
        <v>32836388</v>
      </c>
      <c r="Y140" s="32">
        <v>52442926</v>
      </c>
      <c r="Z140" s="32">
        <v>34298119</v>
      </c>
      <c r="AA140" s="32">
        <v>29478000</v>
      </c>
      <c r="AB140" s="32">
        <v>50128522</v>
      </c>
      <c r="AC140" s="32">
        <v>265819375</v>
      </c>
      <c r="AD140" s="32">
        <v>10678431</v>
      </c>
      <c r="AE140" s="32">
        <v>27054895</v>
      </c>
      <c r="AF140" s="32">
        <v>52623000</v>
      </c>
      <c r="AG140" s="32">
        <v>32398508</v>
      </c>
      <c r="AH140" s="32">
        <v>27504072</v>
      </c>
      <c r="AI140" s="32">
        <v>54054330</v>
      </c>
      <c r="AJ140" s="32">
        <v>29653000</v>
      </c>
      <c r="AK140" s="32">
        <v>4611200</v>
      </c>
      <c r="AL140" s="32">
        <v>120813394</v>
      </c>
      <c r="AM140" s="32">
        <v>22425236</v>
      </c>
      <c r="AN140" s="32">
        <v>46748217</v>
      </c>
      <c r="AO140" s="32">
        <v>9322000</v>
      </c>
      <c r="AP140" s="32">
        <v>8645638</v>
      </c>
      <c r="AQ140" s="32">
        <v>15000000</v>
      </c>
      <c r="AR140" s="32">
        <v>90048546</v>
      </c>
      <c r="AS140" s="32">
        <v>22131773</v>
      </c>
      <c r="AT140" s="32">
        <v>133277099</v>
      </c>
      <c r="AU140" s="32">
        <v>33792000</v>
      </c>
      <c r="AV140" s="32">
        <v>58877739</v>
      </c>
      <c r="AW140" s="32">
        <v>14212000</v>
      </c>
      <c r="AX140" s="32">
        <v>20933000</v>
      </c>
      <c r="AY140" s="32">
        <v>195280613</v>
      </c>
      <c r="AZ140" s="32">
        <v>33301690</v>
      </c>
      <c r="BA140" s="32">
        <v>202858224</v>
      </c>
      <c r="BB140" s="32">
        <v>34730061</v>
      </c>
      <c r="BC140" s="32">
        <v>21932283</v>
      </c>
      <c r="BD140" s="32">
        <v>135966124</v>
      </c>
      <c r="BE140" s="32">
        <v>24530000</v>
      </c>
      <c r="BF140" s="32">
        <v>13734213</v>
      </c>
      <c r="BG140" s="32">
        <v>73701694</v>
      </c>
      <c r="BH140" s="32">
        <v>31308000</v>
      </c>
      <c r="BI140" s="32">
        <v>61149933</v>
      </c>
      <c r="BJ140" s="32">
        <v>77802923</v>
      </c>
    </row>
    <row r="141" spans="1:62" ht="12.75" hidden="1">
      <c r="A141" s="65" t="s">
        <v>245</v>
      </c>
      <c r="B141" s="32">
        <v>40</v>
      </c>
      <c r="C141" s="32">
        <v>40</v>
      </c>
      <c r="D141" s="32">
        <v>40</v>
      </c>
      <c r="E141" s="32">
        <v>40</v>
      </c>
      <c r="F141" s="32">
        <v>40</v>
      </c>
      <c r="G141" s="32">
        <v>40</v>
      </c>
      <c r="H141" s="32">
        <v>40</v>
      </c>
      <c r="I141" s="32">
        <v>40</v>
      </c>
      <c r="J141" s="32">
        <v>40</v>
      </c>
      <c r="K141" s="32">
        <v>40</v>
      </c>
      <c r="L141" s="32">
        <v>40</v>
      </c>
      <c r="M141" s="32">
        <v>40</v>
      </c>
      <c r="N141" s="32">
        <v>40</v>
      </c>
      <c r="O141" s="32">
        <v>40</v>
      </c>
      <c r="P141" s="32">
        <v>40</v>
      </c>
      <c r="Q141" s="32">
        <v>40</v>
      </c>
      <c r="R141" s="32">
        <v>40</v>
      </c>
      <c r="S141" s="32">
        <v>40</v>
      </c>
      <c r="T141" s="32">
        <v>40</v>
      </c>
      <c r="U141" s="32">
        <v>40</v>
      </c>
      <c r="V141" s="32">
        <v>40</v>
      </c>
      <c r="W141" s="32">
        <v>40</v>
      </c>
      <c r="X141" s="32">
        <v>40</v>
      </c>
      <c r="Y141" s="32">
        <v>40</v>
      </c>
      <c r="Z141" s="32">
        <v>40</v>
      </c>
      <c r="AA141" s="32">
        <v>40</v>
      </c>
      <c r="AB141" s="32">
        <v>40</v>
      </c>
      <c r="AC141" s="32">
        <v>40</v>
      </c>
      <c r="AD141" s="32">
        <v>40</v>
      </c>
      <c r="AE141" s="32">
        <v>40</v>
      </c>
      <c r="AF141" s="32">
        <v>40</v>
      </c>
      <c r="AG141" s="32">
        <v>40</v>
      </c>
      <c r="AH141" s="32">
        <v>40</v>
      </c>
      <c r="AI141" s="32">
        <v>40</v>
      </c>
      <c r="AJ141" s="32">
        <v>40</v>
      </c>
      <c r="AK141" s="32">
        <v>40</v>
      </c>
      <c r="AL141" s="32">
        <v>40</v>
      </c>
      <c r="AM141" s="32">
        <v>40</v>
      </c>
      <c r="AN141" s="32">
        <v>40</v>
      </c>
      <c r="AO141" s="32">
        <v>40</v>
      </c>
      <c r="AP141" s="32">
        <v>40</v>
      </c>
      <c r="AQ141" s="32">
        <v>40</v>
      </c>
      <c r="AR141" s="32">
        <v>40</v>
      </c>
      <c r="AS141" s="32">
        <v>40</v>
      </c>
      <c r="AT141" s="32">
        <v>40</v>
      </c>
      <c r="AU141" s="32">
        <v>40</v>
      </c>
      <c r="AV141" s="32">
        <v>40</v>
      </c>
      <c r="AW141" s="32">
        <v>60</v>
      </c>
      <c r="AX141" s="32">
        <v>40</v>
      </c>
      <c r="AY141" s="32">
        <v>40</v>
      </c>
      <c r="AZ141" s="32">
        <v>40</v>
      </c>
      <c r="BA141" s="32">
        <v>40</v>
      </c>
      <c r="BB141" s="32">
        <v>40</v>
      </c>
      <c r="BC141" s="32">
        <v>40</v>
      </c>
      <c r="BD141" s="32">
        <v>40</v>
      </c>
      <c r="BE141" s="32">
        <v>40</v>
      </c>
      <c r="BF141" s="32">
        <v>40</v>
      </c>
      <c r="BG141" s="32">
        <v>40</v>
      </c>
      <c r="BH141" s="32">
        <v>40</v>
      </c>
      <c r="BI141" s="32">
        <v>90</v>
      </c>
      <c r="BJ141" s="32">
        <v>40</v>
      </c>
    </row>
    <row r="142" spans="1:62" ht="12.75" hidden="1">
      <c r="A142" s="65" t="s">
        <v>246</v>
      </c>
      <c r="B142" s="32">
        <v>21383359656</v>
      </c>
      <c r="C142" s="32">
        <v>51222659</v>
      </c>
      <c r="D142" s="32">
        <v>109571963</v>
      </c>
      <c r="E142" s="32">
        <v>109473197</v>
      </c>
      <c r="F142" s="32">
        <v>78248193</v>
      </c>
      <c r="G142" s="32">
        <v>24895000</v>
      </c>
      <c r="H142" s="32">
        <v>526879058</v>
      </c>
      <c r="I142" s="32">
        <v>694930601</v>
      </c>
      <c r="J142" s="32">
        <v>72414500</v>
      </c>
      <c r="K142" s="32">
        <v>212651955</v>
      </c>
      <c r="L142" s="32">
        <v>128534011</v>
      </c>
      <c r="M142" s="32">
        <v>44042382</v>
      </c>
      <c r="N142" s="32">
        <v>3036074401</v>
      </c>
      <c r="O142" s="32">
        <v>52514000</v>
      </c>
      <c r="P142" s="32">
        <v>49145680</v>
      </c>
      <c r="Q142" s="32">
        <v>423495448</v>
      </c>
      <c r="R142" s="32">
        <v>492316632</v>
      </c>
      <c r="S142" s="32">
        <v>53605000</v>
      </c>
      <c r="T142" s="32">
        <v>236504000</v>
      </c>
      <c r="U142" s="32">
        <v>150132915</v>
      </c>
      <c r="V142" s="32">
        <v>63697201</v>
      </c>
      <c r="W142" s="32">
        <v>368366400</v>
      </c>
      <c r="X142" s="32">
        <v>194031000</v>
      </c>
      <c r="Y142" s="32">
        <v>85926653</v>
      </c>
      <c r="Z142" s="32">
        <v>77321000</v>
      </c>
      <c r="AA142" s="32">
        <v>120624000</v>
      </c>
      <c r="AB142" s="32">
        <v>174854000</v>
      </c>
      <c r="AC142" s="32">
        <v>1265075000</v>
      </c>
      <c r="AD142" s="32">
        <v>36252277</v>
      </c>
      <c r="AE142" s="32">
        <v>64521960</v>
      </c>
      <c r="AF142" s="32">
        <v>106968000</v>
      </c>
      <c r="AG142" s="32">
        <v>61071472</v>
      </c>
      <c r="AH142" s="32">
        <v>103646316</v>
      </c>
      <c r="AI142" s="32">
        <v>363010072</v>
      </c>
      <c r="AJ142" s="32">
        <v>75735875</v>
      </c>
      <c r="AK142" s="32">
        <v>164355000</v>
      </c>
      <c r="AL142" s="32">
        <v>318834017</v>
      </c>
      <c r="AM142" s="32">
        <v>59411717</v>
      </c>
      <c r="AN142" s="32">
        <v>7718000</v>
      </c>
      <c r="AO142" s="32">
        <v>23510700</v>
      </c>
      <c r="AP142" s="32">
        <v>114527000</v>
      </c>
      <c r="AQ142" s="32">
        <v>85512070</v>
      </c>
      <c r="AR142" s="32">
        <v>206614651</v>
      </c>
      <c r="AS142" s="32">
        <v>47025000</v>
      </c>
      <c r="AT142" s="32">
        <v>1861269601</v>
      </c>
      <c r="AU142" s="32">
        <v>44665000</v>
      </c>
      <c r="AV142" s="32">
        <v>178736100</v>
      </c>
      <c r="AW142" s="32">
        <v>50121000</v>
      </c>
      <c r="AX142" s="32">
        <v>58757000</v>
      </c>
      <c r="AY142" s="32">
        <v>478753812</v>
      </c>
      <c r="AZ142" s="32">
        <v>113549758</v>
      </c>
      <c r="BA142" s="32">
        <v>813206061</v>
      </c>
      <c r="BB142" s="32">
        <v>60229007</v>
      </c>
      <c r="BC142" s="32">
        <v>62437430</v>
      </c>
      <c r="BD142" s="32">
        <v>364357262</v>
      </c>
      <c r="BE142" s="32">
        <v>72604000</v>
      </c>
      <c r="BF142" s="32">
        <v>26438542</v>
      </c>
      <c r="BG142" s="32">
        <v>265020409</v>
      </c>
      <c r="BH142" s="32">
        <v>61863302</v>
      </c>
      <c r="BI142" s="32">
        <v>101316189</v>
      </c>
      <c r="BJ142" s="32">
        <v>384935387</v>
      </c>
    </row>
    <row r="143" spans="1:62" ht="12.75" hidden="1">
      <c r="A143" s="65" t="s">
        <v>247</v>
      </c>
      <c r="B143" s="32">
        <v>4711969130</v>
      </c>
      <c r="C143" s="32">
        <v>1489000</v>
      </c>
      <c r="D143" s="32">
        <v>63542303</v>
      </c>
      <c r="E143" s="32">
        <v>2842291</v>
      </c>
      <c r="F143" s="32">
        <v>9004173</v>
      </c>
      <c r="G143" s="32">
        <v>799000</v>
      </c>
      <c r="H143" s="32">
        <v>301635090</v>
      </c>
      <c r="I143" s="32">
        <v>0</v>
      </c>
      <c r="J143" s="32">
        <v>12952000</v>
      </c>
      <c r="K143" s="32">
        <v>144109520</v>
      </c>
      <c r="L143" s="32">
        <v>10771000</v>
      </c>
      <c r="M143" s="32">
        <v>1343000</v>
      </c>
      <c r="N143" s="32">
        <v>576401674</v>
      </c>
      <c r="O143" s="32">
        <v>6394000</v>
      </c>
      <c r="P143" s="32">
        <v>7200000</v>
      </c>
      <c r="Q143" s="32">
        <v>0</v>
      </c>
      <c r="R143" s="32">
        <v>107398030</v>
      </c>
      <c r="S143" s="32">
        <v>1213635</v>
      </c>
      <c r="T143" s="32">
        <v>52050000</v>
      </c>
      <c r="U143" s="32">
        <v>15360885</v>
      </c>
      <c r="V143" s="32">
        <v>6645000</v>
      </c>
      <c r="W143" s="32">
        <v>0</v>
      </c>
      <c r="X143" s="32">
        <v>41839788</v>
      </c>
      <c r="Y143" s="32">
        <v>16143061</v>
      </c>
      <c r="Z143" s="32">
        <v>500000</v>
      </c>
      <c r="AA143" s="32">
        <v>16178000</v>
      </c>
      <c r="AB143" s="32">
        <v>0</v>
      </c>
      <c r="AC143" s="32">
        <v>163897309</v>
      </c>
      <c r="AD143" s="32">
        <v>8859153</v>
      </c>
      <c r="AE143" s="32">
        <v>6829472</v>
      </c>
      <c r="AF143" s="32">
        <v>0</v>
      </c>
      <c r="AG143" s="32">
        <v>6916782</v>
      </c>
      <c r="AH143" s="32">
        <v>11944746</v>
      </c>
      <c r="AI143" s="32">
        <v>39453337</v>
      </c>
      <c r="AJ143" s="32">
        <v>6422505</v>
      </c>
      <c r="AK143" s="32">
        <v>13300000</v>
      </c>
      <c r="AL143" s="32">
        <v>0</v>
      </c>
      <c r="AM143" s="32">
        <v>5970588</v>
      </c>
      <c r="AN143" s="32">
        <v>7500000</v>
      </c>
      <c r="AO143" s="32">
        <v>6732000</v>
      </c>
      <c r="AP143" s="32">
        <v>991232</v>
      </c>
      <c r="AQ143" s="32">
        <v>15713000</v>
      </c>
      <c r="AR143" s="32">
        <v>0</v>
      </c>
      <c r="AS143" s="32">
        <v>4735420</v>
      </c>
      <c r="AT143" s="32">
        <v>231260000</v>
      </c>
      <c r="AU143" s="32">
        <v>1213000</v>
      </c>
      <c r="AV143" s="32">
        <v>29921300</v>
      </c>
      <c r="AW143" s="32">
        <v>6200000</v>
      </c>
      <c r="AX143" s="32">
        <v>1694000</v>
      </c>
      <c r="AY143" s="32">
        <v>0</v>
      </c>
      <c r="AZ143" s="32">
        <v>26595983</v>
      </c>
      <c r="BA143" s="32">
        <v>233999473</v>
      </c>
      <c r="BB143" s="32">
        <v>7592000</v>
      </c>
      <c r="BC143" s="32">
        <v>11997400</v>
      </c>
      <c r="BD143" s="32">
        <v>0</v>
      </c>
      <c r="BE143" s="32">
        <v>2836452</v>
      </c>
      <c r="BF143" s="32">
        <v>12427000</v>
      </c>
      <c r="BG143" s="32">
        <v>93611187</v>
      </c>
      <c r="BH143" s="32">
        <v>9733224</v>
      </c>
      <c r="BI143" s="32">
        <v>6000000</v>
      </c>
      <c r="BJ143" s="32">
        <v>0</v>
      </c>
    </row>
    <row r="144" spans="1:62" ht="12.75" hidden="1">
      <c r="A144" s="65" t="s">
        <v>248</v>
      </c>
      <c r="B144" s="32">
        <v>4470000000</v>
      </c>
      <c r="C144" s="32">
        <v>948659</v>
      </c>
      <c r="D144" s="32">
        <v>53533832</v>
      </c>
      <c r="E144" s="32">
        <v>2302848</v>
      </c>
      <c r="F144" s="32">
        <v>9174645</v>
      </c>
      <c r="G144" s="32">
        <v>754000</v>
      </c>
      <c r="H144" s="32">
        <v>233562406</v>
      </c>
      <c r="I144" s="32">
        <v>0</v>
      </c>
      <c r="J144" s="32">
        <v>12350000</v>
      </c>
      <c r="K144" s="32">
        <v>100282577</v>
      </c>
      <c r="L144" s="32">
        <v>8495000</v>
      </c>
      <c r="M144" s="32">
        <v>924077</v>
      </c>
      <c r="N144" s="32">
        <v>488357600</v>
      </c>
      <c r="O144" s="32">
        <v>4682000</v>
      </c>
      <c r="P144" s="32">
        <v>6000000</v>
      </c>
      <c r="Q144" s="32">
        <v>0</v>
      </c>
      <c r="R144" s="32">
        <v>101020680</v>
      </c>
      <c r="S144" s="32">
        <v>100000</v>
      </c>
      <c r="T144" s="32">
        <v>33463000</v>
      </c>
      <c r="U144" s="32">
        <v>13016239</v>
      </c>
      <c r="V144" s="32">
        <v>2593957</v>
      </c>
      <c r="W144" s="32">
        <v>0</v>
      </c>
      <c r="X144" s="32">
        <v>43562000</v>
      </c>
      <c r="Y144" s="32">
        <v>4395938</v>
      </c>
      <c r="Z144" s="32">
        <v>500000</v>
      </c>
      <c r="AA144" s="32">
        <v>13870000</v>
      </c>
      <c r="AB144" s="32">
        <v>0</v>
      </c>
      <c r="AC144" s="32">
        <v>153175055</v>
      </c>
      <c r="AD144" s="32">
        <v>8147030</v>
      </c>
      <c r="AE144" s="32">
        <v>8427000</v>
      </c>
      <c r="AF144" s="32">
        <v>0</v>
      </c>
      <c r="AG144" s="32">
        <v>5396939</v>
      </c>
      <c r="AH144" s="32">
        <v>10730153</v>
      </c>
      <c r="AI144" s="32">
        <v>31671022</v>
      </c>
      <c r="AJ144" s="32">
        <v>4192537</v>
      </c>
      <c r="AK144" s="32">
        <v>17730000</v>
      </c>
      <c r="AL144" s="32">
        <v>0</v>
      </c>
      <c r="AM144" s="32">
        <v>1029784</v>
      </c>
      <c r="AN144" s="32">
        <v>2628000</v>
      </c>
      <c r="AO144" s="32">
        <v>5218000</v>
      </c>
      <c r="AP144" s="32">
        <v>436000</v>
      </c>
      <c r="AQ144" s="32">
        <v>20948000</v>
      </c>
      <c r="AR144" s="32">
        <v>667275</v>
      </c>
      <c r="AS144" s="32">
        <v>4587377</v>
      </c>
      <c r="AT144" s="32">
        <v>198780000</v>
      </c>
      <c r="AU144" s="32">
        <v>1889000</v>
      </c>
      <c r="AV144" s="32">
        <v>38920080</v>
      </c>
      <c r="AW144" s="32">
        <v>5800000</v>
      </c>
      <c r="AX144" s="32">
        <v>1932000</v>
      </c>
      <c r="AY144" s="32">
        <v>0</v>
      </c>
      <c r="AZ144" s="32">
        <v>17280039</v>
      </c>
      <c r="BA144" s="32">
        <v>219858998</v>
      </c>
      <c r="BB144" s="32">
        <v>6837007</v>
      </c>
      <c r="BC144" s="32">
        <v>8884569</v>
      </c>
      <c r="BD144" s="32">
        <v>0</v>
      </c>
      <c r="BE144" s="32">
        <v>1750000</v>
      </c>
      <c r="BF144" s="32">
        <v>9693177</v>
      </c>
      <c r="BG144" s="32">
        <v>83460819</v>
      </c>
      <c r="BH144" s="32">
        <v>7574000</v>
      </c>
      <c r="BI144" s="32">
        <v>5693791</v>
      </c>
      <c r="BJ144" s="32">
        <v>0</v>
      </c>
    </row>
    <row r="145" spans="1:62" ht="12.75" hidden="1">
      <c r="A145" s="65" t="s">
        <v>249</v>
      </c>
      <c r="B145" s="32">
        <v>9670396290</v>
      </c>
      <c r="C145" s="32">
        <v>0</v>
      </c>
      <c r="D145" s="32">
        <v>0</v>
      </c>
      <c r="E145" s="32">
        <v>0</v>
      </c>
      <c r="F145" s="32">
        <v>21439104</v>
      </c>
      <c r="G145" s="32">
        <v>0</v>
      </c>
      <c r="H145" s="32">
        <v>86334398</v>
      </c>
      <c r="I145" s="32">
        <v>0</v>
      </c>
      <c r="J145" s="32">
        <v>0</v>
      </c>
      <c r="K145" s="32">
        <v>57058264</v>
      </c>
      <c r="L145" s="32">
        <v>44642000</v>
      </c>
      <c r="M145" s="32">
        <v>0</v>
      </c>
      <c r="N145" s="32">
        <v>1416917699</v>
      </c>
      <c r="O145" s="32">
        <v>0</v>
      </c>
      <c r="P145" s="32">
        <v>0</v>
      </c>
      <c r="Q145" s="32">
        <v>0</v>
      </c>
      <c r="R145" s="32">
        <v>221604392</v>
      </c>
      <c r="S145" s="32">
        <v>0</v>
      </c>
      <c r="T145" s="32">
        <v>163610000</v>
      </c>
      <c r="U145" s="32">
        <v>0</v>
      </c>
      <c r="V145" s="32">
        <v>0</v>
      </c>
      <c r="W145" s="32">
        <v>0</v>
      </c>
      <c r="X145" s="32">
        <v>86797558</v>
      </c>
      <c r="Y145" s="32">
        <v>11500000</v>
      </c>
      <c r="Z145" s="32">
        <v>0</v>
      </c>
      <c r="AA145" s="32">
        <v>48235000</v>
      </c>
      <c r="AB145" s="32">
        <v>0</v>
      </c>
      <c r="AC145" s="32">
        <v>502262557</v>
      </c>
      <c r="AD145" s="32">
        <v>0</v>
      </c>
      <c r="AE145" s="32">
        <v>0</v>
      </c>
      <c r="AF145" s="32">
        <v>0</v>
      </c>
      <c r="AG145" s="32">
        <v>13789975</v>
      </c>
      <c r="AH145" s="32">
        <v>21489765</v>
      </c>
      <c r="AI145" s="32">
        <v>143363190</v>
      </c>
      <c r="AJ145" s="32">
        <v>0</v>
      </c>
      <c r="AK145" s="32">
        <v>54913000</v>
      </c>
      <c r="AL145" s="32">
        <v>0</v>
      </c>
      <c r="AM145" s="32">
        <v>0</v>
      </c>
      <c r="AN145" s="32">
        <v>0</v>
      </c>
      <c r="AO145" s="32">
        <v>0</v>
      </c>
      <c r="AP145" s="32">
        <v>0</v>
      </c>
      <c r="AQ145" s="32">
        <v>0</v>
      </c>
      <c r="AR145" s="32">
        <v>6254586</v>
      </c>
      <c r="AS145" s="32">
        <v>0</v>
      </c>
      <c r="AT145" s="32">
        <v>1077000000</v>
      </c>
      <c r="AU145" s="32">
        <v>0</v>
      </c>
      <c r="AV145" s="32">
        <v>49366010</v>
      </c>
      <c r="AW145" s="32">
        <v>16540000</v>
      </c>
      <c r="AX145" s="32">
        <v>0</v>
      </c>
      <c r="AY145" s="32">
        <v>0</v>
      </c>
      <c r="AZ145" s="32">
        <v>12597709</v>
      </c>
      <c r="BA145" s="32">
        <v>485874975</v>
      </c>
      <c r="BB145" s="32">
        <v>0</v>
      </c>
      <c r="BC145" s="32">
        <v>0</v>
      </c>
      <c r="BD145" s="32">
        <v>0</v>
      </c>
      <c r="BE145" s="32">
        <v>0</v>
      </c>
      <c r="BF145" s="32">
        <v>0</v>
      </c>
      <c r="BG145" s="32">
        <v>89084933</v>
      </c>
      <c r="BH145" s="32">
        <v>0</v>
      </c>
      <c r="BI145" s="32">
        <v>0</v>
      </c>
      <c r="BJ145" s="32">
        <v>0</v>
      </c>
    </row>
    <row r="146" spans="1:62" ht="12.75" hidden="1">
      <c r="A146" s="65" t="s">
        <v>250</v>
      </c>
      <c r="B146" s="32">
        <v>8791326251</v>
      </c>
      <c r="C146" s="32">
        <v>0</v>
      </c>
      <c r="D146" s="32">
        <v>0</v>
      </c>
      <c r="E146" s="32">
        <v>0</v>
      </c>
      <c r="F146" s="32">
        <v>21668080</v>
      </c>
      <c r="G146" s="32">
        <v>0</v>
      </c>
      <c r="H146" s="32">
        <v>81871640</v>
      </c>
      <c r="I146" s="32">
        <v>0</v>
      </c>
      <c r="J146" s="32">
        <v>0</v>
      </c>
      <c r="K146" s="32">
        <v>40477710</v>
      </c>
      <c r="L146" s="32">
        <v>49931696</v>
      </c>
      <c r="M146" s="32">
        <v>0</v>
      </c>
      <c r="N146" s="32">
        <v>1183927214</v>
      </c>
      <c r="O146" s="32">
        <v>0</v>
      </c>
      <c r="P146" s="32">
        <v>0</v>
      </c>
      <c r="Q146" s="32">
        <v>0</v>
      </c>
      <c r="R146" s="32">
        <v>199071267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11526000</v>
      </c>
      <c r="Z146" s="32">
        <v>0</v>
      </c>
      <c r="AA146" s="32">
        <v>0</v>
      </c>
      <c r="AB146" s="32">
        <v>0</v>
      </c>
      <c r="AC146" s="32">
        <v>467818193</v>
      </c>
      <c r="AD146" s="32">
        <v>8232630</v>
      </c>
      <c r="AE146" s="32">
        <v>0</v>
      </c>
      <c r="AF146" s="32">
        <v>0</v>
      </c>
      <c r="AG146" s="32">
        <v>10410000</v>
      </c>
      <c r="AH146" s="32">
        <v>18764074</v>
      </c>
      <c r="AI146" s="32">
        <v>139315970</v>
      </c>
      <c r="AJ146" s="32">
        <v>0</v>
      </c>
      <c r="AK146" s="32">
        <v>0</v>
      </c>
      <c r="AL146" s="32">
        <v>0</v>
      </c>
      <c r="AM146" s="32">
        <v>0</v>
      </c>
      <c r="AN146" s="32">
        <v>0</v>
      </c>
      <c r="AO146" s="32">
        <v>0</v>
      </c>
      <c r="AP146" s="32">
        <v>0</v>
      </c>
      <c r="AQ146" s="32">
        <v>0</v>
      </c>
      <c r="AR146" s="32">
        <v>2813365</v>
      </c>
      <c r="AS146" s="32">
        <v>0</v>
      </c>
      <c r="AT146" s="32">
        <v>1083006400</v>
      </c>
      <c r="AU146" s="32">
        <v>0</v>
      </c>
      <c r="AV146" s="32">
        <v>48170560</v>
      </c>
      <c r="AW146" s="32">
        <v>12990000</v>
      </c>
      <c r="AX146" s="32">
        <v>0</v>
      </c>
      <c r="AY146" s="32">
        <v>0</v>
      </c>
      <c r="AZ146" s="32">
        <v>10789659</v>
      </c>
      <c r="BA146" s="32">
        <v>405405351</v>
      </c>
      <c r="BB146" s="32">
        <v>0</v>
      </c>
      <c r="BC146" s="32">
        <v>0</v>
      </c>
      <c r="BD146" s="32">
        <v>0</v>
      </c>
      <c r="BE146" s="32">
        <v>0</v>
      </c>
      <c r="BF146" s="32">
        <v>0</v>
      </c>
      <c r="BG146" s="32">
        <v>91378161</v>
      </c>
      <c r="BH146" s="32">
        <v>0</v>
      </c>
      <c r="BI146" s="32">
        <v>0</v>
      </c>
      <c r="BJ146" s="32">
        <v>0</v>
      </c>
    </row>
    <row r="147" spans="1:62" ht="12.75" hidden="1">
      <c r="A147" s="65" t="s">
        <v>251</v>
      </c>
      <c r="B147" s="32">
        <v>2622732504</v>
      </c>
      <c r="C147" s="32">
        <v>0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234372758</v>
      </c>
      <c r="J147" s="32">
        <v>0</v>
      </c>
      <c r="K147" s="32">
        <v>0</v>
      </c>
      <c r="L147" s="32">
        <v>0</v>
      </c>
      <c r="M147" s="32">
        <v>0</v>
      </c>
      <c r="N147" s="32">
        <v>317353656</v>
      </c>
      <c r="O147" s="32">
        <v>0</v>
      </c>
      <c r="P147" s="32">
        <v>0</v>
      </c>
      <c r="Q147" s="32">
        <v>74683200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115657671</v>
      </c>
      <c r="X147" s="32">
        <v>0</v>
      </c>
      <c r="Y147" s="32">
        <v>0</v>
      </c>
      <c r="Z147" s="32">
        <v>0</v>
      </c>
      <c r="AA147" s="32">
        <v>0</v>
      </c>
      <c r="AB147" s="32">
        <v>38096070</v>
      </c>
      <c r="AC147" s="32">
        <v>135503989</v>
      </c>
      <c r="AD147" s="32">
        <v>0</v>
      </c>
      <c r="AE147" s="32">
        <v>0</v>
      </c>
      <c r="AF147" s="32">
        <v>18186000</v>
      </c>
      <c r="AG147" s="32">
        <v>0</v>
      </c>
      <c r="AH147" s="32">
        <v>0</v>
      </c>
      <c r="AI147" s="32">
        <v>26412710</v>
      </c>
      <c r="AJ147" s="32">
        <v>0</v>
      </c>
      <c r="AK147" s="32">
        <v>0</v>
      </c>
      <c r="AL147" s="32">
        <v>32279161</v>
      </c>
      <c r="AM147" s="32">
        <v>0</v>
      </c>
      <c r="AN147" s="32">
        <v>0</v>
      </c>
      <c r="AO147" s="32">
        <v>0</v>
      </c>
      <c r="AP147" s="32">
        <v>0</v>
      </c>
      <c r="AQ147" s="32">
        <v>0</v>
      </c>
      <c r="AR147" s="32">
        <v>39332208</v>
      </c>
      <c r="AS147" s="32">
        <v>0</v>
      </c>
      <c r="AT147" s="32">
        <v>159445000</v>
      </c>
      <c r="AU147" s="32">
        <v>0</v>
      </c>
      <c r="AV147" s="32">
        <v>0</v>
      </c>
      <c r="AW147" s="32">
        <v>0</v>
      </c>
      <c r="AX147" s="32">
        <v>0</v>
      </c>
      <c r="AY147" s="32">
        <v>28042119</v>
      </c>
      <c r="AZ147" s="32">
        <v>0</v>
      </c>
      <c r="BA147" s="32">
        <v>0</v>
      </c>
      <c r="BB147" s="32">
        <v>0</v>
      </c>
      <c r="BC147" s="32">
        <v>0</v>
      </c>
      <c r="BD147" s="32">
        <v>90115144</v>
      </c>
      <c r="BE147" s="32">
        <v>0</v>
      </c>
      <c r="BF147" s="32">
        <v>0</v>
      </c>
      <c r="BG147" s="32">
        <v>0</v>
      </c>
      <c r="BH147" s="32">
        <v>0</v>
      </c>
      <c r="BI147" s="32">
        <v>0</v>
      </c>
      <c r="BJ147" s="32">
        <v>35780014</v>
      </c>
    </row>
    <row r="148" spans="1:62" ht="12.75" hidden="1">
      <c r="A148" s="65" t="s">
        <v>252</v>
      </c>
      <c r="B148" s="32">
        <v>2297611234</v>
      </c>
      <c r="C148" s="32">
        <v>0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300336031</v>
      </c>
      <c r="J148" s="32">
        <v>0</v>
      </c>
      <c r="K148" s="32">
        <v>0</v>
      </c>
      <c r="L148" s="32">
        <v>0</v>
      </c>
      <c r="M148" s="32">
        <v>0</v>
      </c>
      <c r="N148" s="32">
        <v>301906355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96458000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138373929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19924360</v>
      </c>
      <c r="AJ148" s="32">
        <v>0</v>
      </c>
      <c r="AK148" s="32">
        <v>0</v>
      </c>
      <c r="AL148" s="32">
        <v>19434962</v>
      </c>
      <c r="AM148" s="32">
        <v>0</v>
      </c>
      <c r="AN148" s="32">
        <v>0</v>
      </c>
      <c r="AO148" s="32">
        <v>0</v>
      </c>
      <c r="AP148" s="32">
        <v>0</v>
      </c>
      <c r="AQ148" s="32">
        <v>0</v>
      </c>
      <c r="AR148" s="32">
        <v>0</v>
      </c>
      <c r="AS148" s="32">
        <v>0</v>
      </c>
      <c r="AT148" s="32">
        <v>161214655</v>
      </c>
      <c r="AU148" s="32">
        <v>0</v>
      </c>
      <c r="AV148" s="32">
        <v>0</v>
      </c>
      <c r="AW148" s="32">
        <v>0</v>
      </c>
      <c r="AX148" s="32">
        <v>0</v>
      </c>
      <c r="AY148" s="32">
        <v>22232450</v>
      </c>
      <c r="AZ148" s="32">
        <v>0</v>
      </c>
      <c r="BA148" s="32">
        <v>0</v>
      </c>
      <c r="BB148" s="32">
        <v>0</v>
      </c>
      <c r="BC148" s="32">
        <v>0</v>
      </c>
      <c r="BD148" s="32">
        <v>105784787</v>
      </c>
      <c r="BE148" s="32">
        <v>0</v>
      </c>
      <c r="BF148" s="32">
        <v>0</v>
      </c>
      <c r="BG148" s="32">
        <v>0</v>
      </c>
      <c r="BH148" s="32">
        <v>0</v>
      </c>
      <c r="BI148" s="32">
        <v>0</v>
      </c>
      <c r="BJ148" s="32">
        <v>41000001</v>
      </c>
    </row>
    <row r="149" spans="1:62" ht="12.75" hidden="1">
      <c r="A149" s="65" t="s">
        <v>253</v>
      </c>
      <c r="B149" s="32">
        <v>18357593545</v>
      </c>
      <c r="C149" s="32">
        <v>1489000</v>
      </c>
      <c r="D149" s="32">
        <v>72572303</v>
      </c>
      <c r="E149" s="32">
        <v>2842291</v>
      </c>
      <c r="F149" s="32">
        <v>31692156</v>
      </c>
      <c r="G149" s="32">
        <v>799000</v>
      </c>
      <c r="H149" s="32">
        <v>434186079</v>
      </c>
      <c r="I149" s="32">
        <v>330413371</v>
      </c>
      <c r="J149" s="32">
        <v>15302000</v>
      </c>
      <c r="K149" s="32">
        <v>167556051</v>
      </c>
      <c r="L149" s="32">
        <v>60567000</v>
      </c>
      <c r="M149" s="32">
        <v>1426400</v>
      </c>
      <c r="N149" s="32">
        <v>2537237495</v>
      </c>
      <c r="O149" s="32">
        <v>6394000</v>
      </c>
      <c r="P149" s="32">
        <v>7849390</v>
      </c>
      <c r="Q149" s="32">
        <v>93354000</v>
      </c>
      <c r="R149" s="32">
        <v>353715614</v>
      </c>
      <c r="S149" s="32">
        <v>1420389</v>
      </c>
      <c r="T149" s="32">
        <v>230167000</v>
      </c>
      <c r="U149" s="32">
        <v>17182443</v>
      </c>
      <c r="V149" s="32">
        <v>6645000</v>
      </c>
      <c r="W149" s="32">
        <v>129615671</v>
      </c>
      <c r="X149" s="32">
        <v>145787629</v>
      </c>
      <c r="Y149" s="32">
        <v>39252732</v>
      </c>
      <c r="Z149" s="32">
        <v>653000</v>
      </c>
      <c r="AA149" s="32">
        <v>71648500</v>
      </c>
      <c r="AB149" s="32">
        <v>38096070</v>
      </c>
      <c r="AC149" s="32">
        <v>943568129</v>
      </c>
      <c r="AD149" s="32">
        <v>20010283</v>
      </c>
      <c r="AE149" s="32">
        <v>7655641</v>
      </c>
      <c r="AF149" s="32">
        <v>22010000</v>
      </c>
      <c r="AG149" s="32">
        <v>25281943</v>
      </c>
      <c r="AH149" s="32">
        <v>38668865</v>
      </c>
      <c r="AI149" s="32">
        <v>238921847</v>
      </c>
      <c r="AJ149" s="32">
        <v>9275565</v>
      </c>
      <c r="AK149" s="32">
        <v>74700500</v>
      </c>
      <c r="AL149" s="32">
        <v>32771604</v>
      </c>
      <c r="AM149" s="32">
        <v>5970588</v>
      </c>
      <c r="AN149" s="32">
        <v>8100000</v>
      </c>
      <c r="AO149" s="32">
        <v>7546000</v>
      </c>
      <c r="AP149" s="32">
        <v>1433312</v>
      </c>
      <c r="AQ149" s="32">
        <v>21350000</v>
      </c>
      <c r="AR149" s="32">
        <v>48226075</v>
      </c>
      <c r="AS149" s="32">
        <v>5102849</v>
      </c>
      <c r="AT149" s="32">
        <v>1602389200</v>
      </c>
      <c r="AU149" s="32">
        <v>1213000</v>
      </c>
      <c r="AV149" s="32">
        <v>87990260</v>
      </c>
      <c r="AW149" s="32">
        <v>24146000</v>
      </c>
      <c r="AX149" s="32">
        <v>10888000</v>
      </c>
      <c r="AY149" s="32">
        <v>41518829</v>
      </c>
      <c r="AZ149" s="32">
        <v>45517583</v>
      </c>
      <c r="BA149" s="32">
        <v>769052746</v>
      </c>
      <c r="BB149" s="32">
        <v>7592000</v>
      </c>
      <c r="BC149" s="32">
        <v>11997400</v>
      </c>
      <c r="BD149" s="32">
        <v>108624697</v>
      </c>
      <c r="BE149" s="32">
        <v>2992723</v>
      </c>
      <c r="BF149" s="32">
        <v>15279642</v>
      </c>
      <c r="BG149" s="32">
        <v>165269903</v>
      </c>
      <c r="BH149" s="32">
        <v>12018375</v>
      </c>
      <c r="BI149" s="32">
        <v>6300000</v>
      </c>
      <c r="BJ149" s="32">
        <v>35780014</v>
      </c>
    </row>
    <row r="150" spans="1:62" ht="12.75" hidden="1">
      <c r="A150" s="65" t="s">
        <v>254</v>
      </c>
      <c r="B150" s="32">
        <v>16868974252</v>
      </c>
      <c r="C150" s="32">
        <v>948659</v>
      </c>
      <c r="D150" s="32">
        <v>64420147</v>
      </c>
      <c r="E150" s="32">
        <v>2302848</v>
      </c>
      <c r="F150" s="32">
        <v>32129465</v>
      </c>
      <c r="G150" s="32">
        <v>754000</v>
      </c>
      <c r="H150" s="32">
        <v>348807448</v>
      </c>
      <c r="I150" s="32">
        <v>391113539</v>
      </c>
      <c r="J150" s="32">
        <v>14600000</v>
      </c>
      <c r="K150" s="32">
        <v>152507155</v>
      </c>
      <c r="L150" s="32">
        <v>61283221</v>
      </c>
      <c r="M150" s="32">
        <v>997417</v>
      </c>
      <c r="N150" s="32">
        <v>2185008889</v>
      </c>
      <c r="O150" s="32">
        <v>4703000</v>
      </c>
      <c r="P150" s="32">
        <v>6824880</v>
      </c>
      <c r="Q150" s="32">
        <v>79286561</v>
      </c>
      <c r="R150" s="32">
        <v>322220789</v>
      </c>
      <c r="S150" s="32">
        <v>130000</v>
      </c>
      <c r="T150" s="32">
        <v>200471000</v>
      </c>
      <c r="U150" s="32">
        <v>13201555</v>
      </c>
      <c r="V150" s="32">
        <v>2593957</v>
      </c>
      <c r="W150" s="32">
        <v>96458000</v>
      </c>
      <c r="X150" s="32">
        <v>129252000</v>
      </c>
      <c r="Y150" s="32">
        <v>18962153</v>
      </c>
      <c r="Z150" s="32">
        <v>515000</v>
      </c>
      <c r="AA150" s="32">
        <v>60350000</v>
      </c>
      <c r="AB150" s="32">
        <v>0</v>
      </c>
      <c r="AC150" s="32">
        <v>894599999</v>
      </c>
      <c r="AD150" s="32">
        <v>17453000</v>
      </c>
      <c r="AE150" s="32">
        <v>9209080</v>
      </c>
      <c r="AF150" s="32">
        <v>8705000</v>
      </c>
      <c r="AG150" s="32">
        <v>18151472</v>
      </c>
      <c r="AH150" s="32">
        <v>35919154</v>
      </c>
      <c r="AI150" s="32">
        <v>209684512</v>
      </c>
      <c r="AJ150" s="32">
        <v>5544937</v>
      </c>
      <c r="AK150" s="32">
        <v>81431000</v>
      </c>
      <c r="AL150" s="32">
        <v>19901291</v>
      </c>
      <c r="AM150" s="32">
        <v>1029784</v>
      </c>
      <c r="AN150" s="32">
        <v>3679000</v>
      </c>
      <c r="AO150" s="32">
        <v>6422000</v>
      </c>
      <c r="AP150" s="32">
        <v>975000</v>
      </c>
      <c r="AQ150" s="32">
        <v>26044400</v>
      </c>
      <c r="AR150" s="32">
        <v>29069494</v>
      </c>
      <c r="AS150" s="32">
        <v>4820801</v>
      </c>
      <c r="AT150" s="32">
        <v>1558789700</v>
      </c>
      <c r="AU150" s="32">
        <v>1889000</v>
      </c>
      <c r="AV150" s="32">
        <v>95371920</v>
      </c>
      <c r="AW150" s="32">
        <v>20020000</v>
      </c>
      <c r="AX150" s="32">
        <v>5969000</v>
      </c>
      <c r="AY150" s="32">
        <v>32873086</v>
      </c>
      <c r="AZ150" s="32">
        <v>34031504</v>
      </c>
      <c r="BA150" s="32">
        <v>670600897</v>
      </c>
      <c r="BB150" s="32">
        <v>6837007</v>
      </c>
      <c r="BC150" s="32">
        <v>9184569</v>
      </c>
      <c r="BD150" s="32">
        <v>122071156</v>
      </c>
      <c r="BE150" s="32">
        <v>1991000</v>
      </c>
      <c r="BF150" s="32">
        <v>11643099</v>
      </c>
      <c r="BG150" s="32">
        <v>183839376</v>
      </c>
      <c r="BH150" s="32">
        <v>8880745</v>
      </c>
      <c r="BI150" s="32">
        <v>6293791</v>
      </c>
      <c r="BJ150" s="32">
        <v>41000001</v>
      </c>
    </row>
    <row r="151" spans="1:62" ht="12.75" hidden="1">
      <c r="A151" s="65" t="s">
        <v>255</v>
      </c>
      <c r="B151" s="32">
        <v>2126964300</v>
      </c>
      <c r="C151" s="32">
        <v>35614000</v>
      </c>
      <c r="D151" s="32">
        <v>34075150</v>
      </c>
      <c r="E151" s="32">
        <v>95627000</v>
      </c>
      <c r="F151" s="32">
        <v>47280088</v>
      </c>
      <c r="G151" s="32">
        <v>28882000</v>
      </c>
      <c r="H151" s="32">
        <v>95397628</v>
      </c>
      <c r="I151" s="32">
        <v>324164576</v>
      </c>
      <c r="J151" s="32">
        <v>59477000</v>
      </c>
      <c r="K151" s="32">
        <v>39707000</v>
      </c>
      <c r="L151" s="32">
        <v>25952000</v>
      </c>
      <c r="M151" s="32">
        <v>49707287</v>
      </c>
      <c r="N151" s="32">
        <v>365204000</v>
      </c>
      <c r="O151" s="32">
        <v>37913000</v>
      </c>
      <c r="P151" s="32">
        <v>32164000</v>
      </c>
      <c r="Q151" s="32">
        <v>348482176</v>
      </c>
      <c r="R151" s="32">
        <v>125225000</v>
      </c>
      <c r="S151" s="32">
        <v>62242000</v>
      </c>
      <c r="T151" s="32">
        <v>33078000</v>
      </c>
      <c r="U151" s="32">
        <v>66155600</v>
      </c>
      <c r="V151" s="32">
        <v>69201000</v>
      </c>
      <c r="W151" s="32">
        <v>275307620</v>
      </c>
      <c r="X151" s="32">
        <v>43412000</v>
      </c>
      <c r="Y151" s="32">
        <v>75693000</v>
      </c>
      <c r="Z151" s="32">
        <v>72791000</v>
      </c>
      <c r="AA151" s="32">
        <v>44966000</v>
      </c>
      <c r="AB151" s="32">
        <v>182088000</v>
      </c>
      <c r="AC151" s="32">
        <v>352296000</v>
      </c>
      <c r="AD151" s="32">
        <v>18826000</v>
      </c>
      <c r="AE151" s="32">
        <v>50117000</v>
      </c>
      <c r="AF151" s="32">
        <v>109629000</v>
      </c>
      <c r="AG151" s="32">
        <v>41499000</v>
      </c>
      <c r="AH151" s="32">
        <v>65397550</v>
      </c>
      <c r="AI151" s="32">
        <v>85240000</v>
      </c>
      <c r="AJ151" s="32">
        <v>95847000</v>
      </c>
      <c r="AK151" s="32">
        <v>81882000</v>
      </c>
      <c r="AL151" s="32">
        <v>272633000</v>
      </c>
      <c r="AM151" s="32">
        <v>61766000</v>
      </c>
      <c r="AN151" s="32">
        <v>77303000</v>
      </c>
      <c r="AO151" s="32">
        <v>17191000</v>
      </c>
      <c r="AP151" s="32">
        <v>29941000</v>
      </c>
      <c r="AQ151" s="32">
        <v>55306000</v>
      </c>
      <c r="AR151" s="32">
        <v>195359995</v>
      </c>
      <c r="AS151" s="32">
        <v>49116000</v>
      </c>
      <c r="AT151" s="32">
        <v>204890800</v>
      </c>
      <c r="AU151" s="32">
        <v>51168000</v>
      </c>
      <c r="AV151" s="32">
        <v>92955020</v>
      </c>
      <c r="AW151" s="32">
        <v>28777000</v>
      </c>
      <c r="AX151" s="32">
        <v>77924000</v>
      </c>
      <c r="AY151" s="32">
        <v>372456972</v>
      </c>
      <c r="AZ151" s="32">
        <v>68846000</v>
      </c>
      <c r="BA151" s="32">
        <v>97470000</v>
      </c>
      <c r="BB151" s="32">
        <v>62985000</v>
      </c>
      <c r="BC151" s="32">
        <v>51330000</v>
      </c>
      <c r="BD151" s="32">
        <v>278352000</v>
      </c>
      <c r="BE151" s="32">
        <v>54866000</v>
      </c>
      <c r="BF151" s="32">
        <v>16243000</v>
      </c>
      <c r="BG151" s="32">
        <v>58130000</v>
      </c>
      <c r="BH151" s="32">
        <v>53961060</v>
      </c>
      <c r="BI151" s="32">
        <v>91316757</v>
      </c>
      <c r="BJ151" s="32">
        <v>217600000</v>
      </c>
    </row>
    <row r="152" spans="1:62" ht="12.75" hidden="1">
      <c r="A152" s="65" t="s">
        <v>256</v>
      </c>
      <c r="B152" s="32">
        <v>1899749883</v>
      </c>
      <c r="C152" s="32">
        <v>34025000</v>
      </c>
      <c r="D152" s="32">
        <v>26703890</v>
      </c>
      <c r="E152" s="32">
        <v>103143000</v>
      </c>
      <c r="F152" s="32">
        <v>37724219</v>
      </c>
      <c r="G152" s="32">
        <v>23349000</v>
      </c>
      <c r="H152" s="32">
        <v>0</v>
      </c>
      <c r="I152" s="32">
        <v>284789165</v>
      </c>
      <c r="J152" s="32">
        <v>51470000</v>
      </c>
      <c r="K152" s="32">
        <v>33185000</v>
      </c>
      <c r="L152" s="32">
        <v>52228432</v>
      </c>
      <c r="M152" s="32">
        <v>2523225</v>
      </c>
      <c r="N152" s="32">
        <v>326131000</v>
      </c>
      <c r="O152" s="32">
        <v>0</v>
      </c>
      <c r="P152" s="32">
        <v>32219004</v>
      </c>
      <c r="Q152" s="32">
        <v>338779609</v>
      </c>
      <c r="R152" s="32">
        <v>108410495</v>
      </c>
      <c r="S152" s="32">
        <v>53002000</v>
      </c>
      <c r="T152" s="32">
        <v>29398000</v>
      </c>
      <c r="U152" s="32">
        <v>56541000</v>
      </c>
      <c r="V152" s="32">
        <v>60103244</v>
      </c>
      <c r="W152" s="32">
        <v>261679400</v>
      </c>
      <c r="X152" s="32">
        <v>0</v>
      </c>
      <c r="Y152" s="32">
        <v>65767000</v>
      </c>
      <c r="Z152" s="32">
        <v>72998000</v>
      </c>
      <c r="AA152" s="32">
        <v>49488000</v>
      </c>
      <c r="AB152" s="32">
        <v>167797000</v>
      </c>
      <c r="AC152" s="32">
        <v>314753000</v>
      </c>
      <c r="AD152" s="32">
        <v>14715000</v>
      </c>
      <c r="AE152" s="32">
        <v>52381000</v>
      </c>
      <c r="AF152" s="32">
        <v>91038000</v>
      </c>
      <c r="AG152" s="32">
        <v>36352000</v>
      </c>
      <c r="AH152" s="32">
        <v>56773773</v>
      </c>
      <c r="AI152" s="32">
        <v>73217000</v>
      </c>
      <c r="AJ152" s="32">
        <v>66026000</v>
      </c>
      <c r="AK152" s="32">
        <v>70874000</v>
      </c>
      <c r="AL152" s="32">
        <v>238063000</v>
      </c>
      <c r="AM152" s="32">
        <v>55879000</v>
      </c>
      <c r="AN152" s="32">
        <v>0</v>
      </c>
      <c r="AO152" s="32">
        <v>15866000</v>
      </c>
      <c r="AP152" s="32">
        <v>40783000</v>
      </c>
      <c r="AQ152" s="32">
        <v>40622000</v>
      </c>
      <c r="AR152" s="32">
        <v>175944157</v>
      </c>
      <c r="AS152" s="32">
        <v>40340000</v>
      </c>
      <c r="AT152" s="32">
        <v>170473000</v>
      </c>
      <c r="AU152" s="32">
        <v>42192000</v>
      </c>
      <c r="AV152" s="32">
        <v>70777740</v>
      </c>
      <c r="AW152" s="32">
        <v>21470000</v>
      </c>
      <c r="AX152" s="32">
        <v>49649000</v>
      </c>
      <c r="AY152" s="32">
        <v>349906632</v>
      </c>
      <c r="AZ152" s="32">
        <v>65144000</v>
      </c>
      <c r="BA152" s="32">
        <v>89923520</v>
      </c>
      <c r="BB152" s="32">
        <v>50092000</v>
      </c>
      <c r="BC152" s="32">
        <v>51496240</v>
      </c>
      <c r="BD152" s="32">
        <v>213603233</v>
      </c>
      <c r="BE152" s="32">
        <v>55285000</v>
      </c>
      <c r="BF152" s="32">
        <v>12959000</v>
      </c>
      <c r="BG152" s="32">
        <v>49306000</v>
      </c>
      <c r="BH152" s="32">
        <v>47183515</v>
      </c>
      <c r="BI152" s="32">
        <v>79227398</v>
      </c>
      <c r="BJ152" s="32">
        <v>194506000</v>
      </c>
    </row>
    <row r="153" spans="1:62" ht="12.75" hidden="1">
      <c r="A153" s="65" t="s">
        <v>257</v>
      </c>
      <c r="B153" s="32">
        <v>2831076510</v>
      </c>
      <c r="C153" s="32">
        <v>0</v>
      </c>
      <c r="D153" s="32">
        <v>15012850</v>
      </c>
      <c r="E153" s="32">
        <v>29908000</v>
      </c>
      <c r="F153" s="32">
        <v>18351000</v>
      </c>
      <c r="G153" s="32">
        <v>14546000</v>
      </c>
      <c r="H153" s="32">
        <v>0</v>
      </c>
      <c r="I153" s="32">
        <v>306882424</v>
      </c>
      <c r="J153" s="32">
        <v>0</v>
      </c>
      <c r="K153" s="32">
        <v>16194416</v>
      </c>
      <c r="L153" s="32">
        <v>11728000</v>
      </c>
      <c r="M153" s="32">
        <v>-21692000</v>
      </c>
      <c r="N153" s="32">
        <v>230014000</v>
      </c>
      <c r="O153" s="32">
        <v>12441000</v>
      </c>
      <c r="P153" s="32">
        <v>16376000</v>
      </c>
      <c r="Q153" s="32">
        <v>147895233</v>
      </c>
      <c r="R153" s="32">
        <v>57049000</v>
      </c>
      <c r="S153" s="32">
        <v>37208000</v>
      </c>
      <c r="T153" s="32">
        <v>16709000</v>
      </c>
      <c r="U153" s="32">
        <v>23233000</v>
      </c>
      <c r="V153" s="32">
        <v>0</v>
      </c>
      <c r="W153" s="32">
        <v>0</v>
      </c>
      <c r="X153" s="32">
        <v>12434000</v>
      </c>
      <c r="Y153" s="32">
        <v>37388000</v>
      </c>
      <c r="Z153" s="32">
        <v>0</v>
      </c>
      <c r="AA153" s="32">
        <v>48079000</v>
      </c>
      <c r="AB153" s="32">
        <v>218223000</v>
      </c>
      <c r="AC153" s="32">
        <v>112234000</v>
      </c>
      <c r="AD153" s="32">
        <v>10461000</v>
      </c>
      <c r="AE153" s="32">
        <v>18664000</v>
      </c>
      <c r="AF153" s="32">
        <v>-70818000</v>
      </c>
      <c r="AG153" s="32">
        <v>15462000</v>
      </c>
      <c r="AH153" s="32">
        <v>0</v>
      </c>
      <c r="AI153" s="32">
        <v>33444000</v>
      </c>
      <c r="AJ153" s="32">
        <v>45868000</v>
      </c>
      <c r="AK153" s="32">
        <v>34700000</v>
      </c>
      <c r="AL153" s="32">
        <v>378363000</v>
      </c>
      <c r="AM153" s="32">
        <v>29299000</v>
      </c>
      <c r="AN153" s="32">
        <v>38322000</v>
      </c>
      <c r="AO153" s="32">
        <v>0</v>
      </c>
      <c r="AP153" s="32">
        <v>23915000</v>
      </c>
      <c r="AQ153" s="32">
        <v>30858000</v>
      </c>
      <c r="AR153" s="32">
        <v>215490111</v>
      </c>
      <c r="AS153" s="32">
        <v>17558000</v>
      </c>
      <c r="AT153" s="32">
        <v>101543500</v>
      </c>
      <c r="AU153" s="32">
        <v>12364000</v>
      </c>
      <c r="AV153" s="32">
        <v>0</v>
      </c>
      <c r="AW153" s="32">
        <v>38855000</v>
      </c>
      <c r="AX153" s="32">
        <v>24959000</v>
      </c>
      <c r="AY153" s="32">
        <v>204906028</v>
      </c>
      <c r="AZ153" s="32">
        <v>27375200</v>
      </c>
      <c r="BA153" s="32">
        <v>91874002</v>
      </c>
      <c r="BB153" s="32">
        <v>33961000</v>
      </c>
      <c r="BC153" s="32">
        <v>26477000</v>
      </c>
      <c r="BD153" s="32">
        <v>165373000</v>
      </c>
      <c r="BE153" s="32">
        <v>48638000</v>
      </c>
      <c r="BF153" s="32">
        <v>9567000</v>
      </c>
      <c r="BG153" s="32">
        <v>0</v>
      </c>
      <c r="BH153" s="32">
        <v>21958000</v>
      </c>
      <c r="BI153" s="32">
        <v>56218240</v>
      </c>
      <c r="BJ153" s="32">
        <v>183745000</v>
      </c>
    </row>
    <row r="154" spans="1:62" ht="12.75" hidden="1">
      <c r="A154" s="65" t="s">
        <v>258</v>
      </c>
      <c r="B154" s="32">
        <v>2200490950</v>
      </c>
      <c r="C154" s="32">
        <v>0</v>
      </c>
      <c r="D154" s="32">
        <v>13027000</v>
      </c>
      <c r="E154" s="32">
        <v>0</v>
      </c>
      <c r="F154" s="32">
        <v>0</v>
      </c>
      <c r="G154" s="32">
        <v>18181000</v>
      </c>
      <c r="H154" s="32">
        <v>0</v>
      </c>
      <c r="I154" s="32">
        <v>0</v>
      </c>
      <c r="J154" s="32">
        <v>0</v>
      </c>
      <c r="K154" s="32">
        <v>13347000</v>
      </c>
      <c r="L154" s="32">
        <v>0</v>
      </c>
      <c r="M154" s="32">
        <v>14547454</v>
      </c>
      <c r="N154" s="32">
        <v>303121594</v>
      </c>
      <c r="O154" s="32">
        <v>0</v>
      </c>
      <c r="P154" s="32">
        <v>17803190</v>
      </c>
      <c r="Q154" s="32">
        <v>74972000</v>
      </c>
      <c r="R154" s="32">
        <v>61348000</v>
      </c>
      <c r="S154" s="32">
        <v>26060000</v>
      </c>
      <c r="T154" s="32">
        <v>39010000</v>
      </c>
      <c r="U154" s="32">
        <v>0</v>
      </c>
      <c r="V154" s="32">
        <v>0</v>
      </c>
      <c r="W154" s="32">
        <v>0</v>
      </c>
      <c r="X154" s="32">
        <v>0</v>
      </c>
      <c r="Y154" s="32">
        <v>25699000</v>
      </c>
      <c r="Z154" s="32">
        <v>0</v>
      </c>
      <c r="AA154" s="32">
        <v>28732000</v>
      </c>
      <c r="AB154" s="32">
        <v>171286000</v>
      </c>
      <c r="AC154" s="32">
        <v>0</v>
      </c>
      <c r="AD154" s="32">
        <v>8684123</v>
      </c>
      <c r="AE154" s="32">
        <v>19337000</v>
      </c>
      <c r="AF154" s="32">
        <v>0</v>
      </c>
      <c r="AG154" s="32">
        <v>12746000</v>
      </c>
      <c r="AH154" s="32">
        <v>0</v>
      </c>
      <c r="AI154" s="32">
        <v>0</v>
      </c>
      <c r="AJ154" s="32">
        <v>32164961</v>
      </c>
      <c r="AK154" s="32">
        <v>30011000</v>
      </c>
      <c r="AL154" s="32">
        <v>228788000</v>
      </c>
      <c r="AM154" s="32">
        <v>59595186</v>
      </c>
      <c r="AN154" s="32">
        <v>0</v>
      </c>
      <c r="AO154" s="32">
        <v>15234000</v>
      </c>
      <c r="AP154" s="32">
        <v>21822000</v>
      </c>
      <c r="AQ154" s="32">
        <v>42695000</v>
      </c>
      <c r="AR154" s="32">
        <v>0</v>
      </c>
      <c r="AS154" s="32">
        <v>14475000</v>
      </c>
      <c r="AT154" s="32">
        <v>0</v>
      </c>
      <c r="AU154" s="32">
        <v>11068000</v>
      </c>
      <c r="AV154" s="32">
        <v>0</v>
      </c>
      <c r="AW154" s="32">
        <v>28261000</v>
      </c>
      <c r="AX154" s="32">
        <v>31987000</v>
      </c>
      <c r="AY154" s="32">
        <v>159812368</v>
      </c>
      <c r="AZ154" s="32">
        <v>62639000</v>
      </c>
      <c r="BA154" s="32">
        <v>51936000</v>
      </c>
      <c r="BB154" s="32">
        <v>47523998</v>
      </c>
      <c r="BC154" s="32">
        <v>31881000</v>
      </c>
      <c r="BD154" s="32">
        <v>188657000</v>
      </c>
      <c r="BE154" s="32">
        <v>16569000</v>
      </c>
      <c r="BF154" s="32">
        <v>0</v>
      </c>
      <c r="BG154" s="32">
        <v>38020000</v>
      </c>
      <c r="BH154" s="32">
        <v>23662399</v>
      </c>
      <c r="BI154" s="32">
        <v>0</v>
      </c>
      <c r="BJ154" s="32">
        <v>177672226</v>
      </c>
    </row>
    <row r="155" spans="1:62" ht="12.75" hidden="1">
      <c r="A155" s="65" t="s">
        <v>259</v>
      </c>
      <c r="B155" s="32">
        <v>21466599926</v>
      </c>
      <c r="C155" s="32">
        <v>48019881</v>
      </c>
      <c r="D155" s="32">
        <v>122598062</v>
      </c>
      <c r="E155" s="32">
        <v>69449120</v>
      </c>
      <c r="F155" s="32">
        <v>78248192</v>
      </c>
      <c r="G155" s="32">
        <v>24895000</v>
      </c>
      <c r="H155" s="32">
        <v>526878058</v>
      </c>
      <c r="I155" s="32">
        <v>680918087</v>
      </c>
      <c r="J155" s="32">
        <v>72414500</v>
      </c>
      <c r="K155" s="32">
        <v>225863330</v>
      </c>
      <c r="L155" s="32">
        <v>126232000</v>
      </c>
      <c r="M155" s="32">
        <v>28751403</v>
      </c>
      <c r="N155" s="32">
        <v>3339106140</v>
      </c>
      <c r="O155" s="32">
        <v>49142000</v>
      </c>
      <c r="P155" s="32">
        <v>49145680</v>
      </c>
      <c r="Q155" s="32">
        <v>419317861</v>
      </c>
      <c r="R155" s="32">
        <v>564917083</v>
      </c>
      <c r="S155" s="32">
        <v>79665000</v>
      </c>
      <c r="T155" s="32">
        <v>253354000</v>
      </c>
      <c r="U155" s="32">
        <v>127367000</v>
      </c>
      <c r="V155" s="32">
        <v>59596956</v>
      </c>
      <c r="W155" s="32">
        <v>579920284</v>
      </c>
      <c r="X155" s="32">
        <v>172001000</v>
      </c>
      <c r="Y155" s="32">
        <v>111625973</v>
      </c>
      <c r="Z155" s="32">
        <v>72201464</v>
      </c>
      <c r="AA155" s="32">
        <v>137979000</v>
      </c>
      <c r="AB155" s="32">
        <v>174854000</v>
      </c>
      <c r="AC155" s="32">
        <v>1478551000</v>
      </c>
      <c r="AD155" s="32">
        <v>43926677</v>
      </c>
      <c r="AE155" s="32">
        <v>24282787</v>
      </c>
      <c r="AF155" s="32">
        <v>106968000</v>
      </c>
      <c r="AG155" s="32">
        <v>57671472</v>
      </c>
      <c r="AH155" s="32">
        <v>96037101</v>
      </c>
      <c r="AI155" s="32">
        <v>363002420</v>
      </c>
      <c r="AJ155" s="32">
        <v>77238589</v>
      </c>
      <c r="AK155" s="32">
        <v>117764000</v>
      </c>
      <c r="AL155" s="32">
        <v>318834020</v>
      </c>
      <c r="AM155" s="32">
        <v>40827174</v>
      </c>
      <c r="AN155" s="32">
        <v>59888000</v>
      </c>
      <c r="AO155" s="32">
        <v>23511120</v>
      </c>
      <c r="AP155" s="32">
        <v>50278000</v>
      </c>
      <c r="AQ155" s="32">
        <v>69686622</v>
      </c>
      <c r="AR155" s="32">
        <v>206614651</v>
      </c>
      <c r="AS155" s="32">
        <v>43875080</v>
      </c>
      <c r="AT155" s="32">
        <v>2046273803</v>
      </c>
      <c r="AU155" s="32">
        <v>18623086</v>
      </c>
      <c r="AV155" s="32">
        <v>178565400</v>
      </c>
      <c r="AW155" s="32">
        <v>44358000</v>
      </c>
      <c r="AX155" s="32">
        <v>47857000</v>
      </c>
      <c r="AY155" s="32">
        <v>441811322</v>
      </c>
      <c r="AZ155" s="32">
        <v>105991255</v>
      </c>
      <c r="BA155" s="32">
        <v>813163863</v>
      </c>
      <c r="BB155" s="32">
        <v>60229405</v>
      </c>
      <c r="BC155" s="32">
        <v>55172012</v>
      </c>
      <c r="BD155" s="32">
        <v>364029310</v>
      </c>
      <c r="BE155" s="32">
        <v>47520000</v>
      </c>
      <c r="BF155" s="32">
        <v>26162981</v>
      </c>
      <c r="BG155" s="32">
        <v>303040409</v>
      </c>
      <c r="BH155" s="32">
        <v>61793723</v>
      </c>
      <c r="BI155" s="32">
        <v>101316189</v>
      </c>
      <c r="BJ155" s="32">
        <v>304549909</v>
      </c>
    </row>
    <row r="156" spans="1:62" ht="12.75" hidden="1">
      <c r="A156" s="65" t="s">
        <v>260</v>
      </c>
      <c r="B156" s="32">
        <v>6104167949</v>
      </c>
      <c r="C156" s="32">
        <v>13908000</v>
      </c>
      <c r="D156" s="32">
        <v>56108626</v>
      </c>
      <c r="E156" s="32">
        <v>25755880</v>
      </c>
      <c r="F156" s="32">
        <v>27836808</v>
      </c>
      <c r="G156" s="32">
        <v>11757000</v>
      </c>
      <c r="H156" s="32">
        <v>242650570</v>
      </c>
      <c r="I156" s="32">
        <v>240475558</v>
      </c>
      <c r="J156" s="32">
        <v>31308000</v>
      </c>
      <c r="K156" s="32">
        <v>73389123</v>
      </c>
      <c r="L156" s="32">
        <v>28878000</v>
      </c>
      <c r="M156" s="32">
        <v>12032000</v>
      </c>
      <c r="N156" s="32">
        <v>713415269</v>
      </c>
      <c r="O156" s="32">
        <v>15685000</v>
      </c>
      <c r="P156" s="32">
        <v>22408422</v>
      </c>
      <c r="Q156" s="32">
        <v>146167827</v>
      </c>
      <c r="R156" s="32">
        <v>135095000</v>
      </c>
      <c r="S156" s="32">
        <v>11963213</v>
      </c>
      <c r="T156" s="32">
        <v>59526000</v>
      </c>
      <c r="U156" s="32">
        <v>32717420</v>
      </c>
      <c r="V156" s="32">
        <v>19832000</v>
      </c>
      <c r="W156" s="32">
        <v>118117198</v>
      </c>
      <c r="X156" s="32">
        <v>77303245</v>
      </c>
      <c r="Y156" s="32">
        <v>28500378</v>
      </c>
      <c r="Z156" s="32">
        <v>14165855</v>
      </c>
      <c r="AA156" s="32">
        <v>45842000</v>
      </c>
      <c r="AB156" s="32">
        <v>88945000</v>
      </c>
      <c r="AC156" s="32">
        <v>260219708</v>
      </c>
      <c r="AD156" s="32">
        <v>17117975</v>
      </c>
      <c r="AE156" s="32">
        <v>28759991</v>
      </c>
      <c r="AF156" s="32">
        <v>49687000</v>
      </c>
      <c r="AG156" s="32">
        <v>27347356</v>
      </c>
      <c r="AH156" s="32">
        <v>32608589</v>
      </c>
      <c r="AI156" s="32">
        <v>115576908</v>
      </c>
      <c r="AJ156" s="32">
        <v>42042826</v>
      </c>
      <c r="AK156" s="32">
        <v>75984088</v>
      </c>
      <c r="AL156" s="32">
        <v>113260891</v>
      </c>
      <c r="AM156" s="32">
        <v>17219673</v>
      </c>
      <c r="AN156" s="32">
        <v>28989895</v>
      </c>
      <c r="AO156" s="32">
        <v>10983000</v>
      </c>
      <c r="AP156" s="32">
        <v>19480478</v>
      </c>
      <c r="AQ156" s="32">
        <v>40058912</v>
      </c>
      <c r="AR156" s="32">
        <v>72427047</v>
      </c>
      <c r="AS156" s="32">
        <v>18681816</v>
      </c>
      <c r="AT156" s="32">
        <v>451428001</v>
      </c>
      <c r="AU156" s="32">
        <v>9112998</v>
      </c>
      <c r="AV156" s="32">
        <v>58777340</v>
      </c>
      <c r="AW156" s="32">
        <v>17319000</v>
      </c>
      <c r="AX156" s="32">
        <v>19294000</v>
      </c>
      <c r="AY156" s="32">
        <v>127085342</v>
      </c>
      <c r="AZ156" s="32">
        <v>41398456</v>
      </c>
      <c r="BA156" s="32">
        <v>220344109</v>
      </c>
      <c r="BB156" s="32">
        <v>20340309</v>
      </c>
      <c r="BC156" s="32">
        <v>18931907</v>
      </c>
      <c r="BD156" s="32">
        <v>108909091</v>
      </c>
      <c r="BE156" s="32">
        <v>20707000</v>
      </c>
      <c r="BF156" s="32">
        <v>13445243</v>
      </c>
      <c r="BG156" s="32">
        <v>84131120</v>
      </c>
      <c r="BH156" s="32">
        <v>29161173</v>
      </c>
      <c r="BI156" s="32">
        <v>30883815</v>
      </c>
      <c r="BJ156" s="32">
        <v>81083075</v>
      </c>
    </row>
    <row r="157" spans="1:62" ht="12.75" hidden="1">
      <c r="A157" s="65" t="s">
        <v>261</v>
      </c>
      <c r="B157" s="32">
        <v>5337349826</v>
      </c>
      <c r="C157" s="32">
        <v>11689332</v>
      </c>
      <c r="D157" s="32">
        <v>51081216</v>
      </c>
      <c r="E157" s="32">
        <v>21331227</v>
      </c>
      <c r="F157" s="32">
        <v>27409399</v>
      </c>
      <c r="G157" s="32">
        <v>10480000</v>
      </c>
      <c r="H157" s="32">
        <v>222641232</v>
      </c>
      <c r="I157" s="32">
        <v>269299702</v>
      </c>
      <c r="J157" s="32">
        <v>29037814</v>
      </c>
      <c r="K157" s="32">
        <v>81510827</v>
      </c>
      <c r="L157" s="32">
        <v>29119023</v>
      </c>
      <c r="M157" s="32">
        <v>12019000</v>
      </c>
      <c r="N157" s="32">
        <v>657095649</v>
      </c>
      <c r="O157" s="32">
        <v>15140000</v>
      </c>
      <c r="P157" s="32">
        <v>20163840</v>
      </c>
      <c r="Q157" s="32">
        <v>120570376</v>
      </c>
      <c r="R157" s="32">
        <v>141347001</v>
      </c>
      <c r="S157" s="32">
        <v>10357470</v>
      </c>
      <c r="T157" s="32">
        <v>56823000</v>
      </c>
      <c r="U157" s="32">
        <v>30906000</v>
      </c>
      <c r="V157" s="32">
        <v>18134211</v>
      </c>
      <c r="W157" s="32">
        <v>115377000</v>
      </c>
      <c r="X157" s="32">
        <v>63666000</v>
      </c>
      <c r="Y157" s="32">
        <v>25948000</v>
      </c>
      <c r="Z157" s="32">
        <v>12068000</v>
      </c>
      <c r="AA157" s="32">
        <v>35534000</v>
      </c>
      <c r="AB157" s="32">
        <v>43521000</v>
      </c>
      <c r="AC157" s="32">
        <v>244814000</v>
      </c>
      <c r="AD157" s="32">
        <v>14971000</v>
      </c>
      <c r="AE157" s="32">
        <v>14103985</v>
      </c>
      <c r="AF157" s="32">
        <v>39978000</v>
      </c>
      <c r="AG157" s="32">
        <v>22558193</v>
      </c>
      <c r="AH157" s="32">
        <v>26591631</v>
      </c>
      <c r="AI157" s="32">
        <v>95667230</v>
      </c>
      <c r="AJ157" s="32">
        <v>26761546</v>
      </c>
      <c r="AK157" s="32">
        <v>48981000</v>
      </c>
      <c r="AL157" s="32">
        <v>85304043</v>
      </c>
      <c r="AM157" s="32">
        <v>13673301</v>
      </c>
      <c r="AN157" s="32">
        <v>28573000</v>
      </c>
      <c r="AO157" s="32">
        <v>8311000</v>
      </c>
      <c r="AP157" s="32">
        <v>18255000</v>
      </c>
      <c r="AQ157" s="32">
        <v>30528775</v>
      </c>
      <c r="AR157" s="32">
        <v>61393894</v>
      </c>
      <c r="AS157" s="32">
        <v>16625000</v>
      </c>
      <c r="AT157" s="32">
        <v>410823502</v>
      </c>
      <c r="AU157" s="32">
        <v>8018954</v>
      </c>
      <c r="AV157" s="32">
        <v>55755040</v>
      </c>
      <c r="AW157" s="32">
        <v>16008000</v>
      </c>
      <c r="AX157" s="32">
        <v>16532000</v>
      </c>
      <c r="AY157" s="32">
        <v>113771740</v>
      </c>
      <c r="AZ157" s="32">
        <v>33758609</v>
      </c>
      <c r="BA157" s="32">
        <v>185580947</v>
      </c>
      <c r="BB157" s="32">
        <v>21542940</v>
      </c>
      <c r="BC157" s="32">
        <v>16058021</v>
      </c>
      <c r="BD157" s="32">
        <v>97021985</v>
      </c>
      <c r="BE157" s="32">
        <v>18272000</v>
      </c>
      <c r="BF157" s="32">
        <v>10341956</v>
      </c>
      <c r="BG157" s="32">
        <v>73486578</v>
      </c>
      <c r="BH157" s="32">
        <v>21372670</v>
      </c>
      <c r="BI157" s="32">
        <v>25938658</v>
      </c>
      <c r="BJ157" s="32">
        <v>74079448</v>
      </c>
    </row>
    <row r="158" spans="1:62" ht="12.75" hidden="1">
      <c r="A158" s="65" t="s">
        <v>262</v>
      </c>
      <c r="B158" s="32">
        <v>285259000</v>
      </c>
      <c r="C158" s="32">
        <v>160000</v>
      </c>
      <c r="D158" s="32">
        <v>1386152</v>
      </c>
      <c r="E158" s="32">
        <v>200000</v>
      </c>
      <c r="F158" s="32">
        <v>2026735</v>
      </c>
      <c r="G158" s="32">
        <v>28000</v>
      </c>
      <c r="H158" s="32">
        <v>6700987</v>
      </c>
      <c r="I158" s="32">
        <v>18073800</v>
      </c>
      <c r="J158" s="32">
        <v>435000</v>
      </c>
      <c r="K158" s="32">
        <v>2439419</v>
      </c>
      <c r="L158" s="32">
        <v>1598000</v>
      </c>
      <c r="M158" s="32">
        <v>0</v>
      </c>
      <c r="N158" s="32">
        <v>19375376</v>
      </c>
      <c r="O158" s="32">
        <v>341159</v>
      </c>
      <c r="P158" s="32">
        <v>301000</v>
      </c>
      <c r="Q158" s="32">
        <v>2368000</v>
      </c>
      <c r="R158" s="32">
        <v>7026000</v>
      </c>
      <c r="S158" s="32">
        <v>174575</v>
      </c>
      <c r="T158" s="32">
        <v>1947000</v>
      </c>
      <c r="U158" s="32">
        <v>0</v>
      </c>
      <c r="V158" s="32">
        <v>0</v>
      </c>
      <c r="W158" s="32">
        <v>3000000</v>
      </c>
      <c r="X158" s="32">
        <v>1843300</v>
      </c>
      <c r="Y158" s="32">
        <v>921681</v>
      </c>
      <c r="Z158" s="32">
        <v>863900</v>
      </c>
      <c r="AA158" s="32">
        <v>649000</v>
      </c>
      <c r="AB158" s="32">
        <v>1422221</v>
      </c>
      <c r="AC158" s="32">
        <v>12126000</v>
      </c>
      <c r="AD158" s="32">
        <v>201549</v>
      </c>
      <c r="AE158" s="32">
        <v>16692</v>
      </c>
      <c r="AF158" s="32">
        <v>1262790</v>
      </c>
      <c r="AG158" s="32">
        <v>578500</v>
      </c>
      <c r="AH158" s="32">
        <v>2158854</v>
      </c>
      <c r="AI158" s="32">
        <v>4300000</v>
      </c>
      <c r="AJ158" s="32">
        <v>2358133</v>
      </c>
      <c r="AK158" s="32">
        <v>896336</v>
      </c>
      <c r="AL158" s="32">
        <v>0</v>
      </c>
      <c r="AM158" s="32">
        <v>107863</v>
      </c>
      <c r="AN158" s="32">
        <v>3200000</v>
      </c>
      <c r="AO158" s="32">
        <v>0</v>
      </c>
      <c r="AP158" s="32">
        <v>0</v>
      </c>
      <c r="AQ158" s="32">
        <v>1142000</v>
      </c>
      <c r="AR158" s="32">
        <v>2529031</v>
      </c>
      <c r="AS158" s="32">
        <v>585000</v>
      </c>
      <c r="AT158" s="32">
        <v>20871000</v>
      </c>
      <c r="AU158" s="32">
        <v>160500</v>
      </c>
      <c r="AV158" s="32">
        <v>2692410</v>
      </c>
      <c r="AW158" s="32">
        <v>372000</v>
      </c>
      <c r="AX158" s="32">
        <v>271330</v>
      </c>
      <c r="AY158" s="32">
        <v>2964112</v>
      </c>
      <c r="AZ158" s="32">
        <v>179100</v>
      </c>
      <c r="BA158" s="32">
        <v>17177423</v>
      </c>
      <c r="BB158" s="32">
        <v>377505</v>
      </c>
      <c r="BC158" s="32">
        <v>0</v>
      </c>
      <c r="BD158" s="32">
        <v>0</v>
      </c>
      <c r="BE158" s="32">
        <v>0</v>
      </c>
      <c r="BF158" s="32">
        <v>500000</v>
      </c>
      <c r="BG158" s="32">
        <v>1527788</v>
      </c>
      <c r="BH158" s="32">
        <v>388169</v>
      </c>
      <c r="BI158" s="32">
        <v>0</v>
      </c>
      <c r="BJ158" s="32">
        <v>1105317</v>
      </c>
    </row>
    <row r="159" spans="1:62" ht="12.75" hidden="1">
      <c r="A159" s="65" t="s">
        <v>263</v>
      </c>
      <c r="B159" s="32">
        <v>6501707310</v>
      </c>
      <c r="C159" s="32">
        <v>0</v>
      </c>
      <c r="D159" s="32">
        <v>0</v>
      </c>
      <c r="E159" s="32">
        <v>0</v>
      </c>
      <c r="F159" s="32">
        <v>20018854</v>
      </c>
      <c r="G159" s="32">
        <v>0</v>
      </c>
      <c r="H159" s="32">
        <v>64516703</v>
      </c>
      <c r="I159" s="32">
        <v>0</v>
      </c>
      <c r="J159" s="32">
        <v>0</v>
      </c>
      <c r="K159" s="32">
        <v>58864772</v>
      </c>
      <c r="L159" s="32">
        <v>34501000</v>
      </c>
      <c r="M159" s="32">
        <v>0</v>
      </c>
      <c r="N159" s="32">
        <v>1073680901</v>
      </c>
      <c r="O159" s="32">
        <v>0</v>
      </c>
      <c r="P159" s="32">
        <v>0</v>
      </c>
      <c r="Q159" s="32">
        <v>0</v>
      </c>
      <c r="R159" s="32">
        <v>167753000</v>
      </c>
      <c r="S159" s="32">
        <v>0</v>
      </c>
      <c r="T159" s="32">
        <v>132315000</v>
      </c>
      <c r="U159" s="32">
        <v>0</v>
      </c>
      <c r="V159" s="32">
        <v>0</v>
      </c>
      <c r="W159" s="32">
        <v>0</v>
      </c>
      <c r="X159" s="32">
        <v>64335205</v>
      </c>
      <c r="Y159" s="32">
        <v>0</v>
      </c>
      <c r="Z159" s="32">
        <v>0</v>
      </c>
      <c r="AA159" s="32">
        <v>0</v>
      </c>
      <c r="AB159" s="32">
        <v>0</v>
      </c>
      <c r="AC159" s="32">
        <v>405922740</v>
      </c>
      <c r="AD159" s="32">
        <v>0</v>
      </c>
      <c r="AE159" s="32">
        <v>0</v>
      </c>
      <c r="AF159" s="32">
        <v>0</v>
      </c>
      <c r="AG159" s="32">
        <v>9000000</v>
      </c>
      <c r="AH159" s="32">
        <v>19555824</v>
      </c>
      <c r="AI159" s="32">
        <v>111230000</v>
      </c>
      <c r="AJ159" s="32">
        <v>0</v>
      </c>
      <c r="AK159" s="32">
        <v>45939811</v>
      </c>
      <c r="AL159" s="32">
        <v>0</v>
      </c>
      <c r="AM159" s="32">
        <v>0</v>
      </c>
      <c r="AN159" s="32">
        <v>0</v>
      </c>
      <c r="AO159" s="32">
        <v>0</v>
      </c>
      <c r="AP159" s="32">
        <v>0</v>
      </c>
      <c r="AQ159" s="32">
        <v>0</v>
      </c>
      <c r="AR159" s="32">
        <v>8966500</v>
      </c>
      <c r="AS159" s="32">
        <v>0</v>
      </c>
      <c r="AT159" s="32">
        <v>795342000</v>
      </c>
      <c r="AU159" s="32">
        <v>0</v>
      </c>
      <c r="AV159" s="32">
        <v>33922010</v>
      </c>
      <c r="AW159" s="32">
        <v>15000000</v>
      </c>
      <c r="AX159" s="32">
        <v>0</v>
      </c>
      <c r="AY159" s="32">
        <v>0</v>
      </c>
      <c r="AZ159" s="32">
        <v>9300000</v>
      </c>
      <c r="BA159" s="32">
        <v>362712488</v>
      </c>
      <c r="BB159" s="32">
        <v>0</v>
      </c>
      <c r="BC159" s="32">
        <v>0</v>
      </c>
      <c r="BD159" s="32">
        <v>0</v>
      </c>
      <c r="BE159" s="32">
        <v>0</v>
      </c>
      <c r="BF159" s="32">
        <v>0</v>
      </c>
      <c r="BG159" s="32">
        <v>55057937</v>
      </c>
      <c r="BH159" s="32">
        <v>0</v>
      </c>
      <c r="BI159" s="32">
        <v>0</v>
      </c>
      <c r="BJ159" s="32">
        <v>0</v>
      </c>
    </row>
    <row r="160" spans="1:62" ht="12.75" hidden="1">
      <c r="A160" s="65" t="s">
        <v>264</v>
      </c>
      <c r="B160" s="32">
        <v>5786895500</v>
      </c>
      <c r="C160" s="32">
        <v>0</v>
      </c>
      <c r="D160" s="32">
        <v>0</v>
      </c>
      <c r="E160" s="32">
        <v>0</v>
      </c>
      <c r="F160" s="32">
        <v>16796951</v>
      </c>
      <c r="G160" s="32">
        <v>0</v>
      </c>
      <c r="H160" s="32">
        <v>64326658</v>
      </c>
      <c r="I160" s="32">
        <v>0</v>
      </c>
      <c r="J160" s="32">
        <v>0</v>
      </c>
      <c r="K160" s="32">
        <v>40767343</v>
      </c>
      <c r="L160" s="32">
        <v>29923834</v>
      </c>
      <c r="M160" s="32">
        <v>0</v>
      </c>
      <c r="N160" s="32">
        <v>945974362</v>
      </c>
      <c r="O160" s="32">
        <v>0</v>
      </c>
      <c r="P160" s="32">
        <v>0</v>
      </c>
      <c r="Q160" s="32">
        <v>0</v>
      </c>
      <c r="R160" s="32">
        <v>164089450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11431892</v>
      </c>
      <c r="Z160" s="32">
        <v>0</v>
      </c>
      <c r="AA160" s="32">
        <v>0</v>
      </c>
      <c r="AB160" s="32">
        <v>0</v>
      </c>
      <c r="AC160" s="32">
        <v>372498000</v>
      </c>
      <c r="AD160" s="32">
        <v>7458023</v>
      </c>
      <c r="AE160" s="32">
        <v>0</v>
      </c>
      <c r="AF160" s="32">
        <v>0</v>
      </c>
      <c r="AG160" s="32">
        <v>6500000</v>
      </c>
      <c r="AH160" s="32">
        <v>17894964</v>
      </c>
      <c r="AI160" s="32">
        <v>98000000</v>
      </c>
      <c r="AJ160" s="32">
        <v>0</v>
      </c>
      <c r="AK160" s="32">
        <v>0</v>
      </c>
      <c r="AL160" s="32">
        <v>0</v>
      </c>
      <c r="AM160" s="32">
        <v>0</v>
      </c>
      <c r="AN160" s="32">
        <v>0</v>
      </c>
      <c r="AO160" s="32">
        <v>0</v>
      </c>
      <c r="AP160" s="32">
        <v>0</v>
      </c>
      <c r="AQ160" s="32">
        <v>0</v>
      </c>
      <c r="AR160" s="32">
        <v>0</v>
      </c>
      <c r="AS160" s="32">
        <v>0</v>
      </c>
      <c r="AT160" s="32">
        <v>799477800</v>
      </c>
      <c r="AU160" s="32">
        <v>0</v>
      </c>
      <c r="AV160" s="32">
        <v>26230580</v>
      </c>
      <c r="AW160" s="32">
        <v>11000000</v>
      </c>
      <c r="AX160" s="32">
        <v>0</v>
      </c>
      <c r="AY160" s="32">
        <v>0</v>
      </c>
      <c r="AZ160" s="32">
        <v>7585690</v>
      </c>
      <c r="BA160" s="32">
        <v>300202402</v>
      </c>
      <c r="BB160" s="32">
        <v>0</v>
      </c>
      <c r="BC160" s="32">
        <v>0</v>
      </c>
      <c r="BD160" s="32">
        <v>0</v>
      </c>
      <c r="BE160" s="32">
        <v>0</v>
      </c>
      <c r="BF160" s="32">
        <v>0</v>
      </c>
      <c r="BG160" s="32">
        <v>50350000</v>
      </c>
      <c r="BH160" s="32">
        <v>0</v>
      </c>
      <c r="BI160" s="32">
        <v>0</v>
      </c>
      <c r="BJ160" s="32">
        <v>0</v>
      </c>
    </row>
    <row r="161" spans="1:62" ht="12.75" hidden="1">
      <c r="A161" s="65" t="s">
        <v>265</v>
      </c>
      <c r="B161" s="32">
        <v>1337959240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40513200</v>
      </c>
      <c r="J161" s="32">
        <v>0</v>
      </c>
      <c r="K161" s="32">
        <v>0</v>
      </c>
      <c r="L161" s="32">
        <v>0</v>
      </c>
      <c r="M161" s="32">
        <v>0</v>
      </c>
      <c r="N161" s="32">
        <v>260783906</v>
      </c>
      <c r="O161" s="32">
        <v>0</v>
      </c>
      <c r="P161" s="32">
        <v>0</v>
      </c>
      <c r="Q161" s="32">
        <v>52800000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39677697</v>
      </c>
      <c r="X161" s="32">
        <v>0</v>
      </c>
      <c r="Y161" s="32">
        <v>0</v>
      </c>
      <c r="Z161" s="32">
        <v>0</v>
      </c>
      <c r="AA161" s="32">
        <v>0</v>
      </c>
      <c r="AB161" s="32">
        <v>29835672</v>
      </c>
      <c r="AC161" s="32">
        <v>0</v>
      </c>
      <c r="AD161" s="32">
        <v>0</v>
      </c>
      <c r="AE161" s="32">
        <v>0</v>
      </c>
      <c r="AF161" s="32">
        <v>0</v>
      </c>
      <c r="AG161" s="32">
        <v>0</v>
      </c>
      <c r="AH161" s="32">
        <v>0</v>
      </c>
      <c r="AI161" s="32">
        <v>0</v>
      </c>
      <c r="AJ161" s="32">
        <v>0</v>
      </c>
      <c r="AK161" s="32">
        <v>0</v>
      </c>
      <c r="AL161" s="32">
        <v>68553627</v>
      </c>
      <c r="AM161" s="32">
        <v>0</v>
      </c>
      <c r="AN161" s="32">
        <v>0</v>
      </c>
      <c r="AO161" s="32">
        <v>0</v>
      </c>
      <c r="AP161" s="32">
        <v>0</v>
      </c>
      <c r="AQ161" s="32">
        <v>0</v>
      </c>
      <c r="AR161" s="32">
        <v>0</v>
      </c>
      <c r="AS161" s="32">
        <v>0</v>
      </c>
      <c r="AT161" s="32">
        <v>96614900</v>
      </c>
      <c r="AU161" s="32">
        <v>0</v>
      </c>
      <c r="AV161" s="32">
        <v>0</v>
      </c>
      <c r="AW161" s="32">
        <v>0</v>
      </c>
      <c r="AX161" s="32">
        <v>0</v>
      </c>
      <c r="AY161" s="32">
        <v>23774501</v>
      </c>
      <c r="AZ161" s="32">
        <v>0</v>
      </c>
      <c r="BA161" s="32">
        <v>0</v>
      </c>
      <c r="BB161" s="32">
        <v>0</v>
      </c>
      <c r="BC161" s="32">
        <v>0</v>
      </c>
      <c r="BD161" s="32">
        <v>54948099</v>
      </c>
      <c r="BE161" s="32">
        <v>0</v>
      </c>
      <c r="BF161" s="32">
        <v>0</v>
      </c>
      <c r="BG161" s="32">
        <v>0</v>
      </c>
      <c r="BH161" s="32">
        <v>0</v>
      </c>
      <c r="BI161" s="32">
        <v>0</v>
      </c>
      <c r="BJ161" s="32">
        <v>7500000</v>
      </c>
    </row>
    <row r="162" spans="1:62" ht="12.75" hidden="1">
      <c r="A162" s="65" t="s">
        <v>266</v>
      </c>
      <c r="B162" s="32">
        <v>1132232000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39000000</v>
      </c>
      <c r="J162" s="32">
        <v>0</v>
      </c>
      <c r="K162" s="32">
        <v>0</v>
      </c>
      <c r="L162" s="32">
        <v>0</v>
      </c>
      <c r="M162" s="32">
        <v>0</v>
      </c>
      <c r="N162" s="32">
        <v>249385420</v>
      </c>
      <c r="O162" s="32">
        <v>0</v>
      </c>
      <c r="P162" s="32">
        <v>0</v>
      </c>
      <c r="Q162" s="32">
        <v>42161664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44254000</v>
      </c>
      <c r="X162" s="32">
        <v>0</v>
      </c>
      <c r="Y162" s="32">
        <v>0</v>
      </c>
      <c r="Z162" s="32">
        <v>0</v>
      </c>
      <c r="AA162" s="32">
        <v>0</v>
      </c>
      <c r="AB162" s="32">
        <v>0</v>
      </c>
      <c r="AC162" s="32">
        <v>0</v>
      </c>
      <c r="AD162" s="32">
        <v>0</v>
      </c>
      <c r="AE162" s="32">
        <v>0</v>
      </c>
      <c r="AF162" s="32">
        <v>0</v>
      </c>
      <c r="AG162" s="32">
        <v>0</v>
      </c>
      <c r="AH162" s="32">
        <v>0</v>
      </c>
      <c r="AI162" s="32">
        <v>0</v>
      </c>
      <c r="AJ162" s="32">
        <v>0</v>
      </c>
      <c r="AK162" s="32">
        <v>0</v>
      </c>
      <c r="AL162" s="32">
        <v>46865496</v>
      </c>
      <c r="AM162" s="32">
        <v>0</v>
      </c>
      <c r="AN162" s="32">
        <v>0</v>
      </c>
      <c r="AO162" s="32">
        <v>0</v>
      </c>
      <c r="AP162" s="32">
        <v>0</v>
      </c>
      <c r="AQ162" s="32">
        <v>0</v>
      </c>
      <c r="AR162" s="32">
        <v>0</v>
      </c>
      <c r="AS162" s="32">
        <v>0</v>
      </c>
      <c r="AT162" s="32">
        <v>87886500</v>
      </c>
      <c r="AU162" s="32">
        <v>0</v>
      </c>
      <c r="AV162" s="32">
        <v>0</v>
      </c>
      <c r="AW162" s="32">
        <v>0</v>
      </c>
      <c r="AX162" s="32">
        <v>0</v>
      </c>
      <c r="AY162" s="32">
        <v>21240096</v>
      </c>
      <c r="AZ162" s="32">
        <v>0</v>
      </c>
      <c r="BA162" s="32">
        <v>0</v>
      </c>
      <c r="BB162" s="32">
        <v>0</v>
      </c>
      <c r="BC162" s="32">
        <v>0</v>
      </c>
      <c r="BD162" s="32">
        <v>52019129</v>
      </c>
      <c r="BE162" s="32">
        <v>0</v>
      </c>
      <c r="BF162" s="32">
        <v>0</v>
      </c>
      <c r="BG162" s="32">
        <v>0</v>
      </c>
      <c r="BH162" s="32">
        <v>0</v>
      </c>
      <c r="BI162" s="32">
        <v>0</v>
      </c>
      <c r="BJ162" s="32">
        <v>0</v>
      </c>
    </row>
    <row r="163" spans="1:62" ht="12.75" hidden="1">
      <c r="A163" s="65" t="s">
        <v>267</v>
      </c>
      <c r="B163" s="32">
        <v>83766230</v>
      </c>
      <c r="C163" s="32">
        <v>5614000</v>
      </c>
      <c r="D163" s="32">
        <v>5624527</v>
      </c>
      <c r="E163" s="32">
        <v>10347950</v>
      </c>
      <c r="F163" s="32">
        <v>5017987</v>
      </c>
      <c r="G163" s="32">
        <v>2634000</v>
      </c>
      <c r="H163" s="32">
        <v>18223471</v>
      </c>
      <c r="I163" s="32">
        <v>6981280</v>
      </c>
      <c r="J163" s="32">
        <v>7766000</v>
      </c>
      <c r="K163" s="32">
        <v>5426271</v>
      </c>
      <c r="L163" s="32">
        <v>2751000</v>
      </c>
      <c r="M163" s="32">
        <v>1485397</v>
      </c>
      <c r="N163" s="32">
        <v>34000000</v>
      </c>
      <c r="O163" s="32">
        <v>3868000</v>
      </c>
      <c r="P163" s="32">
        <v>3645200</v>
      </c>
      <c r="Q163" s="32">
        <v>7473000</v>
      </c>
      <c r="R163" s="32">
        <v>13584699</v>
      </c>
      <c r="S163" s="32">
        <v>5039000</v>
      </c>
      <c r="T163" s="32">
        <v>4926000</v>
      </c>
      <c r="U163" s="32">
        <v>5779615</v>
      </c>
      <c r="V163" s="32">
        <v>6168000</v>
      </c>
      <c r="W163" s="32">
        <v>5253918</v>
      </c>
      <c r="X163" s="32">
        <v>2901164</v>
      </c>
      <c r="Y163" s="32">
        <v>7159294</v>
      </c>
      <c r="Z163" s="32">
        <v>8024578</v>
      </c>
      <c r="AA163" s="32">
        <v>5858000</v>
      </c>
      <c r="AB163" s="32">
        <v>3243697</v>
      </c>
      <c r="AC163" s="32">
        <v>16871945</v>
      </c>
      <c r="AD163" s="32">
        <v>1651802</v>
      </c>
      <c r="AE163" s="32">
        <v>4799312</v>
      </c>
      <c r="AF163" s="32">
        <v>6001678</v>
      </c>
      <c r="AG163" s="32">
        <v>3322895</v>
      </c>
      <c r="AH163" s="32">
        <v>5804375</v>
      </c>
      <c r="AI163" s="32">
        <v>12306242</v>
      </c>
      <c r="AJ163" s="32">
        <v>9614014</v>
      </c>
      <c r="AK163" s="32">
        <v>5597988</v>
      </c>
      <c r="AL163" s="32">
        <v>6242765</v>
      </c>
      <c r="AM163" s="32">
        <v>7346063</v>
      </c>
      <c r="AN163" s="32">
        <v>10109187</v>
      </c>
      <c r="AO163" s="32">
        <v>1622000</v>
      </c>
      <c r="AP163" s="32">
        <v>3561486</v>
      </c>
      <c r="AQ163" s="32">
        <v>9445673</v>
      </c>
      <c r="AR163" s="32">
        <v>4966250</v>
      </c>
      <c r="AS163" s="32">
        <v>6397307</v>
      </c>
      <c r="AT163" s="32">
        <v>19388000</v>
      </c>
      <c r="AU163" s="32">
        <v>2937000</v>
      </c>
      <c r="AV163" s="32">
        <v>12774190</v>
      </c>
      <c r="AW163" s="32">
        <v>2796000</v>
      </c>
      <c r="AX163" s="32">
        <v>6132000</v>
      </c>
      <c r="AY163" s="32">
        <v>8144664</v>
      </c>
      <c r="AZ163" s="32">
        <v>7969429</v>
      </c>
      <c r="BA163" s="32">
        <v>16083954</v>
      </c>
      <c r="BB163" s="32">
        <v>8695530</v>
      </c>
      <c r="BC163" s="32">
        <v>5601778</v>
      </c>
      <c r="BD163" s="32">
        <v>6819736</v>
      </c>
      <c r="BE163" s="32">
        <v>5871000</v>
      </c>
      <c r="BF163" s="32">
        <v>1323309</v>
      </c>
      <c r="BG163" s="32">
        <v>4550809</v>
      </c>
      <c r="BH163" s="32">
        <v>6474932</v>
      </c>
      <c r="BI163" s="32">
        <v>10983254</v>
      </c>
      <c r="BJ163" s="32">
        <v>5540975</v>
      </c>
    </row>
    <row r="164" spans="1:62" ht="12.75" hidden="1">
      <c r="A164" s="65" t="s">
        <v>268</v>
      </c>
      <c r="B164" s="32">
        <v>1849181140</v>
      </c>
      <c r="C164" s="32">
        <v>6400000</v>
      </c>
      <c r="D164" s="32">
        <v>14950000</v>
      </c>
      <c r="E164" s="32">
        <v>6300000</v>
      </c>
      <c r="F164" s="32">
        <v>5421013</v>
      </c>
      <c r="G164" s="32">
        <v>2590000</v>
      </c>
      <c r="H164" s="32">
        <v>48652418</v>
      </c>
      <c r="I164" s="32">
        <v>57947413</v>
      </c>
      <c r="J164" s="32">
        <v>8000000</v>
      </c>
      <c r="K164" s="32">
        <v>9704028</v>
      </c>
      <c r="L164" s="32">
        <v>6045000</v>
      </c>
      <c r="M164" s="32">
        <v>1300000</v>
      </c>
      <c r="N164" s="32">
        <v>158000001</v>
      </c>
      <c r="O164" s="32">
        <v>2110000</v>
      </c>
      <c r="P164" s="32">
        <v>4850390</v>
      </c>
      <c r="Q164" s="32">
        <v>50410167</v>
      </c>
      <c r="R164" s="32">
        <v>94125099</v>
      </c>
      <c r="S164" s="32">
        <v>5000000</v>
      </c>
      <c r="T164" s="32">
        <v>35000000</v>
      </c>
      <c r="U164" s="32">
        <v>13415021</v>
      </c>
      <c r="V164" s="32">
        <v>7000000</v>
      </c>
      <c r="W164" s="32">
        <v>36039906</v>
      </c>
      <c r="X164" s="32">
        <v>6450000</v>
      </c>
      <c r="Y164" s="32">
        <v>4100000</v>
      </c>
      <c r="Z164" s="32">
        <v>9271500</v>
      </c>
      <c r="AA164" s="32">
        <v>21207000</v>
      </c>
      <c r="AB164" s="32">
        <v>6809000</v>
      </c>
      <c r="AC164" s="32">
        <v>229529793</v>
      </c>
      <c r="AD164" s="32">
        <v>2098086</v>
      </c>
      <c r="AE164" s="32">
        <v>1667192</v>
      </c>
      <c r="AF164" s="32">
        <v>1625000</v>
      </c>
      <c r="AG164" s="32">
        <v>1276231</v>
      </c>
      <c r="AH164" s="32">
        <v>3619937</v>
      </c>
      <c r="AI164" s="32">
        <v>18226350</v>
      </c>
      <c r="AJ164" s="32">
        <v>3298983</v>
      </c>
      <c r="AK164" s="32">
        <v>0</v>
      </c>
      <c r="AL164" s="32">
        <v>31573791</v>
      </c>
      <c r="AM164" s="32">
        <v>1257038</v>
      </c>
      <c r="AN164" s="32">
        <v>507017</v>
      </c>
      <c r="AO164" s="32">
        <v>1430000</v>
      </c>
      <c r="AP164" s="32">
        <v>3235213</v>
      </c>
      <c r="AQ164" s="32">
        <v>6700000</v>
      </c>
      <c r="AR164" s="32">
        <v>2407863</v>
      </c>
      <c r="AS164" s="32">
        <v>2000000</v>
      </c>
      <c r="AT164" s="32">
        <v>106217600</v>
      </c>
      <c r="AU164" s="32">
        <v>1009000</v>
      </c>
      <c r="AV164" s="32">
        <v>8804370</v>
      </c>
      <c r="AW164" s="32">
        <v>4500000</v>
      </c>
      <c r="AX164" s="32">
        <v>2447000</v>
      </c>
      <c r="AY164" s="32">
        <v>42318002</v>
      </c>
      <c r="AZ164" s="32">
        <v>4759113</v>
      </c>
      <c r="BA164" s="32">
        <v>49193368</v>
      </c>
      <c r="BB164" s="32">
        <v>3000000</v>
      </c>
      <c r="BC164" s="32">
        <v>6528263</v>
      </c>
      <c r="BD164" s="32">
        <v>33360000</v>
      </c>
      <c r="BE164" s="32">
        <v>4500000</v>
      </c>
      <c r="BF164" s="32">
        <v>1770408</v>
      </c>
      <c r="BG164" s="32">
        <v>4000000</v>
      </c>
      <c r="BH164" s="32">
        <v>2150000</v>
      </c>
      <c r="BI164" s="32">
        <v>3409755</v>
      </c>
      <c r="BJ164" s="32">
        <v>23000000</v>
      </c>
    </row>
    <row r="165" spans="1:62" ht="12.75" hidden="1">
      <c r="A165" s="65" t="s">
        <v>269</v>
      </c>
      <c r="B165" s="32">
        <v>3076757990</v>
      </c>
      <c r="C165" s="32">
        <v>7056000</v>
      </c>
      <c r="D165" s="32">
        <v>14487000</v>
      </c>
      <c r="E165" s="32">
        <v>0</v>
      </c>
      <c r="F165" s="32">
        <v>1274910</v>
      </c>
      <c r="G165" s="32">
        <v>435000</v>
      </c>
      <c r="H165" s="32">
        <v>23547070</v>
      </c>
      <c r="I165" s="32">
        <v>22652150</v>
      </c>
      <c r="J165" s="32">
        <v>5825000</v>
      </c>
      <c r="K165" s="32">
        <v>4500000</v>
      </c>
      <c r="L165" s="32">
        <v>3792000</v>
      </c>
      <c r="M165" s="32">
        <v>650000</v>
      </c>
      <c r="N165" s="32">
        <v>16997000</v>
      </c>
      <c r="O165" s="32">
        <v>0</v>
      </c>
      <c r="P165" s="32">
        <v>3166413</v>
      </c>
      <c r="Q165" s="32">
        <v>47499000</v>
      </c>
      <c r="R165" s="32">
        <v>62002848</v>
      </c>
      <c r="S165" s="32">
        <v>5489000</v>
      </c>
      <c r="T165" s="32">
        <v>6518000</v>
      </c>
      <c r="U165" s="32">
        <v>0</v>
      </c>
      <c r="V165" s="32">
        <v>3630000</v>
      </c>
      <c r="W165" s="32">
        <v>37614213</v>
      </c>
      <c r="X165" s="32">
        <v>7670365</v>
      </c>
      <c r="Y165" s="32">
        <v>5141000</v>
      </c>
      <c r="Z165" s="32">
        <v>6470000</v>
      </c>
      <c r="AA165" s="32">
        <v>6839000</v>
      </c>
      <c r="AB165" s="32">
        <v>17065207</v>
      </c>
      <c r="AC165" s="32">
        <v>137355666</v>
      </c>
      <c r="AD165" s="32">
        <v>0</v>
      </c>
      <c r="AE165" s="32">
        <v>711050</v>
      </c>
      <c r="AF165" s="32">
        <v>11645000</v>
      </c>
      <c r="AG165" s="32">
        <v>2400000</v>
      </c>
      <c r="AH165" s="32">
        <v>9145020</v>
      </c>
      <c r="AI165" s="32">
        <v>34700970</v>
      </c>
      <c r="AJ165" s="32">
        <v>4324524</v>
      </c>
      <c r="AK165" s="32">
        <v>74306142</v>
      </c>
      <c r="AL165" s="32">
        <v>8735136</v>
      </c>
      <c r="AM165" s="32">
        <v>3465711</v>
      </c>
      <c r="AN165" s="32">
        <v>1600000</v>
      </c>
      <c r="AO165" s="32">
        <v>2354000</v>
      </c>
      <c r="AP165" s="32">
        <v>0</v>
      </c>
      <c r="AQ165" s="32">
        <v>6500000</v>
      </c>
      <c r="AR165" s="32">
        <v>2800000</v>
      </c>
      <c r="AS165" s="32">
        <v>860000</v>
      </c>
      <c r="AT165" s="32">
        <v>116024700</v>
      </c>
      <c r="AU165" s="32">
        <v>3551000</v>
      </c>
      <c r="AV165" s="32">
        <v>18162310</v>
      </c>
      <c r="AW165" s="32">
        <v>4420000</v>
      </c>
      <c r="AX165" s="32">
        <v>4465000</v>
      </c>
      <c r="AY165" s="32">
        <v>74920535</v>
      </c>
      <c r="AZ165" s="32">
        <v>11014245</v>
      </c>
      <c r="BA165" s="32">
        <v>29155346</v>
      </c>
      <c r="BB165" s="32">
        <v>3160000</v>
      </c>
      <c r="BC165" s="32">
        <v>7005526</v>
      </c>
      <c r="BD165" s="32">
        <v>40729226</v>
      </c>
      <c r="BE165" s="32">
        <v>500000</v>
      </c>
      <c r="BF165" s="32">
        <v>4297528</v>
      </c>
      <c r="BG165" s="32">
        <v>900000</v>
      </c>
      <c r="BH165" s="32">
        <v>0</v>
      </c>
      <c r="BI165" s="32">
        <v>8570000</v>
      </c>
      <c r="BJ165" s="32">
        <v>32153960</v>
      </c>
    </row>
    <row r="166" ht="12.75">
      <c r="A166" s="66" t="s">
        <v>270</v>
      </c>
    </row>
  </sheetData>
  <sheetProtection password="F954" sheet="1" objects="1" scenarios="1"/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2012-11-09T08:31:43Z</dcterms:created>
  <dcterms:modified xsi:type="dcterms:W3CDTF">2012-11-09T08:32:04Z</dcterms:modified>
  <cp:category/>
  <cp:version/>
  <cp:contentType/>
  <cp:contentStatus/>
</cp:coreProperties>
</file>