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NC" sheetId="1" r:id="rId1"/>
  </sheets>
  <externalReferences>
    <externalReference r:id="rId4"/>
  </externalReferences>
  <definedNames>
    <definedName name="_xlnm.Print_Titles" localSheetId="0">'NC'!$A:$A,'NC'!$1:$1</definedName>
  </definedNames>
  <calcPr fullCalcOnLoad="1"/>
</workbook>
</file>

<file path=xl/sharedStrings.xml><?xml version="1.0" encoding="utf-8"?>
<sst xmlns="http://schemas.openxmlformats.org/spreadsheetml/2006/main" count="260" uniqueCount="217">
  <si>
    <t xml:space="preserve">Summarised Outcome: Municipal Budget and Benchmarking Engagement - 2012/13 Budget vs Original Budget 2011/12 </t>
  </si>
  <si>
    <t>Northern Cape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</si>
  <si>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</si>
  <si>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</si>
  <si>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</si>
  <si>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</si>
  <si>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</si>
  <si>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</si>
  <si>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</si>
  <si>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</si>
  <si>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</si>
  <si>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</si>
  <si>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</si>
  <si>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</si>
  <si>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</si>
  <si>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</si>
  <si>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</si>
  <si>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</si>
  <si>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</si>
  <si>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</si>
  <si>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</si>
  <si>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</si>
  <si>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</si>
  <si>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</si>
  <si>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</si>
  <si>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</si>
  <si>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</si>
  <si>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</si>
  <si>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</si>
  <si>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</si>
  <si>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</si>
  <si>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NC093</t>
  </si>
  <si>
    <t>NC094</t>
  </si>
  <si>
    <t>DC9</t>
  </si>
  <si>
    <t>Joe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</si>
  <si>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</si>
  <si>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</si>
  <si>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</si>
  <si>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</si>
  <si>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</si>
  <si>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</si>
  <si>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</si>
  <si>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</si>
  <si>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</si>
  <si>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</si>
  <si>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</si>
  <si>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</si>
  <si>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</si>
  <si>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</si>
  <si>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</si>
  <si>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</si>
  <si>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</si>
  <si>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</si>
  <si>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</t>
  </si>
  <si>
    <t>Mier</t>
  </si>
  <si>
    <t>!Kai!</t>
  </si>
  <si>
    <t>//Khara</t>
  </si>
  <si>
    <t>!Kheis</t>
  </si>
  <si>
    <t>Tsantsabane</t>
  </si>
  <si>
    <t>Kgatelopele</t>
  </si>
  <si>
    <t>Siyanda</t>
  </si>
  <si>
    <t>Sol</t>
  </si>
  <si>
    <t>Dikgatlong</t>
  </si>
  <si>
    <t>Magareng</t>
  </si>
  <si>
    <t>Phokwane</t>
  </si>
  <si>
    <t>Frances</t>
  </si>
  <si>
    <t>Morolong (L)</t>
  </si>
  <si>
    <t>(M)</t>
  </si>
  <si>
    <t>Gaetsewe (M)</t>
  </si>
  <si>
    <t>Khoi (M)</t>
  </si>
  <si>
    <t>(L)</t>
  </si>
  <si>
    <t>Hoogland (M)</t>
  </si>
  <si>
    <t>Seme (Nc) (M)</t>
  </si>
  <si>
    <t>Garib (L)</t>
  </si>
  <si>
    <t>Hais (M)</t>
  </si>
  <si>
    <t>Plaatje (H)</t>
  </si>
  <si>
    <t>Baard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</si>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</sst>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3" bestFit="1" customWidth="1"/>
    <col min="2" max="2" width="10.8515625" style="3" bestFit="1" customWidth="1"/>
    <col min="3" max="3" width="12.140625" style="3" bestFit="1" customWidth="1"/>
    <col min="4" max="4" width="10.00390625" style="3" bestFit="1" customWidth="1"/>
    <col min="5" max="5" width="11.00390625" style="3" bestFit="1" customWidth="1"/>
    <col min="6" max="6" width="10.421875" style="3" bestFit="1" customWidth="1"/>
    <col min="7" max="8" width="10.00390625" style="3" bestFit="1" customWidth="1"/>
    <col min="9" max="9" width="9.140625" style="3" customWidth="1"/>
    <col min="10" max="10" width="11.28125" style="3" bestFit="1" customWidth="1"/>
    <col min="11" max="12" width="9.140625" style="3" customWidth="1"/>
    <col min="13" max="13" width="10.00390625" style="3" bestFit="1" customWidth="1"/>
    <col min="14" max="14" width="10.421875" style="3" bestFit="1" customWidth="1"/>
    <col min="15" max="15" width="10.00390625" style="3" bestFit="1" customWidth="1"/>
    <col min="16" max="16" width="9.8515625" style="3" bestFit="1" customWidth="1"/>
    <col min="17" max="17" width="11.28125" style="3" bestFit="1" customWidth="1"/>
    <col min="18" max="18" width="10.7109375" style="3" bestFit="1" customWidth="1"/>
    <col min="19" max="19" width="10.00390625" style="3" bestFit="1" customWidth="1"/>
    <col min="20" max="20" width="9.28125" style="3" bestFit="1" customWidth="1"/>
    <col min="21" max="21" width="11.57421875" style="3" bestFit="1" customWidth="1"/>
    <col min="22" max="22" width="9.140625" style="3" customWidth="1"/>
    <col min="23" max="23" width="10.00390625" style="3" bestFit="1" customWidth="1"/>
    <col min="24" max="24" width="11.28125" style="3" bestFit="1" customWidth="1"/>
    <col min="25" max="25" width="9.140625" style="3" customWidth="1"/>
    <col min="26" max="26" width="10.7109375" style="3" bestFit="1" customWidth="1"/>
    <col min="27" max="27" width="10.00390625" style="3" bestFit="1" customWidth="1"/>
    <col min="28" max="28" width="9.140625" style="3" customWidth="1"/>
    <col min="29" max="29" width="11.28125" style="3" bestFit="1" customWidth="1"/>
    <col min="30" max="33" width="10.00390625" style="3" bestFit="1" customWidth="1"/>
    <col min="34" max="16384" width="9.140625" style="3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33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6" t="s">
        <v>33</v>
      </c>
    </row>
    <row r="3" spans="1:33" ht="12.75">
      <c r="A3" s="7"/>
      <c r="B3" s="8" t="s">
        <v>34</v>
      </c>
      <c r="C3" s="8" t="s">
        <v>35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40</v>
      </c>
      <c r="I3" s="8" t="s">
        <v>41</v>
      </c>
      <c r="J3" s="8" t="s">
        <v>42</v>
      </c>
      <c r="K3" s="8" t="s">
        <v>43</v>
      </c>
      <c r="L3" s="8" t="s">
        <v>44</v>
      </c>
      <c r="M3" s="8" t="s">
        <v>45</v>
      </c>
      <c r="N3" s="8" t="s">
        <v>46</v>
      </c>
      <c r="O3" s="8" t="s">
        <v>47</v>
      </c>
      <c r="P3" s="8" t="s">
        <v>48</v>
      </c>
      <c r="Q3" s="8" t="s">
        <v>49</v>
      </c>
      <c r="R3" s="8" t="s">
        <v>50</v>
      </c>
      <c r="S3" s="8" t="s">
        <v>51</v>
      </c>
      <c r="T3" s="8" t="s">
        <v>52</v>
      </c>
      <c r="U3" s="8" t="s">
        <v>53</v>
      </c>
      <c r="V3" s="8" t="s">
        <v>54</v>
      </c>
      <c r="W3" s="8" t="s">
        <v>55</v>
      </c>
      <c r="X3" s="8" t="s">
        <v>56</v>
      </c>
      <c r="Y3" s="8" t="s">
        <v>57</v>
      </c>
      <c r="Z3" s="8" t="s">
        <v>58</v>
      </c>
      <c r="AA3" s="8" t="s">
        <v>59</v>
      </c>
      <c r="AB3" s="8" t="s">
        <v>60</v>
      </c>
      <c r="AC3" s="8" t="s">
        <v>61</v>
      </c>
      <c r="AD3" s="8" t="s">
        <v>62</v>
      </c>
      <c r="AE3" s="8" t="s">
        <v>63</v>
      </c>
      <c r="AF3" s="8" t="s">
        <v>64</v>
      </c>
      <c r="AG3" s="9" t="s">
        <v>65</v>
      </c>
    </row>
    <row r="4" spans="1:33" ht="12.75">
      <c r="A4" s="7"/>
      <c r="B4" s="8" t="s">
        <v>66</v>
      </c>
      <c r="C4" s="8" t="s">
        <v>67</v>
      </c>
      <c r="D4" s="8" t="s">
        <v>67</v>
      </c>
      <c r="E4" s="8" t="s">
        <v>68</v>
      </c>
      <c r="F4" s="8" t="s">
        <v>67</v>
      </c>
      <c r="G4" s="8" t="s">
        <v>69</v>
      </c>
      <c r="H4" s="8" t="s">
        <v>70</v>
      </c>
      <c r="I4" s="8" t="s">
        <v>70</v>
      </c>
      <c r="J4" s="8" t="s">
        <v>71</v>
      </c>
      <c r="K4" s="8" t="s">
        <v>70</v>
      </c>
      <c r="L4" s="8" t="s">
        <v>67</v>
      </c>
      <c r="M4" s="8" t="s">
        <v>67</v>
      </c>
      <c r="N4" s="8" t="s">
        <v>70</v>
      </c>
      <c r="O4" s="8" t="s">
        <v>67</v>
      </c>
      <c r="P4" s="8" t="s">
        <v>67</v>
      </c>
      <c r="Q4" s="8" t="s">
        <v>67</v>
      </c>
      <c r="R4" s="8" t="s">
        <v>70</v>
      </c>
      <c r="S4" s="8" t="s">
        <v>67</v>
      </c>
      <c r="T4" s="8" t="s">
        <v>67</v>
      </c>
      <c r="U4" s="8" t="s">
        <v>72</v>
      </c>
      <c r="V4" s="8" t="s">
        <v>70</v>
      </c>
      <c r="W4" s="8" t="s">
        <v>73</v>
      </c>
      <c r="X4" s="8" t="s">
        <v>74</v>
      </c>
      <c r="Y4" s="8" t="s">
        <v>70</v>
      </c>
      <c r="Z4" s="8" t="s">
        <v>70</v>
      </c>
      <c r="AA4" s="8" t="s">
        <v>70</v>
      </c>
      <c r="AB4" s="8" t="s">
        <v>67</v>
      </c>
      <c r="AC4" s="8" t="s">
        <v>75</v>
      </c>
      <c r="AD4" s="8" t="s">
        <v>70</v>
      </c>
      <c r="AE4" s="8" t="s">
        <v>70</v>
      </c>
      <c r="AF4" s="8" t="s">
        <v>67</v>
      </c>
      <c r="AG4" s="9" t="s">
        <v>76</v>
      </c>
    </row>
    <row r="5" spans="1:33" ht="16.5">
      <c r="A5" s="10" t="s">
        <v>77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12.75">
      <c r="A6" s="13" t="s">
        <v>78</v>
      </c>
      <c r="B6" s="14">
        <v>102961855</v>
      </c>
      <c r="C6" s="14">
        <v>196186115</v>
      </c>
      <c r="D6" s="14">
        <v>235518355</v>
      </c>
      <c r="E6" s="14">
        <v>63797200</v>
      </c>
      <c r="F6" s="14">
        <v>45740278</v>
      </c>
      <c r="G6" s="14">
        <v>198184224</v>
      </c>
      <c r="H6" s="14">
        <v>34546230</v>
      </c>
      <c r="I6" s="14">
        <v>62422790</v>
      </c>
      <c r="J6" s="14">
        <v>46131361</v>
      </c>
      <c r="K6" s="14">
        <v>45496380</v>
      </c>
      <c r="L6" s="14">
        <v>74504496</v>
      </c>
      <c r="M6" s="14">
        <v>71196917</v>
      </c>
      <c r="N6" s="14">
        <v>79850926</v>
      </c>
      <c r="O6" s="14">
        <v>165657908</v>
      </c>
      <c r="P6" s="14">
        <v>39703084</v>
      </c>
      <c r="Q6" s="14">
        <v>32302000</v>
      </c>
      <c r="R6" s="14">
        <v>49709030</v>
      </c>
      <c r="S6" s="14">
        <v>69256099</v>
      </c>
      <c r="T6" s="14">
        <v>66105</v>
      </c>
      <c r="U6" s="14">
        <v>54634280</v>
      </c>
      <c r="V6" s="14">
        <v>20045599</v>
      </c>
      <c r="W6" s="14">
        <v>145337037</v>
      </c>
      <c r="X6" s="14">
        <v>420252568</v>
      </c>
      <c r="Y6" s="14">
        <v>32778549</v>
      </c>
      <c r="Z6" s="14">
        <v>105471000</v>
      </c>
      <c r="AA6" s="14">
        <v>55385873</v>
      </c>
      <c r="AB6" s="14">
        <v>69090954</v>
      </c>
      <c r="AC6" s="14">
        <v>1386703832</v>
      </c>
      <c r="AD6" s="14">
        <v>112664998</v>
      </c>
      <c r="AE6" s="14">
        <v>73774694</v>
      </c>
      <c r="AF6" s="14">
        <v>175520057</v>
      </c>
      <c r="AG6" s="15">
        <v>98055700</v>
      </c>
    </row>
    <row r="7" spans="1:33" ht="12.75">
      <c r="A7" s="16" t="s">
        <v>79</v>
      </c>
      <c r="B7" s="17">
        <v>88996306</v>
      </c>
      <c r="C7" s="17">
        <v>191519115</v>
      </c>
      <c r="D7" s="17">
        <v>190435355</v>
      </c>
      <c r="E7" s="17">
        <v>64965098</v>
      </c>
      <c r="F7" s="17">
        <v>58181910</v>
      </c>
      <c r="G7" s="17">
        <v>179347893</v>
      </c>
      <c r="H7" s="17">
        <v>34317597</v>
      </c>
      <c r="I7" s="17">
        <v>55139550</v>
      </c>
      <c r="J7" s="17">
        <v>61442000</v>
      </c>
      <c r="K7" s="17">
        <v>45744210</v>
      </c>
      <c r="L7" s="17">
        <v>83809331</v>
      </c>
      <c r="M7" s="17">
        <v>86297784</v>
      </c>
      <c r="N7" s="17">
        <v>79529656</v>
      </c>
      <c r="O7" s="17">
        <v>167579572</v>
      </c>
      <c r="P7" s="17">
        <v>41003084</v>
      </c>
      <c r="Q7" s="17">
        <v>49538136</v>
      </c>
      <c r="R7" s="17">
        <v>68565168</v>
      </c>
      <c r="S7" s="17">
        <v>83275810</v>
      </c>
      <c r="T7" s="17">
        <v>103369</v>
      </c>
      <c r="U7" s="17">
        <v>54204780</v>
      </c>
      <c r="V7" s="17">
        <v>20045599</v>
      </c>
      <c r="W7" s="17">
        <v>145952962</v>
      </c>
      <c r="X7" s="17">
        <v>418696821</v>
      </c>
      <c r="Y7" s="17">
        <v>31526481</v>
      </c>
      <c r="Z7" s="17">
        <v>161318000</v>
      </c>
      <c r="AA7" s="17">
        <v>55294801</v>
      </c>
      <c r="AB7" s="17">
        <v>57959543</v>
      </c>
      <c r="AC7" s="17">
        <v>1371847468</v>
      </c>
      <c r="AD7" s="17">
        <v>81381000</v>
      </c>
      <c r="AE7" s="17">
        <v>151016088</v>
      </c>
      <c r="AF7" s="17">
        <v>184787027</v>
      </c>
      <c r="AG7" s="18">
        <v>120074990</v>
      </c>
    </row>
    <row r="8" spans="1:33" ht="12.75">
      <c r="A8" s="16" t="s">
        <v>80</v>
      </c>
      <c r="B8" s="17">
        <f>+B6-B7</f>
        <v>13965549</v>
      </c>
      <c r="C8" s="17">
        <f aca="true" t="shared" si="0" ref="C8:AG8">+C6-C7</f>
        <v>4667000</v>
      </c>
      <c r="D8" s="17">
        <f t="shared" si="0"/>
        <v>45083000</v>
      </c>
      <c r="E8" s="17">
        <f t="shared" si="0"/>
        <v>-1167898</v>
      </c>
      <c r="F8" s="17">
        <f t="shared" si="0"/>
        <v>-12441632</v>
      </c>
      <c r="G8" s="17">
        <f t="shared" si="0"/>
        <v>18836331</v>
      </c>
      <c r="H8" s="17">
        <f t="shared" si="0"/>
        <v>228633</v>
      </c>
      <c r="I8" s="17">
        <f t="shared" si="0"/>
        <v>7283240</v>
      </c>
      <c r="J8" s="17">
        <f t="shared" si="0"/>
        <v>-15310639</v>
      </c>
      <c r="K8" s="17">
        <f t="shared" si="0"/>
        <v>-247830</v>
      </c>
      <c r="L8" s="17">
        <f t="shared" si="0"/>
        <v>-9304835</v>
      </c>
      <c r="M8" s="17">
        <f t="shared" si="0"/>
        <v>-15100867</v>
      </c>
      <c r="N8" s="17">
        <f t="shared" si="0"/>
        <v>321270</v>
      </c>
      <c r="O8" s="17">
        <f t="shared" si="0"/>
        <v>-1921664</v>
      </c>
      <c r="P8" s="17">
        <f t="shared" si="0"/>
        <v>-1300000</v>
      </c>
      <c r="Q8" s="17">
        <f t="shared" si="0"/>
        <v>-17236136</v>
      </c>
      <c r="R8" s="17">
        <f t="shared" si="0"/>
        <v>-18856138</v>
      </c>
      <c r="S8" s="17">
        <f t="shared" si="0"/>
        <v>-14019711</v>
      </c>
      <c r="T8" s="17">
        <f t="shared" si="0"/>
        <v>-37264</v>
      </c>
      <c r="U8" s="17">
        <f t="shared" si="0"/>
        <v>429500</v>
      </c>
      <c r="V8" s="17">
        <f t="shared" si="0"/>
        <v>0</v>
      </c>
      <c r="W8" s="17">
        <f t="shared" si="0"/>
        <v>-615925</v>
      </c>
      <c r="X8" s="17">
        <f t="shared" si="0"/>
        <v>1555747</v>
      </c>
      <c r="Y8" s="17">
        <f t="shared" si="0"/>
        <v>1252068</v>
      </c>
      <c r="Z8" s="17">
        <f t="shared" si="0"/>
        <v>-55847000</v>
      </c>
      <c r="AA8" s="17">
        <f t="shared" si="0"/>
        <v>91072</v>
      </c>
      <c r="AB8" s="17">
        <f t="shared" si="0"/>
        <v>11131411</v>
      </c>
      <c r="AC8" s="17">
        <f t="shared" si="0"/>
        <v>14856364</v>
      </c>
      <c r="AD8" s="17">
        <f t="shared" si="0"/>
        <v>31283998</v>
      </c>
      <c r="AE8" s="17">
        <f t="shared" si="0"/>
        <v>-77241394</v>
      </c>
      <c r="AF8" s="17">
        <f t="shared" si="0"/>
        <v>-9266970</v>
      </c>
      <c r="AG8" s="18">
        <f t="shared" si="0"/>
        <v>-22019290</v>
      </c>
    </row>
    <row r="9" spans="1:33" ht="12.75">
      <c r="A9" s="16" t="s">
        <v>81</v>
      </c>
      <c r="B9" s="17">
        <v>4754</v>
      </c>
      <c r="C9" s="17">
        <v>842666</v>
      </c>
      <c r="D9" s="17">
        <v>50087216</v>
      </c>
      <c r="E9" s="17">
        <v>25554993</v>
      </c>
      <c r="F9" s="17">
        <v>13494252</v>
      </c>
      <c r="G9" s="17">
        <v>6880565</v>
      </c>
      <c r="H9" s="17">
        <v>4252596</v>
      </c>
      <c r="I9" s="17">
        <v>917403</v>
      </c>
      <c r="J9" s="17">
        <v>-3256000</v>
      </c>
      <c r="K9" s="17">
        <v>4752739</v>
      </c>
      <c r="L9" s="17">
        <v>41915635</v>
      </c>
      <c r="M9" s="17">
        <v>-13740636</v>
      </c>
      <c r="N9" s="17">
        <v>-3926362</v>
      </c>
      <c r="O9" s="17">
        <v>10457937</v>
      </c>
      <c r="P9" s="17">
        <v>23166365</v>
      </c>
      <c r="Q9" s="17">
        <v>-5286000</v>
      </c>
      <c r="R9" s="17">
        <v>-661542</v>
      </c>
      <c r="S9" s="17">
        <v>46831101</v>
      </c>
      <c r="T9" s="17">
        <v>21552</v>
      </c>
      <c r="U9" s="17">
        <v>-1179728</v>
      </c>
      <c r="V9" s="17">
        <v>50041</v>
      </c>
      <c r="W9" s="17">
        <v>24927078</v>
      </c>
      <c r="X9" s="17">
        <v>17743760</v>
      </c>
      <c r="Y9" s="17">
        <v>9032122</v>
      </c>
      <c r="Z9" s="17">
        <v>-213426004</v>
      </c>
      <c r="AA9" s="17">
        <v>-764884</v>
      </c>
      <c r="AB9" s="17">
        <v>1840656</v>
      </c>
      <c r="AC9" s="17">
        <v>150114339</v>
      </c>
      <c r="AD9" s="17">
        <v>42534000</v>
      </c>
      <c r="AE9" s="17">
        <v>2851440</v>
      </c>
      <c r="AF9" s="17">
        <v>5425500</v>
      </c>
      <c r="AG9" s="18">
        <v>45453870</v>
      </c>
    </row>
    <row r="10" spans="1:33" ht="25.5">
      <c r="A10" s="16" t="s">
        <v>82</v>
      </c>
      <c r="B10" s="17">
        <v>4754</v>
      </c>
      <c r="C10" s="17">
        <v>12719666</v>
      </c>
      <c r="D10" s="17">
        <v>16047216</v>
      </c>
      <c r="E10" s="17">
        <v>-2565007</v>
      </c>
      <c r="F10" s="17">
        <v>13494252</v>
      </c>
      <c r="G10" s="17">
        <v>1998796</v>
      </c>
      <c r="H10" s="17">
        <v>4247597</v>
      </c>
      <c r="I10" s="17">
        <v>826263</v>
      </c>
      <c r="J10" s="17">
        <v>-2889000</v>
      </c>
      <c r="K10" s="17">
        <v>3197739</v>
      </c>
      <c r="L10" s="17">
        <v>-2783106</v>
      </c>
      <c r="M10" s="17">
        <v>-13740636</v>
      </c>
      <c r="N10" s="17">
        <v>-3926361</v>
      </c>
      <c r="O10" s="17">
        <v>4507377</v>
      </c>
      <c r="P10" s="17">
        <v>1071465</v>
      </c>
      <c r="Q10" s="17">
        <v>-5486000</v>
      </c>
      <c r="R10" s="17">
        <v>-941542</v>
      </c>
      <c r="S10" s="17">
        <v>47159503</v>
      </c>
      <c r="T10" s="17">
        <v>21552</v>
      </c>
      <c r="U10" s="17">
        <v>-1766412</v>
      </c>
      <c r="V10" s="17">
        <v>50041</v>
      </c>
      <c r="W10" s="17">
        <v>24927078</v>
      </c>
      <c r="X10" s="17">
        <v>5377680</v>
      </c>
      <c r="Y10" s="17">
        <v>7700122</v>
      </c>
      <c r="Z10" s="17">
        <v>-226348004</v>
      </c>
      <c r="AA10" s="17">
        <v>-764884</v>
      </c>
      <c r="AB10" s="17">
        <v>1840656</v>
      </c>
      <c r="AC10" s="17">
        <v>40114339</v>
      </c>
      <c r="AD10" s="17">
        <v>42534000</v>
      </c>
      <c r="AE10" s="17">
        <v>2851440</v>
      </c>
      <c r="AF10" s="17">
        <v>5425500</v>
      </c>
      <c r="AG10" s="18">
        <v>-27363585</v>
      </c>
    </row>
    <row r="11" spans="1:33" ht="25.5">
      <c r="A11" s="16" t="s">
        <v>83</v>
      </c>
      <c r="B11" s="17">
        <f>IF((B130+B131)=0,0,(B132-(B137-(((B134+B135+B136)*(B129/(B130+B131)))-B133))))</f>
        <v>-9506531.455656916</v>
      </c>
      <c r="C11" s="17">
        <f aca="true" t="shared" si="1" ref="C11:AG11">IF((C130+C131)=0,0,(C132-(C137-(((C134+C135+C136)*(C129/(C130+C131)))-C133))))</f>
        <v>64421050.915676825</v>
      </c>
      <c r="D11" s="17">
        <f t="shared" si="1"/>
        <v>0</v>
      </c>
      <c r="E11" s="17">
        <f t="shared" si="1"/>
        <v>1343682.581065666</v>
      </c>
      <c r="F11" s="17">
        <f t="shared" si="1"/>
        <v>11544004.444853863</v>
      </c>
      <c r="G11" s="17">
        <f t="shared" si="1"/>
        <v>77421880.80574736</v>
      </c>
      <c r="H11" s="17">
        <f t="shared" si="1"/>
        <v>1650050.1212528078</v>
      </c>
      <c r="I11" s="17">
        <f t="shared" si="1"/>
        <v>15401380.923982764</v>
      </c>
      <c r="J11" s="17">
        <f t="shared" si="1"/>
        <v>-12750048.7237684</v>
      </c>
      <c r="K11" s="17">
        <f t="shared" si="1"/>
        <v>926666.5409149369</v>
      </c>
      <c r="L11" s="17">
        <f t="shared" si="1"/>
        <v>29636193.01399064</v>
      </c>
      <c r="M11" s="17">
        <f t="shared" si="1"/>
        <v>-34968576.34720191</v>
      </c>
      <c r="N11" s="17">
        <f t="shared" si="1"/>
        <v>26618409.34846267</v>
      </c>
      <c r="O11" s="17">
        <f t="shared" si="1"/>
        <v>17751819.004271705</v>
      </c>
      <c r="P11" s="17">
        <f t="shared" si="1"/>
        <v>-11467382</v>
      </c>
      <c r="Q11" s="17">
        <f t="shared" si="1"/>
        <v>10038270.174482007</v>
      </c>
      <c r="R11" s="17">
        <f t="shared" si="1"/>
        <v>-230019977.1417844</v>
      </c>
      <c r="S11" s="17">
        <f t="shared" si="1"/>
        <v>-11746426.42359222</v>
      </c>
      <c r="T11" s="17">
        <f t="shared" si="1"/>
        <v>80446578.47976308</v>
      </c>
      <c r="U11" s="17">
        <f t="shared" si="1"/>
        <v>4762866.537915461</v>
      </c>
      <c r="V11" s="17">
        <f t="shared" si="1"/>
        <v>0</v>
      </c>
      <c r="W11" s="17">
        <f t="shared" si="1"/>
        <v>45813652.89731905</v>
      </c>
      <c r="X11" s="17">
        <f t="shared" si="1"/>
        <v>-7019649.087974533</v>
      </c>
      <c r="Y11" s="17">
        <f t="shared" si="1"/>
        <v>17264568.49078747</v>
      </c>
      <c r="Z11" s="17">
        <f t="shared" si="1"/>
        <v>-227972464.75640473</v>
      </c>
      <c r="AA11" s="17">
        <f t="shared" si="1"/>
        <v>0</v>
      </c>
      <c r="AB11" s="17">
        <f t="shared" si="1"/>
        <v>-2139689.7971979976</v>
      </c>
      <c r="AC11" s="17">
        <f t="shared" si="1"/>
        <v>209048465.04789636</v>
      </c>
      <c r="AD11" s="17">
        <f t="shared" si="1"/>
        <v>-5500000</v>
      </c>
      <c r="AE11" s="17">
        <f t="shared" si="1"/>
        <v>0</v>
      </c>
      <c r="AF11" s="17">
        <f t="shared" si="1"/>
        <v>60712385.17156315</v>
      </c>
      <c r="AG11" s="18">
        <f t="shared" si="1"/>
        <v>28612323.61408322</v>
      </c>
    </row>
    <row r="12" spans="1:33" ht="12.75">
      <c r="A12" s="16" t="s">
        <v>84</v>
      </c>
      <c r="B12" s="19">
        <f>IF(((B138+B139+(B140*B141/100))/12)=0,0,B9/((B138+B139+(B140*B141/100))/12))</f>
        <v>0.0009289231507224806</v>
      </c>
      <c r="C12" s="19">
        <f aca="true" t="shared" si="2" ref="C12:AG12">IF(((C138+C139+(C140*C141/100))/12)=0,0,C9/((C138+C139+(C140*C141/100))/12))</f>
        <v>0.07130308197464305</v>
      </c>
      <c r="D12" s="19">
        <f t="shared" si="2"/>
        <v>3.8583610623566624</v>
      </c>
      <c r="E12" s="19">
        <f t="shared" si="2"/>
        <v>5.601132413173657</v>
      </c>
      <c r="F12" s="19">
        <f t="shared" si="2"/>
        <v>3.709827771286708</v>
      </c>
      <c r="G12" s="19">
        <f t="shared" si="2"/>
        <v>0.5577296059925395</v>
      </c>
      <c r="H12" s="19">
        <f t="shared" si="2"/>
        <v>1.8311699426214076</v>
      </c>
      <c r="I12" s="19">
        <f t="shared" si="2"/>
        <v>0.2146048150092192</v>
      </c>
      <c r="J12" s="19">
        <f t="shared" si="2"/>
        <v>-0.9602972910532499</v>
      </c>
      <c r="K12" s="19">
        <f t="shared" si="2"/>
        <v>1.4628817613903589</v>
      </c>
      <c r="L12" s="19">
        <f t="shared" si="2"/>
        <v>6.616880841088031</v>
      </c>
      <c r="M12" s="19">
        <f t="shared" si="2"/>
        <v>-2.442029917996024</v>
      </c>
      <c r="N12" s="19">
        <f t="shared" si="2"/>
        <v>-0.7302079604875511</v>
      </c>
      <c r="O12" s="19">
        <f t="shared" si="2"/>
        <v>0.9169639623258432</v>
      </c>
      <c r="P12" s="19">
        <f t="shared" si="2"/>
        <v>8.591699772184096</v>
      </c>
      <c r="Q12" s="19">
        <f t="shared" si="2"/>
        <v>-1.5617276856265214</v>
      </c>
      <c r="R12" s="19">
        <f t="shared" si="2"/>
        <v>-0.15411975138059175</v>
      </c>
      <c r="S12" s="19">
        <f t="shared" si="2"/>
        <v>8.822128648779497</v>
      </c>
      <c r="T12" s="19">
        <f t="shared" si="2"/>
        <v>3.1573164568088425</v>
      </c>
      <c r="U12" s="19">
        <f t="shared" si="2"/>
        <v>-0.37469226464162536</v>
      </c>
      <c r="V12" s="19">
        <f t="shared" si="2"/>
        <v>0.037324299965814094</v>
      </c>
      <c r="W12" s="19">
        <f t="shared" si="2"/>
        <v>2.4612831985745145</v>
      </c>
      <c r="X12" s="19">
        <f t="shared" si="2"/>
        <v>0.6685076746992532</v>
      </c>
      <c r="Y12" s="19">
        <f t="shared" si="2"/>
        <v>4.306190105188667</v>
      </c>
      <c r="Z12" s="19">
        <f t="shared" si="2"/>
        <v>-22.423840621711214</v>
      </c>
      <c r="AA12" s="19">
        <f t="shared" si="2"/>
        <v>-0.19188997482565281</v>
      </c>
      <c r="AB12" s="19">
        <f t="shared" si="2"/>
        <v>0.48953160689286657</v>
      </c>
      <c r="AC12" s="19">
        <f t="shared" si="2"/>
        <v>1.6168332737467388</v>
      </c>
      <c r="AD12" s="19">
        <f t="shared" si="2"/>
        <v>6.961203613609992</v>
      </c>
      <c r="AE12" s="19">
        <f t="shared" si="2"/>
        <v>0.2684499402536074</v>
      </c>
      <c r="AF12" s="19">
        <f t="shared" si="2"/>
        <v>0.44996462608752336</v>
      </c>
      <c r="AG12" s="20">
        <f t="shared" si="2"/>
        <v>5.255143127351317</v>
      </c>
    </row>
    <row r="13" spans="1:33" ht="12.75">
      <c r="A13" s="13" t="s">
        <v>85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1:33" ht="12.75">
      <c r="A14" s="16" t="s">
        <v>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12.75">
      <c r="A15" s="25" t="s">
        <v>87</v>
      </c>
      <c r="B15" s="26">
        <f>IF(B142=0,0,(B6-B142)*100/B142)</f>
        <v>12.9629606874256</v>
      </c>
      <c r="C15" s="26">
        <f aca="true" t="shared" si="3" ref="C15:AG15">IF(C142=0,0,(C6-C142)*100/C142)</f>
        <v>13.057441665218628</v>
      </c>
      <c r="D15" s="26">
        <f t="shared" si="3"/>
        <v>36.12169857277263</v>
      </c>
      <c r="E15" s="26">
        <f t="shared" si="3"/>
        <v>-9.238412843072162</v>
      </c>
      <c r="F15" s="26">
        <f t="shared" si="3"/>
        <v>-1.1995690478405023</v>
      </c>
      <c r="G15" s="26">
        <f t="shared" si="3"/>
        <v>44.60961842736459</v>
      </c>
      <c r="H15" s="26">
        <f t="shared" si="3"/>
        <v>-1.1749591497658836</v>
      </c>
      <c r="I15" s="26">
        <f t="shared" si="3"/>
        <v>15.612553384146008</v>
      </c>
      <c r="J15" s="26">
        <f t="shared" si="3"/>
        <v>33.20828448499899</v>
      </c>
      <c r="K15" s="26">
        <f t="shared" si="3"/>
        <v>26.275077311475737</v>
      </c>
      <c r="L15" s="26">
        <f t="shared" si="3"/>
        <v>4.020238743455497</v>
      </c>
      <c r="M15" s="26">
        <f t="shared" si="3"/>
        <v>15.179701623445688</v>
      </c>
      <c r="N15" s="26">
        <f t="shared" si="3"/>
        <v>10.540206980088056</v>
      </c>
      <c r="O15" s="26">
        <f t="shared" si="3"/>
        <v>11.317627202893526</v>
      </c>
      <c r="P15" s="26">
        <f t="shared" si="3"/>
        <v>13.189623706805655</v>
      </c>
      <c r="Q15" s="26">
        <f t="shared" si="3"/>
        <v>22.564940978200426</v>
      </c>
      <c r="R15" s="26">
        <f t="shared" si="3"/>
        <v>37.82746132805104</v>
      </c>
      <c r="S15" s="26">
        <f t="shared" si="3"/>
        <v>10.03840327793728</v>
      </c>
      <c r="T15" s="26">
        <f t="shared" si="3"/>
        <v>-98.96221149974214</v>
      </c>
      <c r="U15" s="26">
        <f t="shared" si="3"/>
        <v>-2.54746791047477</v>
      </c>
      <c r="V15" s="26">
        <f t="shared" si="3"/>
        <v>1.1014457755610938</v>
      </c>
      <c r="W15" s="26">
        <f t="shared" si="3"/>
        <v>5.391292184206908</v>
      </c>
      <c r="X15" s="26">
        <f t="shared" si="3"/>
        <v>13.69612516666492</v>
      </c>
      <c r="Y15" s="26">
        <f t="shared" si="3"/>
        <v>32.57031653999938</v>
      </c>
      <c r="Z15" s="26">
        <f t="shared" si="3"/>
        <v>-0.7949944941602883</v>
      </c>
      <c r="AA15" s="26">
        <f t="shared" si="3"/>
        <v>20.52203398992018</v>
      </c>
      <c r="AB15" s="26">
        <f t="shared" si="3"/>
        <v>-5.3211362951188095</v>
      </c>
      <c r="AC15" s="26">
        <f t="shared" si="3"/>
        <v>15.669111848936074</v>
      </c>
      <c r="AD15" s="26">
        <f t="shared" si="3"/>
        <v>56.07164348645204</v>
      </c>
      <c r="AE15" s="26">
        <f t="shared" si="3"/>
        <v>7.709522644599411</v>
      </c>
      <c r="AF15" s="26">
        <f t="shared" si="3"/>
        <v>8.385875847872816</v>
      </c>
      <c r="AG15" s="27">
        <f t="shared" si="3"/>
        <v>-3.4090058355103214</v>
      </c>
    </row>
    <row r="16" spans="1:33" ht="12.75">
      <c r="A16" s="28" t="s">
        <v>88</v>
      </c>
      <c r="B16" s="29">
        <f>IF(B144=0,0,(B143-B144)*100/B144)</f>
        <v>77.19107082557215</v>
      </c>
      <c r="C16" s="29">
        <f aca="true" t="shared" si="4" ref="C16:AG16">IF(C144=0,0,(C143-C144)*100/C144)</f>
        <v>3.032947100123532</v>
      </c>
      <c r="D16" s="29">
        <f t="shared" si="4"/>
        <v>35.921743962058805</v>
      </c>
      <c r="E16" s="29">
        <f t="shared" si="4"/>
        <v>0</v>
      </c>
      <c r="F16" s="29">
        <f t="shared" si="4"/>
        <v>0.007357718117786464</v>
      </c>
      <c r="G16" s="29">
        <f t="shared" si="4"/>
        <v>36.877612109367654</v>
      </c>
      <c r="H16" s="29">
        <f t="shared" si="4"/>
        <v>8.174692049272117</v>
      </c>
      <c r="I16" s="29">
        <f t="shared" si="4"/>
        <v>14.17815938942137</v>
      </c>
      <c r="J16" s="29">
        <f t="shared" si="4"/>
        <v>183.58532248342374</v>
      </c>
      <c r="K16" s="29">
        <f t="shared" si="4"/>
        <v>756.317459685843</v>
      </c>
      <c r="L16" s="29">
        <f t="shared" si="4"/>
        <v>0</v>
      </c>
      <c r="M16" s="29">
        <f t="shared" si="4"/>
        <v>59.69361824084355</v>
      </c>
      <c r="N16" s="29">
        <f t="shared" si="4"/>
        <v>11.40070111263527</v>
      </c>
      <c r="O16" s="29">
        <f t="shared" si="4"/>
        <v>20.078176726631703</v>
      </c>
      <c r="P16" s="29">
        <f t="shared" si="4"/>
        <v>13.35462941955143</v>
      </c>
      <c r="Q16" s="29">
        <f t="shared" si="4"/>
        <v>7.012199165889367</v>
      </c>
      <c r="R16" s="29">
        <f t="shared" si="4"/>
        <v>41.024279468568274</v>
      </c>
      <c r="S16" s="29">
        <f t="shared" si="4"/>
        <v>-14.59071085724307</v>
      </c>
      <c r="T16" s="29">
        <f t="shared" si="4"/>
        <v>-99.88422818791946</v>
      </c>
      <c r="U16" s="29">
        <f t="shared" si="4"/>
        <v>0</v>
      </c>
      <c r="V16" s="29">
        <f t="shared" si="4"/>
        <v>5.600068957681141</v>
      </c>
      <c r="W16" s="29">
        <f t="shared" si="4"/>
        <v>37.55481738000895</v>
      </c>
      <c r="X16" s="29">
        <f t="shared" si="4"/>
        <v>19.54256960031191</v>
      </c>
      <c r="Y16" s="29">
        <f t="shared" si="4"/>
        <v>63.838533541341654</v>
      </c>
      <c r="Z16" s="29">
        <f t="shared" si="4"/>
        <v>95.263671875</v>
      </c>
      <c r="AA16" s="29">
        <f t="shared" si="4"/>
        <v>-20.33672611280267</v>
      </c>
      <c r="AB16" s="29">
        <f t="shared" si="4"/>
        <v>0</v>
      </c>
      <c r="AC16" s="29">
        <f t="shared" si="4"/>
        <v>41.98038107438095</v>
      </c>
      <c r="AD16" s="29">
        <f t="shared" si="4"/>
        <v>200</v>
      </c>
      <c r="AE16" s="29">
        <f t="shared" si="4"/>
        <v>-0.558140293219887</v>
      </c>
      <c r="AF16" s="29">
        <f t="shared" si="4"/>
        <v>5.095340016675552</v>
      </c>
      <c r="AG16" s="30">
        <f t="shared" si="4"/>
        <v>0</v>
      </c>
    </row>
    <row r="17" spans="1:33" ht="12.75">
      <c r="A17" s="28" t="s">
        <v>89</v>
      </c>
      <c r="B17" s="29">
        <f>IF(B146=0,0,(B145-B146)*100/B146)</f>
        <v>8.979425996380158</v>
      </c>
      <c r="C17" s="29">
        <f aca="true" t="shared" si="5" ref="C17:AG17">IF(C146=0,0,(C145-C146)*100/C146)</f>
        <v>-14.62956249770032</v>
      </c>
      <c r="D17" s="29">
        <f t="shared" si="5"/>
        <v>23.830000096972388</v>
      </c>
      <c r="E17" s="29">
        <f t="shared" si="5"/>
        <v>0</v>
      </c>
      <c r="F17" s="29">
        <f t="shared" si="5"/>
        <v>3.060999759722417</v>
      </c>
      <c r="G17" s="29">
        <f t="shared" si="5"/>
        <v>11.064661875546685</v>
      </c>
      <c r="H17" s="29">
        <f t="shared" si="5"/>
        <v>-12.983964271649015</v>
      </c>
      <c r="I17" s="29">
        <f t="shared" si="5"/>
        <v>15.268231186154322</v>
      </c>
      <c r="J17" s="29">
        <f t="shared" si="5"/>
        <v>7.791236727979662</v>
      </c>
      <c r="K17" s="29">
        <f t="shared" si="5"/>
        <v>16.422306388916574</v>
      </c>
      <c r="L17" s="29">
        <f t="shared" si="5"/>
        <v>0</v>
      </c>
      <c r="M17" s="29">
        <f t="shared" si="5"/>
        <v>131.34372665179959</v>
      </c>
      <c r="N17" s="29">
        <f t="shared" si="5"/>
        <v>7.262148518431746</v>
      </c>
      <c r="O17" s="29">
        <f t="shared" si="5"/>
        <v>13.324029191195745</v>
      </c>
      <c r="P17" s="29">
        <f t="shared" si="5"/>
        <v>12.925208688582094</v>
      </c>
      <c r="Q17" s="29">
        <f t="shared" si="5"/>
        <v>63.61100156819496</v>
      </c>
      <c r="R17" s="29">
        <f t="shared" si="5"/>
        <v>8.904408777242905</v>
      </c>
      <c r="S17" s="29">
        <f t="shared" si="5"/>
        <v>1.0624733075857153</v>
      </c>
      <c r="T17" s="29">
        <f t="shared" si="5"/>
        <v>0</v>
      </c>
      <c r="U17" s="29">
        <f t="shared" si="5"/>
        <v>0</v>
      </c>
      <c r="V17" s="29">
        <f t="shared" si="5"/>
        <v>0</v>
      </c>
      <c r="W17" s="29">
        <f t="shared" si="5"/>
        <v>0.6828761609791719</v>
      </c>
      <c r="X17" s="29">
        <f t="shared" si="5"/>
        <v>11.75004986030076</v>
      </c>
      <c r="Y17" s="29">
        <f t="shared" si="5"/>
        <v>0</v>
      </c>
      <c r="Z17" s="29">
        <f t="shared" si="5"/>
        <v>-9.143319325775467</v>
      </c>
      <c r="AA17" s="29">
        <f t="shared" si="5"/>
        <v>44.3638120551084</v>
      </c>
      <c r="AB17" s="29">
        <f t="shared" si="5"/>
        <v>0</v>
      </c>
      <c r="AC17" s="29">
        <f t="shared" si="5"/>
        <v>11.892241622616448</v>
      </c>
      <c r="AD17" s="29">
        <f t="shared" si="5"/>
        <v>0</v>
      </c>
      <c r="AE17" s="29">
        <f t="shared" si="5"/>
        <v>7.212442296859672</v>
      </c>
      <c r="AF17" s="29">
        <f t="shared" si="5"/>
        <v>3.0116268375206676</v>
      </c>
      <c r="AG17" s="30">
        <f t="shared" si="5"/>
        <v>0</v>
      </c>
    </row>
    <row r="18" spans="1:33" ht="12.75">
      <c r="A18" s="28" t="s">
        <v>90</v>
      </c>
      <c r="B18" s="29">
        <f>IF(B148=0,0,(B147-B148)*100/B148)</f>
        <v>5.243518641913295</v>
      </c>
      <c r="C18" s="29">
        <f aca="true" t="shared" si="6" ref="C18:AG18">IF(C148=0,0,(C147-C148)*100/C148)</f>
        <v>35.710501881114254</v>
      </c>
      <c r="D18" s="29">
        <f t="shared" si="6"/>
        <v>7.999996372928947</v>
      </c>
      <c r="E18" s="29">
        <f t="shared" si="6"/>
        <v>0</v>
      </c>
      <c r="F18" s="29">
        <f t="shared" si="6"/>
        <v>1.1278124358701311</v>
      </c>
      <c r="G18" s="29">
        <f t="shared" si="6"/>
        <v>5.242812883834</v>
      </c>
      <c r="H18" s="29">
        <f t="shared" si="6"/>
        <v>-10.188176188427793</v>
      </c>
      <c r="I18" s="29">
        <f t="shared" si="6"/>
        <v>10.622042908254066</v>
      </c>
      <c r="J18" s="29">
        <f t="shared" si="6"/>
        <v>-5.650406504065041</v>
      </c>
      <c r="K18" s="29">
        <f t="shared" si="6"/>
        <v>47.49889033854762</v>
      </c>
      <c r="L18" s="29">
        <f t="shared" si="6"/>
        <v>0</v>
      </c>
      <c r="M18" s="29">
        <f t="shared" si="6"/>
        <v>62.125706348156406</v>
      </c>
      <c r="N18" s="29">
        <f t="shared" si="6"/>
        <v>5.000035634201318</v>
      </c>
      <c r="O18" s="29">
        <f t="shared" si="6"/>
        <v>14.27345204163032</v>
      </c>
      <c r="P18" s="29">
        <f t="shared" si="6"/>
        <v>7.485087969414879</v>
      </c>
      <c r="Q18" s="29">
        <f t="shared" si="6"/>
        <v>42.25433554825556</v>
      </c>
      <c r="R18" s="29">
        <f t="shared" si="6"/>
        <v>108.55293684153065</v>
      </c>
      <c r="S18" s="29">
        <f t="shared" si="6"/>
        <v>-28.62346211957695</v>
      </c>
      <c r="T18" s="29">
        <f t="shared" si="6"/>
        <v>0</v>
      </c>
      <c r="U18" s="29">
        <f t="shared" si="6"/>
        <v>0</v>
      </c>
      <c r="V18" s="29">
        <f t="shared" si="6"/>
        <v>11.543857139713488</v>
      </c>
      <c r="W18" s="29">
        <f t="shared" si="6"/>
        <v>16.51251805830183</v>
      </c>
      <c r="X18" s="29">
        <f t="shared" si="6"/>
        <v>7.484293542220785</v>
      </c>
      <c r="Y18" s="29">
        <f t="shared" si="6"/>
        <v>13.94516129032258</v>
      </c>
      <c r="Z18" s="29">
        <f t="shared" si="6"/>
        <v>-25.520139146899183</v>
      </c>
      <c r="AA18" s="29">
        <f t="shared" si="6"/>
        <v>53.57535090861677</v>
      </c>
      <c r="AB18" s="29">
        <f t="shared" si="6"/>
        <v>0</v>
      </c>
      <c r="AC18" s="29">
        <f t="shared" si="6"/>
        <v>13.105368325846653</v>
      </c>
      <c r="AD18" s="29">
        <f t="shared" si="6"/>
        <v>0</v>
      </c>
      <c r="AE18" s="29">
        <f t="shared" si="6"/>
        <v>9.629708802218856</v>
      </c>
      <c r="AF18" s="29">
        <f t="shared" si="6"/>
        <v>23.873178525616865</v>
      </c>
      <c r="AG18" s="30">
        <f t="shared" si="6"/>
        <v>0</v>
      </c>
    </row>
    <row r="19" spans="1:33" ht="12.75">
      <c r="A19" s="28" t="s">
        <v>91</v>
      </c>
      <c r="B19" s="29">
        <f>IF(B150=0,0,(B149-B150)*100/B150)</f>
        <v>30.643041683074976</v>
      </c>
      <c r="C19" s="29">
        <f aca="true" t="shared" si="7" ref="C19:AG19">IF(C150=0,0,(C149-C150)*100/C150)</f>
        <v>-2.2758202682821187</v>
      </c>
      <c r="D19" s="29">
        <f t="shared" si="7"/>
        <v>18.122514755152434</v>
      </c>
      <c r="E19" s="29">
        <f t="shared" si="7"/>
        <v>0</v>
      </c>
      <c r="F19" s="29">
        <f t="shared" si="7"/>
        <v>-8.663065649274563</v>
      </c>
      <c r="G19" s="29">
        <f t="shared" si="7"/>
        <v>23.809134676943764</v>
      </c>
      <c r="H19" s="29">
        <f t="shared" si="7"/>
        <v>-7.753759738914888</v>
      </c>
      <c r="I19" s="29">
        <f t="shared" si="7"/>
        <v>13.92906851879617</v>
      </c>
      <c r="J19" s="29">
        <f t="shared" si="7"/>
        <v>54.7378373015873</v>
      </c>
      <c r="K19" s="29">
        <f t="shared" si="7"/>
        <v>30.251043947860527</v>
      </c>
      <c r="L19" s="29">
        <f t="shared" si="7"/>
        <v>0</v>
      </c>
      <c r="M19" s="29">
        <f t="shared" si="7"/>
        <v>89.08182815690253</v>
      </c>
      <c r="N19" s="29">
        <f t="shared" si="7"/>
        <v>7.94330568588646</v>
      </c>
      <c r="O19" s="29">
        <f t="shared" si="7"/>
        <v>13.458005884928735</v>
      </c>
      <c r="P19" s="29">
        <f t="shared" si="7"/>
        <v>11.457382197217642</v>
      </c>
      <c r="Q19" s="29">
        <f t="shared" si="7"/>
        <v>49.65907881281717</v>
      </c>
      <c r="R19" s="29">
        <f t="shared" si="7"/>
        <v>20.560684794019036</v>
      </c>
      <c r="S19" s="29">
        <f t="shared" si="7"/>
        <v>-22.627365555002218</v>
      </c>
      <c r="T19" s="29">
        <f t="shared" si="7"/>
        <v>-98.96962186209088</v>
      </c>
      <c r="U19" s="29">
        <f t="shared" si="7"/>
        <v>-100</v>
      </c>
      <c r="V19" s="29">
        <f t="shared" si="7"/>
        <v>-14.228123827953015</v>
      </c>
      <c r="W19" s="29">
        <f t="shared" si="7"/>
        <v>7.03046777462694</v>
      </c>
      <c r="X19" s="29">
        <f t="shared" si="7"/>
        <v>14.186818946187449</v>
      </c>
      <c r="Y19" s="29">
        <f t="shared" si="7"/>
        <v>16.568122396207443</v>
      </c>
      <c r="Z19" s="29">
        <f t="shared" si="7"/>
        <v>-4.991869756706223</v>
      </c>
      <c r="AA19" s="29">
        <f t="shared" si="7"/>
        <v>26.401981279801518</v>
      </c>
      <c r="AB19" s="29">
        <f t="shared" si="7"/>
        <v>0</v>
      </c>
      <c r="AC19" s="29">
        <f t="shared" si="7"/>
        <v>20.298844772367694</v>
      </c>
      <c r="AD19" s="29">
        <f t="shared" si="7"/>
        <v>99.23588680605624</v>
      </c>
      <c r="AE19" s="29">
        <f t="shared" si="7"/>
        <v>6.097649382029056</v>
      </c>
      <c r="AF19" s="29">
        <f t="shared" si="7"/>
        <v>7.7765730212386925</v>
      </c>
      <c r="AG19" s="30">
        <f t="shared" si="7"/>
        <v>0</v>
      </c>
    </row>
    <row r="20" spans="1:33" ht="12.75">
      <c r="A20" s="28" t="s">
        <v>92</v>
      </c>
      <c r="B20" s="29">
        <f>IF(B152=0,0,(B151-B152)*100/B152)</f>
        <v>10.95382881296231</v>
      </c>
      <c r="C20" s="29">
        <f aca="true" t="shared" si="8" ref="C20:AG20">IF(C152=0,0,(C151-C152)*100/C152)</f>
        <v>11.827674127468583</v>
      </c>
      <c r="D20" s="29">
        <f t="shared" si="8"/>
        <v>42.23185368641646</v>
      </c>
      <c r="E20" s="29">
        <f t="shared" si="8"/>
        <v>-8.264965530149421</v>
      </c>
      <c r="F20" s="29">
        <f t="shared" si="8"/>
        <v>-4.166358321616221</v>
      </c>
      <c r="G20" s="29">
        <f t="shared" si="8"/>
        <v>16.26510600160702</v>
      </c>
      <c r="H20" s="29">
        <f t="shared" si="8"/>
        <v>2.295856896975658</v>
      </c>
      <c r="I20" s="29">
        <f t="shared" si="8"/>
        <v>16.58301348292491</v>
      </c>
      <c r="J20" s="29">
        <f t="shared" si="8"/>
        <v>0</v>
      </c>
      <c r="K20" s="29">
        <f t="shared" si="8"/>
        <v>20.021532982732204</v>
      </c>
      <c r="L20" s="29">
        <f t="shared" si="8"/>
        <v>2.25419332789033</v>
      </c>
      <c r="M20" s="29">
        <f t="shared" si="8"/>
        <v>118.78947368421052</v>
      </c>
      <c r="N20" s="29">
        <f t="shared" si="8"/>
        <v>12.493526120511797</v>
      </c>
      <c r="O20" s="29">
        <f t="shared" si="8"/>
        <v>12.673068654149349</v>
      </c>
      <c r="P20" s="29">
        <f t="shared" si="8"/>
        <v>16.8098700154219</v>
      </c>
      <c r="Q20" s="29">
        <f t="shared" si="8"/>
        <v>13.040856094373662</v>
      </c>
      <c r="R20" s="29">
        <f t="shared" si="8"/>
        <v>17.812681163546085</v>
      </c>
      <c r="S20" s="29">
        <f t="shared" si="8"/>
        <v>6.982996909093976</v>
      </c>
      <c r="T20" s="29">
        <f t="shared" si="8"/>
        <v>-100</v>
      </c>
      <c r="U20" s="29">
        <f t="shared" si="8"/>
        <v>-9.588536926846343</v>
      </c>
      <c r="V20" s="29">
        <f t="shared" si="8"/>
        <v>-6.443568570175237</v>
      </c>
      <c r="W20" s="29">
        <f t="shared" si="8"/>
        <v>0.6064590826454797</v>
      </c>
      <c r="X20" s="29">
        <f t="shared" si="8"/>
        <v>29.75096410676337</v>
      </c>
      <c r="Y20" s="29">
        <f t="shared" si="8"/>
        <v>31.971182951931226</v>
      </c>
      <c r="Z20" s="29">
        <f t="shared" si="8"/>
        <v>0</v>
      </c>
      <c r="AA20" s="29">
        <f t="shared" si="8"/>
        <v>6.267780115728564</v>
      </c>
      <c r="AB20" s="29">
        <f t="shared" si="8"/>
        <v>-20.59539542324546</v>
      </c>
      <c r="AC20" s="29">
        <f t="shared" si="8"/>
        <v>0.6828023472126289</v>
      </c>
      <c r="AD20" s="29">
        <f t="shared" si="8"/>
        <v>19.320744081172492</v>
      </c>
      <c r="AE20" s="29">
        <f t="shared" si="8"/>
        <v>12.646775745909528</v>
      </c>
      <c r="AF20" s="29">
        <f t="shared" si="8"/>
        <v>9.502153035682149</v>
      </c>
      <c r="AG20" s="30">
        <f t="shared" si="8"/>
        <v>-3.1494827568172545</v>
      </c>
    </row>
    <row r="21" spans="1:33" ht="12.75">
      <c r="A21" s="28" t="s">
        <v>93</v>
      </c>
      <c r="B21" s="29">
        <f>IF(B154=0,0,(B153-B154)*100/B154)</f>
        <v>34.88747325423069</v>
      </c>
      <c r="C21" s="29">
        <f aca="true" t="shared" si="9" ref="C21:AG21">IF(C154=0,0,(C153-C154)*100/C154)</f>
        <v>0</v>
      </c>
      <c r="D21" s="29">
        <f t="shared" si="9"/>
        <v>0</v>
      </c>
      <c r="E21" s="29">
        <f t="shared" si="9"/>
        <v>-99.2827868852459</v>
      </c>
      <c r="F21" s="29">
        <f t="shared" si="9"/>
        <v>0</v>
      </c>
      <c r="G21" s="29">
        <f t="shared" si="9"/>
        <v>-100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9">
        <f t="shared" si="9"/>
        <v>6.319326668843686</v>
      </c>
      <c r="L21" s="29">
        <f t="shared" si="9"/>
        <v>49.30362116991643</v>
      </c>
      <c r="M21" s="29">
        <f t="shared" si="9"/>
        <v>0</v>
      </c>
      <c r="N21" s="29">
        <f t="shared" si="9"/>
        <v>-100</v>
      </c>
      <c r="O21" s="29">
        <f t="shared" si="9"/>
        <v>18.9812767212148</v>
      </c>
      <c r="P21" s="29">
        <f t="shared" si="9"/>
        <v>21.31272174353776</v>
      </c>
      <c r="Q21" s="29">
        <f t="shared" si="9"/>
        <v>0</v>
      </c>
      <c r="R21" s="29">
        <f t="shared" si="9"/>
        <v>0</v>
      </c>
      <c r="S21" s="29">
        <f t="shared" si="9"/>
        <v>23.43103752697295</v>
      </c>
      <c r="T21" s="29">
        <f t="shared" si="9"/>
        <v>16855.35714285714</v>
      </c>
      <c r="U21" s="29">
        <f t="shared" si="9"/>
        <v>0</v>
      </c>
      <c r="V21" s="29">
        <f t="shared" si="9"/>
        <v>-19.998012130873896</v>
      </c>
      <c r="W21" s="29">
        <f t="shared" si="9"/>
        <v>-100</v>
      </c>
      <c r="X21" s="29">
        <f t="shared" si="9"/>
        <v>0</v>
      </c>
      <c r="Y21" s="29">
        <f t="shared" si="9"/>
        <v>21.306577667695194</v>
      </c>
      <c r="Z21" s="29">
        <f t="shared" si="9"/>
        <v>0</v>
      </c>
      <c r="AA21" s="29">
        <f t="shared" si="9"/>
        <v>-100</v>
      </c>
      <c r="AB21" s="29">
        <f t="shared" si="9"/>
        <v>-84.24242424242425</v>
      </c>
      <c r="AC21" s="29">
        <f t="shared" si="9"/>
        <v>0</v>
      </c>
      <c r="AD21" s="29">
        <f t="shared" si="9"/>
        <v>0</v>
      </c>
      <c r="AE21" s="29">
        <f t="shared" si="9"/>
        <v>0</v>
      </c>
      <c r="AF21" s="29">
        <f t="shared" si="9"/>
        <v>0</v>
      </c>
      <c r="AG21" s="30">
        <f t="shared" si="9"/>
        <v>0</v>
      </c>
    </row>
    <row r="22" spans="1:33" ht="12.75">
      <c r="A22" s="28" t="s">
        <v>94</v>
      </c>
      <c r="B22" s="29">
        <f>IF((B130+B131)=0,0,B129*100/(B130+B131))</f>
        <v>95.75356366975568</v>
      </c>
      <c r="C22" s="29">
        <f aca="true" t="shared" si="10" ref="C22:AG22">IF((C130+C131)=0,0,C129*100/(C130+C131))</f>
        <v>69.32073620357369</v>
      </c>
      <c r="D22" s="29">
        <f t="shared" si="10"/>
        <v>99.3971782463254</v>
      </c>
      <c r="E22" s="29">
        <f t="shared" si="10"/>
        <v>13.57883873771115</v>
      </c>
      <c r="F22" s="29">
        <f t="shared" si="10"/>
        <v>99.98484895591083</v>
      </c>
      <c r="G22" s="29">
        <f t="shared" si="10"/>
        <v>100.30779057709367</v>
      </c>
      <c r="H22" s="29">
        <f t="shared" si="10"/>
        <v>100.00068696892555</v>
      </c>
      <c r="I22" s="29">
        <f t="shared" si="10"/>
        <v>83.87142668670081</v>
      </c>
      <c r="J22" s="29">
        <f t="shared" si="10"/>
        <v>77.58712526363445</v>
      </c>
      <c r="K22" s="29">
        <f t="shared" si="10"/>
        <v>82.74932903720978</v>
      </c>
      <c r="L22" s="29">
        <f t="shared" si="10"/>
        <v>99.49110139906404</v>
      </c>
      <c r="M22" s="29">
        <f t="shared" si="10"/>
        <v>96.38567269682643</v>
      </c>
      <c r="N22" s="29">
        <f t="shared" si="10"/>
        <v>89.20140231869172</v>
      </c>
      <c r="O22" s="29">
        <f t="shared" si="10"/>
        <v>94.9563707139051</v>
      </c>
      <c r="P22" s="29">
        <f t="shared" si="10"/>
        <v>93.82041418156483</v>
      </c>
      <c r="Q22" s="29">
        <f t="shared" si="10"/>
        <v>106.52262813522356</v>
      </c>
      <c r="R22" s="29">
        <f t="shared" si="10"/>
        <v>90.03550259604242</v>
      </c>
      <c r="S22" s="29">
        <f t="shared" si="10"/>
        <v>159.87229349514632</v>
      </c>
      <c r="T22" s="29">
        <f t="shared" si="10"/>
        <v>99.43807426532007</v>
      </c>
      <c r="U22" s="29">
        <f t="shared" si="10"/>
        <v>11.87804709240216</v>
      </c>
      <c r="V22" s="29">
        <f t="shared" si="10"/>
        <v>74.20481183518045</v>
      </c>
      <c r="W22" s="29">
        <f t="shared" si="10"/>
        <v>83.0571824200612</v>
      </c>
      <c r="X22" s="29">
        <f t="shared" si="10"/>
        <v>98.01177484446667</v>
      </c>
      <c r="Y22" s="29">
        <f t="shared" si="10"/>
        <v>104.34891837180558</v>
      </c>
      <c r="Z22" s="29">
        <f t="shared" si="10"/>
        <v>134.36671689989237</v>
      </c>
      <c r="AA22" s="29">
        <f t="shared" si="10"/>
        <v>72.16216714285814</v>
      </c>
      <c r="AB22" s="29">
        <f t="shared" si="10"/>
        <v>57.68650090337811</v>
      </c>
      <c r="AC22" s="29">
        <f t="shared" si="10"/>
        <v>84.19340290970626</v>
      </c>
      <c r="AD22" s="29">
        <f t="shared" si="10"/>
        <v>118.2000588290508</v>
      </c>
      <c r="AE22" s="29">
        <f t="shared" si="10"/>
        <v>83.94211124657907</v>
      </c>
      <c r="AF22" s="29">
        <f t="shared" si="10"/>
        <v>92.52221327186788</v>
      </c>
      <c r="AG22" s="30">
        <f t="shared" si="10"/>
        <v>101.21627800640147</v>
      </c>
    </row>
    <row r="23" spans="1:33" ht="12.75">
      <c r="A23" s="16" t="s">
        <v>95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2.75">
      <c r="A24" s="25" t="s">
        <v>96</v>
      </c>
      <c r="B24" s="26">
        <f>IF(B155=0,0,(B7-B155)*100/B155)</f>
        <v>8.839769187985054</v>
      </c>
      <c r="C24" s="26">
        <f aca="true" t="shared" si="11" ref="C24:AG24">IF(C155=0,0,(C7-C155)*100/C155)</f>
        <v>14.437570888567926</v>
      </c>
      <c r="D24" s="26">
        <f t="shared" si="11"/>
        <v>26.893765225549274</v>
      </c>
      <c r="E24" s="26">
        <f t="shared" si="11"/>
        <v>-5.319393718574656</v>
      </c>
      <c r="F24" s="26">
        <f t="shared" si="11"/>
        <v>11.617560069589672</v>
      </c>
      <c r="G24" s="26">
        <f t="shared" si="11"/>
        <v>19.140190451435622</v>
      </c>
      <c r="H24" s="26">
        <f t="shared" si="11"/>
        <v>-0.6727058918668549</v>
      </c>
      <c r="I24" s="26">
        <f t="shared" si="11"/>
        <v>-1.143834689198359</v>
      </c>
      <c r="J24" s="26">
        <f t="shared" si="11"/>
        <v>88.14919157275845</v>
      </c>
      <c r="K24" s="26">
        <f t="shared" si="11"/>
        <v>23.657096423384125</v>
      </c>
      <c r="L24" s="26">
        <f t="shared" si="11"/>
        <v>16.261366127040937</v>
      </c>
      <c r="M24" s="26">
        <f t="shared" si="11"/>
        <v>99.00618876712892</v>
      </c>
      <c r="N24" s="26">
        <f t="shared" si="11"/>
        <v>10.095461054458548</v>
      </c>
      <c r="O24" s="26">
        <f t="shared" si="11"/>
        <v>5.606170632581947</v>
      </c>
      <c r="P24" s="26">
        <f t="shared" si="11"/>
        <v>7.8954390791727445</v>
      </c>
      <c r="Q24" s="26">
        <f t="shared" si="11"/>
        <v>76.359949604868</v>
      </c>
      <c r="R24" s="26">
        <f t="shared" si="11"/>
        <v>79.59516339740883</v>
      </c>
      <c r="S24" s="26">
        <f t="shared" si="11"/>
        <v>14.691962970866872</v>
      </c>
      <c r="T24" s="26">
        <f t="shared" si="11"/>
        <v>-37.833254148198485</v>
      </c>
      <c r="U24" s="26">
        <f t="shared" si="11"/>
        <v>-3.3135778058088183</v>
      </c>
      <c r="V24" s="26">
        <f t="shared" si="11"/>
        <v>1.1014508746867688</v>
      </c>
      <c r="W24" s="26">
        <f t="shared" si="11"/>
        <v>13.49848548112824</v>
      </c>
      <c r="X24" s="26">
        <f t="shared" si="11"/>
        <v>11.600934003757512</v>
      </c>
      <c r="Y24" s="26">
        <f t="shared" si="11"/>
        <v>27.06798109849291</v>
      </c>
      <c r="Z24" s="26">
        <f t="shared" si="11"/>
        <v>57.8122019340354</v>
      </c>
      <c r="AA24" s="26">
        <f t="shared" si="11"/>
        <v>5.3314557299603775</v>
      </c>
      <c r="AB24" s="26">
        <f t="shared" si="11"/>
        <v>-20.626199312526534</v>
      </c>
      <c r="AC24" s="26">
        <f t="shared" si="11"/>
        <v>14.42989811812372</v>
      </c>
      <c r="AD24" s="26">
        <f t="shared" si="11"/>
        <v>-11.660497378504825</v>
      </c>
      <c r="AE24" s="26">
        <f t="shared" si="11"/>
        <v>89.36416431988792</v>
      </c>
      <c r="AF24" s="26">
        <f t="shared" si="11"/>
        <v>12.469149229412643</v>
      </c>
      <c r="AG24" s="27">
        <f t="shared" si="11"/>
        <v>13.469627936768093</v>
      </c>
    </row>
    <row r="25" spans="1:33" ht="12.75">
      <c r="A25" s="28" t="s">
        <v>97</v>
      </c>
      <c r="B25" s="29">
        <f>IF(B157=0,0,(B156-B157)*100/B157)</f>
        <v>-9.808207323284883</v>
      </c>
      <c r="C25" s="29">
        <f aca="true" t="shared" si="12" ref="C25:AG25">IF(C157=0,0,(C156-C157)*100/C157)</f>
        <v>-11.142225986441076</v>
      </c>
      <c r="D25" s="29">
        <f t="shared" si="12"/>
        <v>16.461129537095722</v>
      </c>
      <c r="E25" s="29">
        <f t="shared" si="12"/>
        <v>1.8460900269142448</v>
      </c>
      <c r="F25" s="29">
        <f t="shared" si="12"/>
        <v>0.0017965905266540652</v>
      </c>
      <c r="G25" s="29">
        <f t="shared" si="12"/>
        <v>28.038858470315105</v>
      </c>
      <c r="H25" s="29">
        <f t="shared" si="12"/>
        <v>10.683641972925773</v>
      </c>
      <c r="I25" s="29">
        <f t="shared" si="12"/>
        <v>19.828354765024407</v>
      </c>
      <c r="J25" s="29">
        <f t="shared" si="12"/>
        <v>18.82198952879581</v>
      </c>
      <c r="K25" s="29">
        <f t="shared" si="12"/>
        <v>35.51575336197652</v>
      </c>
      <c r="L25" s="29">
        <f t="shared" si="12"/>
        <v>57.416209008297116</v>
      </c>
      <c r="M25" s="29">
        <f t="shared" si="12"/>
        <v>61.32679330180849</v>
      </c>
      <c r="N25" s="29">
        <f t="shared" si="12"/>
        <v>14.01143548164832</v>
      </c>
      <c r="O25" s="29">
        <f t="shared" si="12"/>
        <v>12.426966326177395</v>
      </c>
      <c r="P25" s="29">
        <f t="shared" si="12"/>
        <v>3.224462290197729</v>
      </c>
      <c r="Q25" s="29">
        <f t="shared" si="12"/>
        <v>3.911513699655637</v>
      </c>
      <c r="R25" s="29">
        <f t="shared" si="12"/>
        <v>26.690791666992776</v>
      </c>
      <c r="S25" s="29">
        <f t="shared" si="12"/>
        <v>50.47670799782641</v>
      </c>
      <c r="T25" s="29">
        <f t="shared" si="12"/>
        <v>-33.722776769509984</v>
      </c>
      <c r="U25" s="29">
        <f t="shared" si="12"/>
        <v>0.02658345180783947</v>
      </c>
      <c r="V25" s="29">
        <f t="shared" si="12"/>
        <v>11.187591815749474</v>
      </c>
      <c r="W25" s="29">
        <f t="shared" si="12"/>
        <v>17.738406002427975</v>
      </c>
      <c r="X25" s="29">
        <f t="shared" si="12"/>
        <v>14.458348656324947</v>
      </c>
      <c r="Y25" s="29">
        <f t="shared" si="12"/>
        <v>43.17574263944883</v>
      </c>
      <c r="Z25" s="29">
        <f t="shared" si="12"/>
        <v>23.600548224987236</v>
      </c>
      <c r="AA25" s="29">
        <f t="shared" si="12"/>
        <v>-29.612468407750633</v>
      </c>
      <c r="AB25" s="29">
        <f t="shared" si="12"/>
        <v>9.976990892295724</v>
      </c>
      <c r="AC25" s="29">
        <f t="shared" si="12"/>
        <v>13.906011208228636</v>
      </c>
      <c r="AD25" s="29">
        <f t="shared" si="12"/>
        <v>-13.909616078950535</v>
      </c>
      <c r="AE25" s="29">
        <f t="shared" si="12"/>
        <v>8.518210285438998</v>
      </c>
      <c r="AF25" s="29">
        <f t="shared" si="12"/>
        <v>20.68135593255264</v>
      </c>
      <c r="AG25" s="30">
        <f t="shared" si="12"/>
        <v>10.653526504328354</v>
      </c>
    </row>
    <row r="26" spans="1:33" ht="25.5">
      <c r="A26" s="28" t="s">
        <v>98</v>
      </c>
      <c r="B26" s="29">
        <f>IF(B156=0,0,B158*100/B156)</f>
        <v>2.5562344350989537</v>
      </c>
      <c r="C26" s="29">
        <f aca="true" t="shared" si="13" ref="C26:AG26">IF(C156=0,0,C158*100/C156)</f>
        <v>2.532953714948682</v>
      </c>
      <c r="D26" s="29">
        <f t="shared" si="13"/>
        <v>7.701870637638137</v>
      </c>
      <c r="E26" s="29">
        <f t="shared" si="13"/>
        <v>0</v>
      </c>
      <c r="F26" s="29">
        <f t="shared" si="13"/>
        <v>0.5967862862382879</v>
      </c>
      <c r="G26" s="29">
        <f t="shared" si="13"/>
        <v>3.250759234350292</v>
      </c>
      <c r="H26" s="29">
        <f t="shared" si="13"/>
        <v>0</v>
      </c>
      <c r="I26" s="29">
        <f t="shared" si="13"/>
        <v>2.996548367673932</v>
      </c>
      <c r="J26" s="29">
        <f t="shared" si="13"/>
        <v>1.98654990085922</v>
      </c>
      <c r="K26" s="29">
        <f t="shared" si="13"/>
        <v>2.80579999238119</v>
      </c>
      <c r="L26" s="29">
        <f t="shared" si="13"/>
        <v>27.51123703058145</v>
      </c>
      <c r="M26" s="29">
        <f t="shared" si="13"/>
        <v>4.7841325730138795</v>
      </c>
      <c r="N26" s="29">
        <f t="shared" si="13"/>
        <v>2.5900748346674245</v>
      </c>
      <c r="O26" s="29">
        <f t="shared" si="13"/>
        <v>0.7841394380329036</v>
      </c>
      <c r="P26" s="29">
        <f t="shared" si="13"/>
        <v>1.2938260623647535</v>
      </c>
      <c r="Q26" s="29">
        <f t="shared" si="13"/>
        <v>0</v>
      </c>
      <c r="R26" s="29">
        <f t="shared" si="13"/>
        <v>4.96726763213772</v>
      </c>
      <c r="S26" s="29">
        <f t="shared" si="13"/>
        <v>2.306227635336988</v>
      </c>
      <c r="T26" s="29">
        <f t="shared" si="13"/>
        <v>3509.6868047236007</v>
      </c>
      <c r="U26" s="29">
        <f t="shared" si="13"/>
        <v>0.5402240269511179</v>
      </c>
      <c r="V26" s="29">
        <f t="shared" si="13"/>
        <v>0</v>
      </c>
      <c r="W26" s="29">
        <f t="shared" si="13"/>
        <v>5.407202165612926</v>
      </c>
      <c r="X26" s="29">
        <f t="shared" si="13"/>
        <v>0.5673595973077759</v>
      </c>
      <c r="Y26" s="29">
        <f t="shared" si="13"/>
        <v>0.24831686928958704</v>
      </c>
      <c r="Z26" s="29">
        <f t="shared" si="13"/>
        <v>7.850788163416172</v>
      </c>
      <c r="AA26" s="29">
        <f t="shared" si="13"/>
        <v>8.771843207660083</v>
      </c>
      <c r="AB26" s="29">
        <f t="shared" si="13"/>
        <v>2.2548244018830927</v>
      </c>
      <c r="AC26" s="29">
        <f t="shared" si="13"/>
        <v>2.004541562832917</v>
      </c>
      <c r="AD26" s="29">
        <f t="shared" si="13"/>
        <v>1.4958235766959074</v>
      </c>
      <c r="AE26" s="29">
        <f t="shared" si="13"/>
        <v>4.178936465848718</v>
      </c>
      <c r="AF26" s="29">
        <f t="shared" si="13"/>
        <v>0.2666619723004161</v>
      </c>
      <c r="AG26" s="30">
        <f t="shared" si="13"/>
        <v>0.18493083892100962</v>
      </c>
    </row>
    <row r="27" spans="1:33" ht="12.75">
      <c r="A27" s="28" t="s">
        <v>99</v>
      </c>
      <c r="B27" s="29">
        <f>IF(B160=0,0,(B159-B160)*100/B160)</f>
        <v>0</v>
      </c>
      <c r="C27" s="29">
        <f aca="true" t="shared" si="14" ref="C27:AG27">IF(C160=0,0,(C159-C160)*100/C160)</f>
        <v>13.04999970250804</v>
      </c>
      <c r="D27" s="29">
        <f t="shared" si="14"/>
        <v>13.560001099323916</v>
      </c>
      <c r="E27" s="29">
        <f t="shared" si="14"/>
        <v>0</v>
      </c>
      <c r="F27" s="29">
        <f t="shared" si="14"/>
        <v>0.00033171273235094764</v>
      </c>
      <c r="G27" s="29">
        <f t="shared" si="14"/>
        <v>13.499999746378178</v>
      </c>
      <c r="H27" s="29">
        <f t="shared" si="14"/>
        <v>6.326433060369453</v>
      </c>
      <c r="I27" s="29">
        <f t="shared" si="14"/>
        <v>18.88907238033424</v>
      </c>
      <c r="J27" s="29">
        <f t="shared" si="14"/>
        <v>-100</v>
      </c>
      <c r="K27" s="29">
        <f t="shared" si="14"/>
        <v>7.902608279492702</v>
      </c>
      <c r="L27" s="29">
        <f t="shared" si="14"/>
        <v>0</v>
      </c>
      <c r="M27" s="29">
        <f t="shared" si="14"/>
        <v>0</v>
      </c>
      <c r="N27" s="29">
        <f t="shared" si="14"/>
        <v>16.00000213464795</v>
      </c>
      <c r="O27" s="29">
        <f t="shared" si="14"/>
        <v>13.080541630934883</v>
      </c>
      <c r="P27" s="29">
        <f t="shared" si="14"/>
        <v>24.09479944341988</v>
      </c>
      <c r="Q27" s="29">
        <f t="shared" si="14"/>
        <v>73.6212430697403</v>
      </c>
      <c r="R27" s="29">
        <f t="shared" si="14"/>
        <v>16.31938899597164</v>
      </c>
      <c r="S27" s="29">
        <f t="shared" si="14"/>
        <v>20.000003912742706</v>
      </c>
      <c r="T27" s="29">
        <f t="shared" si="14"/>
        <v>0</v>
      </c>
      <c r="U27" s="29">
        <f t="shared" si="14"/>
        <v>0</v>
      </c>
      <c r="V27" s="29">
        <f t="shared" si="14"/>
        <v>0</v>
      </c>
      <c r="W27" s="29">
        <f t="shared" si="14"/>
        <v>-6.726496460904301</v>
      </c>
      <c r="X27" s="29">
        <f t="shared" si="14"/>
        <v>15.205889447236181</v>
      </c>
      <c r="Y27" s="29">
        <f t="shared" si="14"/>
        <v>0</v>
      </c>
      <c r="Z27" s="29">
        <f t="shared" si="14"/>
        <v>-10.438978462986936</v>
      </c>
      <c r="AA27" s="29">
        <f t="shared" si="14"/>
        <v>62.841044809510535</v>
      </c>
      <c r="AB27" s="29">
        <f t="shared" si="14"/>
        <v>0</v>
      </c>
      <c r="AC27" s="29">
        <f t="shared" si="14"/>
        <v>14.07942238267148</v>
      </c>
      <c r="AD27" s="29">
        <f t="shared" si="14"/>
        <v>0</v>
      </c>
      <c r="AE27" s="29">
        <f t="shared" si="14"/>
        <v>23.371702564102563</v>
      </c>
      <c r="AF27" s="29">
        <f t="shared" si="14"/>
        <v>11.029997678157553</v>
      </c>
      <c r="AG27" s="30">
        <f t="shared" si="14"/>
        <v>0</v>
      </c>
    </row>
    <row r="28" spans="1:33" ht="12.75">
      <c r="A28" s="28" t="s">
        <v>100</v>
      </c>
      <c r="B28" s="29">
        <f>IF(B162=0,0,(B161-B162)*100/B162)</f>
        <v>0</v>
      </c>
      <c r="C28" s="29">
        <f aca="true" t="shared" si="15" ref="C28:AG28">IF(C162=0,0,(C161-C162)*100/C162)</f>
        <v>0</v>
      </c>
      <c r="D28" s="29">
        <f t="shared" si="15"/>
        <v>8</v>
      </c>
      <c r="E28" s="29">
        <f t="shared" si="15"/>
        <v>0</v>
      </c>
      <c r="F28" s="29">
        <f t="shared" si="15"/>
        <v>-0.028977108084613155</v>
      </c>
      <c r="G28" s="29">
        <f t="shared" si="15"/>
        <v>6.6169218317127845</v>
      </c>
      <c r="H28" s="29">
        <f t="shared" si="15"/>
        <v>0</v>
      </c>
      <c r="I28" s="29">
        <f t="shared" si="15"/>
        <v>6</v>
      </c>
      <c r="J28" s="29">
        <f t="shared" si="15"/>
        <v>0</v>
      </c>
      <c r="K28" s="29">
        <f t="shared" si="15"/>
        <v>-16.666666666666668</v>
      </c>
      <c r="L28" s="29">
        <f t="shared" si="15"/>
        <v>0</v>
      </c>
      <c r="M28" s="29">
        <f t="shared" si="15"/>
        <v>0</v>
      </c>
      <c r="N28" s="29">
        <f t="shared" si="15"/>
        <v>9.813050845044353</v>
      </c>
      <c r="O28" s="29">
        <f t="shared" si="15"/>
        <v>-19.26575947716429</v>
      </c>
      <c r="P28" s="29">
        <f t="shared" si="15"/>
        <v>0</v>
      </c>
      <c r="Q28" s="29">
        <f t="shared" si="15"/>
        <v>-50.77720207253886</v>
      </c>
      <c r="R28" s="29">
        <f t="shared" si="15"/>
        <v>6</v>
      </c>
      <c r="S28" s="29">
        <f t="shared" si="15"/>
        <v>90.9090909090909</v>
      </c>
      <c r="T28" s="29">
        <f t="shared" si="15"/>
        <v>0</v>
      </c>
      <c r="U28" s="29">
        <f t="shared" si="15"/>
        <v>0</v>
      </c>
      <c r="V28" s="29">
        <f t="shared" si="15"/>
        <v>0</v>
      </c>
      <c r="W28" s="29">
        <f t="shared" si="15"/>
        <v>-10.862118320610687</v>
      </c>
      <c r="X28" s="29">
        <f t="shared" si="15"/>
        <v>13.687269123344445</v>
      </c>
      <c r="Y28" s="29">
        <f t="shared" si="15"/>
        <v>-11.152513441547777</v>
      </c>
      <c r="Z28" s="29">
        <f t="shared" si="15"/>
        <v>0</v>
      </c>
      <c r="AA28" s="29">
        <f t="shared" si="15"/>
        <v>0</v>
      </c>
      <c r="AB28" s="29">
        <f t="shared" si="15"/>
        <v>0</v>
      </c>
      <c r="AC28" s="29">
        <f t="shared" si="15"/>
        <v>6.451612903225806</v>
      </c>
      <c r="AD28" s="29">
        <f t="shared" si="15"/>
        <v>0</v>
      </c>
      <c r="AE28" s="29">
        <f t="shared" si="15"/>
        <v>8.333333333333334</v>
      </c>
      <c r="AF28" s="29">
        <f t="shared" si="15"/>
        <v>10.00000177486101</v>
      </c>
      <c r="AG28" s="30">
        <f t="shared" si="15"/>
        <v>0</v>
      </c>
    </row>
    <row r="29" spans="1:33" ht="25.5">
      <c r="A29" s="28" t="s">
        <v>101</v>
      </c>
      <c r="B29" s="29">
        <f>IF((B7-B139-B164)=0,0,B156*100/(B7-B139-B164))</f>
        <v>31.92006082832057</v>
      </c>
      <c r="C29" s="29">
        <f aca="true" t="shared" si="16" ref="C29:AG29">IF((C7-C139-C164)=0,0,C156*100/(C7-C139-C164))</f>
        <v>28.9430431141256</v>
      </c>
      <c r="D29" s="29">
        <f t="shared" si="16"/>
        <v>35.594404774250776</v>
      </c>
      <c r="E29" s="29">
        <f t="shared" si="16"/>
        <v>65.34836965461159</v>
      </c>
      <c r="F29" s="29">
        <f t="shared" si="16"/>
        <v>33.814399082151496</v>
      </c>
      <c r="G29" s="29">
        <f t="shared" si="16"/>
        <v>33.494223059909565</v>
      </c>
      <c r="H29" s="29">
        <f t="shared" si="16"/>
        <v>45.385039763352566</v>
      </c>
      <c r="I29" s="29">
        <f t="shared" si="16"/>
        <v>47.525163139413266</v>
      </c>
      <c r="J29" s="29">
        <f t="shared" si="16"/>
        <v>30.283722249095124</v>
      </c>
      <c r="K29" s="29">
        <f t="shared" si="16"/>
        <v>27.811585391547226</v>
      </c>
      <c r="L29" s="29">
        <f t="shared" si="16"/>
        <v>39.04396865123098</v>
      </c>
      <c r="M29" s="29">
        <f t="shared" si="16"/>
        <v>36.95814981963381</v>
      </c>
      <c r="N29" s="29">
        <f t="shared" si="16"/>
        <v>40.544127128390755</v>
      </c>
      <c r="O29" s="29">
        <f t="shared" si="16"/>
        <v>35.28455452911271</v>
      </c>
      <c r="P29" s="29">
        <f t="shared" si="16"/>
        <v>31.825310409740673</v>
      </c>
      <c r="Q29" s="29">
        <f t="shared" si="16"/>
        <v>32.83449719705685</v>
      </c>
      <c r="R29" s="29">
        <f t="shared" si="16"/>
        <v>32.081446548863035</v>
      </c>
      <c r="S29" s="29">
        <f t="shared" si="16"/>
        <v>40.845684411607465</v>
      </c>
      <c r="T29" s="29">
        <f t="shared" si="16"/>
        <v>40.944127814631415</v>
      </c>
      <c r="U29" s="29">
        <f t="shared" si="16"/>
        <v>42.00428818270271</v>
      </c>
      <c r="V29" s="29">
        <f t="shared" si="16"/>
        <v>40.511248556187006</v>
      </c>
      <c r="W29" s="29">
        <f t="shared" si="16"/>
        <v>37.58720450092459</v>
      </c>
      <c r="X29" s="29">
        <f t="shared" si="16"/>
        <v>42.125516322866225</v>
      </c>
      <c r="Y29" s="29">
        <f t="shared" si="16"/>
        <v>42.1831781435386</v>
      </c>
      <c r="Z29" s="29">
        <f t="shared" si="16"/>
        <v>36.64226133095388</v>
      </c>
      <c r="AA29" s="29">
        <f t="shared" si="16"/>
        <v>21.59481987958034</v>
      </c>
      <c r="AB29" s="29">
        <f t="shared" si="16"/>
        <v>61.17947656094008</v>
      </c>
      <c r="AC29" s="29">
        <f t="shared" si="16"/>
        <v>36.64790958003223</v>
      </c>
      <c r="AD29" s="29">
        <f t="shared" si="16"/>
        <v>37.95784083522373</v>
      </c>
      <c r="AE29" s="29">
        <f t="shared" si="16"/>
        <v>31.305500036168766</v>
      </c>
      <c r="AF29" s="29">
        <f t="shared" si="16"/>
        <v>32.630802247529836</v>
      </c>
      <c r="AG29" s="30">
        <f t="shared" si="16"/>
        <v>36.82182297245254</v>
      </c>
    </row>
    <row r="30" spans="1:33" ht="25.5">
      <c r="A30" s="28" t="s">
        <v>102</v>
      </c>
      <c r="B30" s="29">
        <f>IF((B7-B139-B164)=0,0,B165*100/(B7-B139-B164))</f>
        <v>0</v>
      </c>
      <c r="C30" s="29">
        <f aca="true" t="shared" si="17" ref="C30:AG30">IF((C7-C139-C164)=0,0,C165*100/(C7-C139-C164))</f>
        <v>1.078620766722236</v>
      </c>
      <c r="D30" s="29">
        <f t="shared" si="17"/>
        <v>1.1911784237812348</v>
      </c>
      <c r="E30" s="29">
        <f t="shared" si="17"/>
        <v>0.5069861262295958</v>
      </c>
      <c r="F30" s="29">
        <f t="shared" si="17"/>
        <v>0</v>
      </c>
      <c r="G30" s="29">
        <f t="shared" si="17"/>
        <v>0.07317561565991117</v>
      </c>
      <c r="H30" s="29">
        <f t="shared" si="17"/>
        <v>0</v>
      </c>
      <c r="I30" s="29">
        <f t="shared" si="17"/>
        <v>0.5334554468036113</v>
      </c>
      <c r="J30" s="29">
        <f t="shared" si="17"/>
        <v>0</v>
      </c>
      <c r="K30" s="29">
        <f t="shared" si="17"/>
        <v>0.02407854421121699</v>
      </c>
      <c r="L30" s="29">
        <f t="shared" si="17"/>
        <v>3.744062413444999</v>
      </c>
      <c r="M30" s="29">
        <f t="shared" si="17"/>
        <v>13.837251850981144</v>
      </c>
      <c r="N30" s="29">
        <f t="shared" si="17"/>
        <v>0.861455278863842</v>
      </c>
      <c r="O30" s="29">
        <f t="shared" si="17"/>
        <v>4.615396623311444</v>
      </c>
      <c r="P30" s="29">
        <f t="shared" si="17"/>
        <v>1.138272875684123</v>
      </c>
      <c r="Q30" s="29">
        <f t="shared" si="17"/>
        <v>0.4021371365224354</v>
      </c>
      <c r="R30" s="29">
        <f t="shared" si="17"/>
        <v>0</v>
      </c>
      <c r="S30" s="29">
        <f t="shared" si="17"/>
        <v>0</v>
      </c>
      <c r="T30" s="29">
        <f t="shared" si="17"/>
        <v>3.628655517144726</v>
      </c>
      <c r="U30" s="29">
        <f t="shared" si="17"/>
        <v>1.6806635872334506</v>
      </c>
      <c r="V30" s="29">
        <f t="shared" si="17"/>
        <v>1.0987751716352978</v>
      </c>
      <c r="W30" s="29">
        <f t="shared" si="17"/>
        <v>4.1486931231878215</v>
      </c>
      <c r="X30" s="29">
        <f t="shared" si="17"/>
        <v>2.597056373749665</v>
      </c>
      <c r="Y30" s="29">
        <f t="shared" si="17"/>
        <v>0</v>
      </c>
      <c r="Z30" s="29">
        <f t="shared" si="17"/>
        <v>0</v>
      </c>
      <c r="AA30" s="29">
        <f t="shared" si="17"/>
        <v>8.40013939062072</v>
      </c>
      <c r="AB30" s="29">
        <f t="shared" si="17"/>
        <v>0</v>
      </c>
      <c r="AC30" s="29">
        <f t="shared" si="17"/>
        <v>0</v>
      </c>
      <c r="AD30" s="29">
        <f t="shared" si="17"/>
        <v>6.433982037914063</v>
      </c>
      <c r="AE30" s="29">
        <f t="shared" si="17"/>
        <v>2.396658603451953</v>
      </c>
      <c r="AF30" s="29">
        <f t="shared" si="17"/>
        <v>4.824377145937614</v>
      </c>
      <c r="AG30" s="30">
        <f t="shared" si="17"/>
        <v>0</v>
      </c>
    </row>
    <row r="31" spans="1:33" ht="12.75">
      <c r="A31" s="28" t="s">
        <v>103</v>
      </c>
      <c r="B31" s="29">
        <f>IF(B130=0,0,B139*100/B130)</f>
        <v>0.6965486398577804</v>
      </c>
      <c r="C31" s="29">
        <f aca="true" t="shared" si="18" ref="C31:AG31">IF(C130=0,0,C139*100/C130)</f>
        <v>1.601317163089443</v>
      </c>
      <c r="D31" s="29">
        <f t="shared" si="18"/>
        <v>1.346074734958202</v>
      </c>
      <c r="E31" s="29">
        <f t="shared" si="18"/>
        <v>0</v>
      </c>
      <c r="F31" s="29">
        <f t="shared" si="18"/>
        <v>10.474027313967902</v>
      </c>
      <c r="G31" s="29">
        <f t="shared" si="18"/>
        <v>1.8702758121967629</v>
      </c>
      <c r="H31" s="29">
        <f t="shared" si="18"/>
        <v>0</v>
      </c>
      <c r="I31" s="29">
        <f t="shared" si="18"/>
        <v>13.779113536169788</v>
      </c>
      <c r="J31" s="29">
        <f t="shared" si="18"/>
        <v>6.108878095306785</v>
      </c>
      <c r="K31" s="29">
        <f t="shared" si="18"/>
        <v>13.410635712072937</v>
      </c>
      <c r="L31" s="29">
        <f t="shared" si="18"/>
        <v>0</v>
      </c>
      <c r="M31" s="29">
        <f t="shared" si="18"/>
        <v>11.250855895895837</v>
      </c>
      <c r="N31" s="29">
        <f t="shared" si="18"/>
        <v>9.015834332642369</v>
      </c>
      <c r="O31" s="29">
        <f t="shared" si="18"/>
        <v>8.310270313096423</v>
      </c>
      <c r="P31" s="29">
        <f t="shared" si="18"/>
        <v>1.0582867663638649</v>
      </c>
      <c r="Q31" s="29">
        <f t="shared" si="18"/>
        <v>20.463716572053894</v>
      </c>
      <c r="R31" s="29">
        <f t="shared" si="18"/>
        <v>81.45922360345085</v>
      </c>
      <c r="S31" s="29">
        <f t="shared" si="18"/>
        <v>12.14455490206284</v>
      </c>
      <c r="T31" s="29">
        <f t="shared" si="18"/>
        <v>12.31868436450987</v>
      </c>
      <c r="U31" s="29">
        <f t="shared" si="18"/>
        <v>0</v>
      </c>
      <c r="V31" s="29">
        <f t="shared" si="18"/>
        <v>38.38323226406063</v>
      </c>
      <c r="W31" s="29">
        <f t="shared" si="18"/>
        <v>11.383839834748422</v>
      </c>
      <c r="X31" s="29">
        <f t="shared" si="18"/>
        <v>0.15889735125177568</v>
      </c>
      <c r="Y31" s="29">
        <f t="shared" si="18"/>
        <v>42.711563469185435</v>
      </c>
      <c r="Z31" s="29">
        <f t="shared" si="18"/>
        <v>20.86498475187136</v>
      </c>
      <c r="AA31" s="29">
        <f t="shared" si="18"/>
        <v>26.81913720715359</v>
      </c>
      <c r="AB31" s="29">
        <f t="shared" si="18"/>
        <v>0</v>
      </c>
      <c r="AC31" s="29">
        <f t="shared" si="18"/>
        <v>10.682832568712072</v>
      </c>
      <c r="AD31" s="29">
        <f t="shared" si="18"/>
        <v>10.814374098362824</v>
      </c>
      <c r="AE31" s="29">
        <f t="shared" si="18"/>
        <v>174.7334291418597</v>
      </c>
      <c r="AF31" s="29">
        <f t="shared" si="18"/>
        <v>0</v>
      </c>
      <c r="AG31" s="30">
        <f t="shared" si="18"/>
        <v>0.4749841671944269</v>
      </c>
    </row>
    <row r="32" spans="1:33" ht="12.75">
      <c r="A32" s="28" t="s">
        <v>104</v>
      </c>
      <c r="B32" s="29">
        <v>0</v>
      </c>
      <c r="C32" s="29">
        <v>0</v>
      </c>
      <c r="D32" s="29">
        <v>0</v>
      </c>
      <c r="E32" s="29">
        <v>0</v>
      </c>
      <c r="F32" s="29">
        <v>10</v>
      </c>
      <c r="G32" s="29">
        <v>0</v>
      </c>
      <c r="H32" s="29">
        <v>10</v>
      </c>
      <c r="I32" s="29">
        <v>0</v>
      </c>
      <c r="J32" s="29">
        <v>0</v>
      </c>
      <c r="K32" s="29">
        <v>10</v>
      </c>
      <c r="L32" s="29">
        <v>0</v>
      </c>
      <c r="M32" s="29">
        <v>0</v>
      </c>
      <c r="N32" s="29">
        <v>0</v>
      </c>
      <c r="O32" s="29">
        <v>11</v>
      </c>
      <c r="P32" s="29">
        <v>19</v>
      </c>
      <c r="Q32" s="29">
        <v>42</v>
      </c>
      <c r="R32" s="29">
        <v>19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8</v>
      </c>
      <c r="Y32" s="29">
        <v>0</v>
      </c>
      <c r="Z32" s="29">
        <v>0</v>
      </c>
      <c r="AA32" s="29">
        <v>0</v>
      </c>
      <c r="AB32" s="29">
        <v>0</v>
      </c>
      <c r="AC32" s="29">
        <v>16</v>
      </c>
      <c r="AD32" s="29">
        <v>0</v>
      </c>
      <c r="AE32" s="29">
        <v>0</v>
      </c>
      <c r="AF32" s="29">
        <v>0</v>
      </c>
      <c r="AG32" s="30">
        <v>0</v>
      </c>
    </row>
    <row r="33" spans="1:33" ht="12.75">
      <c r="A33" s="28" t="s">
        <v>105</v>
      </c>
      <c r="B33" s="29">
        <v>0</v>
      </c>
      <c r="C33" s="29">
        <v>0</v>
      </c>
      <c r="D33" s="29">
        <v>0</v>
      </c>
      <c r="E33" s="29">
        <v>0</v>
      </c>
      <c r="F33" s="29">
        <v>10</v>
      </c>
      <c r="G33" s="29">
        <v>0</v>
      </c>
      <c r="H33" s="29">
        <v>15</v>
      </c>
      <c r="I33" s="29">
        <v>0</v>
      </c>
      <c r="J33" s="29">
        <v>0</v>
      </c>
      <c r="K33" s="29">
        <v>15</v>
      </c>
      <c r="L33" s="29">
        <v>0</v>
      </c>
      <c r="M33" s="29">
        <v>0</v>
      </c>
      <c r="N33" s="29">
        <v>0</v>
      </c>
      <c r="O33" s="29">
        <v>11</v>
      </c>
      <c r="P33" s="29">
        <v>0</v>
      </c>
      <c r="Q33" s="29">
        <v>60</v>
      </c>
      <c r="R33" s="29">
        <v>15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10</v>
      </c>
      <c r="Y33" s="29">
        <v>0</v>
      </c>
      <c r="Z33" s="29">
        <v>0</v>
      </c>
      <c r="AA33" s="29">
        <v>0</v>
      </c>
      <c r="AB33" s="29">
        <v>0</v>
      </c>
      <c r="AC33" s="29">
        <v>45</v>
      </c>
      <c r="AD33" s="29">
        <v>0</v>
      </c>
      <c r="AE33" s="29">
        <v>0</v>
      </c>
      <c r="AF33" s="29">
        <v>0</v>
      </c>
      <c r="AG33" s="30">
        <v>0</v>
      </c>
    </row>
    <row r="34" spans="1:33" ht="25.5">
      <c r="A34" s="13" t="s">
        <v>106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</row>
    <row r="35" spans="1:33" ht="12.75">
      <c r="A35" s="16" t="s">
        <v>107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</row>
    <row r="36" spans="1:33" ht="12.75">
      <c r="A36" s="25" t="s">
        <v>108</v>
      </c>
      <c r="B36" s="31">
        <v>69442066</v>
      </c>
      <c r="C36" s="31">
        <v>119860000</v>
      </c>
      <c r="D36" s="31">
        <v>109267155</v>
      </c>
      <c r="E36" s="31">
        <v>1000000</v>
      </c>
      <c r="F36" s="31">
        <v>9513000</v>
      </c>
      <c r="G36" s="31">
        <v>67310000</v>
      </c>
      <c r="H36" s="31">
        <v>14031000</v>
      </c>
      <c r="I36" s="31">
        <v>15828000</v>
      </c>
      <c r="J36" s="31">
        <v>15381000</v>
      </c>
      <c r="K36" s="31">
        <v>10133000</v>
      </c>
      <c r="L36" s="31">
        <v>1495150</v>
      </c>
      <c r="M36" s="31">
        <v>0</v>
      </c>
      <c r="N36" s="31">
        <v>61857000</v>
      </c>
      <c r="O36" s="31">
        <v>24120129</v>
      </c>
      <c r="P36" s="31">
        <v>9574000</v>
      </c>
      <c r="Q36" s="31">
        <v>9911000</v>
      </c>
      <c r="R36" s="31">
        <v>39913911</v>
      </c>
      <c r="S36" s="31">
        <v>16378325</v>
      </c>
      <c r="T36" s="31">
        <v>27199000</v>
      </c>
      <c r="U36" s="31">
        <v>0</v>
      </c>
      <c r="V36" s="31">
        <v>11494000</v>
      </c>
      <c r="W36" s="31">
        <v>27978150</v>
      </c>
      <c r="X36" s="31">
        <v>81027579</v>
      </c>
      <c r="Y36" s="31">
        <v>17535000</v>
      </c>
      <c r="Z36" s="31">
        <v>52898180</v>
      </c>
      <c r="AA36" s="31">
        <v>10003300</v>
      </c>
      <c r="AB36" s="31">
        <v>11986550</v>
      </c>
      <c r="AC36" s="31">
        <v>285010000</v>
      </c>
      <c r="AD36" s="31">
        <v>75518000</v>
      </c>
      <c r="AE36" s="31">
        <v>0</v>
      </c>
      <c r="AF36" s="31">
        <v>55187822</v>
      </c>
      <c r="AG36" s="32">
        <v>9013270</v>
      </c>
    </row>
    <row r="37" spans="1:33" ht="12.75">
      <c r="A37" s="28" t="s">
        <v>109</v>
      </c>
      <c r="B37" s="33">
        <v>13965546</v>
      </c>
      <c r="C37" s="33">
        <v>4667000</v>
      </c>
      <c r="D37" s="33">
        <v>90367155</v>
      </c>
      <c r="E37" s="33">
        <v>1000000</v>
      </c>
      <c r="F37" s="33">
        <v>1170000</v>
      </c>
      <c r="G37" s="33">
        <v>12552000</v>
      </c>
      <c r="H37" s="33">
        <v>0</v>
      </c>
      <c r="I37" s="33">
        <v>1085000</v>
      </c>
      <c r="J37" s="33">
        <v>0</v>
      </c>
      <c r="K37" s="33">
        <v>40000</v>
      </c>
      <c r="L37" s="33">
        <v>959150</v>
      </c>
      <c r="M37" s="33">
        <v>0</v>
      </c>
      <c r="N37" s="33">
        <v>0</v>
      </c>
      <c r="O37" s="33">
        <v>7979363</v>
      </c>
      <c r="P37" s="33">
        <v>0</v>
      </c>
      <c r="Q37" s="33">
        <v>0</v>
      </c>
      <c r="R37" s="33">
        <v>3234911</v>
      </c>
      <c r="S37" s="33">
        <v>0</v>
      </c>
      <c r="T37" s="33">
        <v>0</v>
      </c>
      <c r="U37" s="33">
        <v>0</v>
      </c>
      <c r="V37" s="33">
        <v>0</v>
      </c>
      <c r="W37" s="33">
        <v>4850000</v>
      </c>
      <c r="X37" s="33">
        <v>4000000</v>
      </c>
      <c r="Y37" s="33">
        <v>365000</v>
      </c>
      <c r="Z37" s="33">
        <v>31904000</v>
      </c>
      <c r="AA37" s="33">
        <v>630300</v>
      </c>
      <c r="AB37" s="33">
        <v>0</v>
      </c>
      <c r="AC37" s="33">
        <v>12000000</v>
      </c>
      <c r="AD37" s="33">
        <v>704000</v>
      </c>
      <c r="AE37" s="33">
        <v>0</v>
      </c>
      <c r="AF37" s="33">
        <v>4651632</v>
      </c>
      <c r="AG37" s="34">
        <v>9013270</v>
      </c>
    </row>
    <row r="38" spans="1:33" ht="12.75">
      <c r="A38" s="28" t="s">
        <v>110</v>
      </c>
      <c r="B38" s="33">
        <v>55476520</v>
      </c>
      <c r="C38" s="33">
        <v>55163000</v>
      </c>
      <c r="D38" s="33">
        <v>18900000</v>
      </c>
      <c r="E38" s="33">
        <v>0</v>
      </c>
      <c r="F38" s="33">
        <v>7113000</v>
      </c>
      <c r="G38" s="33">
        <v>27758000</v>
      </c>
      <c r="H38" s="33">
        <v>14031000</v>
      </c>
      <c r="I38" s="33">
        <v>14743000</v>
      </c>
      <c r="J38" s="33">
        <v>15381000</v>
      </c>
      <c r="K38" s="33">
        <v>10093000</v>
      </c>
      <c r="L38" s="33">
        <v>536000</v>
      </c>
      <c r="M38" s="33">
        <v>0</v>
      </c>
      <c r="N38" s="33">
        <v>61857000</v>
      </c>
      <c r="O38" s="33">
        <v>16140766</v>
      </c>
      <c r="P38" s="33">
        <v>9574000</v>
      </c>
      <c r="Q38" s="33">
        <v>9911000</v>
      </c>
      <c r="R38" s="33">
        <v>36679000</v>
      </c>
      <c r="S38" s="33">
        <v>16378325</v>
      </c>
      <c r="T38" s="33">
        <v>26737000</v>
      </c>
      <c r="U38" s="33">
        <v>0</v>
      </c>
      <c r="V38" s="33">
        <v>11494000</v>
      </c>
      <c r="W38" s="33">
        <v>20328150</v>
      </c>
      <c r="X38" s="33">
        <v>34559946</v>
      </c>
      <c r="Y38" s="33">
        <v>17170000</v>
      </c>
      <c r="Z38" s="33">
        <v>14494180</v>
      </c>
      <c r="AA38" s="33">
        <v>9373000</v>
      </c>
      <c r="AB38" s="33">
        <v>11986550</v>
      </c>
      <c r="AC38" s="33">
        <v>148110000</v>
      </c>
      <c r="AD38" s="33">
        <v>74814000</v>
      </c>
      <c r="AE38" s="33">
        <v>0</v>
      </c>
      <c r="AF38" s="33">
        <v>50536190</v>
      </c>
      <c r="AG38" s="34">
        <v>0</v>
      </c>
    </row>
    <row r="39" spans="1:33" ht="25.5">
      <c r="A39" s="28" t="s">
        <v>111</v>
      </c>
      <c r="B39" s="29">
        <f>IF((B37+B44)=0,0,B37*100/(B37+B44))</f>
        <v>100</v>
      </c>
      <c r="C39" s="29">
        <f aca="true" t="shared" si="19" ref="C39:AG39">IF((C37+C44)=0,0,C37*100/(C37+C44))</f>
        <v>7.213626597832976</v>
      </c>
      <c r="D39" s="29">
        <f t="shared" si="19"/>
        <v>100</v>
      </c>
      <c r="E39" s="29">
        <f t="shared" si="19"/>
        <v>100</v>
      </c>
      <c r="F39" s="29">
        <f t="shared" si="19"/>
        <v>48.75</v>
      </c>
      <c r="G39" s="29">
        <f t="shared" si="19"/>
        <v>31.735436893203882</v>
      </c>
      <c r="H39" s="29">
        <f t="shared" si="19"/>
        <v>0</v>
      </c>
      <c r="I39" s="29">
        <f t="shared" si="19"/>
        <v>100</v>
      </c>
      <c r="J39" s="29">
        <f t="shared" si="19"/>
        <v>0</v>
      </c>
      <c r="K39" s="29">
        <f t="shared" si="19"/>
        <v>100</v>
      </c>
      <c r="L39" s="29">
        <f t="shared" si="19"/>
        <v>100</v>
      </c>
      <c r="M39" s="29">
        <f t="shared" si="19"/>
        <v>0</v>
      </c>
      <c r="N39" s="29">
        <f t="shared" si="19"/>
        <v>0</v>
      </c>
      <c r="O39" s="29">
        <f t="shared" si="19"/>
        <v>100</v>
      </c>
      <c r="P39" s="29">
        <f t="shared" si="19"/>
        <v>0</v>
      </c>
      <c r="Q39" s="29">
        <f t="shared" si="19"/>
        <v>0</v>
      </c>
      <c r="R39" s="29">
        <f t="shared" si="19"/>
        <v>100</v>
      </c>
      <c r="S39" s="29">
        <f t="shared" si="19"/>
        <v>0</v>
      </c>
      <c r="T39" s="29">
        <f t="shared" si="19"/>
        <v>0</v>
      </c>
      <c r="U39" s="29">
        <f t="shared" si="19"/>
        <v>0</v>
      </c>
      <c r="V39" s="29">
        <f t="shared" si="19"/>
        <v>0</v>
      </c>
      <c r="W39" s="29">
        <f t="shared" si="19"/>
        <v>63.39869281045752</v>
      </c>
      <c r="X39" s="29">
        <f t="shared" si="19"/>
        <v>8.608142360081048</v>
      </c>
      <c r="Y39" s="29">
        <f t="shared" si="19"/>
        <v>100</v>
      </c>
      <c r="Z39" s="29">
        <f t="shared" si="19"/>
        <v>83.0746797208624</v>
      </c>
      <c r="AA39" s="29">
        <f t="shared" si="19"/>
        <v>100</v>
      </c>
      <c r="AB39" s="29">
        <f t="shared" si="19"/>
        <v>0</v>
      </c>
      <c r="AC39" s="29">
        <f t="shared" si="19"/>
        <v>8.765522279035793</v>
      </c>
      <c r="AD39" s="29">
        <f t="shared" si="19"/>
        <v>100</v>
      </c>
      <c r="AE39" s="29">
        <f t="shared" si="19"/>
        <v>0</v>
      </c>
      <c r="AF39" s="29">
        <f t="shared" si="19"/>
        <v>100</v>
      </c>
      <c r="AG39" s="30">
        <f t="shared" si="19"/>
        <v>100</v>
      </c>
    </row>
    <row r="40" spans="1:33" ht="12.75">
      <c r="A40" s="28" t="s">
        <v>112</v>
      </c>
      <c r="B40" s="29">
        <f>IF((B37+B44)=0,0,B44*100/(B37+B44))</f>
        <v>0</v>
      </c>
      <c r="C40" s="29">
        <f aca="true" t="shared" si="20" ref="C40:AG40">IF((C37+C44)=0,0,C44*100/(C37+C44))</f>
        <v>92.78637340216703</v>
      </c>
      <c r="D40" s="29">
        <f t="shared" si="20"/>
        <v>0</v>
      </c>
      <c r="E40" s="29">
        <f t="shared" si="20"/>
        <v>0</v>
      </c>
      <c r="F40" s="29">
        <f t="shared" si="20"/>
        <v>51.25</v>
      </c>
      <c r="G40" s="29">
        <f t="shared" si="20"/>
        <v>68.26456310679612</v>
      </c>
      <c r="H40" s="29">
        <f t="shared" si="20"/>
        <v>0</v>
      </c>
      <c r="I40" s="29">
        <f t="shared" si="20"/>
        <v>0</v>
      </c>
      <c r="J40" s="29">
        <f t="shared" si="20"/>
        <v>0</v>
      </c>
      <c r="K40" s="29">
        <f t="shared" si="20"/>
        <v>0</v>
      </c>
      <c r="L40" s="29">
        <f t="shared" si="20"/>
        <v>0</v>
      </c>
      <c r="M40" s="29">
        <f t="shared" si="20"/>
        <v>0</v>
      </c>
      <c r="N40" s="29">
        <f t="shared" si="20"/>
        <v>0</v>
      </c>
      <c r="O40" s="29">
        <f t="shared" si="20"/>
        <v>0</v>
      </c>
      <c r="P40" s="29">
        <f t="shared" si="20"/>
        <v>0</v>
      </c>
      <c r="Q40" s="29">
        <f t="shared" si="20"/>
        <v>0</v>
      </c>
      <c r="R40" s="29">
        <f t="shared" si="20"/>
        <v>0</v>
      </c>
      <c r="S40" s="29">
        <f t="shared" si="20"/>
        <v>0</v>
      </c>
      <c r="T40" s="29">
        <f t="shared" si="20"/>
        <v>100</v>
      </c>
      <c r="U40" s="29">
        <f t="shared" si="20"/>
        <v>0</v>
      </c>
      <c r="V40" s="29">
        <f t="shared" si="20"/>
        <v>0</v>
      </c>
      <c r="W40" s="29">
        <f t="shared" si="20"/>
        <v>36.60130718954248</v>
      </c>
      <c r="X40" s="29">
        <f t="shared" si="20"/>
        <v>91.39185763991895</v>
      </c>
      <c r="Y40" s="29">
        <f t="shared" si="20"/>
        <v>0</v>
      </c>
      <c r="Z40" s="29">
        <f t="shared" si="20"/>
        <v>16.92532027913759</v>
      </c>
      <c r="AA40" s="29">
        <f t="shared" si="20"/>
        <v>0</v>
      </c>
      <c r="AB40" s="29">
        <f t="shared" si="20"/>
        <v>0</v>
      </c>
      <c r="AC40" s="29">
        <f t="shared" si="20"/>
        <v>91.23447772096421</v>
      </c>
      <c r="AD40" s="29">
        <f t="shared" si="20"/>
        <v>0</v>
      </c>
      <c r="AE40" s="29">
        <f t="shared" si="20"/>
        <v>0</v>
      </c>
      <c r="AF40" s="29">
        <f t="shared" si="20"/>
        <v>0</v>
      </c>
      <c r="AG40" s="30">
        <f t="shared" si="20"/>
        <v>0</v>
      </c>
    </row>
    <row r="41" spans="1:33" ht="12.75">
      <c r="A41" s="28" t="s">
        <v>113</v>
      </c>
      <c r="B41" s="29">
        <f>IF((B37+B44+B38)=0,0,B38*100/(B37+B44+B38))</f>
        <v>79.88892496372443</v>
      </c>
      <c r="C41" s="29">
        <f aca="true" t="shared" si="21" ref="C41:AG41">IF((C37+C44+C38)=0,0,C38*100/(C37+C44+C38))</f>
        <v>46.02286000333723</v>
      </c>
      <c r="D41" s="29">
        <f t="shared" si="21"/>
        <v>17.297055094003316</v>
      </c>
      <c r="E41" s="29">
        <f t="shared" si="21"/>
        <v>0</v>
      </c>
      <c r="F41" s="29">
        <f t="shared" si="21"/>
        <v>74.77136549984232</v>
      </c>
      <c r="G41" s="29">
        <f t="shared" si="21"/>
        <v>41.239043232803446</v>
      </c>
      <c r="H41" s="29">
        <f t="shared" si="21"/>
        <v>100</v>
      </c>
      <c r="I41" s="29">
        <f t="shared" si="21"/>
        <v>93.14505938842558</v>
      </c>
      <c r="J41" s="29">
        <f t="shared" si="21"/>
        <v>100</v>
      </c>
      <c r="K41" s="29">
        <f t="shared" si="21"/>
        <v>99.60525017270305</v>
      </c>
      <c r="L41" s="29">
        <f t="shared" si="21"/>
        <v>35.8492458950607</v>
      </c>
      <c r="M41" s="29">
        <f t="shared" si="21"/>
        <v>0</v>
      </c>
      <c r="N41" s="29">
        <f t="shared" si="21"/>
        <v>100</v>
      </c>
      <c r="O41" s="29">
        <f t="shared" si="21"/>
        <v>66.9182407772363</v>
      </c>
      <c r="P41" s="29">
        <f t="shared" si="21"/>
        <v>100</v>
      </c>
      <c r="Q41" s="29">
        <f t="shared" si="21"/>
        <v>100</v>
      </c>
      <c r="R41" s="29">
        <f t="shared" si="21"/>
        <v>91.89527931752917</v>
      </c>
      <c r="S41" s="29">
        <f t="shared" si="21"/>
        <v>100</v>
      </c>
      <c r="T41" s="29">
        <f t="shared" si="21"/>
        <v>98.30140814000515</v>
      </c>
      <c r="U41" s="29">
        <f t="shared" si="21"/>
        <v>0</v>
      </c>
      <c r="V41" s="29">
        <f t="shared" si="21"/>
        <v>100</v>
      </c>
      <c r="W41" s="29">
        <f t="shared" si="21"/>
        <v>72.6572343060567</v>
      </c>
      <c r="X41" s="29">
        <f t="shared" si="21"/>
        <v>42.65207775737691</v>
      </c>
      <c r="Y41" s="29">
        <f t="shared" si="21"/>
        <v>97.91844881665241</v>
      </c>
      <c r="Z41" s="29">
        <f t="shared" si="21"/>
        <v>27.40014873857664</v>
      </c>
      <c r="AA41" s="29">
        <f t="shared" si="21"/>
        <v>93.69907930382973</v>
      </c>
      <c r="AB41" s="29">
        <f t="shared" si="21"/>
        <v>100</v>
      </c>
      <c r="AC41" s="29">
        <f t="shared" si="21"/>
        <v>51.96659766323989</v>
      </c>
      <c r="AD41" s="29">
        <f t="shared" si="21"/>
        <v>99.0677719219259</v>
      </c>
      <c r="AE41" s="29">
        <f t="shared" si="21"/>
        <v>0</v>
      </c>
      <c r="AF41" s="29">
        <f t="shared" si="21"/>
        <v>91.57127092277713</v>
      </c>
      <c r="AG41" s="30">
        <f t="shared" si="21"/>
        <v>0</v>
      </c>
    </row>
    <row r="42" spans="1:33" ht="12.75">
      <c r="A42" s="16" t="s">
        <v>114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ht="12.75">
      <c r="A43" s="25" t="s">
        <v>115</v>
      </c>
      <c r="B43" s="31">
        <v>6236139</v>
      </c>
      <c r="C43" s="31">
        <v>90657738</v>
      </c>
      <c r="D43" s="31">
        <v>0</v>
      </c>
      <c r="E43" s="31">
        <v>2500000</v>
      </c>
      <c r="F43" s="31">
        <v>2630000</v>
      </c>
      <c r="G43" s="31">
        <v>27000000</v>
      </c>
      <c r="H43" s="31">
        <v>2100000</v>
      </c>
      <c r="I43" s="31">
        <v>1790483</v>
      </c>
      <c r="J43" s="31">
        <v>2961000</v>
      </c>
      <c r="K43" s="31">
        <v>0</v>
      </c>
      <c r="L43" s="31">
        <v>0</v>
      </c>
      <c r="M43" s="31">
        <v>243841</v>
      </c>
      <c r="N43" s="31">
        <v>5621000</v>
      </c>
      <c r="O43" s="31">
        <v>9946632</v>
      </c>
      <c r="P43" s="31">
        <v>0</v>
      </c>
      <c r="Q43" s="31">
        <v>0</v>
      </c>
      <c r="R43" s="31">
        <v>0</v>
      </c>
      <c r="S43" s="31">
        <v>302801</v>
      </c>
      <c r="T43" s="31">
        <v>1000000</v>
      </c>
      <c r="U43" s="31">
        <v>4253122</v>
      </c>
      <c r="V43" s="31">
        <v>0</v>
      </c>
      <c r="W43" s="31">
        <v>5977000</v>
      </c>
      <c r="X43" s="31">
        <v>153642614</v>
      </c>
      <c r="Y43" s="31">
        <v>3237300</v>
      </c>
      <c r="Z43" s="31">
        <v>6500000</v>
      </c>
      <c r="AA43" s="31">
        <v>0</v>
      </c>
      <c r="AB43" s="31">
        <v>1700935</v>
      </c>
      <c r="AC43" s="31">
        <v>271878071</v>
      </c>
      <c r="AD43" s="31">
        <v>0</v>
      </c>
      <c r="AE43" s="31">
        <v>0</v>
      </c>
      <c r="AF43" s="31">
        <v>88323</v>
      </c>
      <c r="AG43" s="32">
        <v>10057998</v>
      </c>
    </row>
    <row r="44" spans="1:33" ht="12.75">
      <c r="A44" s="28" t="s">
        <v>116</v>
      </c>
      <c r="B44" s="33">
        <v>0</v>
      </c>
      <c r="C44" s="33">
        <v>60030000</v>
      </c>
      <c r="D44" s="33">
        <v>0</v>
      </c>
      <c r="E44" s="33">
        <v>0</v>
      </c>
      <c r="F44" s="33">
        <v>1230000</v>
      </c>
      <c r="G44" s="33">
        <v>27000000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462000</v>
      </c>
      <c r="U44" s="33">
        <v>0</v>
      </c>
      <c r="V44" s="33">
        <v>0</v>
      </c>
      <c r="W44" s="33">
        <v>2800000</v>
      </c>
      <c r="X44" s="33">
        <v>42467633</v>
      </c>
      <c r="Y44" s="33">
        <v>0</v>
      </c>
      <c r="Z44" s="33">
        <v>6500000</v>
      </c>
      <c r="AA44" s="33">
        <v>0</v>
      </c>
      <c r="AB44" s="33">
        <v>0</v>
      </c>
      <c r="AC44" s="33">
        <v>124900000</v>
      </c>
      <c r="AD44" s="33">
        <v>0</v>
      </c>
      <c r="AE44" s="33">
        <v>0</v>
      </c>
      <c r="AF44" s="33">
        <v>0</v>
      </c>
      <c r="AG44" s="34">
        <v>0</v>
      </c>
    </row>
    <row r="45" spans="1:33" ht="12.75">
      <c r="A45" s="28" t="s">
        <v>117</v>
      </c>
      <c r="B45" s="33">
        <v>1570000</v>
      </c>
      <c r="C45" s="33">
        <v>16382530</v>
      </c>
      <c r="D45" s="33">
        <v>21930000</v>
      </c>
      <c r="E45" s="33">
        <v>500000</v>
      </c>
      <c r="F45" s="33">
        <v>479832</v>
      </c>
      <c r="G45" s="33">
        <v>4647320</v>
      </c>
      <c r="H45" s="33">
        <v>202277</v>
      </c>
      <c r="I45" s="33">
        <v>618247</v>
      </c>
      <c r="J45" s="33">
        <v>3110000</v>
      </c>
      <c r="K45" s="33">
        <v>221320</v>
      </c>
      <c r="L45" s="33">
        <v>0</v>
      </c>
      <c r="M45" s="33">
        <v>197976</v>
      </c>
      <c r="N45" s="33">
        <v>1921310</v>
      </c>
      <c r="O45" s="33">
        <v>3471217</v>
      </c>
      <c r="P45" s="33">
        <v>0</v>
      </c>
      <c r="Q45" s="33">
        <v>0</v>
      </c>
      <c r="R45" s="33">
        <v>310000</v>
      </c>
      <c r="S45" s="33">
        <v>843000</v>
      </c>
      <c r="T45" s="33">
        <v>450</v>
      </c>
      <c r="U45" s="33">
        <v>0</v>
      </c>
      <c r="V45" s="33">
        <v>625840</v>
      </c>
      <c r="W45" s="33">
        <v>4422643</v>
      </c>
      <c r="X45" s="33">
        <v>20740320</v>
      </c>
      <c r="Y45" s="33">
        <v>-476213</v>
      </c>
      <c r="Z45" s="33">
        <v>13226000</v>
      </c>
      <c r="AA45" s="33">
        <v>2699151</v>
      </c>
      <c r="AB45" s="33">
        <v>705452</v>
      </c>
      <c r="AC45" s="33">
        <v>53741017</v>
      </c>
      <c r="AD45" s="33">
        <v>294000</v>
      </c>
      <c r="AE45" s="33">
        <v>160000</v>
      </c>
      <c r="AF45" s="33">
        <v>133583</v>
      </c>
      <c r="AG45" s="34">
        <v>3660212</v>
      </c>
    </row>
    <row r="46" spans="1:33" ht="25.5">
      <c r="A46" s="28" t="s">
        <v>118</v>
      </c>
      <c r="B46" s="29">
        <f>IF(B43=0,0,B45*100/B43)</f>
        <v>25.175833957517625</v>
      </c>
      <c r="C46" s="29">
        <f aca="true" t="shared" si="22" ref="C46:AG46">IF(C43=0,0,C45*100/C43)</f>
        <v>18.070746481673744</v>
      </c>
      <c r="D46" s="29">
        <f t="shared" si="22"/>
        <v>0</v>
      </c>
      <c r="E46" s="29">
        <f t="shared" si="22"/>
        <v>20</v>
      </c>
      <c r="F46" s="29">
        <f t="shared" si="22"/>
        <v>18.244562737642585</v>
      </c>
      <c r="G46" s="29">
        <f t="shared" si="22"/>
        <v>17.212296296296298</v>
      </c>
      <c r="H46" s="29">
        <f t="shared" si="22"/>
        <v>9.632238095238096</v>
      </c>
      <c r="I46" s="29">
        <f t="shared" si="22"/>
        <v>34.52962133681247</v>
      </c>
      <c r="J46" s="29">
        <f t="shared" si="22"/>
        <v>105.03208375548802</v>
      </c>
      <c r="K46" s="29">
        <f t="shared" si="22"/>
        <v>0</v>
      </c>
      <c r="L46" s="29">
        <f t="shared" si="22"/>
        <v>0</v>
      </c>
      <c r="M46" s="29">
        <f t="shared" si="22"/>
        <v>81.19061191514142</v>
      </c>
      <c r="N46" s="29">
        <f t="shared" si="22"/>
        <v>34.180928660380715</v>
      </c>
      <c r="O46" s="29">
        <f t="shared" si="22"/>
        <v>34.898415865792565</v>
      </c>
      <c r="P46" s="29">
        <f t="shared" si="22"/>
        <v>0</v>
      </c>
      <c r="Q46" s="29">
        <f t="shared" si="22"/>
        <v>0</v>
      </c>
      <c r="R46" s="29">
        <f t="shared" si="22"/>
        <v>0</v>
      </c>
      <c r="S46" s="29">
        <f t="shared" si="22"/>
        <v>278.4006657837986</v>
      </c>
      <c r="T46" s="29">
        <f t="shared" si="22"/>
        <v>0.045</v>
      </c>
      <c r="U46" s="29">
        <f t="shared" si="22"/>
        <v>0</v>
      </c>
      <c r="V46" s="29">
        <f t="shared" si="22"/>
        <v>0</v>
      </c>
      <c r="W46" s="29">
        <f t="shared" si="22"/>
        <v>73.99436171992639</v>
      </c>
      <c r="X46" s="29">
        <f t="shared" si="22"/>
        <v>13.49906738764546</v>
      </c>
      <c r="Y46" s="29">
        <f t="shared" si="22"/>
        <v>-14.710190590924537</v>
      </c>
      <c r="Z46" s="29">
        <f t="shared" si="22"/>
        <v>203.47692307692307</v>
      </c>
      <c r="AA46" s="29">
        <f t="shared" si="22"/>
        <v>0</v>
      </c>
      <c r="AB46" s="29">
        <f t="shared" si="22"/>
        <v>41.474365569525</v>
      </c>
      <c r="AC46" s="29">
        <f t="shared" si="22"/>
        <v>19.76658757447194</v>
      </c>
      <c r="AD46" s="29">
        <f t="shared" si="22"/>
        <v>0</v>
      </c>
      <c r="AE46" s="29">
        <f t="shared" si="22"/>
        <v>0</v>
      </c>
      <c r="AF46" s="29">
        <f t="shared" si="22"/>
        <v>151.2437303986504</v>
      </c>
      <c r="AG46" s="30">
        <f t="shared" si="22"/>
        <v>36.39105913522751</v>
      </c>
    </row>
    <row r="47" spans="1:33" ht="12.75">
      <c r="A47" s="28" t="s">
        <v>119</v>
      </c>
      <c r="B47" s="29">
        <f>IF(B78=0,0,B45*100/B78)</f>
        <v>1.370203287025175</v>
      </c>
      <c r="C47" s="29">
        <f aca="true" t="shared" si="23" ref="C47:AG47">IF(C78=0,0,C45*100/C78)</f>
        <v>1.4483343632777517</v>
      </c>
      <c r="D47" s="29">
        <f t="shared" si="23"/>
        <v>0</v>
      </c>
      <c r="E47" s="29">
        <f t="shared" si="23"/>
        <v>0.4166666666666667</v>
      </c>
      <c r="F47" s="29">
        <f t="shared" si="23"/>
        <v>0.5033021995566495</v>
      </c>
      <c r="G47" s="29">
        <f t="shared" si="23"/>
        <v>1.0576504617658875</v>
      </c>
      <c r="H47" s="29">
        <f t="shared" si="23"/>
        <v>0.05084725737972364</v>
      </c>
      <c r="I47" s="29">
        <f t="shared" si="23"/>
        <v>0.6644849671597737</v>
      </c>
      <c r="J47" s="29">
        <f t="shared" si="23"/>
        <v>1.911611039400086</v>
      </c>
      <c r="K47" s="29">
        <f t="shared" si="23"/>
        <v>0.2792472824647961</v>
      </c>
      <c r="L47" s="29">
        <f t="shared" si="23"/>
        <v>0</v>
      </c>
      <c r="M47" s="29">
        <f t="shared" si="23"/>
        <v>0.1532390215486917</v>
      </c>
      <c r="N47" s="29">
        <f t="shared" si="23"/>
        <v>1.0385459459459458</v>
      </c>
      <c r="O47" s="29">
        <f t="shared" si="23"/>
        <v>0.4217035440086513</v>
      </c>
      <c r="P47" s="29">
        <f t="shared" si="23"/>
        <v>0</v>
      </c>
      <c r="Q47" s="29">
        <f t="shared" si="23"/>
        <v>0</v>
      </c>
      <c r="R47" s="29">
        <f t="shared" si="23"/>
        <v>0.1329425337457468</v>
      </c>
      <c r="S47" s="29">
        <f t="shared" si="23"/>
        <v>0.327227878315341</v>
      </c>
      <c r="T47" s="29">
        <f t="shared" si="23"/>
        <v>0</v>
      </c>
      <c r="U47" s="29">
        <f t="shared" si="23"/>
        <v>0</v>
      </c>
      <c r="V47" s="29">
        <f t="shared" si="23"/>
        <v>0</v>
      </c>
      <c r="W47" s="29">
        <f t="shared" si="23"/>
        <v>2.046146336949733</v>
      </c>
      <c r="X47" s="29">
        <f t="shared" si="23"/>
        <v>0.918051801063314</v>
      </c>
      <c r="Y47" s="29">
        <f t="shared" si="23"/>
        <v>-0.6748639184403444</v>
      </c>
      <c r="Z47" s="29">
        <f t="shared" si="23"/>
        <v>2.259915966530142</v>
      </c>
      <c r="AA47" s="29">
        <f t="shared" si="23"/>
        <v>0</v>
      </c>
      <c r="AB47" s="29">
        <f t="shared" si="23"/>
        <v>1.346984288397445</v>
      </c>
      <c r="AC47" s="29">
        <f t="shared" si="23"/>
        <v>4.595564337666165</v>
      </c>
      <c r="AD47" s="29">
        <f t="shared" si="23"/>
        <v>0</v>
      </c>
      <c r="AE47" s="29">
        <f t="shared" si="23"/>
        <v>0</v>
      </c>
      <c r="AF47" s="29">
        <f t="shared" si="23"/>
        <v>0</v>
      </c>
      <c r="AG47" s="30">
        <f t="shared" si="23"/>
        <v>6.279158332038547</v>
      </c>
    </row>
    <row r="48" spans="1:33" ht="12.75">
      <c r="A48" s="28" t="s">
        <v>120</v>
      </c>
      <c r="B48" s="29">
        <f>IF(B7=0,0,B45*100/B7)</f>
        <v>1.7641181646348332</v>
      </c>
      <c r="C48" s="29">
        <f aca="true" t="shared" si="24" ref="C48:AG48">IF(C7=0,0,C45*100/C7)</f>
        <v>8.553992117183707</v>
      </c>
      <c r="D48" s="29">
        <f t="shared" si="24"/>
        <v>11.51571881177211</v>
      </c>
      <c r="E48" s="29">
        <f t="shared" si="24"/>
        <v>0.7696440325542185</v>
      </c>
      <c r="F48" s="29">
        <f t="shared" si="24"/>
        <v>0.8247099485046125</v>
      </c>
      <c r="G48" s="29">
        <f t="shared" si="24"/>
        <v>2.591232002931866</v>
      </c>
      <c r="H48" s="29">
        <f t="shared" si="24"/>
        <v>0.5894264682926371</v>
      </c>
      <c r="I48" s="29">
        <f t="shared" si="24"/>
        <v>1.1212405614481802</v>
      </c>
      <c r="J48" s="29">
        <f t="shared" si="24"/>
        <v>5.0616841899677745</v>
      </c>
      <c r="K48" s="29">
        <f t="shared" si="24"/>
        <v>0.483820793932172</v>
      </c>
      <c r="L48" s="29">
        <f t="shared" si="24"/>
        <v>0</v>
      </c>
      <c r="M48" s="29">
        <f t="shared" si="24"/>
        <v>0.22941029401172108</v>
      </c>
      <c r="N48" s="29">
        <f t="shared" si="24"/>
        <v>2.415840953719201</v>
      </c>
      <c r="O48" s="29">
        <f t="shared" si="24"/>
        <v>2.0713843331692003</v>
      </c>
      <c r="P48" s="29">
        <f t="shared" si="24"/>
        <v>0</v>
      </c>
      <c r="Q48" s="29">
        <f t="shared" si="24"/>
        <v>0</v>
      </c>
      <c r="R48" s="29">
        <f t="shared" si="24"/>
        <v>0.45212461231043727</v>
      </c>
      <c r="S48" s="29">
        <f t="shared" si="24"/>
        <v>1.012298769594676</v>
      </c>
      <c r="T48" s="29">
        <f t="shared" si="24"/>
        <v>0.4353336106569668</v>
      </c>
      <c r="U48" s="29">
        <f t="shared" si="24"/>
        <v>0</v>
      </c>
      <c r="V48" s="29">
        <f t="shared" si="24"/>
        <v>3.122081809578252</v>
      </c>
      <c r="W48" s="29">
        <f t="shared" si="24"/>
        <v>3.0301837930497086</v>
      </c>
      <c r="X48" s="29">
        <f t="shared" si="24"/>
        <v>4.953541311936543</v>
      </c>
      <c r="Y48" s="29">
        <f t="shared" si="24"/>
        <v>-1.5105174599093378</v>
      </c>
      <c r="Z48" s="29">
        <f t="shared" si="24"/>
        <v>8.198713100831897</v>
      </c>
      <c r="AA48" s="29">
        <f t="shared" si="24"/>
        <v>4.881382971248961</v>
      </c>
      <c r="AB48" s="29">
        <f t="shared" si="24"/>
        <v>1.2171455527176949</v>
      </c>
      <c r="AC48" s="29">
        <f t="shared" si="24"/>
        <v>3.917419265156963</v>
      </c>
      <c r="AD48" s="29">
        <f t="shared" si="24"/>
        <v>0.3612636856268662</v>
      </c>
      <c r="AE48" s="29">
        <f t="shared" si="24"/>
        <v>0.10594897677391829</v>
      </c>
      <c r="AF48" s="29">
        <f t="shared" si="24"/>
        <v>0.07229024795122657</v>
      </c>
      <c r="AG48" s="30">
        <f t="shared" si="24"/>
        <v>3.0482717508450343</v>
      </c>
    </row>
    <row r="49" spans="1:33" ht="12.75">
      <c r="A49" s="28" t="s">
        <v>121</v>
      </c>
      <c r="B49" s="29">
        <f>IF(B78=0,0,B43*100/B78)</f>
        <v>5.442533857417763</v>
      </c>
      <c r="C49" s="29">
        <f aca="true" t="shared" si="25" ref="C49:AG49">IF(C78=0,0,C43*100/C78)</f>
        <v>8.014800964346241</v>
      </c>
      <c r="D49" s="29">
        <f t="shared" si="25"/>
        <v>0</v>
      </c>
      <c r="E49" s="29">
        <f t="shared" si="25"/>
        <v>2.0833333333333335</v>
      </c>
      <c r="F49" s="29">
        <f t="shared" si="25"/>
        <v>2.758642159826748</v>
      </c>
      <c r="G49" s="29">
        <f t="shared" si="25"/>
        <v>6.1447377128493335</v>
      </c>
      <c r="H49" s="29">
        <f t="shared" si="25"/>
        <v>0.5278862178963483</v>
      </c>
      <c r="I49" s="29">
        <f t="shared" si="25"/>
        <v>1.9243911211136213</v>
      </c>
      <c r="J49" s="29">
        <f t="shared" si="25"/>
        <v>1.8200258159690208</v>
      </c>
      <c r="K49" s="29">
        <f t="shared" si="25"/>
        <v>0</v>
      </c>
      <c r="L49" s="29">
        <f t="shared" si="25"/>
        <v>0</v>
      </c>
      <c r="M49" s="29">
        <f t="shared" si="25"/>
        <v>0.188739828329972</v>
      </c>
      <c r="N49" s="29">
        <f t="shared" si="25"/>
        <v>3.038378378378378</v>
      </c>
      <c r="O49" s="29">
        <f t="shared" si="25"/>
        <v>1.208374459260213</v>
      </c>
      <c r="P49" s="29">
        <f t="shared" si="25"/>
        <v>0</v>
      </c>
      <c r="Q49" s="29">
        <f t="shared" si="25"/>
        <v>0</v>
      </c>
      <c r="R49" s="29">
        <f t="shared" si="25"/>
        <v>0</v>
      </c>
      <c r="S49" s="29">
        <f t="shared" si="25"/>
        <v>0.11753846830576935</v>
      </c>
      <c r="T49" s="29">
        <f t="shared" si="25"/>
        <v>0</v>
      </c>
      <c r="U49" s="29">
        <f t="shared" si="25"/>
        <v>22.981385287677572</v>
      </c>
      <c r="V49" s="29">
        <f t="shared" si="25"/>
        <v>0</v>
      </c>
      <c r="W49" s="29">
        <f t="shared" si="25"/>
        <v>2.765273311897106</v>
      </c>
      <c r="X49" s="29">
        <f t="shared" si="25"/>
        <v>6.80085353084116</v>
      </c>
      <c r="Y49" s="29">
        <f t="shared" si="25"/>
        <v>4.58773062299208</v>
      </c>
      <c r="Z49" s="29">
        <f t="shared" si="25"/>
        <v>1.110649764285946</v>
      </c>
      <c r="AA49" s="29">
        <f t="shared" si="25"/>
        <v>0</v>
      </c>
      <c r="AB49" s="29">
        <f t="shared" si="25"/>
        <v>3.2477513999326786</v>
      </c>
      <c r="AC49" s="29">
        <f t="shared" si="25"/>
        <v>23.249153756823574</v>
      </c>
      <c r="AD49" s="29">
        <f t="shared" si="25"/>
        <v>0</v>
      </c>
      <c r="AE49" s="29">
        <f t="shared" si="25"/>
        <v>0</v>
      </c>
      <c r="AF49" s="29">
        <f t="shared" si="25"/>
        <v>0</v>
      </c>
      <c r="AG49" s="30">
        <f t="shared" si="25"/>
        <v>17.25467321164103</v>
      </c>
    </row>
    <row r="50" spans="1:33" ht="12.75">
      <c r="A50" s="16" t="s">
        <v>122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ht="12.75">
      <c r="A51" s="13" t="s">
        <v>123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</row>
    <row r="52" spans="1:33" ht="12.75">
      <c r="A52" s="16" t="s">
        <v>124</v>
      </c>
      <c r="B52" s="17">
        <v>43178186</v>
      </c>
      <c r="C52" s="17">
        <v>107682267</v>
      </c>
      <c r="D52" s="17">
        <v>44816000</v>
      </c>
      <c r="E52" s="17">
        <v>0</v>
      </c>
      <c r="F52" s="17">
        <v>9343000</v>
      </c>
      <c r="G52" s="17">
        <v>39660000</v>
      </c>
      <c r="H52" s="17">
        <v>11686000</v>
      </c>
      <c r="I52" s="17">
        <v>11336204</v>
      </c>
      <c r="J52" s="17">
        <v>15381000</v>
      </c>
      <c r="K52" s="17">
        <v>3730620</v>
      </c>
      <c r="L52" s="17">
        <v>0</v>
      </c>
      <c r="M52" s="17">
        <v>0</v>
      </c>
      <c r="N52" s="17">
        <v>60857000</v>
      </c>
      <c r="O52" s="17">
        <v>16846854</v>
      </c>
      <c r="P52" s="17">
        <v>0</v>
      </c>
      <c r="Q52" s="17">
        <v>0</v>
      </c>
      <c r="R52" s="17">
        <v>26234911</v>
      </c>
      <c r="S52" s="17">
        <v>14242000</v>
      </c>
      <c r="T52" s="17">
        <v>26113000</v>
      </c>
      <c r="U52" s="17">
        <v>0</v>
      </c>
      <c r="V52" s="17">
        <v>11384000</v>
      </c>
      <c r="W52" s="17">
        <v>16904761</v>
      </c>
      <c r="X52" s="17">
        <v>52975167</v>
      </c>
      <c r="Y52" s="17">
        <v>6795692</v>
      </c>
      <c r="Z52" s="17">
        <v>22750000</v>
      </c>
      <c r="AA52" s="17">
        <v>9373000</v>
      </c>
      <c r="AB52" s="17">
        <v>0</v>
      </c>
      <c r="AC52" s="17">
        <v>250110000</v>
      </c>
      <c r="AD52" s="17">
        <v>5397000</v>
      </c>
      <c r="AE52" s="17">
        <v>0</v>
      </c>
      <c r="AF52" s="17">
        <v>49090190</v>
      </c>
      <c r="AG52" s="18">
        <v>0</v>
      </c>
    </row>
    <row r="53" spans="1:33" ht="12.75">
      <c r="A53" s="28" t="s">
        <v>125</v>
      </c>
      <c r="B53" s="33">
        <v>0</v>
      </c>
      <c r="C53" s="33">
        <v>64493442</v>
      </c>
      <c r="D53" s="33">
        <v>4822000</v>
      </c>
      <c r="E53" s="33">
        <v>0</v>
      </c>
      <c r="F53" s="33">
        <v>360000</v>
      </c>
      <c r="G53" s="33">
        <v>30240000</v>
      </c>
      <c r="H53" s="33">
        <v>3811000</v>
      </c>
      <c r="I53" s="33">
        <v>2450000</v>
      </c>
      <c r="J53" s="33">
        <v>4000000</v>
      </c>
      <c r="K53" s="33">
        <v>1000000</v>
      </c>
      <c r="L53" s="33">
        <v>0</v>
      </c>
      <c r="M53" s="33">
        <v>0</v>
      </c>
      <c r="N53" s="33">
        <v>3300000</v>
      </c>
      <c r="O53" s="33">
        <v>800000</v>
      </c>
      <c r="P53" s="33">
        <v>0</v>
      </c>
      <c r="Q53" s="33">
        <v>0</v>
      </c>
      <c r="R53" s="33">
        <v>4500000</v>
      </c>
      <c r="S53" s="33">
        <v>0</v>
      </c>
      <c r="T53" s="33">
        <v>600000</v>
      </c>
      <c r="U53" s="33">
        <v>0</v>
      </c>
      <c r="V53" s="33">
        <v>0</v>
      </c>
      <c r="W53" s="33">
        <v>600000</v>
      </c>
      <c r="X53" s="33">
        <v>23025749</v>
      </c>
      <c r="Y53" s="33">
        <v>0</v>
      </c>
      <c r="Z53" s="33">
        <v>2500000</v>
      </c>
      <c r="AA53" s="33">
        <v>0</v>
      </c>
      <c r="AB53" s="33">
        <v>0</v>
      </c>
      <c r="AC53" s="33">
        <v>72121000</v>
      </c>
      <c r="AD53" s="33">
        <v>2897000</v>
      </c>
      <c r="AE53" s="33">
        <v>0</v>
      </c>
      <c r="AF53" s="33">
        <v>3324000</v>
      </c>
      <c r="AG53" s="34">
        <v>0</v>
      </c>
    </row>
    <row r="54" spans="1:33" ht="12.75">
      <c r="A54" s="28" t="s">
        <v>126</v>
      </c>
      <c r="B54" s="33">
        <v>18193023</v>
      </c>
      <c r="C54" s="33">
        <v>40498825</v>
      </c>
      <c r="D54" s="33">
        <v>11605000</v>
      </c>
      <c r="E54" s="33">
        <v>0</v>
      </c>
      <c r="F54" s="33">
        <v>220000</v>
      </c>
      <c r="G54" s="33">
        <v>120000</v>
      </c>
      <c r="H54" s="33">
        <v>7875000</v>
      </c>
      <c r="I54" s="33">
        <v>8886204</v>
      </c>
      <c r="J54" s="33">
        <v>11381000</v>
      </c>
      <c r="K54" s="33">
        <v>0</v>
      </c>
      <c r="L54" s="33">
        <v>0</v>
      </c>
      <c r="M54" s="33">
        <v>0</v>
      </c>
      <c r="N54" s="33">
        <v>57557000</v>
      </c>
      <c r="O54" s="33">
        <v>10194854</v>
      </c>
      <c r="P54" s="33">
        <v>0</v>
      </c>
      <c r="Q54" s="33">
        <v>0</v>
      </c>
      <c r="R54" s="33">
        <v>21734911</v>
      </c>
      <c r="S54" s="33">
        <v>10252000</v>
      </c>
      <c r="T54" s="33">
        <v>25513000</v>
      </c>
      <c r="U54" s="33">
        <v>0</v>
      </c>
      <c r="V54" s="33">
        <v>65810</v>
      </c>
      <c r="W54" s="33">
        <v>10683309</v>
      </c>
      <c r="X54" s="33">
        <v>21140334</v>
      </c>
      <c r="Y54" s="33">
        <v>0</v>
      </c>
      <c r="Z54" s="33">
        <v>6230000</v>
      </c>
      <c r="AA54" s="33">
        <v>9373000</v>
      </c>
      <c r="AB54" s="33">
        <v>0</v>
      </c>
      <c r="AC54" s="33">
        <v>6000000</v>
      </c>
      <c r="AD54" s="33">
        <v>500000</v>
      </c>
      <c r="AE54" s="33">
        <v>0</v>
      </c>
      <c r="AF54" s="33">
        <v>40692190</v>
      </c>
      <c r="AG54" s="34">
        <v>0</v>
      </c>
    </row>
    <row r="55" spans="1:33" ht="12.75">
      <c r="A55" s="28" t="s">
        <v>127</v>
      </c>
      <c r="B55" s="33">
        <v>24985163</v>
      </c>
      <c r="C55" s="33">
        <v>1490000</v>
      </c>
      <c r="D55" s="33">
        <v>16989000</v>
      </c>
      <c r="E55" s="33">
        <v>0</v>
      </c>
      <c r="F55" s="33">
        <v>6200300</v>
      </c>
      <c r="G55" s="33">
        <v>8300000</v>
      </c>
      <c r="H55" s="33">
        <v>0</v>
      </c>
      <c r="I55" s="33">
        <v>0</v>
      </c>
      <c r="J55" s="33">
        <v>0</v>
      </c>
      <c r="K55" s="33">
        <v>2730620</v>
      </c>
      <c r="L55" s="33">
        <v>0</v>
      </c>
      <c r="M55" s="33">
        <v>0</v>
      </c>
      <c r="N55" s="33">
        <v>0</v>
      </c>
      <c r="O55" s="33">
        <v>5200000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4992226</v>
      </c>
      <c r="W55" s="33">
        <v>700000</v>
      </c>
      <c r="X55" s="33">
        <v>8809084</v>
      </c>
      <c r="Y55" s="33">
        <v>6795692</v>
      </c>
      <c r="Z55" s="33">
        <v>8500000</v>
      </c>
      <c r="AA55" s="33">
        <v>0</v>
      </c>
      <c r="AB55" s="33">
        <v>0</v>
      </c>
      <c r="AC55" s="33">
        <v>171989000</v>
      </c>
      <c r="AD55" s="33">
        <v>2000000</v>
      </c>
      <c r="AE55" s="33">
        <v>0</v>
      </c>
      <c r="AF55" s="33">
        <v>3424000</v>
      </c>
      <c r="AG55" s="34">
        <v>0</v>
      </c>
    </row>
    <row r="56" spans="1:33" ht="12.75">
      <c r="A56" s="28" t="s">
        <v>128</v>
      </c>
      <c r="B56" s="33">
        <v>0</v>
      </c>
      <c r="C56" s="33">
        <v>1200000</v>
      </c>
      <c r="D56" s="33">
        <v>11400000</v>
      </c>
      <c r="E56" s="33">
        <v>0</v>
      </c>
      <c r="F56" s="33">
        <v>2562700</v>
      </c>
      <c r="G56" s="33">
        <v>1000000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652000</v>
      </c>
      <c r="P56" s="33">
        <v>0</v>
      </c>
      <c r="Q56" s="33">
        <v>0</v>
      </c>
      <c r="R56" s="33">
        <v>0</v>
      </c>
      <c r="S56" s="33">
        <v>3990000</v>
      </c>
      <c r="T56" s="33">
        <v>0</v>
      </c>
      <c r="U56" s="33">
        <v>0</v>
      </c>
      <c r="V56" s="33">
        <v>6325964</v>
      </c>
      <c r="W56" s="33">
        <v>4921452</v>
      </c>
      <c r="X56" s="33">
        <v>0</v>
      </c>
      <c r="Y56" s="33">
        <v>0</v>
      </c>
      <c r="Z56" s="33">
        <v>5520000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1650000</v>
      </c>
      <c r="AG56" s="34">
        <v>0</v>
      </c>
    </row>
    <row r="57" spans="1:33" ht="12.75">
      <c r="A57" s="16" t="s">
        <v>129</v>
      </c>
      <c r="B57" s="17">
        <v>10597021</v>
      </c>
      <c r="C57" s="17">
        <v>8662433</v>
      </c>
      <c r="D57" s="17">
        <v>14210000</v>
      </c>
      <c r="E57" s="17">
        <v>90000</v>
      </c>
      <c r="F57" s="17">
        <v>0</v>
      </c>
      <c r="G57" s="17">
        <v>11100000</v>
      </c>
      <c r="H57" s="17">
        <v>0</v>
      </c>
      <c r="I57" s="17">
        <v>4041796</v>
      </c>
      <c r="J57" s="17">
        <v>0</v>
      </c>
      <c r="K57" s="17">
        <v>3450000</v>
      </c>
      <c r="L57" s="17">
        <v>50000</v>
      </c>
      <c r="M57" s="17">
        <v>0</v>
      </c>
      <c r="N57" s="17">
        <v>1000000</v>
      </c>
      <c r="O57" s="17">
        <v>3480293</v>
      </c>
      <c r="P57" s="17">
        <v>9574000</v>
      </c>
      <c r="Q57" s="17">
        <v>9911000</v>
      </c>
      <c r="R57" s="17">
        <v>13569000</v>
      </c>
      <c r="S57" s="17">
        <v>2136325</v>
      </c>
      <c r="T57" s="17">
        <v>0</v>
      </c>
      <c r="U57" s="17">
        <v>0</v>
      </c>
      <c r="V57" s="17">
        <v>0</v>
      </c>
      <c r="W57" s="17">
        <v>2550000</v>
      </c>
      <c r="X57" s="17">
        <v>18402412</v>
      </c>
      <c r="Y57" s="17">
        <v>0</v>
      </c>
      <c r="Z57" s="17">
        <v>24170000</v>
      </c>
      <c r="AA57" s="17">
        <v>0</v>
      </c>
      <c r="AB57" s="17">
        <v>36800</v>
      </c>
      <c r="AC57" s="17">
        <v>2500000</v>
      </c>
      <c r="AD57" s="17">
        <v>56210750</v>
      </c>
      <c r="AE57" s="17">
        <v>0</v>
      </c>
      <c r="AF57" s="17">
        <v>4930000</v>
      </c>
      <c r="AG57" s="18">
        <v>336500</v>
      </c>
    </row>
    <row r="58" spans="1:33" ht="12.75">
      <c r="A58" s="28" t="s">
        <v>130</v>
      </c>
      <c r="B58" s="33">
        <v>462000</v>
      </c>
      <c r="C58" s="33">
        <v>1994143</v>
      </c>
      <c r="D58" s="33">
        <v>963000</v>
      </c>
      <c r="E58" s="33">
        <v>90000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50000</v>
      </c>
      <c r="M58" s="33">
        <v>0</v>
      </c>
      <c r="N58" s="33">
        <v>0</v>
      </c>
      <c r="O58" s="33">
        <v>18900</v>
      </c>
      <c r="P58" s="33">
        <v>0</v>
      </c>
      <c r="Q58" s="33">
        <v>0</v>
      </c>
      <c r="R58" s="33">
        <v>13569000</v>
      </c>
      <c r="S58" s="33">
        <v>2136325</v>
      </c>
      <c r="T58" s="33">
        <v>0</v>
      </c>
      <c r="U58" s="33">
        <v>0</v>
      </c>
      <c r="V58" s="33">
        <v>0</v>
      </c>
      <c r="W58" s="33">
        <v>2100000</v>
      </c>
      <c r="X58" s="33">
        <v>510418</v>
      </c>
      <c r="Y58" s="33">
        <v>0</v>
      </c>
      <c r="Z58" s="33">
        <v>0</v>
      </c>
      <c r="AA58" s="33">
        <v>0</v>
      </c>
      <c r="AB58" s="33">
        <v>16800</v>
      </c>
      <c r="AC58" s="33">
        <v>2500000</v>
      </c>
      <c r="AD58" s="33">
        <v>293750</v>
      </c>
      <c r="AE58" s="33">
        <v>0</v>
      </c>
      <c r="AF58" s="33">
        <v>0</v>
      </c>
      <c r="AG58" s="34">
        <v>333500</v>
      </c>
    </row>
    <row r="59" spans="1:33" ht="12.75">
      <c r="A59" s="28" t="s">
        <v>131</v>
      </c>
      <c r="B59" s="33">
        <v>10135021</v>
      </c>
      <c r="C59" s="33">
        <v>6668290</v>
      </c>
      <c r="D59" s="33">
        <v>13247000</v>
      </c>
      <c r="E59" s="33">
        <v>0</v>
      </c>
      <c r="F59" s="33">
        <v>0</v>
      </c>
      <c r="G59" s="33">
        <v>11100000</v>
      </c>
      <c r="H59" s="33">
        <v>0</v>
      </c>
      <c r="I59" s="33">
        <v>4041796</v>
      </c>
      <c r="J59" s="33">
        <v>0</v>
      </c>
      <c r="K59" s="33">
        <v>3450000</v>
      </c>
      <c r="L59" s="33">
        <v>0</v>
      </c>
      <c r="M59" s="33">
        <v>0</v>
      </c>
      <c r="N59" s="33">
        <v>1000000</v>
      </c>
      <c r="O59" s="33">
        <v>3461393</v>
      </c>
      <c r="P59" s="33">
        <v>9574000</v>
      </c>
      <c r="Q59" s="33">
        <v>9911000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450000</v>
      </c>
      <c r="X59" s="33">
        <v>17891994</v>
      </c>
      <c r="Y59" s="33">
        <v>0</v>
      </c>
      <c r="Z59" s="33">
        <v>24170000</v>
      </c>
      <c r="AA59" s="33">
        <v>0</v>
      </c>
      <c r="AB59" s="33">
        <v>0</v>
      </c>
      <c r="AC59" s="33">
        <v>0</v>
      </c>
      <c r="AD59" s="33">
        <v>55917000</v>
      </c>
      <c r="AE59" s="33">
        <v>0</v>
      </c>
      <c r="AF59" s="33">
        <v>4930000</v>
      </c>
      <c r="AG59" s="34">
        <v>0</v>
      </c>
    </row>
    <row r="60" spans="1:33" ht="12.75">
      <c r="A60" s="28" t="s">
        <v>132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20000</v>
      </c>
      <c r="AC60" s="33">
        <v>0</v>
      </c>
      <c r="AD60" s="33">
        <v>0</v>
      </c>
      <c r="AE60" s="33">
        <v>0</v>
      </c>
      <c r="AF60" s="33">
        <v>0</v>
      </c>
      <c r="AG60" s="34">
        <v>3000</v>
      </c>
    </row>
    <row r="61" spans="1:33" ht="12.75">
      <c r="A61" s="16" t="s">
        <v>133</v>
      </c>
      <c r="B61" s="17">
        <v>2362100</v>
      </c>
      <c r="C61" s="17">
        <v>24800</v>
      </c>
      <c r="D61" s="17">
        <v>5882000</v>
      </c>
      <c r="E61" s="17">
        <v>910000</v>
      </c>
      <c r="F61" s="17">
        <v>170000</v>
      </c>
      <c r="G61" s="17">
        <v>9350000</v>
      </c>
      <c r="H61" s="17">
        <v>0</v>
      </c>
      <c r="I61" s="17">
        <v>30000</v>
      </c>
      <c r="J61" s="17">
        <v>0</v>
      </c>
      <c r="K61" s="17">
        <v>40000</v>
      </c>
      <c r="L61" s="17">
        <v>1178500</v>
      </c>
      <c r="M61" s="17">
        <v>0</v>
      </c>
      <c r="N61" s="17">
        <v>0</v>
      </c>
      <c r="O61" s="17">
        <v>1891869</v>
      </c>
      <c r="P61" s="17">
        <v>0</v>
      </c>
      <c r="Q61" s="17">
        <v>0</v>
      </c>
      <c r="R61" s="17">
        <v>70000</v>
      </c>
      <c r="S61" s="17">
        <v>0</v>
      </c>
      <c r="T61" s="17">
        <v>462000</v>
      </c>
      <c r="U61" s="17">
        <v>0</v>
      </c>
      <c r="V61" s="17">
        <v>110000</v>
      </c>
      <c r="W61" s="17">
        <v>3000000</v>
      </c>
      <c r="X61" s="17">
        <v>9650000</v>
      </c>
      <c r="Y61" s="17">
        <v>0</v>
      </c>
      <c r="Z61" s="17">
        <v>3305100</v>
      </c>
      <c r="AA61" s="17">
        <v>0</v>
      </c>
      <c r="AB61" s="17">
        <v>1479750</v>
      </c>
      <c r="AC61" s="17">
        <v>16000000</v>
      </c>
      <c r="AD61" s="17">
        <v>410250</v>
      </c>
      <c r="AE61" s="17">
        <v>0</v>
      </c>
      <c r="AF61" s="17">
        <v>754632</v>
      </c>
      <c r="AG61" s="18">
        <v>3362070</v>
      </c>
    </row>
    <row r="62" spans="1:33" ht="12.75">
      <c r="A62" s="16" t="s">
        <v>134</v>
      </c>
      <c r="B62" s="17">
        <v>13304759</v>
      </c>
      <c r="C62" s="17">
        <v>3490500</v>
      </c>
      <c r="D62" s="17">
        <v>44359155</v>
      </c>
      <c r="E62" s="17">
        <v>0</v>
      </c>
      <c r="F62" s="17">
        <v>0</v>
      </c>
      <c r="G62" s="17">
        <v>7200000</v>
      </c>
      <c r="H62" s="17">
        <v>2345000</v>
      </c>
      <c r="I62" s="17">
        <v>50000</v>
      </c>
      <c r="J62" s="17">
        <v>0</v>
      </c>
      <c r="K62" s="17">
        <v>2912380</v>
      </c>
      <c r="L62" s="17">
        <v>210650</v>
      </c>
      <c r="M62" s="17">
        <v>0</v>
      </c>
      <c r="N62" s="17">
        <v>0</v>
      </c>
      <c r="O62" s="17">
        <v>1901113</v>
      </c>
      <c r="P62" s="17">
        <v>0</v>
      </c>
      <c r="Q62" s="17">
        <v>0</v>
      </c>
      <c r="R62" s="17">
        <v>40000</v>
      </c>
      <c r="S62" s="17">
        <v>0</v>
      </c>
      <c r="T62" s="17">
        <v>624000</v>
      </c>
      <c r="U62" s="17">
        <v>0</v>
      </c>
      <c r="V62" s="17">
        <v>0</v>
      </c>
      <c r="W62" s="17">
        <v>5523389</v>
      </c>
      <c r="X62" s="17">
        <v>0</v>
      </c>
      <c r="Y62" s="17">
        <v>10739308</v>
      </c>
      <c r="Z62" s="17">
        <v>2257580</v>
      </c>
      <c r="AA62" s="17">
        <v>630300</v>
      </c>
      <c r="AB62" s="17">
        <v>10470000</v>
      </c>
      <c r="AC62" s="17">
        <v>16400000</v>
      </c>
      <c r="AD62" s="17">
        <v>13500000</v>
      </c>
      <c r="AE62" s="17">
        <v>0</v>
      </c>
      <c r="AF62" s="17">
        <v>413000</v>
      </c>
      <c r="AG62" s="18">
        <v>5314700</v>
      </c>
    </row>
    <row r="63" spans="1:33" ht="12.75">
      <c r="A63" s="16" t="s">
        <v>135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370000</v>
      </c>
      <c r="J63" s="17">
        <v>0</v>
      </c>
      <c r="K63" s="17">
        <v>0</v>
      </c>
      <c r="L63" s="17">
        <v>56000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415500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8">
        <v>0</v>
      </c>
    </row>
    <row r="64" spans="1:33" ht="25.5">
      <c r="A64" s="16" t="s">
        <v>136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</row>
    <row r="65" spans="1:33" ht="12.75">
      <c r="A65" s="13" t="s">
        <v>124</v>
      </c>
      <c r="B65" s="35">
        <f>IF(B36=0,0,B52*100/B36)</f>
        <v>62.1787174362007</v>
      </c>
      <c r="C65" s="35">
        <f aca="true" t="shared" si="26" ref="C65:AG65">IF(C36=0,0,C52*100/C36)</f>
        <v>89.84003587518772</v>
      </c>
      <c r="D65" s="35">
        <f t="shared" si="26"/>
        <v>41.01506989909273</v>
      </c>
      <c r="E65" s="35">
        <f t="shared" si="26"/>
        <v>0</v>
      </c>
      <c r="F65" s="35">
        <f t="shared" si="26"/>
        <v>98.2129717229055</v>
      </c>
      <c r="G65" s="35">
        <f t="shared" si="26"/>
        <v>58.92140840885455</v>
      </c>
      <c r="H65" s="35">
        <f t="shared" si="26"/>
        <v>83.28700734088804</v>
      </c>
      <c r="I65" s="35">
        <f t="shared" si="26"/>
        <v>71.62120293151378</v>
      </c>
      <c r="J65" s="35">
        <f t="shared" si="26"/>
        <v>100</v>
      </c>
      <c r="K65" s="35">
        <f t="shared" si="26"/>
        <v>36.81654001776374</v>
      </c>
      <c r="L65" s="35">
        <f t="shared" si="26"/>
        <v>0</v>
      </c>
      <c r="M65" s="35">
        <f t="shared" si="26"/>
        <v>0</v>
      </c>
      <c r="N65" s="35">
        <f t="shared" si="26"/>
        <v>98.38336809091938</v>
      </c>
      <c r="O65" s="35">
        <f t="shared" si="26"/>
        <v>69.84562147242248</v>
      </c>
      <c r="P65" s="35">
        <f t="shared" si="26"/>
        <v>0</v>
      </c>
      <c r="Q65" s="35">
        <f t="shared" si="26"/>
        <v>0</v>
      </c>
      <c r="R65" s="35">
        <f t="shared" si="26"/>
        <v>65.7287405386057</v>
      </c>
      <c r="S65" s="35">
        <f t="shared" si="26"/>
        <v>86.95638900803348</v>
      </c>
      <c r="T65" s="35">
        <f t="shared" si="26"/>
        <v>96.00720614728483</v>
      </c>
      <c r="U65" s="35">
        <f t="shared" si="26"/>
        <v>0</v>
      </c>
      <c r="V65" s="35">
        <f t="shared" si="26"/>
        <v>99.0429789455368</v>
      </c>
      <c r="W65" s="35">
        <f t="shared" si="26"/>
        <v>60.42129661896873</v>
      </c>
      <c r="X65" s="35">
        <f t="shared" si="26"/>
        <v>65.37918034056034</v>
      </c>
      <c r="Y65" s="35">
        <f t="shared" si="26"/>
        <v>38.755015682919876</v>
      </c>
      <c r="Z65" s="35">
        <f t="shared" si="26"/>
        <v>43.00715071860695</v>
      </c>
      <c r="AA65" s="35">
        <f t="shared" si="26"/>
        <v>93.69907930382973</v>
      </c>
      <c r="AB65" s="35">
        <f t="shared" si="26"/>
        <v>0</v>
      </c>
      <c r="AC65" s="35">
        <f t="shared" si="26"/>
        <v>87.75481562050454</v>
      </c>
      <c r="AD65" s="35">
        <f t="shared" si="26"/>
        <v>7.1466405360311445</v>
      </c>
      <c r="AE65" s="35">
        <f t="shared" si="26"/>
        <v>0</v>
      </c>
      <c r="AF65" s="35">
        <f t="shared" si="26"/>
        <v>88.95112766001166</v>
      </c>
      <c r="AG65" s="36">
        <f t="shared" si="26"/>
        <v>0</v>
      </c>
    </row>
    <row r="66" spans="1:33" ht="12.75">
      <c r="A66" s="28" t="s">
        <v>137</v>
      </c>
      <c r="B66" s="29">
        <f>IF(B36=0,0,B53*100/B36)</f>
        <v>0</v>
      </c>
      <c r="C66" s="29">
        <f aca="true" t="shared" si="27" ref="C66:AG66">IF(C36=0,0,C53*100/C36)</f>
        <v>53.807310195227764</v>
      </c>
      <c r="D66" s="29">
        <f t="shared" si="27"/>
        <v>4.413037019221376</v>
      </c>
      <c r="E66" s="29">
        <f t="shared" si="27"/>
        <v>0</v>
      </c>
      <c r="F66" s="29">
        <f t="shared" si="27"/>
        <v>3.7842951750236518</v>
      </c>
      <c r="G66" s="29">
        <f t="shared" si="27"/>
        <v>44.926459664240085</v>
      </c>
      <c r="H66" s="29">
        <f t="shared" si="27"/>
        <v>27.161285724467252</v>
      </c>
      <c r="I66" s="29">
        <f t="shared" si="27"/>
        <v>15.478898155168057</v>
      </c>
      <c r="J66" s="29">
        <f t="shared" si="27"/>
        <v>26.006111436187503</v>
      </c>
      <c r="K66" s="29">
        <f t="shared" si="27"/>
        <v>9.868745682423764</v>
      </c>
      <c r="L66" s="29">
        <f t="shared" si="27"/>
        <v>0</v>
      </c>
      <c r="M66" s="29">
        <f t="shared" si="27"/>
        <v>0</v>
      </c>
      <c r="N66" s="29">
        <f t="shared" si="27"/>
        <v>5.334885299966051</v>
      </c>
      <c r="O66" s="29">
        <f t="shared" si="27"/>
        <v>3.316731846666326</v>
      </c>
      <c r="P66" s="29">
        <f t="shared" si="27"/>
        <v>0</v>
      </c>
      <c r="Q66" s="29">
        <f t="shared" si="27"/>
        <v>0</v>
      </c>
      <c r="R66" s="29">
        <f t="shared" si="27"/>
        <v>11.27426475446117</v>
      </c>
      <c r="S66" s="29">
        <f t="shared" si="27"/>
        <v>0</v>
      </c>
      <c r="T66" s="29">
        <f t="shared" si="27"/>
        <v>2.20596345453877</v>
      </c>
      <c r="U66" s="29">
        <f t="shared" si="27"/>
        <v>0</v>
      </c>
      <c r="V66" s="29">
        <f t="shared" si="27"/>
        <v>0</v>
      </c>
      <c r="W66" s="29">
        <f t="shared" si="27"/>
        <v>2.1445306426622204</v>
      </c>
      <c r="X66" s="29">
        <f t="shared" si="27"/>
        <v>28.41717509540795</v>
      </c>
      <c r="Y66" s="29">
        <f t="shared" si="27"/>
        <v>0</v>
      </c>
      <c r="Z66" s="29">
        <f t="shared" si="27"/>
        <v>4.726060518528237</v>
      </c>
      <c r="AA66" s="29">
        <f t="shared" si="27"/>
        <v>0</v>
      </c>
      <c r="AB66" s="29">
        <f t="shared" si="27"/>
        <v>0</v>
      </c>
      <c r="AC66" s="29">
        <f t="shared" si="27"/>
        <v>25.304726149959652</v>
      </c>
      <c r="AD66" s="29">
        <f t="shared" si="27"/>
        <v>3.8361715087793637</v>
      </c>
      <c r="AE66" s="29">
        <f t="shared" si="27"/>
        <v>0</v>
      </c>
      <c r="AF66" s="29">
        <f t="shared" si="27"/>
        <v>6.023067915236807</v>
      </c>
      <c r="AG66" s="30">
        <f t="shared" si="27"/>
        <v>0</v>
      </c>
    </row>
    <row r="67" spans="1:33" ht="12.75">
      <c r="A67" s="28" t="s">
        <v>138</v>
      </c>
      <c r="B67" s="29">
        <f>IF(B36=0,0,B54*100/B36)</f>
        <v>26.198850420147348</v>
      </c>
      <c r="C67" s="29">
        <f aca="true" t="shared" si="28" ref="C67:AG67">IF(C36=0,0,C54*100/C36)</f>
        <v>33.78844068079426</v>
      </c>
      <c r="D67" s="29">
        <f t="shared" si="28"/>
        <v>10.620757902958122</v>
      </c>
      <c r="E67" s="29">
        <f t="shared" si="28"/>
        <v>0</v>
      </c>
      <c r="F67" s="29">
        <f t="shared" si="28"/>
        <v>2.3126248291811207</v>
      </c>
      <c r="G67" s="29">
        <f t="shared" si="28"/>
        <v>0.17827960184222255</v>
      </c>
      <c r="H67" s="29">
        <f t="shared" si="28"/>
        <v>56.12572161642078</v>
      </c>
      <c r="I67" s="29">
        <f t="shared" si="28"/>
        <v>56.14230477634572</v>
      </c>
      <c r="J67" s="29">
        <f t="shared" si="28"/>
        <v>73.99388856381249</v>
      </c>
      <c r="K67" s="29">
        <f t="shared" si="28"/>
        <v>0</v>
      </c>
      <c r="L67" s="29">
        <f t="shared" si="28"/>
        <v>0</v>
      </c>
      <c r="M67" s="29">
        <f t="shared" si="28"/>
        <v>0</v>
      </c>
      <c r="N67" s="29">
        <f t="shared" si="28"/>
        <v>93.04848279095333</v>
      </c>
      <c r="O67" s="29">
        <f t="shared" si="28"/>
        <v>42.26699616739197</v>
      </c>
      <c r="P67" s="29">
        <f t="shared" si="28"/>
        <v>0</v>
      </c>
      <c r="Q67" s="29">
        <f t="shared" si="28"/>
        <v>0</v>
      </c>
      <c r="R67" s="29">
        <f t="shared" si="28"/>
        <v>54.45447578414453</v>
      </c>
      <c r="S67" s="29">
        <f t="shared" si="28"/>
        <v>62.594923473554225</v>
      </c>
      <c r="T67" s="29">
        <f t="shared" si="28"/>
        <v>93.80124269274606</v>
      </c>
      <c r="U67" s="29">
        <f t="shared" si="28"/>
        <v>0</v>
      </c>
      <c r="V67" s="29">
        <f t="shared" si="28"/>
        <v>0.5725595963111189</v>
      </c>
      <c r="W67" s="29">
        <f t="shared" si="28"/>
        <v>38.1844725258818</v>
      </c>
      <c r="X67" s="29">
        <f t="shared" si="28"/>
        <v>26.0902945156488</v>
      </c>
      <c r="Y67" s="29">
        <f t="shared" si="28"/>
        <v>0</v>
      </c>
      <c r="Z67" s="29">
        <f t="shared" si="28"/>
        <v>11.777342812172366</v>
      </c>
      <c r="AA67" s="29">
        <f t="shared" si="28"/>
        <v>93.69907930382973</v>
      </c>
      <c r="AB67" s="29">
        <f t="shared" si="28"/>
        <v>0</v>
      </c>
      <c r="AC67" s="29">
        <f t="shared" si="28"/>
        <v>2.1051892916038035</v>
      </c>
      <c r="AD67" s="29">
        <f t="shared" si="28"/>
        <v>0.6620938054503562</v>
      </c>
      <c r="AE67" s="29">
        <f t="shared" si="28"/>
        <v>0</v>
      </c>
      <c r="AF67" s="29">
        <f t="shared" si="28"/>
        <v>73.73400240364623</v>
      </c>
      <c r="AG67" s="30">
        <f t="shared" si="28"/>
        <v>0</v>
      </c>
    </row>
    <row r="68" spans="1:33" ht="12.75">
      <c r="A68" s="28" t="s">
        <v>139</v>
      </c>
      <c r="B68" s="29">
        <f>IF(B36=0,0,B55*100/B36)</f>
        <v>35.979867016053355</v>
      </c>
      <c r="C68" s="29">
        <f aca="true" t="shared" si="29" ref="C68:AG68">IF(C36=0,0,C55*100/C36)</f>
        <v>1.2431169697980977</v>
      </c>
      <c r="D68" s="29">
        <f t="shared" si="29"/>
        <v>15.548130634498538</v>
      </c>
      <c r="E68" s="29">
        <f t="shared" si="29"/>
        <v>0</v>
      </c>
      <c r="F68" s="29">
        <f t="shared" si="29"/>
        <v>65.17712603805319</v>
      </c>
      <c r="G68" s="29">
        <f t="shared" si="29"/>
        <v>12.33100579408706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26.947794335339978</v>
      </c>
      <c r="L68" s="29">
        <f t="shared" si="29"/>
        <v>0</v>
      </c>
      <c r="M68" s="29">
        <f t="shared" si="29"/>
        <v>0</v>
      </c>
      <c r="N68" s="29">
        <f t="shared" si="29"/>
        <v>0</v>
      </c>
      <c r="O68" s="29">
        <f t="shared" si="29"/>
        <v>21.558757003331117</v>
      </c>
      <c r="P68" s="29">
        <f t="shared" si="29"/>
        <v>0</v>
      </c>
      <c r="Q68" s="29">
        <f t="shared" si="29"/>
        <v>0</v>
      </c>
      <c r="R68" s="29">
        <f t="shared" si="29"/>
        <v>0</v>
      </c>
      <c r="S68" s="29">
        <f t="shared" si="29"/>
        <v>0</v>
      </c>
      <c r="T68" s="29">
        <f t="shared" si="29"/>
        <v>0</v>
      </c>
      <c r="U68" s="29">
        <f t="shared" si="29"/>
        <v>0</v>
      </c>
      <c r="V68" s="29">
        <f t="shared" si="29"/>
        <v>43.43332173307813</v>
      </c>
      <c r="W68" s="29">
        <f t="shared" si="29"/>
        <v>2.501952416439257</v>
      </c>
      <c r="X68" s="29">
        <f t="shared" si="29"/>
        <v>10.871710729503592</v>
      </c>
      <c r="Y68" s="29">
        <f t="shared" si="29"/>
        <v>38.755015682919876</v>
      </c>
      <c r="Z68" s="29">
        <f t="shared" si="29"/>
        <v>16.068605762996004</v>
      </c>
      <c r="AA68" s="29">
        <f t="shared" si="29"/>
        <v>0</v>
      </c>
      <c r="AB68" s="29">
        <f t="shared" si="29"/>
        <v>0</v>
      </c>
      <c r="AC68" s="29">
        <f t="shared" si="29"/>
        <v>60.34490017894109</v>
      </c>
      <c r="AD68" s="29">
        <f t="shared" si="29"/>
        <v>2.648375221801425</v>
      </c>
      <c r="AE68" s="29">
        <f t="shared" si="29"/>
        <v>0</v>
      </c>
      <c r="AF68" s="29">
        <f t="shared" si="29"/>
        <v>6.204267311002054</v>
      </c>
      <c r="AG68" s="30">
        <f t="shared" si="29"/>
        <v>0</v>
      </c>
    </row>
    <row r="69" spans="1:33" ht="12.75">
      <c r="A69" s="28" t="s">
        <v>140</v>
      </c>
      <c r="B69" s="29">
        <f>IF(B36=0,0,B56*100/B36)</f>
        <v>0</v>
      </c>
      <c r="C69" s="29">
        <f aca="true" t="shared" si="30" ref="C69:AG69">IF(C36=0,0,C56*100/C36)</f>
        <v>1.0011680293675955</v>
      </c>
      <c r="D69" s="29">
        <f t="shared" si="30"/>
        <v>10.4331443424147</v>
      </c>
      <c r="E69" s="29">
        <f t="shared" si="30"/>
        <v>0</v>
      </c>
      <c r="F69" s="29">
        <f t="shared" si="30"/>
        <v>26.938925680647536</v>
      </c>
      <c r="G69" s="29">
        <f t="shared" si="30"/>
        <v>1.485663348685188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  <c r="M69" s="29">
        <f t="shared" si="30"/>
        <v>0</v>
      </c>
      <c r="N69" s="29">
        <f t="shared" si="30"/>
        <v>0</v>
      </c>
      <c r="O69" s="29">
        <f t="shared" si="30"/>
        <v>2.7031364550330554</v>
      </c>
      <c r="P69" s="29">
        <f t="shared" si="30"/>
        <v>0</v>
      </c>
      <c r="Q69" s="29">
        <f t="shared" si="30"/>
        <v>0</v>
      </c>
      <c r="R69" s="29">
        <f t="shared" si="30"/>
        <v>0</v>
      </c>
      <c r="S69" s="29">
        <f t="shared" si="30"/>
        <v>24.361465534479258</v>
      </c>
      <c r="T69" s="29">
        <f t="shared" si="30"/>
        <v>0</v>
      </c>
      <c r="U69" s="29">
        <f t="shared" si="30"/>
        <v>0</v>
      </c>
      <c r="V69" s="29">
        <f t="shared" si="30"/>
        <v>55.037097616147555</v>
      </c>
      <c r="W69" s="29">
        <f t="shared" si="30"/>
        <v>17.59034103398545</v>
      </c>
      <c r="X69" s="29">
        <f t="shared" si="30"/>
        <v>0</v>
      </c>
      <c r="Y69" s="29">
        <f t="shared" si="30"/>
        <v>0</v>
      </c>
      <c r="Z69" s="29">
        <f t="shared" si="30"/>
        <v>10.435141624910347</v>
      </c>
      <c r="AA69" s="29">
        <f t="shared" si="30"/>
        <v>0</v>
      </c>
      <c r="AB69" s="29">
        <f t="shared" si="30"/>
        <v>0</v>
      </c>
      <c r="AC69" s="29">
        <f t="shared" si="30"/>
        <v>0</v>
      </c>
      <c r="AD69" s="29">
        <f t="shared" si="30"/>
        <v>0</v>
      </c>
      <c r="AE69" s="29">
        <f t="shared" si="30"/>
        <v>0</v>
      </c>
      <c r="AF69" s="29">
        <f t="shared" si="30"/>
        <v>2.989790030126574</v>
      </c>
      <c r="AG69" s="30">
        <f t="shared" si="30"/>
        <v>0</v>
      </c>
    </row>
    <row r="70" spans="1:33" ht="12.75">
      <c r="A70" s="16" t="s">
        <v>129</v>
      </c>
      <c r="B70" s="37">
        <f>IF(B36=0,0,B57*100/B36)</f>
        <v>15.260232896872624</v>
      </c>
      <c r="C70" s="37">
        <f aca="true" t="shared" si="31" ref="C70:AG70">IF(C36=0,0,C57*100/C36)</f>
        <v>7.227125813449024</v>
      </c>
      <c r="D70" s="37">
        <f t="shared" si="31"/>
        <v>13.0048229040099</v>
      </c>
      <c r="E70" s="37">
        <f t="shared" si="31"/>
        <v>9</v>
      </c>
      <c r="F70" s="37">
        <f t="shared" si="31"/>
        <v>0</v>
      </c>
      <c r="G70" s="37">
        <f t="shared" si="31"/>
        <v>16.490863170405586</v>
      </c>
      <c r="H70" s="37">
        <f t="shared" si="31"/>
        <v>0</v>
      </c>
      <c r="I70" s="37">
        <f t="shared" si="31"/>
        <v>25.535734142026786</v>
      </c>
      <c r="J70" s="37">
        <f t="shared" si="31"/>
        <v>0</v>
      </c>
      <c r="K70" s="37">
        <f t="shared" si="31"/>
        <v>34.04717260436198</v>
      </c>
      <c r="L70" s="37">
        <f t="shared" si="31"/>
        <v>3.344146072300438</v>
      </c>
      <c r="M70" s="37">
        <f t="shared" si="31"/>
        <v>0</v>
      </c>
      <c r="N70" s="37">
        <f t="shared" si="31"/>
        <v>1.6166319090806214</v>
      </c>
      <c r="O70" s="37">
        <f t="shared" si="31"/>
        <v>14.42899828603736</v>
      </c>
      <c r="P70" s="37">
        <f t="shared" si="31"/>
        <v>100</v>
      </c>
      <c r="Q70" s="37">
        <f t="shared" si="31"/>
        <v>100</v>
      </c>
      <c r="R70" s="37">
        <f t="shared" si="31"/>
        <v>33.99566632295191</v>
      </c>
      <c r="S70" s="37">
        <f t="shared" si="31"/>
        <v>13.043610991966517</v>
      </c>
      <c r="T70" s="37">
        <f t="shared" si="31"/>
        <v>0</v>
      </c>
      <c r="U70" s="37">
        <f t="shared" si="31"/>
        <v>0</v>
      </c>
      <c r="V70" s="37">
        <f t="shared" si="31"/>
        <v>0</v>
      </c>
      <c r="W70" s="37">
        <f t="shared" si="31"/>
        <v>9.114255231314436</v>
      </c>
      <c r="X70" s="37">
        <f t="shared" si="31"/>
        <v>22.711294385335147</v>
      </c>
      <c r="Y70" s="37">
        <f t="shared" si="31"/>
        <v>0</v>
      </c>
      <c r="Z70" s="37">
        <f t="shared" si="31"/>
        <v>45.69155309313099</v>
      </c>
      <c r="AA70" s="37">
        <f t="shared" si="31"/>
        <v>0</v>
      </c>
      <c r="AB70" s="37">
        <f t="shared" si="31"/>
        <v>0.3070107745765045</v>
      </c>
      <c r="AC70" s="37">
        <f t="shared" si="31"/>
        <v>0.877162204834918</v>
      </c>
      <c r="AD70" s="37">
        <f t="shared" si="31"/>
        <v>74.43357874943722</v>
      </c>
      <c r="AE70" s="37">
        <f t="shared" si="31"/>
        <v>0</v>
      </c>
      <c r="AF70" s="37">
        <f t="shared" si="31"/>
        <v>8.933130211226672</v>
      </c>
      <c r="AG70" s="38">
        <f t="shared" si="31"/>
        <v>3.7333842212648682</v>
      </c>
    </row>
    <row r="71" spans="1:33" ht="12.75">
      <c r="A71" s="28" t="s">
        <v>141</v>
      </c>
      <c r="B71" s="29">
        <f>IF(B36=0,0,B58*100/B36)</f>
        <v>0.6653027863543115</v>
      </c>
      <c r="C71" s="29">
        <f aca="true" t="shared" si="32" ref="C71:AG71">IF(C36=0,0,C58*100/C36)</f>
        <v>1.6637268479893208</v>
      </c>
      <c r="D71" s="29">
        <f t="shared" si="32"/>
        <v>0.8813261405039785</v>
      </c>
      <c r="E71" s="29">
        <f t="shared" si="32"/>
        <v>9</v>
      </c>
      <c r="F71" s="29">
        <f t="shared" si="32"/>
        <v>0</v>
      </c>
      <c r="G71" s="29">
        <f t="shared" si="32"/>
        <v>0</v>
      </c>
      <c r="H71" s="29">
        <f t="shared" si="32"/>
        <v>0</v>
      </c>
      <c r="I71" s="29">
        <f t="shared" si="32"/>
        <v>0</v>
      </c>
      <c r="J71" s="29">
        <f t="shared" si="32"/>
        <v>0</v>
      </c>
      <c r="K71" s="29">
        <f t="shared" si="32"/>
        <v>0</v>
      </c>
      <c r="L71" s="29">
        <f t="shared" si="32"/>
        <v>3.344146072300438</v>
      </c>
      <c r="M71" s="29">
        <f t="shared" si="32"/>
        <v>0</v>
      </c>
      <c r="N71" s="29">
        <f t="shared" si="32"/>
        <v>0</v>
      </c>
      <c r="O71" s="29">
        <f t="shared" si="32"/>
        <v>0.07835778987749195</v>
      </c>
      <c r="P71" s="29">
        <f t="shared" si="32"/>
        <v>0</v>
      </c>
      <c r="Q71" s="29">
        <f t="shared" si="32"/>
        <v>0</v>
      </c>
      <c r="R71" s="29">
        <f t="shared" si="32"/>
        <v>33.99566632295191</v>
      </c>
      <c r="S71" s="29">
        <f t="shared" si="32"/>
        <v>13.043610991966517</v>
      </c>
      <c r="T71" s="29">
        <f t="shared" si="32"/>
        <v>0</v>
      </c>
      <c r="U71" s="29">
        <f t="shared" si="32"/>
        <v>0</v>
      </c>
      <c r="V71" s="29">
        <f t="shared" si="32"/>
        <v>0</v>
      </c>
      <c r="W71" s="29">
        <f t="shared" si="32"/>
        <v>7.5058572493177715</v>
      </c>
      <c r="X71" s="29">
        <f t="shared" si="32"/>
        <v>0.6299311991044432</v>
      </c>
      <c r="Y71" s="29">
        <f t="shared" si="32"/>
        <v>0</v>
      </c>
      <c r="Z71" s="29">
        <f t="shared" si="32"/>
        <v>0</v>
      </c>
      <c r="AA71" s="29">
        <f t="shared" si="32"/>
        <v>0</v>
      </c>
      <c r="AB71" s="29">
        <f t="shared" si="32"/>
        <v>0.14015709274144772</v>
      </c>
      <c r="AC71" s="29">
        <f t="shared" si="32"/>
        <v>0.877162204834918</v>
      </c>
      <c r="AD71" s="29">
        <f t="shared" si="32"/>
        <v>0.38898011070208427</v>
      </c>
      <c r="AE71" s="29">
        <f t="shared" si="32"/>
        <v>0</v>
      </c>
      <c r="AF71" s="29">
        <f t="shared" si="32"/>
        <v>0</v>
      </c>
      <c r="AG71" s="30">
        <f t="shared" si="32"/>
        <v>3.7000999637201595</v>
      </c>
    </row>
    <row r="72" spans="1:33" ht="12.75">
      <c r="A72" s="28" t="s">
        <v>142</v>
      </c>
      <c r="B72" s="29">
        <f>IF(B36=0,0,B59*100/B36)</f>
        <v>14.594930110518312</v>
      </c>
      <c r="C72" s="29">
        <f aca="true" t="shared" si="33" ref="C72:AG72">IF(C36=0,0,C59*100/C36)</f>
        <v>5.563398965459703</v>
      </c>
      <c r="D72" s="29">
        <f t="shared" si="33"/>
        <v>12.123496763505923</v>
      </c>
      <c r="E72" s="29">
        <f t="shared" si="33"/>
        <v>0</v>
      </c>
      <c r="F72" s="29">
        <f t="shared" si="33"/>
        <v>0</v>
      </c>
      <c r="G72" s="29">
        <f t="shared" si="33"/>
        <v>16.490863170405586</v>
      </c>
      <c r="H72" s="29">
        <f t="shared" si="33"/>
        <v>0</v>
      </c>
      <c r="I72" s="29">
        <f t="shared" si="33"/>
        <v>25.535734142026786</v>
      </c>
      <c r="J72" s="29">
        <f t="shared" si="33"/>
        <v>0</v>
      </c>
      <c r="K72" s="29">
        <f t="shared" si="33"/>
        <v>34.04717260436198</v>
      </c>
      <c r="L72" s="29">
        <f t="shared" si="33"/>
        <v>0</v>
      </c>
      <c r="M72" s="29">
        <f t="shared" si="33"/>
        <v>0</v>
      </c>
      <c r="N72" s="29">
        <f t="shared" si="33"/>
        <v>1.6166319090806214</v>
      </c>
      <c r="O72" s="29">
        <f t="shared" si="33"/>
        <v>14.350640496159867</v>
      </c>
      <c r="P72" s="29">
        <f t="shared" si="33"/>
        <v>100</v>
      </c>
      <c r="Q72" s="29">
        <f t="shared" si="33"/>
        <v>100</v>
      </c>
      <c r="R72" s="29">
        <f t="shared" si="33"/>
        <v>0</v>
      </c>
      <c r="S72" s="29">
        <f t="shared" si="33"/>
        <v>0</v>
      </c>
      <c r="T72" s="29">
        <f t="shared" si="33"/>
        <v>0</v>
      </c>
      <c r="U72" s="29">
        <f t="shared" si="33"/>
        <v>0</v>
      </c>
      <c r="V72" s="29">
        <f t="shared" si="33"/>
        <v>0</v>
      </c>
      <c r="W72" s="29">
        <f t="shared" si="33"/>
        <v>1.6083979819966652</v>
      </c>
      <c r="X72" s="29">
        <f t="shared" si="33"/>
        <v>22.081363186230703</v>
      </c>
      <c r="Y72" s="29">
        <f t="shared" si="33"/>
        <v>0</v>
      </c>
      <c r="Z72" s="29">
        <f t="shared" si="33"/>
        <v>45.69155309313099</v>
      </c>
      <c r="AA72" s="29">
        <f t="shared" si="33"/>
        <v>0</v>
      </c>
      <c r="AB72" s="29">
        <f t="shared" si="33"/>
        <v>0</v>
      </c>
      <c r="AC72" s="29">
        <f t="shared" si="33"/>
        <v>0</v>
      </c>
      <c r="AD72" s="29">
        <f t="shared" si="33"/>
        <v>74.04459863873514</v>
      </c>
      <c r="AE72" s="29">
        <f t="shared" si="33"/>
        <v>0</v>
      </c>
      <c r="AF72" s="29">
        <f t="shared" si="33"/>
        <v>8.933130211226672</v>
      </c>
      <c r="AG72" s="30">
        <f t="shared" si="33"/>
        <v>0</v>
      </c>
    </row>
    <row r="73" spans="1:33" ht="12.75">
      <c r="A73" s="28" t="s">
        <v>143</v>
      </c>
      <c r="B73" s="29">
        <f>IF(B36=0,0,B60*100/B36)</f>
        <v>0</v>
      </c>
      <c r="C73" s="29">
        <f aca="true" t="shared" si="34" ref="C73:AG73">IF(C36=0,0,C60*100/C36)</f>
        <v>0</v>
      </c>
      <c r="D73" s="29">
        <f t="shared" si="34"/>
        <v>0</v>
      </c>
      <c r="E73" s="29">
        <f t="shared" si="34"/>
        <v>0</v>
      </c>
      <c r="F73" s="29">
        <f t="shared" si="34"/>
        <v>0</v>
      </c>
      <c r="G73" s="29">
        <f t="shared" si="34"/>
        <v>0</v>
      </c>
      <c r="H73" s="29">
        <f t="shared" si="34"/>
        <v>0</v>
      </c>
      <c r="I73" s="29">
        <f t="shared" si="34"/>
        <v>0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29">
        <f t="shared" si="34"/>
        <v>0</v>
      </c>
      <c r="N73" s="29">
        <f t="shared" si="34"/>
        <v>0</v>
      </c>
      <c r="O73" s="29">
        <f t="shared" si="34"/>
        <v>0</v>
      </c>
      <c r="P73" s="29">
        <f t="shared" si="34"/>
        <v>0</v>
      </c>
      <c r="Q73" s="29">
        <f t="shared" si="34"/>
        <v>0</v>
      </c>
      <c r="R73" s="29">
        <f t="shared" si="34"/>
        <v>0</v>
      </c>
      <c r="S73" s="29">
        <f t="shared" si="34"/>
        <v>0</v>
      </c>
      <c r="T73" s="29">
        <f t="shared" si="34"/>
        <v>0</v>
      </c>
      <c r="U73" s="29">
        <f t="shared" si="34"/>
        <v>0</v>
      </c>
      <c r="V73" s="29">
        <f t="shared" si="34"/>
        <v>0</v>
      </c>
      <c r="W73" s="29">
        <f t="shared" si="34"/>
        <v>0</v>
      </c>
      <c r="X73" s="29">
        <f t="shared" si="34"/>
        <v>0</v>
      </c>
      <c r="Y73" s="29">
        <f t="shared" si="34"/>
        <v>0</v>
      </c>
      <c r="Z73" s="29">
        <f t="shared" si="34"/>
        <v>0</v>
      </c>
      <c r="AA73" s="29">
        <f t="shared" si="34"/>
        <v>0</v>
      </c>
      <c r="AB73" s="29">
        <f t="shared" si="34"/>
        <v>0.1668536818350568</v>
      </c>
      <c r="AC73" s="29">
        <f t="shared" si="34"/>
        <v>0</v>
      </c>
      <c r="AD73" s="29">
        <f t="shared" si="34"/>
        <v>0</v>
      </c>
      <c r="AE73" s="29">
        <f t="shared" si="34"/>
        <v>0</v>
      </c>
      <c r="AF73" s="29">
        <f t="shared" si="34"/>
        <v>0</v>
      </c>
      <c r="AG73" s="30">
        <f t="shared" si="34"/>
        <v>0.03328425754470908</v>
      </c>
    </row>
    <row r="74" spans="1:33" ht="12.75">
      <c r="A74" s="16" t="s">
        <v>133</v>
      </c>
      <c r="B74" s="37">
        <f>IF(B36=0,0,B61*100/B36)</f>
        <v>3.401540501401557</v>
      </c>
      <c r="C74" s="37">
        <f aca="true" t="shared" si="35" ref="C74:AG74">IF(C36=0,0,C61*100/C36)</f>
        <v>0.02069080594026364</v>
      </c>
      <c r="D74" s="37">
        <f t="shared" si="35"/>
        <v>5.3831364054459</v>
      </c>
      <c r="E74" s="37">
        <f t="shared" si="35"/>
        <v>91</v>
      </c>
      <c r="F74" s="37">
        <f t="shared" si="35"/>
        <v>1.7870282770945023</v>
      </c>
      <c r="G74" s="37">
        <f t="shared" si="35"/>
        <v>13.890952310206508</v>
      </c>
      <c r="H74" s="37">
        <f t="shared" si="35"/>
        <v>0</v>
      </c>
      <c r="I74" s="37">
        <f t="shared" si="35"/>
        <v>0.18953752843062927</v>
      </c>
      <c r="J74" s="37">
        <f t="shared" si="35"/>
        <v>0</v>
      </c>
      <c r="K74" s="37">
        <f t="shared" si="35"/>
        <v>0.3947498272969506</v>
      </c>
      <c r="L74" s="37">
        <f t="shared" si="35"/>
        <v>78.82152292412133</v>
      </c>
      <c r="M74" s="37">
        <f t="shared" si="35"/>
        <v>0</v>
      </c>
      <c r="N74" s="37">
        <f t="shared" si="35"/>
        <v>0</v>
      </c>
      <c r="O74" s="37">
        <f t="shared" si="35"/>
        <v>7.843527702525969</v>
      </c>
      <c r="P74" s="37">
        <f t="shared" si="35"/>
        <v>0</v>
      </c>
      <c r="Q74" s="37">
        <f t="shared" si="35"/>
        <v>0</v>
      </c>
      <c r="R74" s="37">
        <f t="shared" si="35"/>
        <v>0.17537745173606265</v>
      </c>
      <c r="S74" s="37">
        <f t="shared" si="35"/>
        <v>0</v>
      </c>
      <c r="T74" s="37">
        <f t="shared" si="35"/>
        <v>1.6985918599948528</v>
      </c>
      <c r="U74" s="37">
        <f t="shared" si="35"/>
        <v>0</v>
      </c>
      <c r="V74" s="37">
        <f t="shared" si="35"/>
        <v>0.9570210544631982</v>
      </c>
      <c r="W74" s="37">
        <f t="shared" si="35"/>
        <v>10.722653213311101</v>
      </c>
      <c r="X74" s="37">
        <f t="shared" si="35"/>
        <v>11.909525274104512</v>
      </c>
      <c r="Y74" s="37">
        <f t="shared" si="35"/>
        <v>0</v>
      </c>
      <c r="Z74" s="37">
        <f t="shared" si="35"/>
        <v>6.24804104791507</v>
      </c>
      <c r="AA74" s="37">
        <f t="shared" si="35"/>
        <v>0</v>
      </c>
      <c r="AB74" s="37">
        <f t="shared" si="35"/>
        <v>12.345086784771265</v>
      </c>
      <c r="AC74" s="37">
        <f t="shared" si="35"/>
        <v>5.613838110943476</v>
      </c>
      <c r="AD74" s="37">
        <f t="shared" si="35"/>
        <v>0.5432479673720173</v>
      </c>
      <c r="AE74" s="37">
        <f t="shared" si="35"/>
        <v>0</v>
      </c>
      <c r="AF74" s="37">
        <f t="shared" si="35"/>
        <v>1.3673886242511981</v>
      </c>
      <c r="AG74" s="38">
        <f t="shared" si="35"/>
        <v>37.30133458778002</v>
      </c>
    </row>
    <row r="75" spans="1:33" ht="12.75">
      <c r="A75" s="16" t="s">
        <v>134</v>
      </c>
      <c r="B75" s="37">
        <f>IF(B36=0,0,B62*100/B36)</f>
        <v>19.159509165525115</v>
      </c>
      <c r="C75" s="37">
        <f aca="true" t="shared" si="36" ref="C75:AG75">IF(C36=0,0,C62*100/C36)</f>
        <v>2.9121475054229933</v>
      </c>
      <c r="D75" s="37">
        <f t="shared" si="36"/>
        <v>40.59697079145147</v>
      </c>
      <c r="E75" s="37">
        <f t="shared" si="36"/>
        <v>0</v>
      </c>
      <c r="F75" s="37">
        <f t="shared" si="36"/>
        <v>0</v>
      </c>
      <c r="G75" s="37">
        <f t="shared" si="36"/>
        <v>10.696776110533353</v>
      </c>
      <c r="H75" s="37">
        <f t="shared" si="36"/>
        <v>16.712992659111965</v>
      </c>
      <c r="I75" s="37">
        <f t="shared" si="36"/>
        <v>0.31589588071771546</v>
      </c>
      <c r="J75" s="37">
        <f t="shared" si="36"/>
        <v>0</v>
      </c>
      <c r="K75" s="37">
        <f t="shared" si="36"/>
        <v>28.74153755057732</v>
      </c>
      <c r="L75" s="37">
        <f t="shared" si="36"/>
        <v>14.088887402601745</v>
      </c>
      <c r="M75" s="37">
        <f t="shared" si="36"/>
        <v>0</v>
      </c>
      <c r="N75" s="37">
        <f t="shared" si="36"/>
        <v>0</v>
      </c>
      <c r="O75" s="37">
        <f t="shared" si="36"/>
        <v>7.881852539014199</v>
      </c>
      <c r="P75" s="37">
        <f t="shared" si="36"/>
        <v>0</v>
      </c>
      <c r="Q75" s="37">
        <f t="shared" si="36"/>
        <v>0</v>
      </c>
      <c r="R75" s="37">
        <f t="shared" si="36"/>
        <v>0.10021568670632151</v>
      </c>
      <c r="S75" s="37">
        <f t="shared" si="36"/>
        <v>0</v>
      </c>
      <c r="T75" s="37">
        <f t="shared" si="36"/>
        <v>2.2942019927203208</v>
      </c>
      <c r="U75" s="37">
        <f t="shared" si="36"/>
        <v>0</v>
      </c>
      <c r="V75" s="37">
        <f t="shared" si="36"/>
        <v>0</v>
      </c>
      <c r="W75" s="37">
        <f t="shared" si="36"/>
        <v>19.741794936405732</v>
      </c>
      <c r="X75" s="37">
        <f t="shared" si="36"/>
        <v>0</v>
      </c>
      <c r="Y75" s="37">
        <f t="shared" si="36"/>
        <v>61.244984317080124</v>
      </c>
      <c r="Z75" s="37">
        <f t="shared" si="36"/>
        <v>4.267783882167591</v>
      </c>
      <c r="AA75" s="37">
        <f t="shared" si="36"/>
        <v>6.300920696170264</v>
      </c>
      <c r="AB75" s="37">
        <f t="shared" si="36"/>
        <v>87.34790244065223</v>
      </c>
      <c r="AC75" s="37">
        <f t="shared" si="36"/>
        <v>5.754184063717062</v>
      </c>
      <c r="AD75" s="37">
        <f t="shared" si="36"/>
        <v>17.87653274715962</v>
      </c>
      <c r="AE75" s="37">
        <f t="shared" si="36"/>
        <v>0</v>
      </c>
      <c r="AF75" s="37">
        <f t="shared" si="36"/>
        <v>0.7483535045104697</v>
      </c>
      <c r="AG75" s="38">
        <f t="shared" si="36"/>
        <v>58.96528119095511</v>
      </c>
    </row>
    <row r="76" spans="1:33" ht="12.75">
      <c r="A76" s="16" t="s">
        <v>135</v>
      </c>
      <c r="B76" s="37">
        <f>IF(B36=0,0,B63*100/B36)</f>
        <v>0</v>
      </c>
      <c r="C76" s="37">
        <f aca="true" t="shared" si="37" ref="C76:AG76">IF(C36=0,0,C63*100/C36)</f>
        <v>0</v>
      </c>
      <c r="D76" s="37">
        <f t="shared" si="37"/>
        <v>0</v>
      </c>
      <c r="E76" s="37">
        <f t="shared" si="37"/>
        <v>0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2.337629517311094</v>
      </c>
      <c r="J76" s="37">
        <f t="shared" si="37"/>
        <v>0</v>
      </c>
      <c r="K76" s="37">
        <f t="shared" si="37"/>
        <v>0</v>
      </c>
      <c r="L76" s="37">
        <f t="shared" si="37"/>
        <v>3.7454436009764907</v>
      </c>
      <c r="M76" s="37">
        <f t="shared" si="37"/>
        <v>0</v>
      </c>
      <c r="N76" s="37">
        <f t="shared" si="37"/>
        <v>0</v>
      </c>
      <c r="O76" s="37">
        <f t="shared" si="37"/>
        <v>0</v>
      </c>
      <c r="P76" s="37">
        <f t="shared" si="37"/>
        <v>0</v>
      </c>
      <c r="Q76" s="37">
        <f t="shared" si="37"/>
        <v>0</v>
      </c>
      <c r="R76" s="37">
        <f t="shared" si="37"/>
        <v>0</v>
      </c>
      <c r="S76" s="37">
        <f t="shared" si="37"/>
        <v>0</v>
      </c>
      <c r="T76" s="37">
        <f t="shared" si="37"/>
        <v>0</v>
      </c>
      <c r="U76" s="37">
        <f t="shared" si="37"/>
        <v>0</v>
      </c>
      <c r="V76" s="37">
        <f t="shared" si="37"/>
        <v>0</v>
      </c>
      <c r="W76" s="37">
        <f t="shared" si="37"/>
        <v>0</v>
      </c>
      <c r="X76" s="37">
        <f t="shared" si="37"/>
        <v>0</v>
      </c>
      <c r="Y76" s="37">
        <f t="shared" si="37"/>
        <v>0</v>
      </c>
      <c r="Z76" s="37">
        <f t="shared" si="37"/>
        <v>0.7854712581793929</v>
      </c>
      <c r="AA76" s="37">
        <f t="shared" si="37"/>
        <v>0</v>
      </c>
      <c r="AB76" s="37">
        <f t="shared" si="37"/>
        <v>0</v>
      </c>
      <c r="AC76" s="37">
        <f t="shared" si="37"/>
        <v>0</v>
      </c>
      <c r="AD76" s="37">
        <f t="shared" si="37"/>
        <v>0</v>
      </c>
      <c r="AE76" s="37">
        <f t="shared" si="37"/>
        <v>0</v>
      </c>
      <c r="AF76" s="37">
        <f t="shared" si="37"/>
        <v>0</v>
      </c>
      <c r="AG76" s="38">
        <f t="shared" si="37"/>
        <v>0</v>
      </c>
    </row>
    <row r="77" spans="1:33" ht="12.75">
      <c r="A77" s="13" t="s">
        <v>144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2"/>
    </row>
    <row r="78" spans="1:33" ht="12.75">
      <c r="A78" s="28" t="s">
        <v>145</v>
      </c>
      <c r="B78" s="33">
        <v>114581538</v>
      </c>
      <c r="C78" s="33">
        <v>1131129000</v>
      </c>
      <c r="D78" s="33">
        <v>0</v>
      </c>
      <c r="E78" s="33">
        <v>120000000</v>
      </c>
      <c r="F78" s="33">
        <v>95336758</v>
      </c>
      <c r="G78" s="33">
        <v>439400366</v>
      </c>
      <c r="H78" s="33">
        <v>397813000</v>
      </c>
      <c r="I78" s="33">
        <v>93041533</v>
      </c>
      <c r="J78" s="33">
        <v>162690000</v>
      </c>
      <c r="K78" s="33">
        <v>79255919</v>
      </c>
      <c r="L78" s="33">
        <v>9448129</v>
      </c>
      <c r="M78" s="33">
        <v>129194247</v>
      </c>
      <c r="N78" s="33">
        <v>185000000</v>
      </c>
      <c r="O78" s="33">
        <v>823141529</v>
      </c>
      <c r="P78" s="33">
        <v>0</v>
      </c>
      <c r="Q78" s="33">
        <v>150572000</v>
      </c>
      <c r="R78" s="33">
        <v>233183460</v>
      </c>
      <c r="S78" s="33">
        <v>257618637</v>
      </c>
      <c r="T78" s="33">
        <v>0</v>
      </c>
      <c r="U78" s="33">
        <v>18506813</v>
      </c>
      <c r="V78" s="33">
        <v>0</v>
      </c>
      <c r="W78" s="33">
        <v>216145000</v>
      </c>
      <c r="X78" s="33">
        <v>2259166637</v>
      </c>
      <c r="Y78" s="33">
        <v>70564300</v>
      </c>
      <c r="Z78" s="33">
        <v>585243000</v>
      </c>
      <c r="AA78" s="33">
        <v>0</v>
      </c>
      <c r="AB78" s="33">
        <v>52372697</v>
      </c>
      <c r="AC78" s="33">
        <v>1169410611</v>
      </c>
      <c r="AD78" s="33">
        <v>0</v>
      </c>
      <c r="AE78" s="33">
        <v>0</v>
      </c>
      <c r="AF78" s="33">
        <v>0</v>
      </c>
      <c r="AG78" s="34">
        <v>58291443</v>
      </c>
    </row>
    <row r="79" spans="1:33" ht="12.75">
      <c r="A79" s="28" t="s">
        <v>146</v>
      </c>
      <c r="B79" s="33">
        <v>550000</v>
      </c>
      <c r="C79" s="33">
        <v>0</v>
      </c>
      <c r="D79" s="33">
        <v>600000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15381000</v>
      </c>
      <c r="K79" s="33">
        <v>0</v>
      </c>
      <c r="L79" s="33">
        <v>0</v>
      </c>
      <c r="M79" s="33">
        <v>0</v>
      </c>
      <c r="N79" s="33">
        <v>0</v>
      </c>
      <c r="O79" s="33">
        <v>20429229</v>
      </c>
      <c r="P79" s="33">
        <v>9574000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27978150</v>
      </c>
      <c r="X79" s="33">
        <v>4780000</v>
      </c>
      <c r="Y79" s="33">
        <v>0</v>
      </c>
      <c r="Z79" s="33">
        <v>0</v>
      </c>
      <c r="AA79" s="33">
        <v>0</v>
      </c>
      <c r="AB79" s="33">
        <v>0</v>
      </c>
      <c r="AC79" s="33">
        <v>28100000</v>
      </c>
      <c r="AD79" s="33">
        <v>0</v>
      </c>
      <c r="AE79" s="33">
        <v>0</v>
      </c>
      <c r="AF79" s="33">
        <v>0</v>
      </c>
      <c r="AG79" s="34">
        <v>2271500</v>
      </c>
    </row>
    <row r="80" spans="1:33" ht="12.75">
      <c r="A80" s="28" t="s">
        <v>147</v>
      </c>
      <c r="B80" s="33">
        <v>0</v>
      </c>
      <c r="C80" s="33">
        <v>0</v>
      </c>
      <c r="D80" s="33">
        <v>24313363</v>
      </c>
      <c r="E80" s="33">
        <v>0</v>
      </c>
      <c r="F80" s="33">
        <v>0</v>
      </c>
      <c r="G80" s="33">
        <v>7065000</v>
      </c>
      <c r="H80" s="33">
        <v>807000</v>
      </c>
      <c r="I80" s="33">
        <v>10600</v>
      </c>
      <c r="J80" s="33">
        <v>3383000</v>
      </c>
      <c r="K80" s="33">
        <v>0</v>
      </c>
      <c r="L80" s="33">
        <v>652300</v>
      </c>
      <c r="M80" s="33">
        <v>0</v>
      </c>
      <c r="N80" s="33">
        <v>2653087</v>
      </c>
      <c r="O80" s="33">
        <v>0</v>
      </c>
      <c r="P80" s="33">
        <v>0</v>
      </c>
      <c r="Q80" s="33">
        <v>0</v>
      </c>
      <c r="R80" s="33">
        <v>4900807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11609701</v>
      </c>
      <c r="Y80" s="33">
        <v>1850937</v>
      </c>
      <c r="Z80" s="33">
        <v>0</v>
      </c>
      <c r="AA80" s="33">
        <v>2990000</v>
      </c>
      <c r="AB80" s="33">
        <v>0</v>
      </c>
      <c r="AC80" s="33">
        <v>61620000</v>
      </c>
      <c r="AD80" s="33">
        <v>0</v>
      </c>
      <c r="AE80" s="33">
        <v>0</v>
      </c>
      <c r="AF80" s="33">
        <v>0</v>
      </c>
      <c r="AG80" s="34">
        <v>0</v>
      </c>
    </row>
    <row r="81" spans="1:33" ht="12.75">
      <c r="A81" s="28" t="s">
        <v>148</v>
      </c>
      <c r="B81" s="29">
        <f>IF(B164=0,0,B79*100/B164)</f>
        <v>47.74371866275921</v>
      </c>
      <c r="C81" s="29">
        <f aca="true" t="shared" si="38" ref="C81:AG81">IF(C164=0,0,C79*100/C164)</f>
        <v>0</v>
      </c>
      <c r="D81" s="29">
        <f t="shared" si="38"/>
        <v>6.194328472850258</v>
      </c>
      <c r="E81" s="29">
        <f t="shared" si="38"/>
        <v>0</v>
      </c>
      <c r="F81" s="29">
        <f t="shared" si="38"/>
        <v>0</v>
      </c>
      <c r="G81" s="29">
        <f t="shared" si="38"/>
        <v>0</v>
      </c>
      <c r="H81" s="29">
        <f t="shared" si="38"/>
        <v>0</v>
      </c>
      <c r="I81" s="29">
        <f t="shared" si="38"/>
        <v>0</v>
      </c>
      <c r="J81" s="29">
        <f t="shared" si="38"/>
        <v>0</v>
      </c>
      <c r="K81" s="29">
        <f t="shared" si="38"/>
        <v>0</v>
      </c>
      <c r="L81" s="29">
        <f t="shared" si="38"/>
        <v>0</v>
      </c>
      <c r="M81" s="29">
        <f t="shared" si="38"/>
        <v>0</v>
      </c>
      <c r="N81" s="29">
        <f t="shared" si="38"/>
        <v>0</v>
      </c>
      <c r="O81" s="29">
        <f t="shared" si="38"/>
        <v>257.8127141421731</v>
      </c>
      <c r="P81" s="29">
        <f t="shared" si="38"/>
        <v>305.3735084175471</v>
      </c>
      <c r="Q81" s="29">
        <f t="shared" si="38"/>
        <v>0</v>
      </c>
      <c r="R81" s="29">
        <f t="shared" si="38"/>
        <v>0</v>
      </c>
      <c r="S81" s="29">
        <f t="shared" si="38"/>
        <v>0</v>
      </c>
      <c r="T81" s="29">
        <f t="shared" si="38"/>
        <v>0</v>
      </c>
      <c r="U81" s="29">
        <f t="shared" si="38"/>
        <v>0</v>
      </c>
      <c r="V81" s="29">
        <f t="shared" si="38"/>
        <v>0</v>
      </c>
      <c r="W81" s="29">
        <f t="shared" si="38"/>
        <v>558.8024698385498</v>
      </c>
      <c r="X81" s="29">
        <f t="shared" si="38"/>
        <v>33.13037168603581</v>
      </c>
      <c r="Y81" s="29">
        <f t="shared" si="38"/>
        <v>0</v>
      </c>
      <c r="Z81" s="29">
        <f t="shared" si="38"/>
        <v>0</v>
      </c>
      <c r="AA81" s="29">
        <f t="shared" si="38"/>
        <v>0</v>
      </c>
      <c r="AB81" s="29">
        <f t="shared" si="38"/>
        <v>0</v>
      </c>
      <c r="AC81" s="29">
        <f t="shared" si="38"/>
        <v>63.77666817975488</v>
      </c>
      <c r="AD81" s="29">
        <f t="shared" si="38"/>
        <v>0</v>
      </c>
      <c r="AE81" s="29">
        <f t="shared" si="38"/>
        <v>0</v>
      </c>
      <c r="AF81" s="29">
        <f t="shared" si="38"/>
        <v>0</v>
      </c>
      <c r="AG81" s="30">
        <f t="shared" si="38"/>
        <v>50.50022232103157</v>
      </c>
    </row>
    <row r="82" spans="1:33" ht="12.75">
      <c r="A82" s="28" t="s">
        <v>149</v>
      </c>
      <c r="B82" s="29">
        <f>IF(B78=0,0,B80*100/B78)</f>
        <v>0</v>
      </c>
      <c r="C82" s="29">
        <f aca="true" t="shared" si="39" ref="C82:AG82">IF(C78=0,0,C80*100/C78)</f>
        <v>0</v>
      </c>
      <c r="D82" s="29">
        <f t="shared" si="39"/>
        <v>0</v>
      </c>
      <c r="E82" s="29">
        <f t="shared" si="39"/>
        <v>0</v>
      </c>
      <c r="F82" s="29">
        <f t="shared" si="39"/>
        <v>0</v>
      </c>
      <c r="G82" s="29">
        <f t="shared" si="39"/>
        <v>1.6078730348622423</v>
      </c>
      <c r="H82" s="29">
        <f t="shared" si="39"/>
        <v>0.2028591323058824</v>
      </c>
      <c r="I82" s="29">
        <f t="shared" si="39"/>
        <v>0.011392761553058246</v>
      </c>
      <c r="J82" s="29">
        <f t="shared" si="39"/>
        <v>2.0794148380355275</v>
      </c>
      <c r="K82" s="29">
        <f t="shared" si="39"/>
        <v>0</v>
      </c>
      <c r="L82" s="29">
        <f t="shared" si="39"/>
        <v>6.9040124240471314</v>
      </c>
      <c r="M82" s="29">
        <f t="shared" si="39"/>
        <v>0</v>
      </c>
      <c r="N82" s="29">
        <f t="shared" si="39"/>
        <v>1.434101081081081</v>
      </c>
      <c r="O82" s="29">
        <f t="shared" si="39"/>
        <v>0</v>
      </c>
      <c r="P82" s="29">
        <f t="shared" si="39"/>
        <v>0</v>
      </c>
      <c r="Q82" s="29">
        <f t="shared" si="39"/>
        <v>0</v>
      </c>
      <c r="R82" s="29">
        <f t="shared" si="39"/>
        <v>2.101695806383523</v>
      </c>
      <c r="S82" s="29">
        <f t="shared" si="39"/>
        <v>0</v>
      </c>
      <c r="T82" s="29">
        <f t="shared" si="39"/>
        <v>0</v>
      </c>
      <c r="U82" s="29">
        <f t="shared" si="39"/>
        <v>0</v>
      </c>
      <c r="V82" s="29">
        <f t="shared" si="39"/>
        <v>0</v>
      </c>
      <c r="W82" s="29">
        <f t="shared" si="39"/>
        <v>0</v>
      </c>
      <c r="X82" s="29">
        <f t="shared" si="39"/>
        <v>0.513893079415195</v>
      </c>
      <c r="Y82" s="29">
        <f t="shared" si="39"/>
        <v>2.6230501825994166</v>
      </c>
      <c r="Z82" s="29">
        <f t="shared" si="39"/>
        <v>0</v>
      </c>
      <c r="AA82" s="29">
        <f t="shared" si="39"/>
        <v>0</v>
      </c>
      <c r="AB82" s="29">
        <f t="shared" si="39"/>
        <v>0</v>
      </c>
      <c r="AC82" s="29">
        <f t="shared" si="39"/>
        <v>5.269321093923271</v>
      </c>
      <c r="AD82" s="29">
        <f t="shared" si="39"/>
        <v>0</v>
      </c>
      <c r="AE82" s="29">
        <f t="shared" si="39"/>
        <v>0</v>
      </c>
      <c r="AF82" s="29">
        <f t="shared" si="39"/>
        <v>0</v>
      </c>
      <c r="AG82" s="30">
        <f t="shared" si="39"/>
        <v>0</v>
      </c>
    </row>
    <row r="83" spans="1:33" ht="12.75">
      <c r="A83" s="28" t="s">
        <v>150</v>
      </c>
      <c r="B83" s="29">
        <f>IF(B78=0,0,(B80+B79)*100/B78)</f>
        <v>0.48000752093238613</v>
      </c>
      <c r="C83" s="29">
        <f aca="true" t="shared" si="40" ref="C83:AG83">IF(C78=0,0,(C80+C79)*100/C78)</f>
        <v>0</v>
      </c>
      <c r="D83" s="29">
        <f t="shared" si="40"/>
        <v>0</v>
      </c>
      <c r="E83" s="29">
        <f t="shared" si="40"/>
        <v>0</v>
      </c>
      <c r="F83" s="29">
        <f t="shared" si="40"/>
        <v>0</v>
      </c>
      <c r="G83" s="29">
        <f t="shared" si="40"/>
        <v>1.6078730348622423</v>
      </c>
      <c r="H83" s="29">
        <f t="shared" si="40"/>
        <v>0.2028591323058824</v>
      </c>
      <c r="I83" s="29">
        <f t="shared" si="40"/>
        <v>0.011392761553058246</v>
      </c>
      <c r="J83" s="29">
        <f t="shared" si="40"/>
        <v>11.533591493023541</v>
      </c>
      <c r="K83" s="29">
        <f t="shared" si="40"/>
        <v>0</v>
      </c>
      <c r="L83" s="29">
        <f t="shared" si="40"/>
        <v>6.9040124240471314</v>
      </c>
      <c r="M83" s="29">
        <f t="shared" si="40"/>
        <v>0</v>
      </c>
      <c r="N83" s="29">
        <f t="shared" si="40"/>
        <v>1.434101081081081</v>
      </c>
      <c r="O83" s="29">
        <f t="shared" si="40"/>
        <v>2.481861050652931</v>
      </c>
      <c r="P83" s="29">
        <f t="shared" si="40"/>
        <v>0</v>
      </c>
      <c r="Q83" s="29">
        <f t="shared" si="40"/>
        <v>0</v>
      </c>
      <c r="R83" s="29">
        <f t="shared" si="40"/>
        <v>2.101695806383523</v>
      </c>
      <c r="S83" s="29">
        <f t="shared" si="40"/>
        <v>0</v>
      </c>
      <c r="T83" s="29">
        <f t="shared" si="40"/>
        <v>0</v>
      </c>
      <c r="U83" s="29">
        <f t="shared" si="40"/>
        <v>0</v>
      </c>
      <c r="V83" s="29">
        <f t="shared" si="40"/>
        <v>0</v>
      </c>
      <c r="W83" s="29">
        <f t="shared" si="40"/>
        <v>12.944157856994147</v>
      </c>
      <c r="X83" s="29">
        <f t="shared" si="40"/>
        <v>0.7254755240969859</v>
      </c>
      <c r="Y83" s="29">
        <f t="shared" si="40"/>
        <v>2.6230501825994166</v>
      </c>
      <c r="Z83" s="29">
        <f t="shared" si="40"/>
        <v>0</v>
      </c>
      <c r="AA83" s="29">
        <f t="shared" si="40"/>
        <v>0</v>
      </c>
      <c r="AB83" s="29">
        <f t="shared" si="40"/>
        <v>0</v>
      </c>
      <c r="AC83" s="29">
        <f t="shared" si="40"/>
        <v>7.672240969600711</v>
      </c>
      <c r="AD83" s="29">
        <f t="shared" si="40"/>
        <v>0</v>
      </c>
      <c r="AE83" s="29">
        <f t="shared" si="40"/>
        <v>0</v>
      </c>
      <c r="AF83" s="29">
        <f t="shared" si="40"/>
        <v>0</v>
      </c>
      <c r="AG83" s="30">
        <f t="shared" si="40"/>
        <v>3.896798368844635</v>
      </c>
    </row>
    <row r="84" spans="1:33" ht="12.75">
      <c r="A84" s="28" t="s">
        <v>151</v>
      </c>
      <c r="B84" s="29">
        <f>IF(B78=0,0,B164*100/B78)</f>
        <v>1.005383607261407</v>
      </c>
      <c r="C84" s="29">
        <f aca="true" t="shared" si="41" ref="C84:AG84">IF(C78=0,0,C164*100/C78)</f>
        <v>1.1517828647307249</v>
      </c>
      <c r="D84" s="29">
        <f t="shared" si="41"/>
        <v>0</v>
      </c>
      <c r="E84" s="29">
        <f t="shared" si="41"/>
        <v>1.5391666666666666</v>
      </c>
      <c r="F84" s="29">
        <f t="shared" si="41"/>
        <v>9.054480329612215</v>
      </c>
      <c r="G84" s="29">
        <f t="shared" si="41"/>
        <v>1.6165814936986194</v>
      </c>
      <c r="H84" s="29">
        <f t="shared" si="41"/>
        <v>0.6860861761681997</v>
      </c>
      <c r="I84" s="29">
        <f t="shared" si="41"/>
        <v>-4.395916391446388</v>
      </c>
      <c r="J84" s="29">
        <f t="shared" si="41"/>
        <v>0</v>
      </c>
      <c r="K84" s="29">
        <f t="shared" si="41"/>
        <v>2.9020671629585166</v>
      </c>
      <c r="L84" s="29">
        <f t="shared" si="41"/>
        <v>23.010905122061732</v>
      </c>
      <c r="M84" s="29">
        <f t="shared" si="41"/>
        <v>4.430513070756161</v>
      </c>
      <c r="N84" s="29">
        <f t="shared" si="41"/>
        <v>0</v>
      </c>
      <c r="O84" s="29">
        <f t="shared" si="41"/>
        <v>0.9626604564134438</v>
      </c>
      <c r="P84" s="29">
        <f t="shared" si="41"/>
        <v>0</v>
      </c>
      <c r="Q84" s="29">
        <f t="shared" si="41"/>
        <v>2.837180883564009</v>
      </c>
      <c r="R84" s="29">
        <f t="shared" si="41"/>
        <v>1.5495695964027638</v>
      </c>
      <c r="S84" s="29">
        <f t="shared" si="41"/>
        <v>2.0184875056225065</v>
      </c>
      <c r="T84" s="29">
        <f t="shared" si="41"/>
        <v>0</v>
      </c>
      <c r="U84" s="29">
        <f t="shared" si="41"/>
        <v>0</v>
      </c>
      <c r="V84" s="29">
        <f t="shared" si="41"/>
        <v>0</v>
      </c>
      <c r="W84" s="29">
        <f t="shared" si="41"/>
        <v>2.31641028013602</v>
      </c>
      <c r="X84" s="29">
        <f t="shared" si="41"/>
        <v>0.6386358918242117</v>
      </c>
      <c r="Y84" s="29">
        <f t="shared" si="41"/>
        <v>0</v>
      </c>
      <c r="Z84" s="29">
        <f t="shared" si="41"/>
        <v>4.188003957330545</v>
      </c>
      <c r="AA84" s="29">
        <f t="shared" si="41"/>
        <v>0</v>
      </c>
      <c r="AB84" s="29">
        <f t="shared" si="41"/>
        <v>4.769288471052007</v>
      </c>
      <c r="AC84" s="29">
        <f t="shared" si="41"/>
        <v>3.767709954531959</v>
      </c>
      <c r="AD84" s="29">
        <f t="shared" si="41"/>
        <v>0</v>
      </c>
      <c r="AE84" s="29">
        <f t="shared" si="41"/>
        <v>0</v>
      </c>
      <c r="AF84" s="29">
        <f t="shared" si="41"/>
        <v>0</v>
      </c>
      <c r="AG84" s="30">
        <f t="shared" si="41"/>
        <v>7.716398442906963</v>
      </c>
    </row>
    <row r="85" spans="1:33" ht="12.75">
      <c r="A85" s="13" t="s">
        <v>152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2"/>
    </row>
    <row r="86" spans="1:33" ht="12.75">
      <c r="A86" s="16" t="s">
        <v>153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</row>
    <row r="87" spans="1:33" ht="12.75">
      <c r="A87" s="25" t="s">
        <v>154</v>
      </c>
      <c r="B87" s="39">
        <v>0</v>
      </c>
      <c r="C87" s="39">
        <v>7</v>
      </c>
      <c r="D87" s="39">
        <v>-1.4</v>
      </c>
      <c r="E87" s="39">
        <v>0</v>
      </c>
      <c r="F87" s="39">
        <v>4</v>
      </c>
      <c r="G87" s="39">
        <v>187.4</v>
      </c>
      <c r="H87" s="39">
        <v>0</v>
      </c>
      <c r="I87" s="39">
        <v>8</v>
      </c>
      <c r="J87" s="39">
        <v>12</v>
      </c>
      <c r="K87" s="39">
        <v>0</v>
      </c>
      <c r="L87" s="39">
        <v>0</v>
      </c>
      <c r="M87" s="39">
        <v>-99.9</v>
      </c>
      <c r="N87" s="39">
        <v>2.8</v>
      </c>
      <c r="O87" s="39">
        <v>6</v>
      </c>
      <c r="P87" s="39">
        <v>15</v>
      </c>
      <c r="Q87" s="39">
        <v>7</v>
      </c>
      <c r="R87" s="39">
        <v>4</v>
      </c>
      <c r="S87" s="39">
        <v>5.5</v>
      </c>
      <c r="T87" s="39">
        <v>7.9</v>
      </c>
      <c r="U87" s="39">
        <v>0</v>
      </c>
      <c r="V87" s="39">
        <v>0</v>
      </c>
      <c r="W87" s="39">
        <v>10</v>
      </c>
      <c r="X87" s="39">
        <v>0</v>
      </c>
      <c r="Y87" s="39">
        <v>7</v>
      </c>
      <c r="Z87" s="39">
        <v>5.3</v>
      </c>
      <c r="AA87" s="39">
        <v>5.5</v>
      </c>
      <c r="AB87" s="39">
        <v>0</v>
      </c>
      <c r="AC87" s="39">
        <v>9.8</v>
      </c>
      <c r="AD87" s="39">
        <v>0</v>
      </c>
      <c r="AE87" s="39">
        <v>10.2</v>
      </c>
      <c r="AF87" s="39">
        <v>0</v>
      </c>
      <c r="AG87" s="40">
        <v>0</v>
      </c>
    </row>
    <row r="88" spans="1:33" ht="12.75">
      <c r="A88" s="28" t="s">
        <v>155</v>
      </c>
      <c r="B88" s="41">
        <v>0</v>
      </c>
      <c r="C88" s="41">
        <v>13.8</v>
      </c>
      <c r="D88" s="41">
        <v>0</v>
      </c>
      <c r="E88" s="41">
        <v>0</v>
      </c>
      <c r="F88" s="41">
        <v>-94.1</v>
      </c>
      <c r="G88" s="41">
        <v>0</v>
      </c>
      <c r="H88" s="41">
        <v>0</v>
      </c>
      <c r="I88" s="41">
        <v>10</v>
      </c>
      <c r="J88" s="41">
        <v>0</v>
      </c>
      <c r="K88" s="41">
        <v>0</v>
      </c>
      <c r="L88" s="41">
        <v>0</v>
      </c>
      <c r="M88" s="41">
        <v>-99.9</v>
      </c>
      <c r="N88" s="41">
        <v>11.2</v>
      </c>
      <c r="O88" s="41">
        <v>0</v>
      </c>
      <c r="P88" s="41">
        <v>-100</v>
      </c>
      <c r="Q88" s="41">
        <v>11</v>
      </c>
      <c r="R88" s="41">
        <v>0</v>
      </c>
      <c r="S88" s="41">
        <v>11</v>
      </c>
      <c r="T88" s="41">
        <v>11</v>
      </c>
      <c r="U88" s="41">
        <v>0</v>
      </c>
      <c r="V88" s="41">
        <v>0</v>
      </c>
      <c r="W88" s="41">
        <v>11</v>
      </c>
      <c r="X88" s="41">
        <v>0</v>
      </c>
      <c r="Y88" s="41">
        <v>0</v>
      </c>
      <c r="Z88" s="41">
        <v>17.1</v>
      </c>
      <c r="AA88" s="41">
        <v>11</v>
      </c>
      <c r="AB88" s="41">
        <v>0</v>
      </c>
      <c r="AC88" s="41">
        <v>0</v>
      </c>
      <c r="AD88" s="41">
        <v>0</v>
      </c>
      <c r="AE88" s="41">
        <v>11</v>
      </c>
      <c r="AF88" s="41">
        <v>11</v>
      </c>
      <c r="AG88" s="42">
        <v>0</v>
      </c>
    </row>
    <row r="89" spans="1:33" ht="12.75">
      <c r="A89" s="28" t="s">
        <v>156</v>
      </c>
      <c r="B89" s="41">
        <v>0</v>
      </c>
      <c r="C89" s="41">
        <v>42</v>
      </c>
      <c r="D89" s="41">
        <v>-12.4</v>
      </c>
      <c r="E89" s="41">
        <v>0</v>
      </c>
      <c r="F89" s="41">
        <v>15</v>
      </c>
      <c r="G89" s="41">
        <v>11.5</v>
      </c>
      <c r="H89" s="41">
        <v>0</v>
      </c>
      <c r="I89" s="41">
        <v>11.7</v>
      </c>
      <c r="J89" s="41">
        <v>11</v>
      </c>
      <c r="K89" s="41">
        <v>40.5</v>
      </c>
      <c r="L89" s="41">
        <v>0</v>
      </c>
      <c r="M89" s="41">
        <v>-99.9</v>
      </c>
      <c r="N89" s="41">
        <v>13.4</v>
      </c>
      <c r="O89" s="41">
        <v>10.8</v>
      </c>
      <c r="P89" s="41">
        <v>7.9</v>
      </c>
      <c r="Q89" s="41">
        <v>12.3</v>
      </c>
      <c r="R89" s="41">
        <v>11</v>
      </c>
      <c r="S89" s="41">
        <v>11</v>
      </c>
      <c r="T89" s="41">
        <v>11.3</v>
      </c>
      <c r="U89" s="41">
        <v>0</v>
      </c>
      <c r="V89" s="41">
        <v>0</v>
      </c>
      <c r="W89" s="41">
        <v>11</v>
      </c>
      <c r="X89" s="41">
        <v>0</v>
      </c>
      <c r="Y89" s="41">
        <v>0</v>
      </c>
      <c r="Z89" s="41">
        <v>16</v>
      </c>
      <c r="AA89" s="41">
        <v>11</v>
      </c>
      <c r="AB89" s="41">
        <v>0</v>
      </c>
      <c r="AC89" s="41">
        <v>9.4</v>
      </c>
      <c r="AD89" s="41">
        <v>0</v>
      </c>
      <c r="AE89" s="41">
        <v>19.5</v>
      </c>
      <c r="AF89" s="41">
        <v>11</v>
      </c>
      <c r="AG89" s="42">
        <v>0</v>
      </c>
    </row>
    <row r="90" spans="1:33" ht="12.75">
      <c r="A90" s="28" t="s">
        <v>157</v>
      </c>
      <c r="B90" s="41">
        <v>0</v>
      </c>
      <c r="C90" s="41">
        <v>37</v>
      </c>
      <c r="D90" s="41">
        <v>10</v>
      </c>
      <c r="E90" s="41">
        <v>0</v>
      </c>
      <c r="F90" s="41">
        <v>5.9</v>
      </c>
      <c r="G90" s="41">
        <v>0</v>
      </c>
      <c r="H90" s="41">
        <v>0</v>
      </c>
      <c r="I90" s="41">
        <v>0</v>
      </c>
      <c r="J90" s="41">
        <v>9.9</v>
      </c>
      <c r="K90" s="41">
        <v>7.4</v>
      </c>
      <c r="L90" s="41">
        <v>0</v>
      </c>
      <c r="M90" s="41">
        <v>-99.8</v>
      </c>
      <c r="N90" s="41">
        <v>4.9</v>
      </c>
      <c r="O90" s="41">
        <v>5.9</v>
      </c>
      <c r="P90" s="41">
        <v>6</v>
      </c>
      <c r="Q90" s="41">
        <v>5.9</v>
      </c>
      <c r="R90" s="41">
        <v>7.5</v>
      </c>
      <c r="S90" s="41">
        <v>15</v>
      </c>
      <c r="T90" s="41">
        <v>8</v>
      </c>
      <c r="U90" s="41">
        <v>0</v>
      </c>
      <c r="V90" s="41">
        <v>-100</v>
      </c>
      <c r="W90" s="41">
        <v>14</v>
      </c>
      <c r="X90" s="41">
        <v>8</v>
      </c>
      <c r="Y90" s="41">
        <v>7</v>
      </c>
      <c r="Z90" s="41">
        <v>5.3</v>
      </c>
      <c r="AA90" s="41">
        <v>5.5</v>
      </c>
      <c r="AB90" s="41">
        <v>0</v>
      </c>
      <c r="AC90" s="41">
        <v>0</v>
      </c>
      <c r="AD90" s="41">
        <v>0</v>
      </c>
      <c r="AE90" s="41">
        <v>12.9</v>
      </c>
      <c r="AF90" s="41">
        <v>9.9</v>
      </c>
      <c r="AG90" s="42">
        <v>0</v>
      </c>
    </row>
    <row r="91" spans="1:33" ht="12.75">
      <c r="A91" s="28" t="s">
        <v>158</v>
      </c>
      <c r="B91" s="41">
        <v>0</v>
      </c>
      <c r="C91" s="41">
        <v>-15</v>
      </c>
      <c r="D91" s="41">
        <v>8.8</v>
      </c>
      <c r="E91" s="41">
        <v>0</v>
      </c>
      <c r="F91" s="41">
        <v>5.9</v>
      </c>
      <c r="G91" s="41">
        <v>16</v>
      </c>
      <c r="H91" s="41">
        <v>0</v>
      </c>
      <c r="I91" s="41">
        <v>10.4</v>
      </c>
      <c r="J91" s="41">
        <v>9.9</v>
      </c>
      <c r="K91" s="41">
        <v>30.1</v>
      </c>
      <c r="L91" s="41">
        <v>0</v>
      </c>
      <c r="M91" s="41">
        <v>-99.8</v>
      </c>
      <c r="N91" s="41">
        <v>5</v>
      </c>
      <c r="O91" s="41">
        <v>8.7</v>
      </c>
      <c r="P91" s="41">
        <v>6.2</v>
      </c>
      <c r="Q91" s="41">
        <v>6</v>
      </c>
      <c r="R91" s="41">
        <v>25.1</v>
      </c>
      <c r="S91" s="41">
        <v>15</v>
      </c>
      <c r="T91" s="41">
        <v>7.9</v>
      </c>
      <c r="U91" s="41">
        <v>0</v>
      </c>
      <c r="V91" s="41">
        <v>-100</v>
      </c>
      <c r="W91" s="41">
        <v>11.6</v>
      </c>
      <c r="X91" s="41">
        <v>0</v>
      </c>
      <c r="Y91" s="41">
        <v>7</v>
      </c>
      <c r="Z91" s="41">
        <v>5.3</v>
      </c>
      <c r="AA91" s="41">
        <v>5.7</v>
      </c>
      <c r="AB91" s="41">
        <v>0</v>
      </c>
      <c r="AC91" s="41">
        <v>16.1</v>
      </c>
      <c r="AD91" s="41">
        <v>0</v>
      </c>
      <c r="AE91" s="41">
        <v>27.6</v>
      </c>
      <c r="AF91" s="41">
        <v>10.6</v>
      </c>
      <c r="AG91" s="42">
        <v>0</v>
      </c>
    </row>
    <row r="92" spans="1:33" ht="12.75">
      <c r="A92" s="28" t="s">
        <v>159</v>
      </c>
      <c r="B92" s="41">
        <v>0</v>
      </c>
      <c r="C92" s="41">
        <v>13.5</v>
      </c>
      <c r="D92" s="41">
        <v>9.9</v>
      </c>
      <c r="E92" s="41">
        <v>0</v>
      </c>
      <c r="F92" s="41">
        <v>5.9</v>
      </c>
      <c r="G92" s="41">
        <v>45.8</v>
      </c>
      <c r="H92" s="41">
        <v>0</v>
      </c>
      <c r="I92" s="41">
        <v>12</v>
      </c>
      <c r="J92" s="41">
        <v>9.9</v>
      </c>
      <c r="K92" s="41">
        <v>7.2</v>
      </c>
      <c r="L92" s="41">
        <v>0</v>
      </c>
      <c r="M92" s="41">
        <v>-99.9</v>
      </c>
      <c r="N92" s="41">
        <v>11.3</v>
      </c>
      <c r="O92" s="41">
        <v>6</v>
      </c>
      <c r="P92" s="41">
        <v>6</v>
      </c>
      <c r="Q92" s="41">
        <v>6</v>
      </c>
      <c r="R92" s="41">
        <v>7.5</v>
      </c>
      <c r="S92" s="41">
        <v>15</v>
      </c>
      <c r="T92" s="41">
        <v>23.1</v>
      </c>
      <c r="U92" s="41">
        <v>0</v>
      </c>
      <c r="V92" s="41">
        <v>-100</v>
      </c>
      <c r="W92" s="41">
        <v>13.9</v>
      </c>
      <c r="X92" s="41">
        <v>5.4</v>
      </c>
      <c r="Y92" s="41">
        <v>7</v>
      </c>
      <c r="Z92" s="41">
        <v>5.3</v>
      </c>
      <c r="AA92" s="41">
        <v>5.4</v>
      </c>
      <c r="AB92" s="41">
        <v>0</v>
      </c>
      <c r="AC92" s="41">
        <v>9.9</v>
      </c>
      <c r="AD92" s="41">
        <v>0</v>
      </c>
      <c r="AE92" s="41">
        <v>6</v>
      </c>
      <c r="AF92" s="41">
        <v>5.5</v>
      </c>
      <c r="AG92" s="42">
        <v>0</v>
      </c>
    </row>
    <row r="93" spans="1:33" ht="12.75">
      <c r="A93" s="28" t="s">
        <v>160</v>
      </c>
      <c r="B93" s="41">
        <v>0</v>
      </c>
      <c r="C93" s="41">
        <v>17.2</v>
      </c>
      <c r="D93" s="41">
        <v>10</v>
      </c>
      <c r="E93" s="41">
        <v>0</v>
      </c>
      <c r="F93" s="41">
        <v>5.9</v>
      </c>
      <c r="G93" s="41">
        <v>11.1</v>
      </c>
      <c r="H93" s="41">
        <v>0</v>
      </c>
      <c r="I93" s="41">
        <v>12</v>
      </c>
      <c r="J93" s="41">
        <v>9.9</v>
      </c>
      <c r="K93" s="41">
        <v>6.8</v>
      </c>
      <c r="L93" s="41">
        <v>0</v>
      </c>
      <c r="M93" s="41">
        <v>-99.9</v>
      </c>
      <c r="N93" s="41">
        <v>11.2</v>
      </c>
      <c r="O93" s="41">
        <v>6</v>
      </c>
      <c r="P93" s="41">
        <v>6</v>
      </c>
      <c r="Q93" s="41">
        <v>7.5</v>
      </c>
      <c r="R93" s="41">
        <v>7.5</v>
      </c>
      <c r="S93" s="41">
        <v>15</v>
      </c>
      <c r="T93" s="41">
        <v>7.9</v>
      </c>
      <c r="U93" s="41">
        <v>0</v>
      </c>
      <c r="V93" s="41">
        <v>-100</v>
      </c>
      <c r="W93" s="41">
        <v>14</v>
      </c>
      <c r="X93" s="41">
        <v>0</v>
      </c>
      <c r="Y93" s="41">
        <v>7</v>
      </c>
      <c r="Z93" s="41">
        <v>5.3</v>
      </c>
      <c r="AA93" s="41">
        <v>5.4</v>
      </c>
      <c r="AB93" s="41">
        <v>0</v>
      </c>
      <c r="AC93" s="41">
        <v>8</v>
      </c>
      <c r="AD93" s="41">
        <v>0</v>
      </c>
      <c r="AE93" s="41">
        <v>6</v>
      </c>
      <c r="AF93" s="41">
        <v>5.5</v>
      </c>
      <c r="AG93" s="42">
        <v>0</v>
      </c>
    </row>
    <row r="94" spans="1:33" ht="12.75">
      <c r="A94" s="28" t="s">
        <v>135</v>
      </c>
      <c r="B94" s="41">
        <v>0</v>
      </c>
      <c r="C94" s="41">
        <v>0</v>
      </c>
      <c r="D94" s="41">
        <v>0</v>
      </c>
      <c r="E94" s="41">
        <v>0</v>
      </c>
      <c r="F94" s="41">
        <v>5.9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7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2">
        <v>0</v>
      </c>
    </row>
    <row r="95" spans="1:33" ht="12.75">
      <c r="A95" s="16" t="s">
        <v>161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</row>
    <row r="96" spans="1:33" ht="12.75">
      <c r="A96" s="25" t="s">
        <v>154</v>
      </c>
      <c r="B96" s="43">
        <v>0</v>
      </c>
      <c r="C96" s="43">
        <v>19767180</v>
      </c>
      <c r="D96" s="43">
        <v>315.41</v>
      </c>
      <c r="E96" s="43">
        <v>0</v>
      </c>
      <c r="F96" s="43">
        <v>260.41</v>
      </c>
      <c r="G96" s="43">
        <v>605.44</v>
      </c>
      <c r="H96" s="43">
        <v>0</v>
      </c>
      <c r="I96" s="43">
        <v>98.29</v>
      </c>
      <c r="J96" s="43">
        <v>135.03</v>
      </c>
      <c r="K96" s="43">
        <v>0</v>
      </c>
      <c r="L96" s="43">
        <v>0</v>
      </c>
      <c r="M96" s="43">
        <v>0.06</v>
      </c>
      <c r="N96" s="43">
        <v>440.54</v>
      </c>
      <c r="O96" s="43">
        <v>15.31</v>
      </c>
      <c r="P96" s="43">
        <v>743.67</v>
      </c>
      <c r="Q96" s="43">
        <v>241.47</v>
      </c>
      <c r="R96" s="43">
        <v>529.62</v>
      </c>
      <c r="S96" s="43">
        <v>305.72</v>
      </c>
      <c r="T96" s="43">
        <v>429.8</v>
      </c>
      <c r="U96" s="43">
        <v>0</v>
      </c>
      <c r="V96" s="43">
        <v>0</v>
      </c>
      <c r="W96" s="43">
        <v>319.44</v>
      </c>
      <c r="X96" s="43">
        <v>0</v>
      </c>
      <c r="Y96" s="43">
        <v>10.33</v>
      </c>
      <c r="Z96" s="43">
        <v>185.88</v>
      </c>
      <c r="AA96" s="43">
        <v>241.6</v>
      </c>
      <c r="AB96" s="43">
        <v>0</v>
      </c>
      <c r="AC96" s="43">
        <v>102.45</v>
      </c>
      <c r="AD96" s="43">
        <v>0</v>
      </c>
      <c r="AE96" s="43">
        <v>70.27</v>
      </c>
      <c r="AF96" s="43">
        <v>0</v>
      </c>
      <c r="AG96" s="44">
        <v>0</v>
      </c>
    </row>
    <row r="97" spans="1:33" ht="12.75">
      <c r="A97" s="28" t="s">
        <v>155</v>
      </c>
      <c r="B97" s="45">
        <v>0</v>
      </c>
      <c r="C97" s="45">
        <v>45482902</v>
      </c>
      <c r="D97" s="45">
        <v>0</v>
      </c>
      <c r="E97" s="45">
        <v>0</v>
      </c>
      <c r="F97" s="45">
        <v>4.84</v>
      </c>
      <c r="G97" s="45">
        <v>0</v>
      </c>
      <c r="H97" s="45">
        <v>0</v>
      </c>
      <c r="I97" s="45">
        <v>134.21</v>
      </c>
      <c r="J97" s="45">
        <v>0</v>
      </c>
      <c r="K97" s="45">
        <v>0</v>
      </c>
      <c r="L97" s="45">
        <v>0</v>
      </c>
      <c r="M97" s="45">
        <v>0.06</v>
      </c>
      <c r="N97" s="45">
        <v>55.58</v>
      </c>
      <c r="O97" s="45">
        <v>0</v>
      </c>
      <c r="P97" s="45">
        <v>0</v>
      </c>
      <c r="Q97" s="45">
        <v>82.99</v>
      </c>
      <c r="R97" s="45">
        <v>112</v>
      </c>
      <c r="S97" s="45">
        <v>329.68</v>
      </c>
      <c r="T97" s="45">
        <v>115.7</v>
      </c>
      <c r="U97" s="45">
        <v>0</v>
      </c>
      <c r="V97" s="45">
        <v>0</v>
      </c>
      <c r="W97" s="45">
        <v>178.04</v>
      </c>
      <c r="X97" s="45">
        <v>0</v>
      </c>
      <c r="Y97" s="45">
        <v>0</v>
      </c>
      <c r="Z97" s="45">
        <v>50.4</v>
      </c>
      <c r="AA97" s="45">
        <v>101.21</v>
      </c>
      <c r="AB97" s="45">
        <v>0</v>
      </c>
      <c r="AC97" s="45">
        <v>0</v>
      </c>
      <c r="AD97" s="45">
        <v>0</v>
      </c>
      <c r="AE97" s="45">
        <v>86.3</v>
      </c>
      <c r="AF97" s="45">
        <v>91.33</v>
      </c>
      <c r="AG97" s="46">
        <v>0</v>
      </c>
    </row>
    <row r="98" spans="1:33" ht="12.75">
      <c r="A98" s="28" t="s">
        <v>156</v>
      </c>
      <c r="B98" s="45">
        <v>0</v>
      </c>
      <c r="C98" s="45">
        <v>17190340</v>
      </c>
      <c r="D98" s="45">
        <v>429</v>
      </c>
      <c r="E98" s="45">
        <v>0</v>
      </c>
      <c r="F98" s="45">
        <v>339.25</v>
      </c>
      <c r="G98" s="45">
        <v>550</v>
      </c>
      <c r="H98" s="45">
        <v>0</v>
      </c>
      <c r="I98" s="45">
        <v>272.5</v>
      </c>
      <c r="J98" s="45">
        <v>399.71</v>
      </c>
      <c r="K98" s="45">
        <v>812</v>
      </c>
      <c r="L98" s="45">
        <v>0</v>
      </c>
      <c r="M98" s="45">
        <v>0.12</v>
      </c>
      <c r="N98" s="45">
        <v>456</v>
      </c>
      <c r="O98" s="45">
        <v>538.7</v>
      </c>
      <c r="P98" s="45">
        <v>442.5</v>
      </c>
      <c r="Q98" s="45">
        <v>463.5</v>
      </c>
      <c r="R98" s="45">
        <v>442</v>
      </c>
      <c r="S98" s="45">
        <v>256.61</v>
      </c>
      <c r="T98" s="45">
        <v>390.66</v>
      </c>
      <c r="U98" s="45">
        <v>0</v>
      </c>
      <c r="V98" s="45">
        <v>0</v>
      </c>
      <c r="W98" s="45">
        <v>604.46</v>
      </c>
      <c r="X98" s="45">
        <v>0</v>
      </c>
      <c r="Y98" s="45">
        <v>0</v>
      </c>
      <c r="Z98" s="45">
        <v>1110.43</v>
      </c>
      <c r="AA98" s="45">
        <v>1061.84</v>
      </c>
      <c r="AB98" s="45">
        <v>0</v>
      </c>
      <c r="AC98" s="45">
        <v>680.57</v>
      </c>
      <c r="AD98" s="45">
        <v>0</v>
      </c>
      <c r="AE98" s="45">
        <v>530.36</v>
      </c>
      <c r="AF98" s="45">
        <v>551.49</v>
      </c>
      <c r="AG98" s="46">
        <v>0</v>
      </c>
    </row>
    <row r="99" spans="1:33" ht="12.75">
      <c r="A99" s="28" t="s">
        <v>157</v>
      </c>
      <c r="B99" s="45">
        <v>0</v>
      </c>
      <c r="C99" s="45">
        <v>16115200</v>
      </c>
      <c r="D99" s="45">
        <v>60.03</v>
      </c>
      <c r="E99" s="45">
        <v>0</v>
      </c>
      <c r="F99" s="45">
        <v>43.4</v>
      </c>
      <c r="G99" s="45">
        <v>10</v>
      </c>
      <c r="H99" s="45">
        <v>0</v>
      </c>
      <c r="I99" s="45">
        <v>51.65</v>
      </c>
      <c r="J99" s="45">
        <v>50.93</v>
      </c>
      <c r="K99" s="45">
        <v>65</v>
      </c>
      <c r="L99" s="45">
        <v>0</v>
      </c>
      <c r="M99" s="45">
        <v>0.06</v>
      </c>
      <c r="N99" s="45">
        <v>55.3</v>
      </c>
      <c r="O99" s="45">
        <v>49.01</v>
      </c>
      <c r="P99" s="45">
        <v>110.38</v>
      </c>
      <c r="Q99" s="45">
        <v>21.62</v>
      </c>
      <c r="R99" s="45">
        <v>39.78</v>
      </c>
      <c r="S99" s="45">
        <v>54.97</v>
      </c>
      <c r="T99" s="45">
        <v>42.67</v>
      </c>
      <c r="U99" s="45">
        <v>0</v>
      </c>
      <c r="V99" s="45">
        <v>0</v>
      </c>
      <c r="W99" s="45">
        <v>38.65</v>
      </c>
      <c r="X99" s="45">
        <v>478.62</v>
      </c>
      <c r="Y99" s="45">
        <v>37.75</v>
      </c>
      <c r="Z99" s="45">
        <v>57.46</v>
      </c>
      <c r="AA99" s="45">
        <v>53.71</v>
      </c>
      <c r="AB99" s="45">
        <v>0</v>
      </c>
      <c r="AC99" s="45">
        <v>0</v>
      </c>
      <c r="AD99" s="45">
        <v>0</v>
      </c>
      <c r="AE99" s="45">
        <v>23.59</v>
      </c>
      <c r="AF99" s="45">
        <v>31.28</v>
      </c>
      <c r="AG99" s="46">
        <v>0</v>
      </c>
    </row>
    <row r="100" spans="1:33" ht="12.75">
      <c r="A100" s="28" t="s">
        <v>158</v>
      </c>
      <c r="B100" s="45">
        <v>0</v>
      </c>
      <c r="C100" s="45">
        <v>33980</v>
      </c>
      <c r="D100" s="45">
        <v>178.8</v>
      </c>
      <c r="E100" s="45">
        <v>0</v>
      </c>
      <c r="F100" s="45">
        <v>56.74</v>
      </c>
      <c r="G100" s="45">
        <v>306.95</v>
      </c>
      <c r="H100" s="45">
        <v>0</v>
      </c>
      <c r="I100" s="45">
        <v>26.52</v>
      </c>
      <c r="J100" s="45">
        <v>159.33</v>
      </c>
      <c r="K100" s="45">
        <v>221.25</v>
      </c>
      <c r="L100" s="45">
        <v>0</v>
      </c>
      <c r="M100" s="45">
        <v>0.06</v>
      </c>
      <c r="N100" s="45">
        <v>118.35</v>
      </c>
      <c r="O100" s="45">
        <v>144.31</v>
      </c>
      <c r="P100" s="45">
        <v>36.65</v>
      </c>
      <c r="Q100" s="45">
        <v>90.46</v>
      </c>
      <c r="R100" s="45">
        <v>53.73</v>
      </c>
      <c r="S100" s="45">
        <v>42.08</v>
      </c>
      <c r="T100" s="45">
        <v>245.02</v>
      </c>
      <c r="U100" s="45">
        <v>0</v>
      </c>
      <c r="V100" s="45">
        <v>0</v>
      </c>
      <c r="W100" s="45">
        <v>84.2</v>
      </c>
      <c r="X100" s="45">
        <v>0</v>
      </c>
      <c r="Y100" s="45">
        <v>92.69</v>
      </c>
      <c r="Z100" s="45">
        <v>206.69</v>
      </c>
      <c r="AA100" s="45">
        <v>121.77</v>
      </c>
      <c r="AB100" s="45">
        <v>0</v>
      </c>
      <c r="AC100" s="45">
        <v>264.62</v>
      </c>
      <c r="AD100" s="45">
        <v>0</v>
      </c>
      <c r="AE100" s="45">
        <v>195.71</v>
      </c>
      <c r="AF100" s="45">
        <v>232.45</v>
      </c>
      <c r="AG100" s="46">
        <v>0</v>
      </c>
    </row>
    <row r="101" spans="1:33" ht="12.75">
      <c r="A101" s="28" t="s">
        <v>159</v>
      </c>
      <c r="B101" s="45">
        <v>0</v>
      </c>
      <c r="C101" s="45">
        <v>7950000</v>
      </c>
      <c r="D101" s="45">
        <v>96.75</v>
      </c>
      <c r="E101" s="45">
        <v>0</v>
      </c>
      <c r="F101" s="45">
        <v>55.61</v>
      </c>
      <c r="G101" s="45">
        <v>65</v>
      </c>
      <c r="H101" s="45">
        <v>0</v>
      </c>
      <c r="I101" s="45">
        <v>92.84</v>
      </c>
      <c r="J101" s="45">
        <v>98.91</v>
      </c>
      <c r="K101" s="45">
        <v>70</v>
      </c>
      <c r="L101" s="45">
        <v>0</v>
      </c>
      <c r="M101" s="45">
        <v>0.06</v>
      </c>
      <c r="N101" s="45">
        <v>75.92</v>
      </c>
      <c r="O101" s="45">
        <v>118.75</v>
      </c>
      <c r="P101" s="45">
        <v>133.78</v>
      </c>
      <c r="Q101" s="45">
        <v>81.46</v>
      </c>
      <c r="R101" s="45">
        <v>78.96</v>
      </c>
      <c r="S101" s="45">
        <v>164.78</v>
      </c>
      <c r="T101" s="45">
        <v>92.87</v>
      </c>
      <c r="U101" s="45">
        <v>0</v>
      </c>
      <c r="V101" s="45">
        <v>0</v>
      </c>
      <c r="W101" s="45">
        <v>81.71</v>
      </c>
      <c r="X101" s="45">
        <v>391.03</v>
      </c>
      <c r="Y101" s="45">
        <v>56.06</v>
      </c>
      <c r="Z101" s="45">
        <v>92.69</v>
      </c>
      <c r="AA101" s="45">
        <v>97.57</v>
      </c>
      <c r="AB101" s="45">
        <v>0</v>
      </c>
      <c r="AC101" s="45">
        <v>86.45</v>
      </c>
      <c r="AD101" s="45">
        <v>0</v>
      </c>
      <c r="AE101" s="45">
        <v>65.19</v>
      </c>
      <c r="AF101" s="45">
        <v>75.31</v>
      </c>
      <c r="AG101" s="46">
        <v>0</v>
      </c>
    </row>
    <row r="102" spans="1:33" ht="12.75">
      <c r="A102" s="28" t="s">
        <v>160</v>
      </c>
      <c r="B102" s="45">
        <v>0</v>
      </c>
      <c r="C102" s="45">
        <v>5522600</v>
      </c>
      <c r="D102" s="45">
        <v>100.82</v>
      </c>
      <c r="E102" s="45">
        <v>0</v>
      </c>
      <c r="F102" s="45">
        <v>54.26</v>
      </c>
      <c r="G102" s="45">
        <v>44.17</v>
      </c>
      <c r="H102" s="45">
        <v>0</v>
      </c>
      <c r="I102" s="45">
        <v>65.3</v>
      </c>
      <c r="J102" s="45">
        <v>79.25</v>
      </c>
      <c r="K102" s="45">
        <v>67</v>
      </c>
      <c r="L102" s="45">
        <v>0</v>
      </c>
      <c r="M102" s="45">
        <v>0.06</v>
      </c>
      <c r="N102" s="45">
        <v>57.76</v>
      </c>
      <c r="O102" s="45">
        <v>74.05</v>
      </c>
      <c r="P102" s="45">
        <v>118.12</v>
      </c>
      <c r="Q102" s="45">
        <v>34.08</v>
      </c>
      <c r="R102" s="45">
        <v>48.38</v>
      </c>
      <c r="S102" s="45">
        <v>59.99</v>
      </c>
      <c r="T102" s="45">
        <v>64.86</v>
      </c>
      <c r="U102" s="45">
        <v>0</v>
      </c>
      <c r="V102" s="45">
        <v>0</v>
      </c>
      <c r="W102" s="45">
        <v>50.66</v>
      </c>
      <c r="X102" s="45">
        <v>0</v>
      </c>
      <c r="Y102" s="45">
        <v>77.04</v>
      </c>
      <c r="Z102" s="45">
        <v>96.51</v>
      </c>
      <c r="AA102" s="45">
        <v>69.56</v>
      </c>
      <c r="AB102" s="45">
        <v>0</v>
      </c>
      <c r="AC102" s="45">
        <v>61.82</v>
      </c>
      <c r="AD102" s="45">
        <v>0</v>
      </c>
      <c r="AE102" s="45">
        <v>55.64</v>
      </c>
      <c r="AF102" s="45">
        <v>45.9</v>
      </c>
      <c r="AG102" s="46">
        <v>0</v>
      </c>
    </row>
    <row r="103" spans="1:33" ht="12.75">
      <c r="A103" s="28" t="s">
        <v>135</v>
      </c>
      <c r="B103" s="45">
        <v>0</v>
      </c>
      <c r="C103" s="45">
        <v>0</v>
      </c>
      <c r="D103" s="45">
        <v>0</v>
      </c>
      <c r="E103" s="45">
        <v>0</v>
      </c>
      <c r="F103" s="45">
        <v>5.3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138.99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0</v>
      </c>
      <c r="AG103" s="46">
        <v>0</v>
      </c>
    </row>
    <row r="104" spans="1:33" ht="12.75">
      <c r="A104" s="28" t="s">
        <v>162</v>
      </c>
      <c r="B104" s="45">
        <v>0</v>
      </c>
      <c r="C104" s="45">
        <v>112062202</v>
      </c>
      <c r="D104" s="45">
        <v>1180.8</v>
      </c>
      <c r="E104" s="45">
        <v>0</v>
      </c>
      <c r="F104" s="45">
        <v>819.8</v>
      </c>
      <c r="G104" s="45">
        <v>1581.56</v>
      </c>
      <c r="H104" s="45">
        <v>0</v>
      </c>
      <c r="I104" s="45">
        <v>741.31</v>
      </c>
      <c r="J104" s="45">
        <v>923.15</v>
      </c>
      <c r="K104" s="45">
        <v>1235.25</v>
      </c>
      <c r="L104" s="45">
        <v>0</v>
      </c>
      <c r="M104" s="45">
        <v>0.48</v>
      </c>
      <c r="N104" s="45">
        <v>1259.45</v>
      </c>
      <c r="O104" s="45">
        <v>940.13</v>
      </c>
      <c r="P104" s="45">
        <v>1585.1</v>
      </c>
      <c r="Q104" s="45">
        <v>1015.58</v>
      </c>
      <c r="R104" s="45">
        <v>1304.47</v>
      </c>
      <c r="S104" s="45">
        <v>1213.83</v>
      </c>
      <c r="T104" s="45">
        <v>1381.58</v>
      </c>
      <c r="U104" s="45">
        <v>0</v>
      </c>
      <c r="V104" s="45">
        <v>0</v>
      </c>
      <c r="W104" s="45">
        <v>1357.16</v>
      </c>
      <c r="X104" s="45">
        <v>1008.64</v>
      </c>
      <c r="Y104" s="45">
        <v>273.87</v>
      </c>
      <c r="Z104" s="45">
        <v>1800.05</v>
      </c>
      <c r="AA104" s="45">
        <v>1747.26</v>
      </c>
      <c r="AB104" s="45">
        <v>0</v>
      </c>
      <c r="AC104" s="45">
        <v>1195.91</v>
      </c>
      <c r="AD104" s="45">
        <v>0</v>
      </c>
      <c r="AE104" s="45">
        <v>1027.06</v>
      </c>
      <c r="AF104" s="45">
        <v>1027.76</v>
      </c>
      <c r="AG104" s="46">
        <v>0</v>
      </c>
    </row>
    <row r="105" spans="1:33" ht="12.75">
      <c r="A105" s="13" t="s">
        <v>163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2"/>
    </row>
    <row r="106" spans="1:33" ht="12.75">
      <c r="A106" s="28" t="s">
        <v>164</v>
      </c>
      <c r="B106" s="47">
        <v>0</v>
      </c>
      <c r="C106" s="47">
        <v>0</v>
      </c>
      <c r="D106" s="47">
        <v>9352</v>
      </c>
      <c r="E106" s="47">
        <v>0</v>
      </c>
      <c r="F106" s="47">
        <v>0</v>
      </c>
      <c r="G106" s="47">
        <v>11977</v>
      </c>
      <c r="H106" s="47">
        <v>2840</v>
      </c>
      <c r="I106" s="47">
        <v>0</v>
      </c>
      <c r="J106" s="47">
        <v>0</v>
      </c>
      <c r="K106" s="47">
        <v>131</v>
      </c>
      <c r="L106" s="47">
        <v>14948</v>
      </c>
      <c r="M106" s="47">
        <v>5232</v>
      </c>
      <c r="N106" s="47">
        <v>14934</v>
      </c>
      <c r="O106" s="47">
        <v>8309</v>
      </c>
      <c r="P106" s="47">
        <v>2064</v>
      </c>
      <c r="Q106" s="47">
        <v>1075</v>
      </c>
      <c r="R106" s="47">
        <v>2601</v>
      </c>
      <c r="S106" s="47">
        <v>5350</v>
      </c>
      <c r="T106" s="47">
        <v>35835</v>
      </c>
      <c r="U106" s="47">
        <v>0</v>
      </c>
      <c r="V106" s="47">
        <v>0</v>
      </c>
      <c r="W106" s="47">
        <v>0</v>
      </c>
      <c r="X106" s="47">
        <v>18311</v>
      </c>
      <c r="Y106" s="47">
        <v>3884</v>
      </c>
      <c r="Z106" s="47">
        <v>9279</v>
      </c>
      <c r="AA106" s="47">
        <v>4</v>
      </c>
      <c r="AB106" s="47">
        <v>0</v>
      </c>
      <c r="AC106" s="47">
        <v>62111</v>
      </c>
      <c r="AD106" s="47">
        <v>0</v>
      </c>
      <c r="AE106" s="47">
        <v>0</v>
      </c>
      <c r="AF106" s="47">
        <v>6034</v>
      </c>
      <c r="AG106" s="48">
        <v>84813</v>
      </c>
    </row>
    <row r="107" spans="1:33" ht="12.75">
      <c r="A107" s="13" t="s">
        <v>165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2"/>
    </row>
    <row r="108" spans="1:33" ht="12.75">
      <c r="A108" s="25" t="s">
        <v>166</v>
      </c>
      <c r="B108" s="49">
        <v>0</v>
      </c>
      <c r="C108" s="49">
        <v>6</v>
      </c>
      <c r="D108" s="49">
        <v>12</v>
      </c>
      <c r="E108" s="49">
        <v>0</v>
      </c>
      <c r="F108" s="49">
        <v>0</v>
      </c>
      <c r="G108" s="49">
        <v>6</v>
      </c>
      <c r="H108" s="49">
        <v>0</v>
      </c>
      <c r="I108" s="49">
        <v>6</v>
      </c>
      <c r="J108" s="49">
        <v>6</v>
      </c>
      <c r="K108" s="49">
        <v>6</v>
      </c>
      <c r="L108" s="49">
        <v>6</v>
      </c>
      <c r="M108" s="49">
        <v>6</v>
      </c>
      <c r="N108" s="49">
        <v>6</v>
      </c>
      <c r="O108" s="49">
        <v>6</v>
      </c>
      <c r="P108" s="49">
        <v>10</v>
      </c>
      <c r="Q108" s="49">
        <v>0</v>
      </c>
      <c r="R108" s="49">
        <v>6</v>
      </c>
      <c r="S108" s="49">
        <v>6</v>
      </c>
      <c r="T108" s="49">
        <v>6</v>
      </c>
      <c r="U108" s="49">
        <v>0</v>
      </c>
      <c r="V108" s="49">
        <v>0</v>
      </c>
      <c r="W108" s="49">
        <v>10</v>
      </c>
      <c r="X108" s="49">
        <v>45000</v>
      </c>
      <c r="Y108" s="49">
        <v>0</v>
      </c>
      <c r="Z108" s="49">
        <v>6</v>
      </c>
      <c r="AA108" s="49">
        <v>6</v>
      </c>
      <c r="AB108" s="49">
        <v>0</v>
      </c>
      <c r="AC108" s="49">
        <v>6</v>
      </c>
      <c r="AD108" s="49">
        <v>0</v>
      </c>
      <c r="AE108" s="49">
        <v>6</v>
      </c>
      <c r="AF108" s="49">
        <v>0</v>
      </c>
      <c r="AG108" s="50">
        <v>0</v>
      </c>
    </row>
    <row r="109" spans="1:33" ht="12.75">
      <c r="A109" s="28" t="s">
        <v>167</v>
      </c>
      <c r="B109" s="47">
        <v>0</v>
      </c>
      <c r="C109" s="47">
        <v>50</v>
      </c>
      <c r="D109" s="47">
        <v>50</v>
      </c>
      <c r="E109" s="47">
        <v>0</v>
      </c>
      <c r="F109" s="47">
        <v>0</v>
      </c>
      <c r="G109" s="47">
        <v>50</v>
      </c>
      <c r="H109" s="47">
        <v>0</v>
      </c>
      <c r="I109" s="47">
        <v>50</v>
      </c>
      <c r="J109" s="47">
        <v>1</v>
      </c>
      <c r="K109" s="47">
        <v>50</v>
      </c>
      <c r="L109" s="47">
        <v>50</v>
      </c>
      <c r="M109" s="47">
        <v>50</v>
      </c>
      <c r="N109" s="47">
        <v>50</v>
      </c>
      <c r="O109" s="47">
        <v>50</v>
      </c>
      <c r="P109" s="47">
        <v>50</v>
      </c>
      <c r="Q109" s="47">
        <v>0</v>
      </c>
      <c r="R109" s="47">
        <v>50</v>
      </c>
      <c r="S109" s="47">
        <v>50</v>
      </c>
      <c r="T109" s="47">
        <v>50</v>
      </c>
      <c r="U109" s="47">
        <v>0</v>
      </c>
      <c r="V109" s="47">
        <v>0</v>
      </c>
      <c r="W109" s="47">
        <v>50</v>
      </c>
      <c r="X109" s="47">
        <v>164</v>
      </c>
      <c r="Y109" s="47">
        <v>0</v>
      </c>
      <c r="Z109" s="47">
        <v>50</v>
      </c>
      <c r="AA109" s="47">
        <v>50</v>
      </c>
      <c r="AB109" s="47">
        <v>0</v>
      </c>
      <c r="AC109" s="47">
        <v>50</v>
      </c>
      <c r="AD109" s="47">
        <v>0</v>
      </c>
      <c r="AE109" s="47">
        <v>50</v>
      </c>
      <c r="AF109" s="47">
        <v>0</v>
      </c>
      <c r="AG109" s="48">
        <v>0</v>
      </c>
    </row>
    <row r="110" spans="1:33" ht="25.5">
      <c r="A110" s="16" t="s">
        <v>168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4"/>
    </row>
    <row r="111" spans="1:33" ht="12.75">
      <c r="A111" s="25" t="s">
        <v>169</v>
      </c>
      <c r="B111" s="49">
        <v>0</v>
      </c>
      <c r="C111" s="49">
        <v>61000</v>
      </c>
      <c r="D111" s="49">
        <v>1249</v>
      </c>
      <c r="E111" s="49">
        <v>0</v>
      </c>
      <c r="F111" s="49">
        <v>0</v>
      </c>
      <c r="G111" s="49">
        <v>4630</v>
      </c>
      <c r="H111" s="49">
        <v>1557</v>
      </c>
      <c r="I111" s="49">
        <v>2000</v>
      </c>
      <c r="J111" s="49">
        <v>2526</v>
      </c>
      <c r="K111" s="49">
        <v>1700</v>
      </c>
      <c r="L111" s="49">
        <v>7853</v>
      </c>
      <c r="M111" s="49">
        <v>1332</v>
      </c>
      <c r="N111" s="49">
        <v>3132</v>
      </c>
      <c r="O111" s="49">
        <v>8321</v>
      </c>
      <c r="P111" s="49">
        <v>1367</v>
      </c>
      <c r="Q111" s="49">
        <v>1075</v>
      </c>
      <c r="R111" s="49">
        <v>2601</v>
      </c>
      <c r="S111" s="49">
        <v>0</v>
      </c>
      <c r="T111" s="49">
        <v>2500</v>
      </c>
      <c r="U111" s="49">
        <v>0</v>
      </c>
      <c r="V111" s="49">
        <v>0</v>
      </c>
      <c r="W111" s="49">
        <v>3100</v>
      </c>
      <c r="X111" s="49">
        <v>10577</v>
      </c>
      <c r="Y111" s="49">
        <v>811</v>
      </c>
      <c r="Z111" s="49">
        <v>3020</v>
      </c>
      <c r="AA111" s="49">
        <v>4</v>
      </c>
      <c r="AB111" s="49">
        <v>0</v>
      </c>
      <c r="AC111" s="49">
        <v>22000</v>
      </c>
      <c r="AD111" s="49">
        <v>0</v>
      </c>
      <c r="AE111" s="49">
        <v>2350</v>
      </c>
      <c r="AF111" s="49">
        <v>4100</v>
      </c>
      <c r="AG111" s="50">
        <v>0</v>
      </c>
    </row>
    <row r="112" spans="1:33" ht="12.75">
      <c r="A112" s="28" t="s">
        <v>170</v>
      </c>
      <c r="B112" s="47">
        <v>0</v>
      </c>
      <c r="C112" s="47">
        <v>560</v>
      </c>
      <c r="D112" s="47">
        <v>1249</v>
      </c>
      <c r="E112" s="47">
        <v>0</v>
      </c>
      <c r="F112" s="47">
        <v>0</v>
      </c>
      <c r="G112" s="47">
        <v>3704</v>
      </c>
      <c r="H112" s="47">
        <v>1557</v>
      </c>
      <c r="I112" s="47">
        <v>2000</v>
      </c>
      <c r="J112" s="47">
        <v>1137</v>
      </c>
      <c r="K112" s="47">
        <v>1700</v>
      </c>
      <c r="L112" s="47">
        <v>6414</v>
      </c>
      <c r="M112" s="47">
        <v>1332</v>
      </c>
      <c r="N112" s="47">
        <v>3132</v>
      </c>
      <c r="O112" s="47">
        <v>3000</v>
      </c>
      <c r="P112" s="47">
        <v>1367</v>
      </c>
      <c r="Q112" s="47">
        <v>1075</v>
      </c>
      <c r="R112" s="47">
        <v>780</v>
      </c>
      <c r="S112" s="47">
        <v>0</v>
      </c>
      <c r="T112" s="47">
        <v>2500</v>
      </c>
      <c r="U112" s="47">
        <v>0</v>
      </c>
      <c r="V112" s="47">
        <v>0</v>
      </c>
      <c r="W112" s="47">
        <v>3100</v>
      </c>
      <c r="X112" s="47">
        <v>10577</v>
      </c>
      <c r="Y112" s="47">
        <v>811</v>
      </c>
      <c r="Z112" s="47">
        <v>3020</v>
      </c>
      <c r="AA112" s="47">
        <v>2</v>
      </c>
      <c r="AB112" s="47">
        <v>0</v>
      </c>
      <c r="AC112" s="47">
        <v>22000</v>
      </c>
      <c r="AD112" s="47">
        <v>0</v>
      </c>
      <c r="AE112" s="47">
        <v>2350</v>
      </c>
      <c r="AF112" s="47">
        <v>4100</v>
      </c>
      <c r="AG112" s="48">
        <v>0</v>
      </c>
    </row>
    <row r="113" spans="1:33" ht="25.5">
      <c r="A113" s="28" t="s">
        <v>171</v>
      </c>
      <c r="B113" s="47">
        <v>0</v>
      </c>
      <c r="C113" s="47">
        <v>19789</v>
      </c>
      <c r="D113" s="47">
        <v>1249</v>
      </c>
      <c r="E113" s="47">
        <v>0</v>
      </c>
      <c r="F113" s="47">
        <v>0</v>
      </c>
      <c r="G113" s="47">
        <v>3704</v>
      </c>
      <c r="H113" s="47">
        <v>1557</v>
      </c>
      <c r="I113" s="47">
        <v>2000</v>
      </c>
      <c r="J113" s="47">
        <v>1137</v>
      </c>
      <c r="K113" s="47">
        <v>1700</v>
      </c>
      <c r="L113" s="47">
        <v>6441</v>
      </c>
      <c r="M113" s="47">
        <v>1332</v>
      </c>
      <c r="N113" s="47">
        <v>3132</v>
      </c>
      <c r="O113" s="47">
        <v>3000</v>
      </c>
      <c r="P113" s="47">
        <v>1091</v>
      </c>
      <c r="Q113" s="47">
        <v>1075</v>
      </c>
      <c r="R113" s="47">
        <v>780</v>
      </c>
      <c r="S113" s="47">
        <v>0</v>
      </c>
      <c r="T113" s="47">
        <v>1505</v>
      </c>
      <c r="U113" s="47">
        <v>0</v>
      </c>
      <c r="V113" s="47">
        <v>0</v>
      </c>
      <c r="W113" s="47">
        <v>3100</v>
      </c>
      <c r="X113" s="47">
        <v>6645</v>
      </c>
      <c r="Y113" s="47">
        <v>811</v>
      </c>
      <c r="Z113" s="47">
        <v>3020</v>
      </c>
      <c r="AA113" s="47">
        <v>2</v>
      </c>
      <c r="AB113" s="47">
        <v>0</v>
      </c>
      <c r="AC113" s="47">
        <v>22000</v>
      </c>
      <c r="AD113" s="47">
        <v>0</v>
      </c>
      <c r="AE113" s="47">
        <v>2350</v>
      </c>
      <c r="AF113" s="47">
        <v>4100</v>
      </c>
      <c r="AG113" s="48">
        <v>0</v>
      </c>
    </row>
    <row r="114" spans="1:33" ht="12.75">
      <c r="A114" s="28" t="s">
        <v>172</v>
      </c>
      <c r="B114" s="47">
        <v>0</v>
      </c>
      <c r="C114" s="47">
        <v>560</v>
      </c>
      <c r="D114" s="47">
        <v>1249</v>
      </c>
      <c r="E114" s="47">
        <v>0</v>
      </c>
      <c r="F114" s="47">
        <v>0</v>
      </c>
      <c r="G114" s="47">
        <v>0</v>
      </c>
      <c r="H114" s="47">
        <v>0</v>
      </c>
      <c r="I114" s="47">
        <v>2000</v>
      </c>
      <c r="J114" s="47">
        <v>1137</v>
      </c>
      <c r="K114" s="47">
        <v>1700</v>
      </c>
      <c r="L114" s="47">
        <v>4882</v>
      </c>
      <c r="M114" s="47">
        <v>1332</v>
      </c>
      <c r="N114" s="47">
        <v>3132</v>
      </c>
      <c r="O114" s="47">
        <v>3000</v>
      </c>
      <c r="P114" s="47">
        <v>1367</v>
      </c>
      <c r="Q114" s="47">
        <v>1075</v>
      </c>
      <c r="R114" s="47">
        <v>780</v>
      </c>
      <c r="S114" s="47">
        <v>0</v>
      </c>
      <c r="T114" s="47">
        <v>2500</v>
      </c>
      <c r="U114" s="47">
        <v>0</v>
      </c>
      <c r="V114" s="47">
        <v>0</v>
      </c>
      <c r="W114" s="47">
        <v>3100</v>
      </c>
      <c r="X114" s="47">
        <v>10577</v>
      </c>
      <c r="Y114" s="47">
        <v>811</v>
      </c>
      <c r="Z114" s="47">
        <v>3020</v>
      </c>
      <c r="AA114" s="47">
        <v>0</v>
      </c>
      <c r="AB114" s="47">
        <v>0</v>
      </c>
      <c r="AC114" s="47">
        <v>22000</v>
      </c>
      <c r="AD114" s="47">
        <v>0</v>
      </c>
      <c r="AE114" s="47">
        <v>2350</v>
      </c>
      <c r="AF114" s="47">
        <v>4100</v>
      </c>
      <c r="AG114" s="48">
        <v>0</v>
      </c>
    </row>
    <row r="115" spans="1:33" ht="12.75">
      <c r="A115" s="16" t="s">
        <v>173</v>
      </c>
      <c r="B115" s="51">
        <v>20473103</v>
      </c>
      <c r="C115" s="51">
        <v>4964545</v>
      </c>
      <c r="D115" s="51">
        <v>3493718</v>
      </c>
      <c r="E115" s="51">
        <v>0</v>
      </c>
      <c r="F115" s="51">
        <v>0</v>
      </c>
      <c r="G115" s="51">
        <v>7912000</v>
      </c>
      <c r="H115" s="51">
        <v>3592353</v>
      </c>
      <c r="I115" s="51">
        <v>5140974</v>
      </c>
      <c r="J115" s="51">
        <v>5951980</v>
      </c>
      <c r="K115" s="51">
        <v>5404040</v>
      </c>
      <c r="L115" s="51">
        <v>18923367</v>
      </c>
      <c r="M115" s="51">
        <v>4043792</v>
      </c>
      <c r="N115" s="51">
        <v>890157</v>
      </c>
      <c r="O115" s="51">
        <v>12993027</v>
      </c>
      <c r="P115" s="51">
        <v>5416494</v>
      </c>
      <c r="Q115" s="51">
        <v>2079000</v>
      </c>
      <c r="R115" s="51">
        <v>62594</v>
      </c>
      <c r="S115" s="51">
        <v>9510733</v>
      </c>
      <c r="T115" s="51">
        <v>1274796</v>
      </c>
      <c r="U115" s="51">
        <v>0</v>
      </c>
      <c r="V115" s="51">
        <v>0</v>
      </c>
      <c r="W115" s="51">
        <v>720440</v>
      </c>
      <c r="X115" s="51">
        <v>20499000</v>
      </c>
      <c r="Y115" s="51">
        <v>271</v>
      </c>
      <c r="Z115" s="51">
        <v>10123208</v>
      </c>
      <c r="AA115" s="51">
        <v>74000</v>
      </c>
      <c r="AB115" s="51">
        <v>0</v>
      </c>
      <c r="AC115" s="51">
        <v>73593960</v>
      </c>
      <c r="AD115" s="51">
        <v>1200000</v>
      </c>
      <c r="AE115" s="51">
        <v>4813044</v>
      </c>
      <c r="AF115" s="51">
        <v>10967059</v>
      </c>
      <c r="AG115" s="52">
        <v>0</v>
      </c>
    </row>
    <row r="116" spans="1:33" ht="12.75">
      <c r="A116" s="25" t="s">
        <v>169</v>
      </c>
      <c r="B116" s="31">
        <v>19190113</v>
      </c>
      <c r="C116" s="31">
        <v>2243572</v>
      </c>
      <c r="D116" s="31">
        <v>377836</v>
      </c>
      <c r="E116" s="31">
        <v>0</v>
      </c>
      <c r="F116" s="31">
        <v>0</v>
      </c>
      <c r="G116" s="31">
        <v>3820000</v>
      </c>
      <c r="H116" s="31">
        <v>387759</v>
      </c>
      <c r="I116" s="31">
        <v>460800</v>
      </c>
      <c r="J116" s="31">
        <v>2391016</v>
      </c>
      <c r="K116" s="31">
        <v>2309240</v>
      </c>
      <c r="L116" s="31">
        <v>5649000</v>
      </c>
      <c r="M116" s="31">
        <v>360599</v>
      </c>
      <c r="N116" s="31">
        <v>291351</v>
      </c>
      <c r="O116" s="31">
        <v>4893747</v>
      </c>
      <c r="P116" s="31">
        <v>365809</v>
      </c>
      <c r="Q116" s="31">
        <v>405000</v>
      </c>
      <c r="R116" s="31">
        <v>10404</v>
      </c>
      <c r="S116" s="31">
        <v>2467109</v>
      </c>
      <c r="T116" s="31">
        <v>281000</v>
      </c>
      <c r="U116" s="31">
        <v>0</v>
      </c>
      <c r="V116" s="31">
        <v>0</v>
      </c>
      <c r="W116" s="31">
        <v>112530</v>
      </c>
      <c r="X116" s="31">
        <v>0</v>
      </c>
      <c r="Y116" s="31">
        <v>62</v>
      </c>
      <c r="Z116" s="31">
        <v>1678636</v>
      </c>
      <c r="AA116" s="31">
        <v>14000</v>
      </c>
      <c r="AB116" s="31">
        <v>0</v>
      </c>
      <c r="AC116" s="31">
        <v>4752000</v>
      </c>
      <c r="AD116" s="31">
        <v>400000</v>
      </c>
      <c r="AE116" s="31">
        <v>919032</v>
      </c>
      <c r="AF116" s="31">
        <v>1594346</v>
      </c>
      <c r="AG116" s="32">
        <v>0</v>
      </c>
    </row>
    <row r="117" spans="1:33" ht="12.75">
      <c r="A117" s="28" t="s">
        <v>170</v>
      </c>
      <c r="B117" s="33">
        <v>0</v>
      </c>
      <c r="C117" s="33">
        <v>1050155</v>
      </c>
      <c r="D117" s="33">
        <v>359260</v>
      </c>
      <c r="E117" s="33">
        <v>0</v>
      </c>
      <c r="F117" s="33">
        <v>0</v>
      </c>
      <c r="G117" s="33">
        <v>1997000</v>
      </c>
      <c r="H117" s="33">
        <v>980998</v>
      </c>
      <c r="I117" s="33">
        <v>1542480</v>
      </c>
      <c r="J117" s="33">
        <v>1538462</v>
      </c>
      <c r="K117" s="33">
        <v>1328000</v>
      </c>
      <c r="L117" s="33">
        <v>5489000</v>
      </c>
      <c r="M117" s="33">
        <v>1379419</v>
      </c>
      <c r="N117" s="33">
        <v>271070</v>
      </c>
      <c r="O117" s="33">
        <v>4275000</v>
      </c>
      <c r="P117" s="33">
        <v>2925817</v>
      </c>
      <c r="Q117" s="33">
        <v>1050000</v>
      </c>
      <c r="R117" s="33">
        <v>17082</v>
      </c>
      <c r="S117" s="33">
        <v>3539552</v>
      </c>
      <c r="T117" s="33">
        <v>135750</v>
      </c>
      <c r="U117" s="33">
        <v>0</v>
      </c>
      <c r="V117" s="33">
        <v>0</v>
      </c>
      <c r="W117" s="33">
        <v>253301</v>
      </c>
      <c r="X117" s="33">
        <v>0</v>
      </c>
      <c r="Y117" s="33">
        <v>60</v>
      </c>
      <c r="Z117" s="33">
        <v>3590231</v>
      </c>
      <c r="AA117" s="33">
        <v>42000</v>
      </c>
      <c r="AB117" s="33">
        <v>0</v>
      </c>
      <c r="AC117" s="33">
        <v>28908000</v>
      </c>
      <c r="AD117" s="33">
        <v>0</v>
      </c>
      <c r="AE117" s="33">
        <v>1741656</v>
      </c>
      <c r="AF117" s="33">
        <v>4114759</v>
      </c>
      <c r="AG117" s="34">
        <v>0</v>
      </c>
    </row>
    <row r="118" spans="1:33" ht="25.5">
      <c r="A118" s="28" t="s">
        <v>171</v>
      </c>
      <c r="B118" s="33">
        <v>1282990</v>
      </c>
      <c r="C118" s="33">
        <v>1595270</v>
      </c>
      <c r="D118" s="33">
        <v>578857</v>
      </c>
      <c r="E118" s="33">
        <v>0</v>
      </c>
      <c r="F118" s="33">
        <v>0</v>
      </c>
      <c r="G118" s="33">
        <v>2095000</v>
      </c>
      <c r="H118" s="33">
        <v>915598</v>
      </c>
      <c r="I118" s="33">
        <v>1570494</v>
      </c>
      <c r="J118" s="33">
        <v>789783</v>
      </c>
      <c r="K118" s="33">
        <v>400000</v>
      </c>
      <c r="L118" s="33">
        <v>3676000</v>
      </c>
      <c r="M118" s="33">
        <v>924355</v>
      </c>
      <c r="N118" s="33">
        <v>122148</v>
      </c>
      <c r="O118" s="33">
        <v>1158480</v>
      </c>
      <c r="P118" s="33">
        <v>595686</v>
      </c>
      <c r="Q118" s="33">
        <v>306000</v>
      </c>
      <c r="R118" s="33">
        <v>24422</v>
      </c>
      <c r="S118" s="33">
        <v>1805700</v>
      </c>
      <c r="T118" s="33">
        <v>695896</v>
      </c>
      <c r="U118" s="33">
        <v>0</v>
      </c>
      <c r="V118" s="33">
        <v>0</v>
      </c>
      <c r="W118" s="33">
        <v>197563</v>
      </c>
      <c r="X118" s="33">
        <v>0</v>
      </c>
      <c r="Y118" s="33">
        <v>67</v>
      </c>
      <c r="Z118" s="33">
        <v>2347546</v>
      </c>
      <c r="AA118" s="33">
        <v>18000</v>
      </c>
      <c r="AB118" s="33">
        <v>0</v>
      </c>
      <c r="AC118" s="33">
        <v>19262760</v>
      </c>
      <c r="AD118" s="33">
        <v>800000</v>
      </c>
      <c r="AE118" s="33">
        <v>600000</v>
      </c>
      <c r="AF118" s="33">
        <v>2264909</v>
      </c>
      <c r="AG118" s="34">
        <v>0</v>
      </c>
    </row>
    <row r="119" spans="1:33" ht="12.75">
      <c r="A119" s="28" t="s">
        <v>172</v>
      </c>
      <c r="B119" s="33">
        <v>0</v>
      </c>
      <c r="C119" s="33">
        <v>75548</v>
      </c>
      <c r="D119" s="33">
        <v>2177765</v>
      </c>
      <c r="E119" s="33">
        <v>0</v>
      </c>
      <c r="F119" s="33">
        <v>0</v>
      </c>
      <c r="G119" s="33">
        <v>0</v>
      </c>
      <c r="H119" s="33">
        <v>1307998</v>
      </c>
      <c r="I119" s="33">
        <v>1567200</v>
      </c>
      <c r="J119" s="33">
        <v>1232719</v>
      </c>
      <c r="K119" s="33">
        <v>1366800</v>
      </c>
      <c r="L119" s="33">
        <v>4109367</v>
      </c>
      <c r="M119" s="33">
        <v>1379419</v>
      </c>
      <c r="N119" s="33">
        <v>205588</v>
      </c>
      <c r="O119" s="33">
        <v>2665800</v>
      </c>
      <c r="P119" s="33">
        <v>1529181</v>
      </c>
      <c r="Q119" s="33">
        <v>318000</v>
      </c>
      <c r="R119" s="33">
        <v>10686</v>
      </c>
      <c r="S119" s="33">
        <v>1698372</v>
      </c>
      <c r="T119" s="33">
        <v>162150</v>
      </c>
      <c r="U119" s="33">
        <v>0</v>
      </c>
      <c r="V119" s="33">
        <v>0</v>
      </c>
      <c r="W119" s="33">
        <v>157046</v>
      </c>
      <c r="X119" s="33">
        <v>0</v>
      </c>
      <c r="Y119" s="33">
        <v>82</v>
      </c>
      <c r="Z119" s="33">
        <v>2506795</v>
      </c>
      <c r="AA119" s="33">
        <v>0</v>
      </c>
      <c r="AB119" s="33">
        <v>0</v>
      </c>
      <c r="AC119" s="33">
        <v>20671200</v>
      </c>
      <c r="AD119" s="33">
        <v>0</v>
      </c>
      <c r="AE119" s="33">
        <v>1552356</v>
      </c>
      <c r="AF119" s="33">
        <v>2993045</v>
      </c>
      <c r="AG119" s="34">
        <v>0</v>
      </c>
    </row>
    <row r="120" spans="1:33" ht="12.75">
      <c r="A120" s="16" t="s">
        <v>174</v>
      </c>
      <c r="B120" s="53">
        <f>SUM(B121:B124)</f>
        <v>0</v>
      </c>
      <c r="C120" s="53">
        <f aca="true" t="shared" si="42" ref="C120:AG120">SUM(C121:C124)</f>
        <v>2127.577774886114</v>
      </c>
      <c r="D120" s="53">
        <f t="shared" si="42"/>
        <v>2797.212169735789</v>
      </c>
      <c r="E120" s="53">
        <f t="shared" si="42"/>
        <v>0</v>
      </c>
      <c r="F120" s="53">
        <f t="shared" si="42"/>
        <v>0</v>
      </c>
      <c r="G120" s="53">
        <f t="shared" si="42"/>
        <v>1929.805615550756</v>
      </c>
      <c r="H120" s="53">
        <f t="shared" si="42"/>
        <v>1467.1515735388566</v>
      </c>
      <c r="I120" s="53">
        <f t="shared" si="42"/>
        <v>2570.487</v>
      </c>
      <c r="J120" s="53">
        <f t="shared" si="42"/>
        <v>4078.456612705436</v>
      </c>
      <c r="K120" s="53">
        <f t="shared" si="42"/>
        <v>3178.8470588235296</v>
      </c>
      <c r="L120" s="53">
        <f t="shared" si="42"/>
        <v>2987.584407638219</v>
      </c>
      <c r="M120" s="53">
        <f t="shared" si="42"/>
        <v>3035.87987987988</v>
      </c>
      <c r="N120" s="53">
        <f t="shared" si="42"/>
        <v>284.21360153256705</v>
      </c>
      <c r="O120" s="53">
        <f t="shared" si="42"/>
        <v>3287.880057685374</v>
      </c>
      <c r="P120" s="53">
        <f t="shared" si="42"/>
        <v>4072.5596196049746</v>
      </c>
      <c r="Q120" s="53">
        <f t="shared" si="42"/>
        <v>1933.953488372093</v>
      </c>
      <c r="R120" s="53">
        <f t="shared" si="42"/>
        <v>70.91025641025641</v>
      </c>
      <c r="S120" s="53">
        <f t="shared" si="42"/>
        <v>0</v>
      </c>
      <c r="T120" s="53">
        <f t="shared" si="42"/>
        <v>693.9493687707642</v>
      </c>
      <c r="U120" s="53">
        <f t="shared" si="42"/>
        <v>0</v>
      </c>
      <c r="V120" s="53">
        <f t="shared" si="42"/>
        <v>0</v>
      </c>
      <c r="W120" s="53">
        <f t="shared" si="42"/>
        <v>232.39999999999998</v>
      </c>
      <c r="X120" s="53">
        <f t="shared" si="42"/>
        <v>0</v>
      </c>
      <c r="Y120" s="53">
        <f t="shared" si="42"/>
        <v>0.3341553637484587</v>
      </c>
      <c r="Z120" s="53">
        <f t="shared" si="42"/>
        <v>3352.055629139073</v>
      </c>
      <c r="AA120" s="53">
        <f t="shared" si="42"/>
        <v>33500</v>
      </c>
      <c r="AB120" s="53">
        <f t="shared" si="42"/>
        <v>0</v>
      </c>
      <c r="AC120" s="53">
        <f t="shared" si="42"/>
        <v>3345.18</v>
      </c>
      <c r="AD120" s="53">
        <f t="shared" si="42"/>
        <v>0</v>
      </c>
      <c r="AE120" s="53">
        <f t="shared" si="42"/>
        <v>2048.103829787234</v>
      </c>
      <c r="AF120" s="53">
        <f t="shared" si="42"/>
        <v>2674.89243902439</v>
      </c>
      <c r="AG120" s="54">
        <f t="shared" si="42"/>
        <v>0</v>
      </c>
    </row>
    <row r="121" spans="1:33" ht="12.75">
      <c r="A121" s="25" t="s">
        <v>169</v>
      </c>
      <c r="B121" s="55">
        <f>IF(B111=0,0,B116/B111)</f>
        <v>0</v>
      </c>
      <c r="C121" s="55">
        <f aca="true" t="shared" si="43" ref="C121:AG124">IF(C111=0,0,C116/C111)</f>
        <v>36.77986885245902</v>
      </c>
      <c r="D121" s="55">
        <f t="shared" si="43"/>
        <v>302.51080864691755</v>
      </c>
      <c r="E121" s="55">
        <f t="shared" si="43"/>
        <v>0</v>
      </c>
      <c r="F121" s="55">
        <f t="shared" si="43"/>
        <v>0</v>
      </c>
      <c r="G121" s="55">
        <f t="shared" si="43"/>
        <v>825.0539956803456</v>
      </c>
      <c r="H121" s="55">
        <f t="shared" si="43"/>
        <v>249.04238921001928</v>
      </c>
      <c r="I121" s="55">
        <f t="shared" si="43"/>
        <v>230.4</v>
      </c>
      <c r="J121" s="55">
        <f t="shared" si="43"/>
        <v>946.5621536025336</v>
      </c>
      <c r="K121" s="55">
        <f t="shared" si="43"/>
        <v>1358.3764705882354</v>
      </c>
      <c r="L121" s="55">
        <f t="shared" si="43"/>
        <v>719.3429262702152</v>
      </c>
      <c r="M121" s="55">
        <f t="shared" si="43"/>
        <v>270.71996996996995</v>
      </c>
      <c r="N121" s="55">
        <f t="shared" si="43"/>
        <v>93.02394636015326</v>
      </c>
      <c r="O121" s="55">
        <f t="shared" si="43"/>
        <v>588.1200576853744</v>
      </c>
      <c r="P121" s="55">
        <f t="shared" si="43"/>
        <v>267.59985369422094</v>
      </c>
      <c r="Q121" s="55">
        <f t="shared" si="43"/>
        <v>376.74418604651163</v>
      </c>
      <c r="R121" s="55">
        <f t="shared" si="43"/>
        <v>4</v>
      </c>
      <c r="S121" s="55">
        <f t="shared" si="43"/>
        <v>0</v>
      </c>
      <c r="T121" s="55">
        <f t="shared" si="43"/>
        <v>112.4</v>
      </c>
      <c r="U121" s="55">
        <f t="shared" si="43"/>
        <v>0</v>
      </c>
      <c r="V121" s="55">
        <f t="shared" si="43"/>
        <v>0</v>
      </c>
      <c r="W121" s="55">
        <f t="shared" si="43"/>
        <v>36.3</v>
      </c>
      <c r="X121" s="55">
        <f t="shared" si="43"/>
        <v>0</v>
      </c>
      <c r="Y121" s="55">
        <f t="shared" si="43"/>
        <v>0.07644882860665844</v>
      </c>
      <c r="Z121" s="55">
        <f t="shared" si="43"/>
        <v>555.8397350993378</v>
      </c>
      <c r="AA121" s="55">
        <f t="shared" si="43"/>
        <v>3500</v>
      </c>
      <c r="AB121" s="55">
        <f t="shared" si="43"/>
        <v>0</v>
      </c>
      <c r="AC121" s="55">
        <f t="shared" si="43"/>
        <v>216</v>
      </c>
      <c r="AD121" s="55">
        <f t="shared" si="43"/>
        <v>0</v>
      </c>
      <c r="AE121" s="55">
        <f t="shared" si="43"/>
        <v>391.0774468085106</v>
      </c>
      <c r="AF121" s="55">
        <f t="shared" si="43"/>
        <v>388.8648780487805</v>
      </c>
      <c r="AG121" s="56">
        <f t="shared" si="43"/>
        <v>0</v>
      </c>
    </row>
    <row r="122" spans="1:33" ht="12.75">
      <c r="A122" s="28" t="s">
        <v>170</v>
      </c>
      <c r="B122" s="57">
        <f>IF(B112=0,0,B117/B112)</f>
        <v>0</v>
      </c>
      <c r="C122" s="57">
        <f t="shared" si="43"/>
        <v>1875.2767857142858</v>
      </c>
      <c r="D122" s="57">
        <f t="shared" si="43"/>
        <v>287.63811048839074</v>
      </c>
      <c r="E122" s="57">
        <f t="shared" si="43"/>
        <v>0</v>
      </c>
      <c r="F122" s="57">
        <f t="shared" si="43"/>
        <v>0</v>
      </c>
      <c r="G122" s="57">
        <f t="shared" si="43"/>
        <v>539.1468682505399</v>
      </c>
      <c r="H122" s="57">
        <f t="shared" si="43"/>
        <v>630.0565189466923</v>
      </c>
      <c r="I122" s="57">
        <f t="shared" si="43"/>
        <v>771.24</v>
      </c>
      <c r="J122" s="57">
        <f t="shared" si="43"/>
        <v>1353.0888302550572</v>
      </c>
      <c r="K122" s="57">
        <f t="shared" si="43"/>
        <v>781.1764705882352</v>
      </c>
      <c r="L122" s="57">
        <f t="shared" si="43"/>
        <v>855.7842220143436</v>
      </c>
      <c r="M122" s="57">
        <f t="shared" si="43"/>
        <v>1035.5998498498498</v>
      </c>
      <c r="N122" s="57">
        <f t="shared" si="43"/>
        <v>86.5485312899106</v>
      </c>
      <c r="O122" s="57">
        <f t="shared" si="43"/>
        <v>1425</v>
      </c>
      <c r="P122" s="57">
        <f t="shared" si="43"/>
        <v>2140.319678127286</v>
      </c>
      <c r="Q122" s="57">
        <f t="shared" si="43"/>
        <v>976.7441860465116</v>
      </c>
      <c r="R122" s="57">
        <f t="shared" si="43"/>
        <v>21.9</v>
      </c>
      <c r="S122" s="57">
        <f t="shared" si="43"/>
        <v>0</v>
      </c>
      <c r="T122" s="57">
        <f t="shared" si="43"/>
        <v>54.3</v>
      </c>
      <c r="U122" s="57">
        <f t="shared" si="43"/>
        <v>0</v>
      </c>
      <c r="V122" s="57">
        <f t="shared" si="43"/>
        <v>0</v>
      </c>
      <c r="W122" s="57">
        <f t="shared" si="43"/>
        <v>81.71</v>
      </c>
      <c r="X122" s="57">
        <f t="shared" si="43"/>
        <v>0</v>
      </c>
      <c r="Y122" s="57">
        <f t="shared" si="43"/>
        <v>0.07398273736128237</v>
      </c>
      <c r="Z122" s="57">
        <f t="shared" si="43"/>
        <v>1188.8182119205298</v>
      </c>
      <c r="AA122" s="57">
        <f t="shared" si="43"/>
        <v>21000</v>
      </c>
      <c r="AB122" s="57">
        <f t="shared" si="43"/>
        <v>0</v>
      </c>
      <c r="AC122" s="57">
        <f t="shared" si="43"/>
        <v>1314</v>
      </c>
      <c r="AD122" s="57">
        <f t="shared" si="43"/>
        <v>0</v>
      </c>
      <c r="AE122" s="57">
        <f t="shared" si="43"/>
        <v>741.1302127659575</v>
      </c>
      <c r="AF122" s="57">
        <f t="shared" si="43"/>
        <v>1003.599756097561</v>
      </c>
      <c r="AG122" s="58">
        <f t="shared" si="43"/>
        <v>0</v>
      </c>
    </row>
    <row r="123" spans="1:33" ht="25.5">
      <c r="A123" s="28" t="s">
        <v>171</v>
      </c>
      <c r="B123" s="57">
        <f>IF(B113=0,0,B118/B113)</f>
        <v>0</v>
      </c>
      <c r="C123" s="57">
        <f t="shared" si="43"/>
        <v>80.61397746222649</v>
      </c>
      <c r="D123" s="57">
        <f t="shared" si="43"/>
        <v>463.45636509207367</v>
      </c>
      <c r="E123" s="57">
        <f t="shared" si="43"/>
        <v>0</v>
      </c>
      <c r="F123" s="57">
        <f t="shared" si="43"/>
        <v>0</v>
      </c>
      <c r="G123" s="57">
        <f t="shared" si="43"/>
        <v>565.6047516198704</v>
      </c>
      <c r="H123" s="57">
        <f t="shared" si="43"/>
        <v>588.0526653821452</v>
      </c>
      <c r="I123" s="57">
        <f t="shared" si="43"/>
        <v>785.247</v>
      </c>
      <c r="J123" s="57">
        <f t="shared" si="43"/>
        <v>694.6200527704485</v>
      </c>
      <c r="K123" s="57">
        <f t="shared" si="43"/>
        <v>235.2941176470588</v>
      </c>
      <c r="L123" s="57">
        <f t="shared" si="43"/>
        <v>570.7188324794287</v>
      </c>
      <c r="M123" s="57">
        <f t="shared" si="43"/>
        <v>693.9602102102102</v>
      </c>
      <c r="N123" s="57">
        <f t="shared" si="43"/>
        <v>39</v>
      </c>
      <c r="O123" s="57">
        <f t="shared" si="43"/>
        <v>386.16</v>
      </c>
      <c r="P123" s="57">
        <f t="shared" si="43"/>
        <v>546</v>
      </c>
      <c r="Q123" s="57">
        <f t="shared" si="43"/>
        <v>284.6511627906977</v>
      </c>
      <c r="R123" s="57">
        <f t="shared" si="43"/>
        <v>31.31025641025641</v>
      </c>
      <c r="S123" s="57">
        <f t="shared" si="43"/>
        <v>0</v>
      </c>
      <c r="T123" s="57">
        <f t="shared" si="43"/>
        <v>462.3893687707641</v>
      </c>
      <c r="U123" s="57">
        <f t="shared" si="43"/>
        <v>0</v>
      </c>
      <c r="V123" s="57">
        <f t="shared" si="43"/>
        <v>0</v>
      </c>
      <c r="W123" s="57">
        <f t="shared" si="43"/>
        <v>63.73</v>
      </c>
      <c r="X123" s="57">
        <f t="shared" si="43"/>
        <v>0</v>
      </c>
      <c r="Y123" s="57">
        <f t="shared" si="43"/>
        <v>0.08261405672009864</v>
      </c>
      <c r="Z123" s="57">
        <f t="shared" si="43"/>
        <v>777.3331125827815</v>
      </c>
      <c r="AA123" s="57">
        <f t="shared" si="43"/>
        <v>9000</v>
      </c>
      <c r="AB123" s="57">
        <f t="shared" si="43"/>
        <v>0</v>
      </c>
      <c r="AC123" s="57">
        <f t="shared" si="43"/>
        <v>875.58</v>
      </c>
      <c r="AD123" s="57">
        <f t="shared" si="43"/>
        <v>0</v>
      </c>
      <c r="AE123" s="57">
        <f t="shared" si="43"/>
        <v>255.31914893617022</v>
      </c>
      <c r="AF123" s="57">
        <f t="shared" si="43"/>
        <v>552.4168292682926</v>
      </c>
      <c r="AG123" s="58">
        <f t="shared" si="43"/>
        <v>0</v>
      </c>
    </row>
    <row r="124" spans="1:33" ht="12.75">
      <c r="A124" s="28" t="s">
        <v>172</v>
      </c>
      <c r="B124" s="57">
        <f>IF(B114=0,0,B119/B114)</f>
        <v>0</v>
      </c>
      <c r="C124" s="57">
        <f t="shared" si="43"/>
        <v>134.90714285714284</v>
      </c>
      <c r="D124" s="57">
        <f t="shared" si="43"/>
        <v>1743.6068855084068</v>
      </c>
      <c r="E124" s="57">
        <f t="shared" si="43"/>
        <v>0</v>
      </c>
      <c r="F124" s="57">
        <f t="shared" si="43"/>
        <v>0</v>
      </c>
      <c r="G124" s="57">
        <f t="shared" si="43"/>
        <v>0</v>
      </c>
      <c r="H124" s="57">
        <f t="shared" si="43"/>
        <v>0</v>
      </c>
      <c r="I124" s="57">
        <f t="shared" si="43"/>
        <v>783.6</v>
      </c>
      <c r="J124" s="57">
        <f t="shared" si="43"/>
        <v>1084.1855760773967</v>
      </c>
      <c r="K124" s="57">
        <f t="shared" si="43"/>
        <v>804</v>
      </c>
      <c r="L124" s="57">
        <f t="shared" si="43"/>
        <v>841.7384268742319</v>
      </c>
      <c r="M124" s="57">
        <f t="shared" si="43"/>
        <v>1035.5998498498498</v>
      </c>
      <c r="N124" s="57">
        <f t="shared" si="43"/>
        <v>65.6411238825032</v>
      </c>
      <c r="O124" s="57">
        <f t="shared" si="43"/>
        <v>888.6</v>
      </c>
      <c r="P124" s="57">
        <f t="shared" si="43"/>
        <v>1118.6400877834674</v>
      </c>
      <c r="Q124" s="57">
        <f t="shared" si="43"/>
        <v>295.8139534883721</v>
      </c>
      <c r="R124" s="57">
        <f t="shared" si="43"/>
        <v>13.7</v>
      </c>
      <c r="S124" s="57">
        <f t="shared" si="43"/>
        <v>0</v>
      </c>
      <c r="T124" s="57">
        <f t="shared" si="43"/>
        <v>64.86</v>
      </c>
      <c r="U124" s="57">
        <f t="shared" si="43"/>
        <v>0</v>
      </c>
      <c r="V124" s="57">
        <f t="shared" si="43"/>
        <v>0</v>
      </c>
      <c r="W124" s="57">
        <f t="shared" si="43"/>
        <v>50.66</v>
      </c>
      <c r="X124" s="57">
        <f t="shared" si="43"/>
        <v>0</v>
      </c>
      <c r="Y124" s="57">
        <f t="shared" si="43"/>
        <v>0.10110974106041924</v>
      </c>
      <c r="Z124" s="57">
        <f t="shared" si="43"/>
        <v>830.0645695364238</v>
      </c>
      <c r="AA124" s="57">
        <f t="shared" si="43"/>
        <v>0</v>
      </c>
      <c r="AB124" s="57">
        <f t="shared" si="43"/>
        <v>0</v>
      </c>
      <c r="AC124" s="57">
        <f t="shared" si="43"/>
        <v>939.6</v>
      </c>
      <c r="AD124" s="57">
        <f t="shared" si="43"/>
        <v>0</v>
      </c>
      <c r="AE124" s="57">
        <f t="shared" si="43"/>
        <v>660.5770212765957</v>
      </c>
      <c r="AF124" s="57">
        <f t="shared" si="43"/>
        <v>730.0109756097561</v>
      </c>
      <c r="AG124" s="58">
        <f t="shared" si="43"/>
        <v>0</v>
      </c>
    </row>
    <row r="125" spans="1:33" ht="25.5">
      <c r="A125" s="16" t="s">
        <v>175</v>
      </c>
      <c r="B125" s="59">
        <f>+B120*B111</f>
        <v>0</v>
      </c>
      <c r="C125" s="59">
        <f aca="true" t="shared" si="44" ref="C125:AG125">+C120*C111</f>
        <v>129782244.26805297</v>
      </c>
      <c r="D125" s="59">
        <f t="shared" si="44"/>
        <v>3493718.0000000005</v>
      </c>
      <c r="E125" s="59">
        <f t="shared" si="44"/>
        <v>0</v>
      </c>
      <c r="F125" s="59">
        <f t="shared" si="44"/>
        <v>0</v>
      </c>
      <c r="G125" s="59">
        <f t="shared" si="44"/>
        <v>8935000</v>
      </c>
      <c r="H125" s="59">
        <f t="shared" si="44"/>
        <v>2284354.9999999995</v>
      </c>
      <c r="I125" s="59">
        <f t="shared" si="44"/>
        <v>5140974</v>
      </c>
      <c r="J125" s="59">
        <f t="shared" si="44"/>
        <v>10302181.403693931</v>
      </c>
      <c r="K125" s="59">
        <f t="shared" si="44"/>
        <v>5404040</v>
      </c>
      <c r="L125" s="59">
        <f t="shared" si="44"/>
        <v>23461500.353182934</v>
      </c>
      <c r="M125" s="59">
        <f t="shared" si="44"/>
        <v>4043792</v>
      </c>
      <c r="N125" s="59">
        <f t="shared" si="44"/>
        <v>890157</v>
      </c>
      <c r="O125" s="59">
        <f t="shared" si="44"/>
        <v>27358449.959999997</v>
      </c>
      <c r="P125" s="59">
        <f t="shared" si="44"/>
        <v>5567189</v>
      </c>
      <c r="Q125" s="59">
        <f t="shared" si="44"/>
        <v>2079000</v>
      </c>
      <c r="R125" s="59">
        <f t="shared" si="44"/>
        <v>184437.5769230769</v>
      </c>
      <c r="S125" s="59">
        <f t="shared" si="44"/>
        <v>0</v>
      </c>
      <c r="T125" s="59">
        <f t="shared" si="44"/>
        <v>1734873.4219269105</v>
      </c>
      <c r="U125" s="59">
        <f t="shared" si="44"/>
        <v>0</v>
      </c>
      <c r="V125" s="59">
        <f t="shared" si="44"/>
        <v>0</v>
      </c>
      <c r="W125" s="59">
        <f t="shared" si="44"/>
        <v>720439.9999999999</v>
      </c>
      <c r="X125" s="59">
        <f t="shared" si="44"/>
        <v>0</v>
      </c>
      <c r="Y125" s="59">
        <f t="shared" si="44"/>
        <v>271</v>
      </c>
      <c r="Z125" s="59">
        <f t="shared" si="44"/>
        <v>10123208</v>
      </c>
      <c r="AA125" s="59">
        <f t="shared" si="44"/>
        <v>134000</v>
      </c>
      <c r="AB125" s="59">
        <f t="shared" si="44"/>
        <v>0</v>
      </c>
      <c r="AC125" s="59">
        <f t="shared" si="44"/>
        <v>73593960</v>
      </c>
      <c r="AD125" s="59">
        <f t="shared" si="44"/>
        <v>0</v>
      </c>
      <c r="AE125" s="59">
        <f t="shared" si="44"/>
        <v>4813044</v>
      </c>
      <c r="AF125" s="59">
        <f t="shared" si="44"/>
        <v>10967059</v>
      </c>
      <c r="AG125" s="60">
        <f t="shared" si="44"/>
        <v>0</v>
      </c>
    </row>
    <row r="126" spans="1:33" ht="25.5">
      <c r="A126" s="13" t="s">
        <v>176</v>
      </c>
      <c r="B126" s="61">
        <v>0</v>
      </c>
      <c r="C126" s="61">
        <v>2194520</v>
      </c>
      <c r="D126" s="61">
        <v>3564104</v>
      </c>
      <c r="E126" s="61">
        <v>0</v>
      </c>
      <c r="F126" s="61">
        <v>0</v>
      </c>
      <c r="G126" s="61">
        <v>9018831</v>
      </c>
      <c r="H126" s="61">
        <v>0</v>
      </c>
      <c r="I126" s="61">
        <v>5140974</v>
      </c>
      <c r="J126" s="61">
        <v>5951980</v>
      </c>
      <c r="K126" s="61">
        <v>5404040</v>
      </c>
      <c r="L126" s="61">
        <v>15605000</v>
      </c>
      <c r="M126" s="61">
        <v>4092810</v>
      </c>
      <c r="N126" s="61">
        <v>10681884</v>
      </c>
      <c r="O126" s="61">
        <v>12993027</v>
      </c>
      <c r="P126" s="61">
        <v>5771806</v>
      </c>
      <c r="Q126" s="61">
        <v>2079000</v>
      </c>
      <c r="R126" s="61">
        <v>76712</v>
      </c>
      <c r="S126" s="61">
        <v>9510733</v>
      </c>
      <c r="T126" s="61">
        <v>7236903</v>
      </c>
      <c r="U126" s="61">
        <v>0</v>
      </c>
      <c r="V126" s="61">
        <v>0</v>
      </c>
      <c r="W126" s="61">
        <v>720440</v>
      </c>
      <c r="X126" s="61">
        <v>20340274</v>
      </c>
      <c r="Y126" s="61">
        <v>0</v>
      </c>
      <c r="Z126" s="61">
        <v>10124000</v>
      </c>
      <c r="AA126" s="61">
        <v>0</v>
      </c>
      <c r="AB126" s="61">
        <v>0</v>
      </c>
      <c r="AC126" s="61">
        <v>0</v>
      </c>
      <c r="AD126" s="61">
        <v>0</v>
      </c>
      <c r="AE126" s="61">
        <v>11785950</v>
      </c>
      <c r="AF126" s="61">
        <v>10967059</v>
      </c>
      <c r="AG126" s="62">
        <v>0</v>
      </c>
    </row>
    <row r="127" spans="1:33" ht="12.75">
      <c r="A127" s="25" t="s">
        <v>177</v>
      </c>
      <c r="B127" s="31">
        <v>72127000</v>
      </c>
      <c r="C127" s="31">
        <v>65874000</v>
      </c>
      <c r="D127" s="31">
        <v>20705000</v>
      </c>
      <c r="E127" s="31">
        <v>55361000</v>
      </c>
      <c r="F127" s="31">
        <v>11904000</v>
      </c>
      <c r="G127" s="31">
        <v>32468000</v>
      </c>
      <c r="H127" s="31">
        <v>12477000</v>
      </c>
      <c r="I127" s="31">
        <v>20014000</v>
      </c>
      <c r="J127" s="31">
        <v>13175000</v>
      </c>
      <c r="K127" s="31">
        <v>12489000</v>
      </c>
      <c r="L127" s="31">
        <v>32116000</v>
      </c>
      <c r="M127" s="31">
        <v>17705000</v>
      </c>
      <c r="N127" s="31">
        <v>29319000</v>
      </c>
      <c r="O127" s="31">
        <v>34322000</v>
      </c>
      <c r="P127" s="31">
        <v>11941000</v>
      </c>
      <c r="Q127" s="31">
        <v>14691000</v>
      </c>
      <c r="R127" s="31">
        <v>14630000</v>
      </c>
      <c r="S127" s="31">
        <v>20108000</v>
      </c>
      <c r="T127" s="31">
        <v>35680000</v>
      </c>
      <c r="U127" s="31">
        <v>27054000</v>
      </c>
      <c r="V127" s="31">
        <v>9959000</v>
      </c>
      <c r="W127" s="31">
        <v>46950000</v>
      </c>
      <c r="X127" s="31">
        <v>52652000</v>
      </c>
      <c r="Y127" s="31">
        <v>15852000</v>
      </c>
      <c r="Z127" s="31">
        <v>25422000</v>
      </c>
      <c r="AA127" s="31">
        <v>14659000</v>
      </c>
      <c r="AB127" s="31">
        <v>42890000</v>
      </c>
      <c r="AC127" s="31">
        <v>146493000</v>
      </c>
      <c r="AD127" s="31">
        <v>44948000</v>
      </c>
      <c r="AE127" s="31">
        <v>28704000</v>
      </c>
      <c r="AF127" s="31">
        <v>63719000</v>
      </c>
      <c r="AG127" s="32">
        <v>87442000</v>
      </c>
    </row>
    <row r="128" spans="1:33" ht="12.75">
      <c r="A128" s="63" t="s">
        <v>178</v>
      </c>
      <c r="B128" s="64" t="str">
        <f>IF(B11&gt;0,"Funded","Unfunded")</f>
        <v>Unfunded</v>
      </c>
      <c r="C128" s="64" t="str">
        <f aca="true" t="shared" si="45" ref="C128:AG128">IF(C11&gt;0,"Funded","Unfunded")</f>
        <v>Funded</v>
      </c>
      <c r="D128" s="64" t="str">
        <f t="shared" si="45"/>
        <v>Unfunded</v>
      </c>
      <c r="E128" s="64" t="str">
        <f t="shared" si="45"/>
        <v>Funded</v>
      </c>
      <c r="F128" s="64" t="str">
        <f t="shared" si="45"/>
        <v>Funded</v>
      </c>
      <c r="G128" s="64" t="str">
        <f t="shared" si="45"/>
        <v>Funded</v>
      </c>
      <c r="H128" s="64" t="str">
        <f t="shared" si="45"/>
        <v>Funded</v>
      </c>
      <c r="I128" s="64" t="str">
        <f t="shared" si="45"/>
        <v>Funded</v>
      </c>
      <c r="J128" s="64" t="str">
        <f t="shared" si="45"/>
        <v>Unfunded</v>
      </c>
      <c r="K128" s="64" t="str">
        <f t="shared" si="45"/>
        <v>Funded</v>
      </c>
      <c r="L128" s="64" t="str">
        <f t="shared" si="45"/>
        <v>Funded</v>
      </c>
      <c r="M128" s="64" t="str">
        <f t="shared" si="45"/>
        <v>Unfunded</v>
      </c>
      <c r="N128" s="64" t="str">
        <f t="shared" si="45"/>
        <v>Funded</v>
      </c>
      <c r="O128" s="64" t="str">
        <f t="shared" si="45"/>
        <v>Funded</v>
      </c>
      <c r="P128" s="64" t="str">
        <f t="shared" si="45"/>
        <v>Unfunded</v>
      </c>
      <c r="Q128" s="64" t="str">
        <f t="shared" si="45"/>
        <v>Funded</v>
      </c>
      <c r="R128" s="64" t="str">
        <f t="shared" si="45"/>
        <v>Unfunded</v>
      </c>
      <c r="S128" s="64" t="str">
        <f t="shared" si="45"/>
        <v>Unfunded</v>
      </c>
      <c r="T128" s="64" t="str">
        <f t="shared" si="45"/>
        <v>Funded</v>
      </c>
      <c r="U128" s="64" t="str">
        <f t="shared" si="45"/>
        <v>Funded</v>
      </c>
      <c r="V128" s="64" t="str">
        <f t="shared" si="45"/>
        <v>Unfunded</v>
      </c>
      <c r="W128" s="64" t="str">
        <f t="shared" si="45"/>
        <v>Funded</v>
      </c>
      <c r="X128" s="64" t="str">
        <f t="shared" si="45"/>
        <v>Unfunded</v>
      </c>
      <c r="Y128" s="64" t="str">
        <f t="shared" si="45"/>
        <v>Funded</v>
      </c>
      <c r="Z128" s="64" t="str">
        <f t="shared" si="45"/>
        <v>Unfunded</v>
      </c>
      <c r="AA128" s="64" t="str">
        <f t="shared" si="45"/>
        <v>Unfunded</v>
      </c>
      <c r="AB128" s="64" t="str">
        <f t="shared" si="45"/>
        <v>Unfunded</v>
      </c>
      <c r="AC128" s="64" t="str">
        <f t="shared" si="45"/>
        <v>Funded</v>
      </c>
      <c r="AD128" s="64" t="str">
        <f t="shared" si="45"/>
        <v>Unfunded</v>
      </c>
      <c r="AE128" s="64" t="str">
        <f t="shared" si="45"/>
        <v>Unfunded</v>
      </c>
      <c r="AF128" s="64" t="str">
        <f t="shared" si="45"/>
        <v>Funded</v>
      </c>
      <c r="AG128" s="65" t="str">
        <f t="shared" si="45"/>
        <v>Funded</v>
      </c>
    </row>
    <row r="129" spans="1:33" ht="12.75" hidden="1">
      <c r="A129" s="66" t="s">
        <v>179</v>
      </c>
      <c r="B129" s="33">
        <v>23018654</v>
      </c>
      <c r="C129" s="33">
        <v>86056540</v>
      </c>
      <c r="D129" s="33">
        <v>203421648</v>
      </c>
      <c r="E129" s="33">
        <v>500000</v>
      </c>
      <c r="F129" s="33">
        <v>32481288</v>
      </c>
      <c r="G129" s="33">
        <v>160570705</v>
      </c>
      <c r="H129" s="33">
        <v>17904863</v>
      </c>
      <c r="I129" s="33">
        <v>32358259</v>
      </c>
      <c r="J129" s="33">
        <v>22949000</v>
      </c>
      <c r="K129" s="33">
        <v>13498385</v>
      </c>
      <c r="L129" s="33">
        <v>19550280</v>
      </c>
      <c r="M129" s="33">
        <v>48006732</v>
      </c>
      <c r="N129" s="33">
        <v>41665017</v>
      </c>
      <c r="O129" s="33">
        <v>119276773</v>
      </c>
      <c r="P129" s="33">
        <v>21109672</v>
      </c>
      <c r="Q129" s="33">
        <v>15629000</v>
      </c>
      <c r="R129" s="33">
        <v>28097138</v>
      </c>
      <c r="S129" s="33">
        <v>71165711</v>
      </c>
      <c r="T129" s="33">
        <v>65475</v>
      </c>
      <c r="U129" s="33">
        <v>2776804</v>
      </c>
      <c r="V129" s="33">
        <v>5575452</v>
      </c>
      <c r="W129" s="33">
        <v>81039260</v>
      </c>
      <c r="X129" s="33">
        <v>345187464</v>
      </c>
      <c r="Y129" s="33">
        <v>11214708</v>
      </c>
      <c r="Z129" s="33">
        <v>74896008</v>
      </c>
      <c r="AA129" s="33">
        <v>28076112</v>
      </c>
      <c r="AB129" s="33">
        <v>12741912</v>
      </c>
      <c r="AC129" s="33">
        <v>1023419200</v>
      </c>
      <c r="AD129" s="33">
        <v>73063000</v>
      </c>
      <c r="AE129" s="33">
        <v>32410212</v>
      </c>
      <c r="AF129" s="33">
        <v>100095768</v>
      </c>
      <c r="AG129" s="33">
        <v>664080</v>
      </c>
    </row>
    <row r="130" spans="1:33" ht="12.75" hidden="1">
      <c r="A130" s="66" t="s">
        <v>180</v>
      </c>
      <c r="B130" s="33">
        <v>22805299</v>
      </c>
      <c r="C130" s="33">
        <v>92696190</v>
      </c>
      <c r="D130" s="33">
        <v>157494970</v>
      </c>
      <c r="E130" s="33">
        <v>60000</v>
      </c>
      <c r="F130" s="33">
        <v>26735991</v>
      </c>
      <c r="G130" s="33">
        <v>120055822</v>
      </c>
      <c r="H130" s="33">
        <v>15061853</v>
      </c>
      <c r="I130" s="33">
        <v>35321757</v>
      </c>
      <c r="J130" s="33">
        <v>24374361</v>
      </c>
      <c r="K130" s="33">
        <v>14267780</v>
      </c>
      <c r="L130" s="33">
        <v>825000</v>
      </c>
      <c r="M130" s="33">
        <v>28211667</v>
      </c>
      <c r="N130" s="33">
        <v>42633625</v>
      </c>
      <c r="O130" s="33">
        <v>98878709</v>
      </c>
      <c r="P130" s="33">
        <v>21260778</v>
      </c>
      <c r="Q130" s="33">
        <v>14621000</v>
      </c>
      <c r="R130" s="33">
        <v>18414121</v>
      </c>
      <c r="S130" s="33">
        <v>28819500</v>
      </c>
      <c r="T130" s="33">
        <v>64942</v>
      </c>
      <c r="U130" s="33">
        <v>158000</v>
      </c>
      <c r="V130" s="33">
        <v>5049507</v>
      </c>
      <c r="W130" s="33">
        <v>88436311</v>
      </c>
      <c r="X130" s="33">
        <v>339842040</v>
      </c>
      <c r="Y130" s="33">
        <v>8639665</v>
      </c>
      <c r="Z130" s="33">
        <v>54105000</v>
      </c>
      <c r="AA130" s="33">
        <v>33062212</v>
      </c>
      <c r="AB130" s="33">
        <v>44071</v>
      </c>
      <c r="AC130" s="33">
        <v>1142019209</v>
      </c>
      <c r="AD130" s="33">
        <v>55481713</v>
      </c>
      <c r="AE130" s="33">
        <v>31130841</v>
      </c>
      <c r="AF130" s="33">
        <v>96706840</v>
      </c>
      <c r="AG130" s="33">
        <v>631600</v>
      </c>
    </row>
    <row r="131" spans="1:33" ht="12.75" hidden="1">
      <c r="A131" s="66" t="s">
        <v>181</v>
      </c>
      <c r="B131" s="33">
        <v>1234176</v>
      </c>
      <c r="C131" s="33">
        <v>31446375</v>
      </c>
      <c r="D131" s="33">
        <v>47160385</v>
      </c>
      <c r="E131" s="33">
        <v>3622200</v>
      </c>
      <c r="F131" s="33">
        <v>5750219</v>
      </c>
      <c r="G131" s="33">
        <v>40022178</v>
      </c>
      <c r="H131" s="33">
        <v>2842887</v>
      </c>
      <c r="I131" s="33">
        <v>3259033</v>
      </c>
      <c r="J131" s="33">
        <v>5204000</v>
      </c>
      <c r="K131" s="33">
        <v>2044600</v>
      </c>
      <c r="L131" s="33">
        <v>18825280</v>
      </c>
      <c r="M131" s="33">
        <v>21595250</v>
      </c>
      <c r="N131" s="33">
        <v>4075301</v>
      </c>
      <c r="O131" s="33">
        <v>26733477</v>
      </c>
      <c r="P131" s="33">
        <v>1239306</v>
      </c>
      <c r="Q131" s="33">
        <v>51000</v>
      </c>
      <c r="R131" s="33">
        <v>12792611</v>
      </c>
      <c r="S131" s="33">
        <v>15694599</v>
      </c>
      <c r="T131" s="33">
        <v>903</v>
      </c>
      <c r="U131" s="33">
        <v>23219614</v>
      </c>
      <c r="V131" s="33">
        <v>2464092</v>
      </c>
      <c r="W131" s="33">
        <v>9134131</v>
      </c>
      <c r="X131" s="33">
        <v>12347750</v>
      </c>
      <c r="Y131" s="33">
        <v>2107651</v>
      </c>
      <c r="Z131" s="33">
        <v>1635000</v>
      </c>
      <c r="AA131" s="33">
        <v>5844757</v>
      </c>
      <c r="AB131" s="33">
        <v>22044133</v>
      </c>
      <c r="AC131" s="33">
        <v>73538263</v>
      </c>
      <c r="AD131" s="33">
        <v>6331285</v>
      </c>
      <c r="AE131" s="33">
        <v>7479353</v>
      </c>
      <c r="AF131" s="33">
        <v>11478821</v>
      </c>
      <c r="AG131" s="33">
        <v>24500</v>
      </c>
    </row>
    <row r="132" spans="1:33" ht="12.75" hidden="1">
      <c r="A132" s="66" t="s">
        <v>182</v>
      </c>
      <c r="B132" s="33">
        <v>3515094</v>
      </c>
      <c r="C132" s="33">
        <v>70007845</v>
      </c>
      <c r="D132" s="33">
        <v>0</v>
      </c>
      <c r="E132" s="33">
        <v>15000000</v>
      </c>
      <c r="F132" s="33">
        <v>17856004</v>
      </c>
      <c r="G132" s="33">
        <v>8639734</v>
      </c>
      <c r="H132" s="33">
        <v>4252000</v>
      </c>
      <c r="I132" s="33">
        <v>4167403</v>
      </c>
      <c r="J132" s="33">
        <v>-2131000</v>
      </c>
      <c r="K132" s="33">
        <v>4753170</v>
      </c>
      <c r="L132" s="33">
        <v>41916361</v>
      </c>
      <c r="M132" s="33">
        <v>-23753947</v>
      </c>
      <c r="N132" s="33">
        <v>3500000</v>
      </c>
      <c r="O132" s="33">
        <v>11007520</v>
      </c>
      <c r="P132" s="33">
        <v>0</v>
      </c>
      <c r="Q132" s="33">
        <v>1000000</v>
      </c>
      <c r="R132" s="33">
        <v>-662000</v>
      </c>
      <c r="S132" s="33">
        <v>250000</v>
      </c>
      <c r="T132" s="33">
        <v>31568000</v>
      </c>
      <c r="U132" s="33">
        <v>9847486</v>
      </c>
      <c r="V132" s="33">
        <v>0</v>
      </c>
      <c r="W132" s="33">
        <v>7175000</v>
      </c>
      <c r="X132" s="33">
        <v>22743736</v>
      </c>
      <c r="Y132" s="33">
        <v>773084</v>
      </c>
      <c r="Z132" s="33">
        <v>-213427000</v>
      </c>
      <c r="AA132" s="33">
        <v>0</v>
      </c>
      <c r="AB132" s="33">
        <v>7835027</v>
      </c>
      <c r="AC132" s="33">
        <v>130651342</v>
      </c>
      <c r="AD132" s="33">
        <v>0</v>
      </c>
      <c r="AE132" s="33">
        <v>0</v>
      </c>
      <c r="AF132" s="33">
        <v>44267294</v>
      </c>
      <c r="AG132" s="33">
        <v>48253870</v>
      </c>
    </row>
    <row r="133" spans="1:33" ht="12.75" hidden="1">
      <c r="A133" s="66" t="s">
        <v>183</v>
      </c>
      <c r="B133" s="33">
        <v>35106484</v>
      </c>
      <c r="C133" s="33">
        <v>28057797</v>
      </c>
      <c r="D133" s="33">
        <v>0</v>
      </c>
      <c r="E133" s="33">
        <v>4860000</v>
      </c>
      <c r="F133" s="33">
        <v>8500000</v>
      </c>
      <c r="G133" s="33">
        <v>15285013</v>
      </c>
      <c r="H133" s="33">
        <v>9898000</v>
      </c>
      <c r="I133" s="33">
        <v>0</v>
      </c>
      <c r="J133" s="33">
        <v>12803000</v>
      </c>
      <c r="K133" s="33">
        <v>6411680</v>
      </c>
      <c r="L133" s="33">
        <v>4684079</v>
      </c>
      <c r="M133" s="33">
        <v>12060863</v>
      </c>
      <c r="N133" s="33">
        <v>2750000</v>
      </c>
      <c r="O133" s="33">
        <v>9958800</v>
      </c>
      <c r="P133" s="33">
        <v>0</v>
      </c>
      <c r="Q133" s="33">
        <v>18125000</v>
      </c>
      <c r="R133" s="33">
        <v>10611450</v>
      </c>
      <c r="S133" s="33">
        <v>15034000</v>
      </c>
      <c r="T133" s="33">
        <v>8000000</v>
      </c>
      <c r="U133" s="33">
        <v>5142192</v>
      </c>
      <c r="V133" s="33">
        <v>0</v>
      </c>
      <c r="W133" s="33">
        <v>7032000</v>
      </c>
      <c r="X133" s="33">
        <v>50431515</v>
      </c>
      <c r="Y133" s="33">
        <v>5386700</v>
      </c>
      <c r="Z133" s="33">
        <v>17649000</v>
      </c>
      <c r="AA133" s="33">
        <v>0</v>
      </c>
      <c r="AB133" s="33">
        <v>13680114</v>
      </c>
      <c r="AC133" s="33">
        <v>140815758</v>
      </c>
      <c r="AD133" s="33">
        <v>0</v>
      </c>
      <c r="AE133" s="33">
        <v>0</v>
      </c>
      <c r="AF133" s="33">
        <v>1320000</v>
      </c>
      <c r="AG133" s="33">
        <v>1778441</v>
      </c>
    </row>
    <row r="134" spans="1:33" ht="12.75" hidden="1">
      <c r="A134" s="66" t="s">
        <v>184</v>
      </c>
      <c r="B134" s="33">
        <v>22652482</v>
      </c>
      <c r="C134" s="33">
        <v>21545357</v>
      </c>
      <c r="D134" s="33">
        <v>0</v>
      </c>
      <c r="E134" s="33">
        <v>0</v>
      </c>
      <c r="F134" s="33">
        <v>2008332</v>
      </c>
      <c r="G134" s="33">
        <v>87128985</v>
      </c>
      <c r="H134" s="33">
        <v>7296000</v>
      </c>
      <c r="I134" s="33">
        <v>10901285</v>
      </c>
      <c r="J134" s="33">
        <v>6628000</v>
      </c>
      <c r="K134" s="33">
        <v>3026551</v>
      </c>
      <c r="L134" s="33">
        <v>0</v>
      </c>
      <c r="M134" s="33">
        <v>1360964</v>
      </c>
      <c r="N134" s="33">
        <v>29000000</v>
      </c>
      <c r="O134" s="33">
        <v>10747852</v>
      </c>
      <c r="P134" s="33">
        <v>0</v>
      </c>
      <c r="Q134" s="33">
        <v>21000000</v>
      </c>
      <c r="R134" s="33">
        <v>0</v>
      </c>
      <c r="S134" s="33">
        <v>0</v>
      </c>
      <c r="T134" s="33">
        <v>53000000</v>
      </c>
      <c r="U134" s="33">
        <v>0</v>
      </c>
      <c r="V134" s="33">
        <v>0</v>
      </c>
      <c r="W134" s="33">
        <v>54987000</v>
      </c>
      <c r="X134" s="33">
        <v>22167375</v>
      </c>
      <c r="Y134" s="33">
        <v>20966374</v>
      </c>
      <c r="Z134" s="33">
        <v>1085000</v>
      </c>
      <c r="AA134" s="33">
        <v>0</v>
      </c>
      <c r="AB134" s="33">
        <v>1814676</v>
      </c>
      <c r="AC134" s="33">
        <v>158341585</v>
      </c>
      <c r="AD134" s="33">
        <v>0</v>
      </c>
      <c r="AE134" s="33">
        <v>0</v>
      </c>
      <c r="AF134" s="33">
        <v>19200893</v>
      </c>
      <c r="AG134" s="33">
        <v>0</v>
      </c>
    </row>
    <row r="135" spans="1:33" ht="12.75" hidden="1">
      <c r="A135" s="66" t="s">
        <v>185</v>
      </c>
      <c r="B135" s="33">
        <v>411786</v>
      </c>
      <c r="C135" s="33">
        <v>10291830</v>
      </c>
      <c r="D135" s="33">
        <v>0</v>
      </c>
      <c r="E135" s="33">
        <v>1500000</v>
      </c>
      <c r="F135" s="33">
        <v>180000</v>
      </c>
      <c r="G135" s="33">
        <v>0</v>
      </c>
      <c r="H135" s="33">
        <v>0</v>
      </c>
      <c r="I135" s="33">
        <v>2493000</v>
      </c>
      <c r="J135" s="33">
        <v>3000</v>
      </c>
      <c r="K135" s="33">
        <v>112831</v>
      </c>
      <c r="L135" s="33">
        <v>1000000</v>
      </c>
      <c r="M135" s="33">
        <v>611604</v>
      </c>
      <c r="N135" s="33">
        <v>0</v>
      </c>
      <c r="O135" s="33">
        <v>7924000</v>
      </c>
      <c r="P135" s="33">
        <v>0</v>
      </c>
      <c r="Q135" s="33">
        <v>4500000</v>
      </c>
      <c r="R135" s="33">
        <v>2548710</v>
      </c>
      <c r="S135" s="33">
        <v>1800000</v>
      </c>
      <c r="T135" s="33">
        <v>4200000</v>
      </c>
      <c r="U135" s="33">
        <v>484697</v>
      </c>
      <c r="V135" s="33">
        <v>0</v>
      </c>
      <c r="W135" s="33">
        <v>0</v>
      </c>
      <c r="X135" s="33">
        <v>3715362</v>
      </c>
      <c r="Y135" s="33">
        <v>0</v>
      </c>
      <c r="Z135" s="33">
        <v>1224750</v>
      </c>
      <c r="AA135" s="33">
        <v>0</v>
      </c>
      <c r="AB135" s="33">
        <v>4608659</v>
      </c>
      <c r="AC135" s="33">
        <v>137255068</v>
      </c>
      <c r="AD135" s="33">
        <v>0</v>
      </c>
      <c r="AE135" s="33">
        <v>0</v>
      </c>
      <c r="AF135" s="33">
        <v>0</v>
      </c>
      <c r="AG135" s="33">
        <v>1300000</v>
      </c>
    </row>
    <row r="136" spans="1:33" ht="12.75" hidden="1">
      <c r="A136" s="66" t="s">
        <v>186</v>
      </c>
      <c r="B136" s="33">
        <v>0</v>
      </c>
      <c r="C136" s="33">
        <v>578803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4407</v>
      </c>
      <c r="N136" s="33">
        <v>3</v>
      </c>
      <c r="O136" s="33">
        <v>0</v>
      </c>
      <c r="P136" s="33">
        <v>0</v>
      </c>
      <c r="Q136" s="33">
        <v>0</v>
      </c>
      <c r="R136" s="33">
        <v>0</v>
      </c>
      <c r="S136" s="33">
        <v>100000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</row>
    <row r="137" spans="1:33" ht="12.75" hidden="1">
      <c r="A137" s="66" t="s">
        <v>187</v>
      </c>
      <c r="B137" s="33">
        <v>0</v>
      </c>
      <c r="C137" s="33">
        <v>0</v>
      </c>
      <c r="D137" s="33">
        <v>0</v>
      </c>
      <c r="E137" s="33">
        <v>9000000</v>
      </c>
      <c r="F137" s="33">
        <v>0</v>
      </c>
      <c r="G137" s="33">
        <v>3330000</v>
      </c>
      <c r="H137" s="33">
        <v>0</v>
      </c>
      <c r="I137" s="33">
        <v>0</v>
      </c>
      <c r="J137" s="33">
        <v>2960851</v>
      </c>
      <c r="K137" s="33">
        <v>12641</v>
      </c>
      <c r="L137" s="33">
        <v>8591000</v>
      </c>
      <c r="M137" s="33">
        <v>1059287</v>
      </c>
      <c r="N137" s="33">
        <v>0</v>
      </c>
      <c r="O137" s="33">
        <v>1027014</v>
      </c>
      <c r="P137" s="33">
        <v>11467382</v>
      </c>
      <c r="Q137" s="33">
        <v>0</v>
      </c>
      <c r="R137" s="33">
        <v>221041271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4700000</v>
      </c>
      <c r="Y137" s="33">
        <v>0</v>
      </c>
      <c r="Z137" s="33">
        <v>0</v>
      </c>
      <c r="AA137" s="33">
        <v>0</v>
      </c>
      <c r="AB137" s="33">
        <v>0</v>
      </c>
      <c r="AC137" s="33">
        <v>29660000</v>
      </c>
      <c r="AD137" s="33">
        <v>5500000</v>
      </c>
      <c r="AE137" s="33">
        <v>0</v>
      </c>
      <c r="AF137" s="33">
        <v>0</v>
      </c>
      <c r="AG137" s="33">
        <v>19178917</v>
      </c>
    </row>
    <row r="138" spans="1:33" ht="25.5" hidden="1">
      <c r="A138" s="66" t="s">
        <v>188</v>
      </c>
      <c r="B138" s="33">
        <v>43633345</v>
      </c>
      <c r="C138" s="33">
        <v>115883396</v>
      </c>
      <c r="D138" s="33">
        <v>137010108</v>
      </c>
      <c r="E138" s="33">
        <v>49170648</v>
      </c>
      <c r="F138" s="33">
        <v>36915228</v>
      </c>
      <c r="G138" s="33">
        <v>129659668</v>
      </c>
      <c r="H138" s="33">
        <v>22287762</v>
      </c>
      <c r="I138" s="33">
        <v>41143553</v>
      </c>
      <c r="J138" s="33">
        <v>25362000</v>
      </c>
      <c r="K138" s="33">
        <v>19243280</v>
      </c>
      <c r="L138" s="33">
        <v>44172488</v>
      </c>
      <c r="M138" s="33">
        <v>55649278</v>
      </c>
      <c r="N138" s="33">
        <v>50677378</v>
      </c>
      <c r="O138" s="33">
        <v>115819679</v>
      </c>
      <c r="P138" s="33">
        <v>28458377</v>
      </c>
      <c r="Q138" s="33">
        <v>34524836</v>
      </c>
      <c r="R138" s="33">
        <v>27546571</v>
      </c>
      <c r="S138" s="33">
        <v>50616810</v>
      </c>
      <c r="T138" s="33">
        <v>66105</v>
      </c>
      <c r="U138" s="33">
        <v>26833982</v>
      </c>
      <c r="V138" s="33">
        <v>11512270</v>
      </c>
      <c r="W138" s="33">
        <v>98521961</v>
      </c>
      <c r="X138" s="33">
        <v>317968116</v>
      </c>
      <c r="Y138" s="33">
        <v>17241691</v>
      </c>
      <c r="Z138" s="33">
        <v>87862000</v>
      </c>
      <c r="AA138" s="33">
        <v>33990900</v>
      </c>
      <c r="AB138" s="33">
        <v>38226209</v>
      </c>
      <c r="AC138" s="33">
        <v>849701597</v>
      </c>
      <c r="AD138" s="33">
        <v>61949005</v>
      </c>
      <c r="AE138" s="33">
        <v>64213920</v>
      </c>
      <c r="AF138" s="33">
        <v>121497134</v>
      </c>
      <c r="AG138" s="33">
        <v>95967140</v>
      </c>
    </row>
    <row r="139" spans="1:33" ht="12.75" hidden="1">
      <c r="A139" s="66" t="s">
        <v>189</v>
      </c>
      <c r="B139" s="33">
        <v>158850</v>
      </c>
      <c r="C139" s="33">
        <v>1484360</v>
      </c>
      <c r="D139" s="33">
        <v>2120000</v>
      </c>
      <c r="E139" s="33">
        <v>0</v>
      </c>
      <c r="F139" s="33">
        <v>2800335</v>
      </c>
      <c r="G139" s="33">
        <v>2245375</v>
      </c>
      <c r="H139" s="33">
        <v>0</v>
      </c>
      <c r="I139" s="33">
        <v>4867025</v>
      </c>
      <c r="J139" s="33">
        <v>1489000</v>
      </c>
      <c r="K139" s="33">
        <v>1913400</v>
      </c>
      <c r="L139" s="33">
        <v>0</v>
      </c>
      <c r="M139" s="33">
        <v>3174054</v>
      </c>
      <c r="N139" s="33">
        <v>3843777</v>
      </c>
      <c r="O139" s="33">
        <v>8217088</v>
      </c>
      <c r="P139" s="33">
        <v>225000</v>
      </c>
      <c r="Q139" s="33">
        <v>2992000</v>
      </c>
      <c r="R139" s="33">
        <v>15000000</v>
      </c>
      <c r="S139" s="33">
        <v>3500000</v>
      </c>
      <c r="T139" s="33">
        <v>8000</v>
      </c>
      <c r="U139" s="33">
        <v>0</v>
      </c>
      <c r="V139" s="33">
        <v>1938164</v>
      </c>
      <c r="W139" s="33">
        <v>10067448</v>
      </c>
      <c r="X139" s="33">
        <v>540000</v>
      </c>
      <c r="Y139" s="33">
        <v>3690136</v>
      </c>
      <c r="Z139" s="33">
        <v>11289000</v>
      </c>
      <c r="AA139" s="33">
        <v>8867000</v>
      </c>
      <c r="AB139" s="33">
        <v>0</v>
      </c>
      <c r="AC139" s="33">
        <v>122000000</v>
      </c>
      <c r="AD139" s="33">
        <v>6000000</v>
      </c>
      <c r="AE139" s="33">
        <v>54395986</v>
      </c>
      <c r="AF139" s="33">
        <v>0</v>
      </c>
      <c r="AG139" s="33">
        <v>3000</v>
      </c>
    </row>
    <row r="140" spans="1:33" ht="12.75" hidden="1">
      <c r="A140" s="66" t="s">
        <v>190</v>
      </c>
      <c r="B140" s="33">
        <v>44052127</v>
      </c>
      <c r="C140" s="33">
        <v>61123209</v>
      </c>
      <c r="D140" s="33">
        <v>41618967</v>
      </c>
      <c r="E140" s="33">
        <v>13947450</v>
      </c>
      <c r="F140" s="33">
        <v>9834099</v>
      </c>
      <c r="G140" s="33">
        <v>40339585</v>
      </c>
      <c r="H140" s="33">
        <v>9300495</v>
      </c>
      <c r="I140" s="33">
        <v>13219000</v>
      </c>
      <c r="J140" s="33">
        <v>34591000</v>
      </c>
      <c r="K140" s="33">
        <v>22287470</v>
      </c>
      <c r="L140" s="33">
        <v>37462743</v>
      </c>
      <c r="M140" s="33">
        <v>21743484</v>
      </c>
      <c r="N140" s="33">
        <v>25008501</v>
      </c>
      <c r="O140" s="33">
        <v>35618747</v>
      </c>
      <c r="P140" s="33">
        <v>9182530</v>
      </c>
      <c r="Q140" s="33">
        <v>7749300</v>
      </c>
      <c r="R140" s="33">
        <v>22405257</v>
      </c>
      <c r="S140" s="33">
        <v>23959000</v>
      </c>
      <c r="T140" s="33">
        <v>19519</v>
      </c>
      <c r="U140" s="33">
        <v>27370798</v>
      </c>
      <c r="V140" s="33">
        <v>6595165</v>
      </c>
      <c r="W140" s="33">
        <v>32356748</v>
      </c>
      <c r="X140" s="33">
        <v>85760856</v>
      </c>
      <c r="Y140" s="33">
        <v>10594654</v>
      </c>
      <c r="Z140" s="33">
        <v>37657000</v>
      </c>
      <c r="AA140" s="33">
        <v>12436901</v>
      </c>
      <c r="AB140" s="33">
        <v>17235529</v>
      </c>
      <c r="AC140" s="33">
        <v>356085871</v>
      </c>
      <c r="AD140" s="33">
        <v>13431995</v>
      </c>
      <c r="AE140" s="33">
        <v>22131294</v>
      </c>
      <c r="AF140" s="33">
        <v>57985600</v>
      </c>
      <c r="AG140" s="33">
        <v>19556850</v>
      </c>
    </row>
    <row r="141" spans="1:33" ht="12.75" hidden="1">
      <c r="A141" s="66" t="s">
        <v>191</v>
      </c>
      <c r="B141" s="33">
        <v>40</v>
      </c>
      <c r="C141" s="33">
        <v>40</v>
      </c>
      <c r="D141" s="33">
        <v>40</v>
      </c>
      <c r="E141" s="33">
        <v>40</v>
      </c>
      <c r="F141" s="33">
        <v>40</v>
      </c>
      <c r="G141" s="33">
        <v>40</v>
      </c>
      <c r="H141" s="33">
        <v>60</v>
      </c>
      <c r="I141" s="33">
        <v>40</v>
      </c>
      <c r="J141" s="33">
        <v>40</v>
      </c>
      <c r="K141" s="33">
        <v>80</v>
      </c>
      <c r="L141" s="33">
        <v>85</v>
      </c>
      <c r="M141" s="33">
        <v>40</v>
      </c>
      <c r="N141" s="33">
        <v>40</v>
      </c>
      <c r="O141" s="33">
        <v>36</v>
      </c>
      <c r="P141" s="33">
        <v>40</v>
      </c>
      <c r="Q141" s="33">
        <v>40</v>
      </c>
      <c r="R141" s="33">
        <v>40</v>
      </c>
      <c r="S141" s="33">
        <v>40</v>
      </c>
      <c r="T141" s="33">
        <v>40</v>
      </c>
      <c r="U141" s="33">
        <v>40</v>
      </c>
      <c r="V141" s="33">
        <v>40</v>
      </c>
      <c r="W141" s="33">
        <v>40</v>
      </c>
      <c r="X141" s="33">
        <v>0</v>
      </c>
      <c r="Y141" s="33">
        <v>40</v>
      </c>
      <c r="Z141" s="33">
        <v>40</v>
      </c>
      <c r="AA141" s="33">
        <v>40</v>
      </c>
      <c r="AB141" s="33">
        <v>40</v>
      </c>
      <c r="AC141" s="33">
        <v>40</v>
      </c>
      <c r="AD141" s="33">
        <v>40</v>
      </c>
      <c r="AE141" s="33">
        <v>40</v>
      </c>
      <c r="AF141" s="33">
        <v>40</v>
      </c>
      <c r="AG141" s="33">
        <v>40</v>
      </c>
    </row>
    <row r="142" spans="1:33" ht="12.75" hidden="1">
      <c r="A142" s="66" t="s">
        <v>192</v>
      </c>
      <c r="B142" s="33">
        <v>91146562</v>
      </c>
      <c r="C142" s="33">
        <v>173527821</v>
      </c>
      <c r="D142" s="33">
        <v>173020435</v>
      </c>
      <c r="E142" s="33">
        <v>70290970</v>
      </c>
      <c r="F142" s="33">
        <v>46295626</v>
      </c>
      <c r="G142" s="33">
        <v>137047747</v>
      </c>
      <c r="H142" s="33">
        <v>34956960</v>
      </c>
      <c r="I142" s="33">
        <v>53993090</v>
      </c>
      <c r="J142" s="33">
        <v>34631000</v>
      </c>
      <c r="K142" s="33">
        <v>36029580</v>
      </c>
      <c r="L142" s="33">
        <v>71625000</v>
      </c>
      <c r="M142" s="33">
        <v>61813771</v>
      </c>
      <c r="N142" s="33">
        <v>72236997</v>
      </c>
      <c r="O142" s="33">
        <v>148815522</v>
      </c>
      <c r="P142" s="33">
        <v>35076611</v>
      </c>
      <c r="Q142" s="33">
        <v>26355008</v>
      </c>
      <c r="R142" s="33">
        <v>36066129</v>
      </c>
      <c r="S142" s="33">
        <v>62938117</v>
      </c>
      <c r="T142" s="33">
        <v>6369795</v>
      </c>
      <c r="U142" s="33">
        <v>56062453</v>
      </c>
      <c r="V142" s="33">
        <v>19827213</v>
      </c>
      <c r="W142" s="33">
        <v>137902320</v>
      </c>
      <c r="X142" s="33">
        <v>369627872</v>
      </c>
      <c r="Y142" s="33">
        <v>24725406</v>
      </c>
      <c r="Z142" s="33">
        <v>106316208</v>
      </c>
      <c r="AA142" s="33">
        <v>45954977</v>
      </c>
      <c r="AB142" s="33">
        <v>72974000</v>
      </c>
      <c r="AC142" s="33">
        <v>1198854050</v>
      </c>
      <c r="AD142" s="33">
        <v>72188000</v>
      </c>
      <c r="AE142" s="33">
        <v>68494124</v>
      </c>
      <c r="AF142" s="33">
        <v>161939972</v>
      </c>
      <c r="AG142" s="33">
        <v>101516400</v>
      </c>
    </row>
    <row r="143" spans="1:33" ht="12.75" hidden="1">
      <c r="A143" s="66" t="s">
        <v>193</v>
      </c>
      <c r="B143" s="33">
        <v>10410670</v>
      </c>
      <c r="C143" s="33">
        <v>19767180</v>
      </c>
      <c r="D143" s="33">
        <v>24000000</v>
      </c>
      <c r="E143" s="33">
        <v>0</v>
      </c>
      <c r="F143" s="33">
        <v>6225214</v>
      </c>
      <c r="G143" s="33">
        <v>29918781</v>
      </c>
      <c r="H143" s="33">
        <v>2898000</v>
      </c>
      <c r="I143" s="33">
        <v>5146238</v>
      </c>
      <c r="J143" s="33">
        <v>9409361</v>
      </c>
      <c r="K143" s="33">
        <v>17215920</v>
      </c>
      <c r="L143" s="33">
        <v>0</v>
      </c>
      <c r="M143" s="33">
        <v>6196106</v>
      </c>
      <c r="N143" s="33">
        <v>4151512</v>
      </c>
      <c r="O143" s="33">
        <v>18397091</v>
      </c>
      <c r="P143" s="33">
        <v>4526502</v>
      </c>
      <c r="Q143" s="33">
        <v>4760000</v>
      </c>
      <c r="R143" s="33">
        <v>3322391</v>
      </c>
      <c r="S143" s="33">
        <v>6000000</v>
      </c>
      <c r="T143" s="33">
        <v>7245</v>
      </c>
      <c r="U143" s="33">
        <v>0</v>
      </c>
      <c r="V143" s="33">
        <v>808566</v>
      </c>
      <c r="W143" s="33">
        <v>12097473</v>
      </c>
      <c r="X143" s="33">
        <v>50823227</v>
      </c>
      <c r="Y143" s="33">
        <v>1050205</v>
      </c>
      <c r="Z143" s="33">
        <v>11997000</v>
      </c>
      <c r="AA143" s="33">
        <v>5494376</v>
      </c>
      <c r="AB143" s="33">
        <v>0</v>
      </c>
      <c r="AC143" s="33">
        <v>331241000</v>
      </c>
      <c r="AD143" s="33">
        <v>7500000</v>
      </c>
      <c r="AE143" s="33">
        <v>4269402</v>
      </c>
      <c r="AF143" s="33">
        <v>10038400</v>
      </c>
      <c r="AG143" s="33">
        <v>0</v>
      </c>
    </row>
    <row r="144" spans="1:33" ht="12.75" hidden="1">
      <c r="A144" s="66" t="s">
        <v>194</v>
      </c>
      <c r="B144" s="33">
        <v>5875392</v>
      </c>
      <c r="C144" s="33">
        <v>19185300</v>
      </c>
      <c r="D144" s="33">
        <v>17657219</v>
      </c>
      <c r="E144" s="33">
        <v>0</v>
      </c>
      <c r="F144" s="33">
        <v>6224756</v>
      </c>
      <c r="G144" s="33">
        <v>21858053</v>
      </c>
      <c r="H144" s="33">
        <v>2679000</v>
      </c>
      <c r="I144" s="33">
        <v>4507200</v>
      </c>
      <c r="J144" s="33">
        <v>3318000</v>
      </c>
      <c r="K144" s="33">
        <v>2010460</v>
      </c>
      <c r="L144" s="33">
        <v>0</v>
      </c>
      <c r="M144" s="33">
        <v>3879996</v>
      </c>
      <c r="N144" s="33">
        <v>3726648</v>
      </c>
      <c r="O144" s="33">
        <v>15320928</v>
      </c>
      <c r="P144" s="33">
        <v>3993222</v>
      </c>
      <c r="Q144" s="33">
        <v>4448091</v>
      </c>
      <c r="R144" s="33">
        <v>2355900</v>
      </c>
      <c r="S144" s="33">
        <v>7024997</v>
      </c>
      <c r="T144" s="33">
        <v>6258000</v>
      </c>
      <c r="U144" s="33">
        <v>0</v>
      </c>
      <c r="V144" s="33">
        <v>765687</v>
      </c>
      <c r="W144" s="33">
        <v>8794656</v>
      </c>
      <c r="X144" s="33">
        <v>42514752</v>
      </c>
      <c r="Y144" s="33">
        <v>641000</v>
      </c>
      <c r="Z144" s="33">
        <v>6144000</v>
      </c>
      <c r="AA144" s="33">
        <v>6897000</v>
      </c>
      <c r="AB144" s="33">
        <v>0</v>
      </c>
      <c r="AC144" s="33">
        <v>233300543</v>
      </c>
      <c r="AD144" s="33">
        <v>2500000</v>
      </c>
      <c r="AE144" s="33">
        <v>4293365</v>
      </c>
      <c r="AF144" s="33">
        <v>9551708</v>
      </c>
      <c r="AG144" s="33">
        <v>0</v>
      </c>
    </row>
    <row r="145" spans="1:33" ht="12.75" hidden="1">
      <c r="A145" s="66" t="s">
        <v>195</v>
      </c>
      <c r="B145" s="33">
        <v>5900800</v>
      </c>
      <c r="C145" s="33">
        <v>43340792</v>
      </c>
      <c r="D145" s="33">
        <v>86067202</v>
      </c>
      <c r="E145" s="33">
        <v>0</v>
      </c>
      <c r="F145" s="33">
        <v>9050312</v>
      </c>
      <c r="G145" s="33">
        <v>51866895</v>
      </c>
      <c r="H145" s="33">
        <v>4898452</v>
      </c>
      <c r="I145" s="33">
        <v>17888886</v>
      </c>
      <c r="J145" s="33">
        <v>7208000</v>
      </c>
      <c r="K145" s="33">
        <v>4672260</v>
      </c>
      <c r="L145" s="33">
        <v>0</v>
      </c>
      <c r="M145" s="33">
        <v>10177803</v>
      </c>
      <c r="N145" s="33">
        <v>19865099</v>
      </c>
      <c r="O145" s="33">
        <v>43767449</v>
      </c>
      <c r="P145" s="33">
        <v>7240298</v>
      </c>
      <c r="Q145" s="33">
        <v>5854000</v>
      </c>
      <c r="R145" s="33">
        <v>8563965</v>
      </c>
      <c r="S145" s="33">
        <v>13157000</v>
      </c>
      <c r="T145" s="33">
        <v>0</v>
      </c>
      <c r="U145" s="33">
        <v>0</v>
      </c>
      <c r="V145" s="33">
        <v>0</v>
      </c>
      <c r="W145" s="33">
        <v>54832284</v>
      </c>
      <c r="X145" s="33">
        <v>194082174</v>
      </c>
      <c r="Y145" s="33">
        <v>0</v>
      </c>
      <c r="Z145" s="33">
        <v>26470000</v>
      </c>
      <c r="AA145" s="33">
        <v>14972674</v>
      </c>
      <c r="AB145" s="33">
        <v>0</v>
      </c>
      <c r="AC145" s="33">
        <v>521312599</v>
      </c>
      <c r="AD145" s="33">
        <v>23941025</v>
      </c>
      <c r="AE145" s="33">
        <v>14168180</v>
      </c>
      <c r="AF145" s="33">
        <v>52730428</v>
      </c>
      <c r="AG145" s="33">
        <v>0</v>
      </c>
    </row>
    <row r="146" spans="1:33" ht="12.75" hidden="1">
      <c r="A146" s="66" t="s">
        <v>196</v>
      </c>
      <c r="B146" s="33">
        <v>5414600</v>
      </c>
      <c r="C146" s="33">
        <v>50767916</v>
      </c>
      <c r="D146" s="33">
        <v>69504322</v>
      </c>
      <c r="E146" s="33">
        <v>0</v>
      </c>
      <c r="F146" s="33">
        <v>8781510</v>
      </c>
      <c r="G146" s="33">
        <v>46699728</v>
      </c>
      <c r="H146" s="33">
        <v>5629367</v>
      </c>
      <c r="I146" s="33">
        <v>15519355</v>
      </c>
      <c r="J146" s="33">
        <v>6687000</v>
      </c>
      <c r="K146" s="33">
        <v>4013200</v>
      </c>
      <c r="L146" s="33">
        <v>0</v>
      </c>
      <c r="M146" s="33">
        <v>4399429</v>
      </c>
      <c r="N146" s="33">
        <v>18520139</v>
      </c>
      <c r="O146" s="33">
        <v>38621508</v>
      </c>
      <c r="P146" s="33">
        <v>6411587</v>
      </c>
      <c r="Q146" s="33">
        <v>3577999</v>
      </c>
      <c r="R146" s="33">
        <v>7863745</v>
      </c>
      <c r="S146" s="33">
        <v>13018680</v>
      </c>
      <c r="T146" s="33">
        <v>0</v>
      </c>
      <c r="U146" s="33">
        <v>0</v>
      </c>
      <c r="V146" s="33">
        <v>0</v>
      </c>
      <c r="W146" s="33">
        <v>54460387</v>
      </c>
      <c r="X146" s="33">
        <v>173675246</v>
      </c>
      <c r="Y146" s="33">
        <v>0</v>
      </c>
      <c r="Z146" s="33">
        <v>29133796</v>
      </c>
      <c r="AA146" s="33">
        <v>10371487</v>
      </c>
      <c r="AB146" s="33">
        <v>0</v>
      </c>
      <c r="AC146" s="33">
        <v>465905939</v>
      </c>
      <c r="AD146" s="33">
        <v>0</v>
      </c>
      <c r="AE146" s="33">
        <v>13215052</v>
      </c>
      <c r="AF146" s="33">
        <v>51188812</v>
      </c>
      <c r="AG146" s="33">
        <v>0</v>
      </c>
    </row>
    <row r="147" spans="1:33" ht="12.75" hidden="1">
      <c r="A147" s="66" t="s">
        <v>197</v>
      </c>
      <c r="B147" s="33">
        <v>5133200</v>
      </c>
      <c r="C147" s="33">
        <v>16062790</v>
      </c>
      <c r="D147" s="33">
        <v>28585047</v>
      </c>
      <c r="E147" s="33">
        <v>0</v>
      </c>
      <c r="F147" s="33">
        <v>6253482</v>
      </c>
      <c r="G147" s="33">
        <v>21788549</v>
      </c>
      <c r="H147" s="33">
        <v>3541000</v>
      </c>
      <c r="I147" s="33">
        <v>5715404</v>
      </c>
      <c r="J147" s="33">
        <v>2321000</v>
      </c>
      <c r="K147" s="33">
        <v>5483050</v>
      </c>
      <c r="L147" s="33">
        <v>0</v>
      </c>
      <c r="M147" s="33">
        <v>3431423</v>
      </c>
      <c r="N147" s="33">
        <v>8103173</v>
      </c>
      <c r="O147" s="33">
        <v>16902240</v>
      </c>
      <c r="P147" s="33">
        <v>3554778</v>
      </c>
      <c r="Q147" s="33">
        <v>2283000</v>
      </c>
      <c r="R147" s="33">
        <v>3667662</v>
      </c>
      <c r="S147" s="33">
        <v>5291000</v>
      </c>
      <c r="T147" s="33">
        <v>0</v>
      </c>
      <c r="U147" s="33">
        <v>0</v>
      </c>
      <c r="V147" s="33">
        <v>1622044</v>
      </c>
      <c r="W147" s="33">
        <v>10184513</v>
      </c>
      <c r="X147" s="33">
        <v>43412473</v>
      </c>
      <c r="Y147" s="33">
        <v>3602946</v>
      </c>
      <c r="Z147" s="33">
        <v>7754000</v>
      </c>
      <c r="AA147" s="33">
        <v>5736067</v>
      </c>
      <c r="AB147" s="33">
        <v>0</v>
      </c>
      <c r="AC147" s="33">
        <v>176627879</v>
      </c>
      <c r="AD147" s="33">
        <v>14041872</v>
      </c>
      <c r="AE147" s="33">
        <v>4882324</v>
      </c>
      <c r="AF147" s="33">
        <v>19539033</v>
      </c>
      <c r="AG147" s="33">
        <v>0</v>
      </c>
    </row>
    <row r="148" spans="1:33" ht="12.75" hidden="1">
      <c r="A148" s="66" t="s">
        <v>198</v>
      </c>
      <c r="B148" s="33">
        <v>4877450</v>
      </c>
      <c r="C148" s="33">
        <v>11836070</v>
      </c>
      <c r="D148" s="33">
        <v>26467637</v>
      </c>
      <c r="E148" s="33">
        <v>0</v>
      </c>
      <c r="F148" s="33">
        <v>6183741</v>
      </c>
      <c r="G148" s="33">
        <v>20703123</v>
      </c>
      <c r="H148" s="33">
        <v>3942688</v>
      </c>
      <c r="I148" s="33">
        <v>5166605</v>
      </c>
      <c r="J148" s="33">
        <v>2460000</v>
      </c>
      <c r="K148" s="33">
        <v>3717350</v>
      </c>
      <c r="L148" s="33">
        <v>0</v>
      </c>
      <c r="M148" s="33">
        <v>2116520</v>
      </c>
      <c r="N148" s="33">
        <v>7717305</v>
      </c>
      <c r="O148" s="33">
        <v>14791047</v>
      </c>
      <c r="P148" s="33">
        <v>3307229</v>
      </c>
      <c r="Q148" s="33">
        <v>1604872</v>
      </c>
      <c r="R148" s="33">
        <v>1758624</v>
      </c>
      <c r="S148" s="33">
        <v>7412800</v>
      </c>
      <c r="T148" s="33">
        <v>0</v>
      </c>
      <c r="U148" s="33">
        <v>0</v>
      </c>
      <c r="V148" s="33">
        <v>1454176</v>
      </c>
      <c r="W148" s="33">
        <v>8741132</v>
      </c>
      <c r="X148" s="33">
        <v>40389597</v>
      </c>
      <c r="Y148" s="33">
        <v>3162000</v>
      </c>
      <c r="Z148" s="33">
        <v>10410868</v>
      </c>
      <c r="AA148" s="33">
        <v>3735018</v>
      </c>
      <c r="AB148" s="33">
        <v>0</v>
      </c>
      <c r="AC148" s="33">
        <v>156162242</v>
      </c>
      <c r="AD148" s="33">
        <v>0</v>
      </c>
      <c r="AE148" s="33">
        <v>4453468</v>
      </c>
      <c r="AF148" s="33">
        <v>15773417</v>
      </c>
      <c r="AG148" s="33">
        <v>0</v>
      </c>
    </row>
    <row r="149" spans="1:33" ht="12.75" hidden="1">
      <c r="A149" s="66" t="s">
        <v>199</v>
      </c>
      <c r="B149" s="33">
        <v>22771333</v>
      </c>
      <c r="C149" s="33">
        <v>91705412</v>
      </c>
      <c r="D149" s="33">
        <v>155477404</v>
      </c>
      <c r="E149" s="33">
        <v>0</v>
      </c>
      <c r="F149" s="33">
        <v>24791817</v>
      </c>
      <c r="G149" s="33">
        <v>118797487</v>
      </c>
      <c r="H149" s="33">
        <v>14898741</v>
      </c>
      <c r="I149" s="33">
        <v>35144127</v>
      </c>
      <c r="J149" s="33">
        <v>23396361</v>
      </c>
      <c r="K149" s="33">
        <v>14167380</v>
      </c>
      <c r="L149" s="33">
        <v>0</v>
      </c>
      <c r="M149" s="33">
        <v>27590463</v>
      </c>
      <c r="N149" s="33">
        <v>42475286</v>
      </c>
      <c r="O149" s="33">
        <v>98379404</v>
      </c>
      <c r="P149" s="33">
        <v>20850104</v>
      </c>
      <c r="Q149" s="33">
        <v>14186000</v>
      </c>
      <c r="R149" s="33">
        <v>18101021</v>
      </c>
      <c r="S149" s="33">
        <v>28017000</v>
      </c>
      <c r="T149" s="33">
        <v>64852</v>
      </c>
      <c r="U149" s="33">
        <v>0</v>
      </c>
      <c r="V149" s="33">
        <v>5049507</v>
      </c>
      <c r="W149" s="33">
        <v>88177205</v>
      </c>
      <c r="X149" s="33">
        <v>333649716</v>
      </c>
      <c r="Y149" s="33">
        <v>8114307</v>
      </c>
      <c r="Z149" s="33">
        <v>53023000</v>
      </c>
      <c r="AA149" s="33">
        <v>33036212</v>
      </c>
      <c r="AB149" s="33">
        <v>0</v>
      </c>
      <c r="AC149" s="33">
        <v>1127544869</v>
      </c>
      <c r="AD149" s="33">
        <v>55268035</v>
      </c>
      <c r="AE149" s="33">
        <v>31085841</v>
      </c>
      <c r="AF149" s="33">
        <v>96626885</v>
      </c>
      <c r="AG149" s="33">
        <v>0</v>
      </c>
    </row>
    <row r="150" spans="1:33" ht="12.75" hidden="1">
      <c r="A150" s="66" t="s">
        <v>200</v>
      </c>
      <c r="B150" s="33">
        <v>17430192</v>
      </c>
      <c r="C150" s="33">
        <v>93841066</v>
      </c>
      <c r="D150" s="33">
        <v>131623852</v>
      </c>
      <c r="E150" s="33">
        <v>0</v>
      </c>
      <c r="F150" s="33">
        <v>27143255</v>
      </c>
      <c r="G150" s="33">
        <v>95952118</v>
      </c>
      <c r="H150" s="33">
        <v>16151055</v>
      </c>
      <c r="I150" s="33">
        <v>30847375</v>
      </c>
      <c r="J150" s="33">
        <v>15120000</v>
      </c>
      <c r="K150" s="33">
        <v>10876980</v>
      </c>
      <c r="L150" s="33">
        <v>0</v>
      </c>
      <c r="M150" s="33">
        <v>14591811</v>
      </c>
      <c r="N150" s="33">
        <v>39349625</v>
      </c>
      <c r="O150" s="33">
        <v>86709971</v>
      </c>
      <c r="P150" s="33">
        <v>18706795</v>
      </c>
      <c r="Q150" s="33">
        <v>9478877</v>
      </c>
      <c r="R150" s="33">
        <v>15014033</v>
      </c>
      <c r="S150" s="33">
        <v>36210477</v>
      </c>
      <c r="T150" s="33">
        <v>6294000</v>
      </c>
      <c r="U150" s="33">
        <v>20246000</v>
      </c>
      <c r="V150" s="33">
        <v>5887136</v>
      </c>
      <c r="W150" s="33">
        <v>82385144</v>
      </c>
      <c r="X150" s="33">
        <v>292196349</v>
      </c>
      <c r="Y150" s="33">
        <v>6961000</v>
      </c>
      <c r="Z150" s="33">
        <v>55808908</v>
      </c>
      <c r="AA150" s="33">
        <v>26135834</v>
      </c>
      <c r="AB150" s="33">
        <v>0</v>
      </c>
      <c r="AC150" s="33">
        <v>937286531</v>
      </c>
      <c r="AD150" s="33">
        <v>27740000</v>
      </c>
      <c r="AE150" s="33">
        <v>29299274</v>
      </c>
      <c r="AF150" s="33">
        <v>89654813</v>
      </c>
      <c r="AG150" s="33">
        <v>0</v>
      </c>
    </row>
    <row r="151" spans="1:33" ht="12.75" hidden="1">
      <c r="A151" s="66" t="s">
        <v>201</v>
      </c>
      <c r="B151" s="33">
        <v>78749480</v>
      </c>
      <c r="C151" s="33">
        <v>71587000</v>
      </c>
      <c r="D151" s="33">
        <v>29863000</v>
      </c>
      <c r="E151" s="33">
        <v>58815000</v>
      </c>
      <c r="F151" s="33">
        <v>12950000</v>
      </c>
      <c r="G151" s="33">
        <v>37621063</v>
      </c>
      <c r="H151" s="33">
        <v>16641490</v>
      </c>
      <c r="I151" s="33">
        <v>23692000</v>
      </c>
      <c r="J151" s="33">
        <v>16423000</v>
      </c>
      <c r="K151" s="33">
        <v>28984000</v>
      </c>
      <c r="L151" s="33">
        <v>53854216</v>
      </c>
      <c r="M151" s="33">
        <v>20785000</v>
      </c>
      <c r="N151" s="33">
        <v>33124000</v>
      </c>
      <c r="O151" s="33">
        <v>39306000</v>
      </c>
      <c r="P151" s="33">
        <v>15906000</v>
      </c>
      <c r="Q151" s="33">
        <v>17630000</v>
      </c>
      <c r="R151" s="33">
        <v>18416000</v>
      </c>
      <c r="S151" s="33">
        <v>24097000</v>
      </c>
      <c r="T151" s="33">
        <v>0</v>
      </c>
      <c r="U151" s="33">
        <v>30996666</v>
      </c>
      <c r="V151" s="33">
        <v>12532000</v>
      </c>
      <c r="W151" s="33">
        <v>47729000</v>
      </c>
      <c r="X151" s="33">
        <v>66550567</v>
      </c>
      <c r="Y151" s="33">
        <v>21799000</v>
      </c>
      <c r="Z151" s="33">
        <v>42493000</v>
      </c>
      <c r="AA151" s="33">
        <v>16161204</v>
      </c>
      <c r="AB151" s="33">
        <v>45664000</v>
      </c>
      <c r="AC151" s="33">
        <v>165146360</v>
      </c>
      <c r="AD151" s="33">
        <v>50802000</v>
      </c>
      <c r="AE151" s="33">
        <v>35112000</v>
      </c>
      <c r="AF151" s="33">
        <v>66931001</v>
      </c>
      <c r="AG151" s="33">
        <v>92592000</v>
      </c>
    </row>
    <row r="152" spans="1:33" ht="12.75" hidden="1">
      <c r="A152" s="66" t="s">
        <v>202</v>
      </c>
      <c r="B152" s="33">
        <v>70975000</v>
      </c>
      <c r="C152" s="33">
        <v>64015460</v>
      </c>
      <c r="D152" s="33">
        <v>20996000</v>
      </c>
      <c r="E152" s="33">
        <v>64114000</v>
      </c>
      <c r="F152" s="33">
        <v>13513000</v>
      </c>
      <c r="G152" s="33">
        <v>32358000</v>
      </c>
      <c r="H152" s="33">
        <v>16268000</v>
      </c>
      <c r="I152" s="33">
        <v>20322000</v>
      </c>
      <c r="J152" s="33">
        <v>0</v>
      </c>
      <c r="K152" s="33">
        <v>24149000</v>
      </c>
      <c r="L152" s="33">
        <v>52667000</v>
      </c>
      <c r="M152" s="33">
        <v>9500000</v>
      </c>
      <c r="N152" s="33">
        <v>29445250</v>
      </c>
      <c r="O152" s="33">
        <v>34885000</v>
      </c>
      <c r="P152" s="33">
        <v>13617000</v>
      </c>
      <c r="Q152" s="33">
        <v>15596131</v>
      </c>
      <c r="R152" s="33">
        <v>15631594</v>
      </c>
      <c r="S152" s="33">
        <v>22524140</v>
      </c>
      <c r="T152" s="33">
        <v>68004</v>
      </c>
      <c r="U152" s="33">
        <v>34284000</v>
      </c>
      <c r="V152" s="33">
        <v>13395124</v>
      </c>
      <c r="W152" s="33">
        <v>47441288</v>
      </c>
      <c r="X152" s="33">
        <v>51291000</v>
      </c>
      <c r="Y152" s="33">
        <v>16518000</v>
      </c>
      <c r="Z152" s="33">
        <v>0</v>
      </c>
      <c r="AA152" s="33">
        <v>15208000</v>
      </c>
      <c r="AB152" s="33">
        <v>57508000</v>
      </c>
      <c r="AC152" s="33">
        <v>164026384</v>
      </c>
      <c r="AD152" s="33">
        <v>42576000</v>
      </c>
      <c r="AE152" s="33">
        <v>31170000</v>
      </c>
      <c r="AF152" s="33">
        <v>61123000</v>
      </c>
      <c r="AG152" s="33">
        <v>95603000</v>
      </c>
    </row>
    <row r="153" spans="1:33" ht="12.75" hidden="1">
      <c r="A153" s="66" t="s">
        <v>203</v>
      </c>
      <c r="B153" s="33">
        <v>55476520</v>
      </c>
      <c r="C153" s="33">
        <v>55163000</v>
      </c>
      <c r="D153" s="33">
        <v>0</v>
      </c>
      <c r="E153" s="33">
        <v>3500</v>
      </c>
      <c r="F153" s="33">
        <v>7113000</v>
      </c>
      <c r="G153" s="33">
        <v>0</v>
      </c>
      <c r="H153" s="33">
        <v>14031000</v>
      </c>
      <c r="I153" s="33">
        <v>0</v>
      </c>
      <c r="J153" s="33">
        <v>15381000</v>
      </c>
      <c r="K153" s="33">
        <v>10093000</v>
      </c>
      <c r="L153" s="33">
        <v>536000</v>
      </c>
      <c r="M153" s="33">
        <v>11510000</v>
      </c>
      <c r="N153" s="33">
        <v>0</v>
      </c>
      <c r="O153" s="33">
        <v>16141000</v>
      </c>
      <c r="P153" s="33">
        <v>9574000</v>
      </c>
      <c r="Q153" s="33">
        <v>10911000</v>
      </c>
      <c r="R153" s="33">
        <v>0</v>
      </c>
      <c r="S153" s="33">
        <v>15799000</v>
      </c>
      <c r="T153" s="33">
        <v>37980</v>
      </c>
      <c r="U153" s="33">
        <v>0</v>
      </c>
      <c r="V153" s="33">
        <v>11494000</v>
      </c>
      <c r="W153" s="33">
        <v>0</v>
      </c>
      <c r="X153" s="33">
        <v>34559946</v>
      </c>
      <c r="Y153" s="33">
        <v>13870000</v>
      </c>
      <c r="Z153" s="33">
        <v>0</v>
      </c>
      <c r="AA153" s="33">
        <v>0</v>
      </c>
      <c r="AB153" s="33">
        <v>2600000</v>
      </c>
      <c r="AC153" s="33">
        <v>148109640</v>
      </c>
      <c r="AD153" s="33">
        <v>0</v>
      </c>
      <c r="AE153" s="33">
        <v>13099000</v>
      </c>
      <c r="AF153" s="33">
        <v>0</v>
      </c>
      <c r="AG153" s="33">
        <v>0</v>
      </c>
    </row>
    <row r="154" spans="1:33" ht="12.75" hidden="1">
      <c r="A154" s="66" t="s">
        <v>204</v>
      </c>
      <c r="B154" s="33">
        <v>41128000</v>
      </c>
      <c r="C154" s="33">
        <v>0</v>
      </c>
      <c r="D154" s="33">
        <v>0</v>
      </c>
      <c r="E154" s="33">
        <v>488000</v>
      </c>
      <c r="F154" s="33">
        <v>7113000</v>
      </c>
      <c r="G154" s="33">
        <v>22698000</v>
      </c>
      <c r="H154" s="33">
        <v>0</v>
      </c>
      <c r="I154" s="33">
        <v>0</v>
      </c>
      <c r="J154" s="33">
        <v>0</v>
      </c>
      <c r="K154" s="33">
        <v>9493100</v>
      </c>
      <c r="L154" s="33">
        <v>359000</v>
      </c>
      <c r="M154" s="33">
        <v>0</v>
      </c>
      <c r="N154" s="33">
        <v>110089638</v>
      </c>
      <c r="O154" s="33">
        <v>13566000</v>
      </c>
      <c r="P154" s="33">
        <v>7892000</v>
      </c>
      <c r="Q154" s="33">
        <v>0</v>
      </c>
      <c r="R154" s="33">
        <v>0</v>
      </c>
      <c r="S154" s="33">
        <v>12799860</v>
      </c>
      <c r="T154" s="33">
        <v>224</v>
      </c>
      <c r="U154" s="33">
        <v>0</v>
      </c>
      <c r="V154" s="33">
        <v>14367143</v>
      </c>
      <c r="W154" s="33">
        <v>15585712</v>
      </c>
      <c r="X154" s="33">
        <v>0</v>
      </c>
      <c r="Y154" s="33">
        <v>11433840</v>
      </c>
      <c r="Z154" s="33">
        <v>0</v>
      </c>
      <c r="AA154" s="33">
        <v>15157000</v>
      </c>
      <c r="AB154" s="33">
        <v>16500000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</row>
    <row r="155" spans="1:33" ht="12.75" hidden="1">
      <c r="A155" s="66" t="s">
        <v>205</v>
      </c>
      <c r="B155" s="33">
        <v>81768187</v>
      </c>
      <c r="C155" s="33">
        <v>167356851</v>
      </c>
      <c r="D155" s="33">
        <v>150074635</v>
      </c>
      <c r="E155" s="33">
        <v>68615000</v>
      </c>
      <c r="F155" s="33">
        <v>52126126</v>
      </c>
      <c r="G155" s="33">
        <v>150535174</v>
      </c>
      <c r="H155" s="33">
        <v>34550017</v>
      </c>
      <c r="I155" s="33">
        <v>55777553</v>
      </c>
      <c r="J155" s="33">
        <v>32656000</v>
      </c>
      <c r="K155" s="33">
        <v>36992790</v>
      </c>
      <c r="L155" s="33">
        <v>72087000</v>
      </c>
      <c r="M155" s="33">
        <v>43364372</v>
      </c>
      <c r="N155" s="33">
        <v>72236998</v>
      </c>
      <c r="O155" s="33">
        <v>158683504</v>
      </c>
      <c r="P155" s="33">
        <v>38002611</v>
      </c>
      <c r="Q155" s="33">
        <v>28089221</v>
      </c>
      <c r="R155" s="33">
        <v>38177625</v>
      </c>
      <c r="S155" s="33">
        <v>72608235</v>
      </c>
      <c r="T155" s="33">
        <v>166277</v>
      </c>
      <c r="U155" s="33">
        <v>56062453</v>
      </c>
      <c r="V155" s="33">
        <v>19827212</v>
      </c>
      <c r="W155" s="33">
        <v>128594634</v>
      </c>
      <c r="X155" s="33">
        <v>375173223</v>
      </c>
      <c r="Y155" s="33">
        <v>24810720</v>
      </c>
      <c r="Z155" s="33">
        <v>102221500</v>
      </c>
      <c r="AA155" s="33">
        <v>52496000</v>
      </c>
      <c r="AB155" s="33">
        <v>73021000</v>
      </c>
      <c r="AC155" s="33">
        <v>1198854050</v>
      </c>
      <c r="AD155" s="33">
        <v>92123000</v>
      </c>
      <c r="AE155" s="33">
        <v>79749032</v>
      </c>
      <c r="AF155" s="33">
        <v>164300191</v>
      </c>
      <c r="AG155" s="33">
        <v>105821260</v>
      </c>
    </row>
    <row r="156" spans="1:33" ht="12.75" hidden="1">
      <c r="A156" s="66" t="s">
        <v>206</v>
      </c>
      <c r="B156" s="33">
        <v>27989256</v>
      </c>
      <c r="C156" s="33">
        <v>51231098</v>
      </c>
      <c r="D156" s="33">
        <v>63581956</v>
      </c>
      <c r="E156" s="33">
        <v>41246648</v>
      </c>
      <c r="F156" s="33">
        <v>15808004</v>
      </c>
      <c r="G156" s="33">
        <v>56939929</v>
      </c>
      <c r="H156" s="33">
        <v>14336343</v>
      </c>
      <c r="I156" s="33">
        <v>25835892</v>
      </c>
      <c r="J156" s="33">
        <v>18156000</v>
      </c>
      <c r="K156" s="33">
        <v>11550360</v>
      </c>
      <c r="L156" s="33">
        <v>31873634</v>
      </c>
      <c r="M156" s="33">
        <v>28605520</v>
      </c>
      <c r="N156" s="33">
        <v>30686179</v>
      </c>
      <c r="O156" s="33">
        <v>53434374</v>
      </c>
      <c r="P156" s="33">
        <v>11979972</v>
      </c>
      <c r="Q156" s="33">
        <v>13880500</v>
      </c>
      <c r="R156" s="33">
        <v>16025269</v>
      </c>
      <c r="S156" s="33">
        <v>30461000</v>
      </c>
      <c r="T156" s="33">
        <v>35058</v>
      </c>
      <c r="U156" s="33">
        <v>22768332</v>
      </c>
      <c r="V156" s="33">
        <v>7335548</v>
      </c>
      <c r="W156" s="33">
        <v>49193648</v>
      </c>
      <c r="X156" s="33">
        <v>170072914</v>
      </c>
      <c r="Y156" s="33">
        <v>11742255</v>
      </c>
      <c r="Z156" s="33">
        <v>45993000</v>
      </c>
      <c r="AA156" s="33">
        <v>10026000</v>
      </c>
      <c r="AB156" s="33">
        <v>33931201</v>
      </c>
      <c r="AC156" s="33">
        <v>441895901</v>
      </c>
      <c r="AD156" s="33">
        <v>28613000</v>
      </c>
      <c r="AE156" s="33">
        <v>27030801</v>
      </c>
      <c r="AF156" s="33">
        <v>58566656</v>
      </c>
      <c r="AG156" s="33">
        <v>42556450</v>
      </c>
    </row>
    <row r="157" spans="1:33" ht="12.75" hidden="1">
      <c r="A157" s="66" t="s">
        <v>207</v>
      </c>
      <c r="B157" s="33">
        <v>31033041</v>
      </c>
      <c r="C157" s="33">
        <v>57655167</v>
      </c>
      <c r="D157" s="33">
        <v>54595002</v>
      </c>
      <c r="E157" s="33">
        <v>40499000</v>
      </c>
      <c r="F157" s="33">
        <v>15807720</v>
      </c>
      <c r="G157" s="33">
        <v>44470819</v>
      </c>
      <c r="H157" s="33">
        <v>12952540</v>
      </c>
      <c r="I157" s="33">
        <v>21560750</v>
      </c>
      <c r="J157" s="33">
        <v>15280000</v>
      </c>
      <c r="K157" s="33">
        <v>8523260</v>
      </c>
      <c r="L157" s="33">
        <v>20248000</v>
      </c>
      <c r="M157" s="33">
        <v>17731413</v>
      </c>
      <c r="N157" s="33">
        <v>26915001</v>
      </c>
      <c r="O157" s="33">
        <v>47528076</v>
      </c>
      <c r="P157" s="33">
        <v>11605749</v>
      </c>
      <c r="Q157" s="33">
        <v>13358000</v>
      </c>
      <c r="R157" s="33">
        <v>12649119</v>
      </c>
      <c r="S157" s="33">
        <v>20243000</v>
      </c>
      <c r="T157" s="33">
        <v>52896</v>
      </c>
      <c r="U157" s="33">
        <v>22762281</v>
      </c>
      <c r="V157" s="33">
        <v>6597452</v>
      </c>
      <c r="W157" s="33">
        <v>41782159</v>
      </c>
      <c r="X157" s="33">
        <v>148589348</v>
      </c>
      <c r="Y157" s="33">
        <v>8201288</v>
      </c>
      <c r="Z157" s="33">
        <v>37211000</v>
      </c>
      <c r="AA157" s="33">
        <v>14244000</v>
      </c>
      <c r="AB157" s="33">
        <v>30853000</v>
      </c>
      <c r="AC157" s="33">
        <v>387947832</v>
      </c>
      <c r="AD157" s="33">
        <v>33236000</v>
      </c>
      <c r="AE157" s="33">
        <v>24909000</v>
      </c>
      <c r="AF157" s="33">
        <v>48529995</v>
      </c>
      <c r="AG157" s="33">
        <v>38459190</v>
      </c>
    </row>
    <row r="158" spans="1:33" ht="12.75" hidden="1">
      <c r="A158" s="66" t="s">
        <v>208</v>
      </c>
      <c r="B158" s="33">
        <v>715471</v>
      </c>
      <c r="C158" s="33">
        <v>1297660</v>
      </c>
      <c r="D158" s="33">
        <v>4897000</v>
      </c>
      <c r="E158" s="33">
        <v>0</v>
      </c>
      <c r="F158" s="33">
        <v>94340</v>
      </c>
      <c r="G158" s="33">
        <v>1850980</v>
      </c>
      <c r="H158" s="33">
        <v>0</v>
      </c>
      <c r="I158" s="33">
        <v>774185</v>
      </c>
      <c r="J158" s="33">
        <v>360678</v>
      </c>
      <c r="K158" s="33">
        <v>324080</v>
      </c>
      <c r="L158" s="33">
        <v>8768831</v>
      </c>
      <c r="M158" s="33">
        <v>1368526</v>
      </c>
      <c r="N158" s="33">
        <v>794795</v>
      </c>
      <c r="O158" s="33">
        <v>419000</v>
      </c>
      <c r="P158" s="33">
        <v>155000</v>
      </c>
      <c r="Q158" s="33">
        <v>0</v>
      </c>
      <c r="R158" s="33">
        <v>796018</v>
      </c>
      <c r="S158" s="33">
        <v>702500</v>
      </c>
      <c r="T158" s="33">
        <v>1230426</v>
      </c>
      <c r="U158" s="33">
        <v>123000</v>
      </c>
      <c r="V158" s="33">
        <v>0</v>
      </c>
      <c r="W158" s="33">
        <v>2660000</v>
      </c>
      <c r="X158" s="33">
        <v>964925</v>
      </c>
      <c r="Y158" s="33">
        <v>29158</v>
      </c>
      <c r="Z158" s="33">
        <v>3610813</v>
      </c>
      <c r="AA158" s="33">
        <v>879465</v>
      </c>
      <c r="AB158" s="33">
        <v>765089</v>
      </c>
      <c r="AC158" s="33">
        <v>8857987</v>
      </c>
      <c r="AD158" s="33">
        <v>428000</v>
      </c>
      <c r="AE158" s="33">
        <v>1129600</v>
      </c>
      <c r="AF158" s="33">
        <v>156175</v>
      </c>
      <c r="AG158" s="33">
        <v>78700</v>
      </c>
    </row>
    <row r="159" spans="1:33" ht="12.75" hidden="1">
      <c r="A159" s="66" t="s">
        <v>209</v>
      </c>
      <c r="B159" s="33">
        <v>4567921</v>
      </c>
      <c r="C159" s="33">
        <v>49401335</v>
      </c>
      <c r="D159" s="33">
        <v>41319942</v>
      </c>
      <c r="E159" s="33">
        <v>0</v>
      </c>
      <c r="F159" s="33">
        <v>9044000</v>
      </c>
      <c r="G159" s="33">
        <v>46989253</v>
      </c>
      <c r="H159" s="33">
        <v>5583201</v>
      </c>
      <c r="I159" s="33">
        <v>12382606</v>
      </c>
      <c r="J159" s="33">
        <v>0</v>
      </c>
      <c r="K159" s="33">
        <v>3607400</v>
      </c>
      <c r="L159" s="33">
        <v>0</v>
      </c>
      <c r="M159" s="33">
        <v>0</v>
      </c>
      <c r="N159" s="33">
        <v>15215624</v>
      </c>
      <c r="O159" s="33">
        <v>37300000</v>
      </c>
      <c r="P159" s="33">
        <v>7000035</v>
      </c>
      <c r="Q159" s="33">
        <v>5950000</v>
      </c>
      <c r="R159" s="33">
        <v>8835494</v>
      </c>
      <c r="S159" s="33">
        <v>12267610</v>
      </c>
      <c r="T159" s="33">
        <v>0</v>
      </c>
      <c r="U159" s="33">
        <v>0</v>
      </c>
      <c r="V159" s="33">
        <v>0</v>
      </c>
      <c r="W159" s="33">
        <v>28407853</v>
      </c>
      <c r="X159" s="33">
        <v>114629860</v>
      </c>
      <c r="Y159" s="33">
        <v>0</v>
      </c>
      <c r="Z159" s="33">
        <v>15220000</v>
      </c>
      <c r="AA159" s="33">
        <v>11828000</v>
      </c>
      <c r="AB159" s="33">
        <v>0</v>
      </c>
      <c r="AC159" s="33">
        <v>316000000</v>
      </c>
      <c r="AD159" s="33">
        <v>19000800</v>
      </c>
      <c r="AE159" s="33">
        <v>12028741</v>
      </c>
      <c r="AF159" s="33">
        <v>36711246</v>
      </c>
      <c r="AG159" s="33">
        <v>0</v>
      </c>
    </row>
    <row r="160" spans="1:33" ht="12.75" hidden="1">
      <c r="A160" s="66" t="s">
        <v>210</v>
      </c>
      <c r="B160" s="33">
        <v>0</v>
      </c>
      <c r="C160" s="33">
        <v>43698660</v>
      </c>
      <c r="D160" s="33">
        <v>36386000</v>
      </c>
      <c r="E160" s="33">
        <v>0</v>
      </c>
      <c r="F160" s="33">
        <v>9043970</v>
      </c>
      <c r="G160" s="33">
        <v>41400223</v>
      </c>
      <c r="H160" s="33">
        <v>5251000</v>
      </c>
      <c r="I160" s="33">
        <v>10415260</v>
      </c>
      <c r="J160" s="33">
        <v>4280000</v>
      </c>
      <c r="K160" s="33">
        <v>3343200</v>
      </c>
      <c r="L160" s="33">
        <v>0</v>
      </c>
      <c r="M160" s="33">
        <v>0</v>
      </c>
      <c r="N160" s="33">
        <v>13116917</v>
      </c>
      <c r="O160" s="33">
        <v>32985339</v>
      </c>
      <c r="P160" s="33">
        <v>5640877</v>
      </c>
      <c r="Q160" s="33">
        <v>3427000</v>
      </c>
      <c r="R160" s="33">
        <v>7595891</v>
      </c>
      <c r="S160" s="33">
        <v>10223008</v>
      </c>
      <c r="T160" s="33">
        <v>0</v>
      </c>
      <c r="U160" s="33">
        <v>0</v>
      </c>
      <c r="V160" s="33">
        <v>0</v>
      </c>
      <c r="W160" s="33">
        <v>30456509</v>
      </c>
      <c r="X160" s="33">
        <v>99500000</v>
      </c>
      <c r="Y160" s="33">
        <v>0</v>
      </c>
      <c r="Z160" s="33">
        <v>16994000</v>
      </c>
      <c r="AA160" s="33">
        <v>7263525</v>
      </c>
      <c r="AB160" s="33">
        <v>0</v>
      </c>
      <c r="AC160" s="33">
        <v>277000000</v>
      </c>
      <c r="AD160" s="33">
        <v>0</v>
      </c>
      <c r="AE160" s="33">
        <v>9750000</v>
      </c>
      <c r="AF160" s="33">
        <v>33064259</v>
      </c>
      <c r="AG160" s="33">
        <v>0</v>
      </c>
    </row>
    <row r="161" spans="1:33" ht="12.75" hidden="1">
      <c r="A161" s="66" t="s">
        <v>211</v>
      </c>
      <c r="B161" s="33">
        <v>2726681</v>
      </c>
      <c r="C161" s="33">
        <v>0</v>
      </c>
      <c r="D161" s="33">
        <v>7560000</v>
      </c>
      <c r="E161" s="33">
        <v>0</v>
      </c>
      <c r="F161" s="33">
        <v>1380000</v>
      </c>
      <c r="G161" s="33">
        <v>19814160</v>
      </c>
      <c r="H161" s="33">
        <v>371137</v>
      </c>
      <c r="I161" s="33">
        <v>6360</v>
      </c>
      <c r="J161" s="33">
        <v>5182000</v>
      </c>
      <c r="K161" s="33">
        <v>1700000</v>
      </c>
      <c r="L161" s="33">
        <v>0</v>
      </c>
      <c r="M161" s="33">
        <v>0</v>
      </c>
      <c r="N161" s="33">
        <v>308500</v>
      </c>
      <c r="O161" s="33">
        <v>842000</v>
      </c>
      <c r="P161" s="33">
        <v>0</v>
      </c>
      <c r="Q161" s="33">
        <v>380000</v>
      </c>
      <c r="R161" s="33">
        <v>332310</v>
      </c>
      <c r="S161" s="33">
        <v>1050000</v>
      </c>
      <c r="T161" s="33">
        <v>0</v>
      </c>
      <c r="U161" s="33">
        <v>0</v>
      </c>
      <c r="V161" s="33">
        <v>0</v>
      </c>
      <c r="W161" s="33">
        <v>1120998</v>
      </c>
      <c r="X161" s="33">
        <v>2271267</v>
      </c>
      <c r="Y161" s="33">
        <v>660000</v>
      </c>
      <c r="Z161" s="33">
        <v>6960000</v>
      </c>
      <c r="AA161" s="33">
        <v>0</v>
      </c>
      <c r="AB161" s="33">
        <v>0</v>
      </c>
      <c r="AC161" s="33">
        <v>33000000</v>
      </c>
      <c r="AD161" s="33">
        <v>6000000</v>
      </c>
      <c r="AE161" s="33">
        <v>3250000</v>
      </c>
      <c r="AF161" s="33">
        <v>12395337</v>
      </c>
      <c r="AG161" s="33">
        <v>0</v>
      </c>
    </row>
    <row r="162" spans="1:33" ht="12.75" hidden="1">
      <c r="A162" s="66" t="s">
        <v>212</v>
      </c>
      <c r="B162" s="33">
        <v>0</v>
      </c>
      <c r="C162" s="33">
        <v>0</v>
      </c>
      <c r="D162" s="33">
        <v>7000000</v>
      </c>
      <c r="E162" s="33">
        <v>0</v>
      </c>
      <c r="F162" s="33">
        <v>1380400</v>
      </c>
      <c r="G162" s="33">
        <v>18584442</v>
      </c>
      <c r="H162" s="33">
        <v>371137</v>
      </c>
      <c r="I162" s="33">
        <v>6000</v>
      </c>
      <c r="J162" s="33">
        <v>0</v>
      </c>
      <c r="K162" s="33">
        <v>2040000</v>
      </c>
      <c r="L162" s="33">
        <v>0</v>
      </c>
      <c r="M162" s="33">
        <v>0</v>
      </c>
      <c r="N162" s="33">
        <v>280932</v>
      </c>
      <c r="O162" s="33">
        <v>1042928</v>
      </c>
      <c r="P162" s="33">
        <v>0</v>
      </c>
      <c r="Q162" s="33">
        <v>772000</v>
      </c>
      <c r="R162" s="33">
        <v>313500</v>
      </c>
      <c r="S162" s="33">
        <v>550000</v>
      </c>
      <c r="T162" s="33">
        <v>0</v>
      </c>
      <c r="U162" s="33">
        <v>0</v>
      </c>
      <c r="V162" s="33">
        <v>0</v>
      </c>
      <c r="W162" s="33">
        <v>1257600</v>
      </c>
      <c r="X162" s="33">
        <v>1997820</v>
      </c>
      <c r="Y162" s="33">
        <v>742846</v>
      </c>
      <c r="Z162" s="33">
        <v>0</v>
      </c>
      <c r="AA162" s="33">
        <v>0</v>
      </c>
      <c r="AB162" s="33">
        <v>0</v>
      </c>
      <c r="AC162" s="33">
        <v>31000000</v>
      </c>
      <c r="AD162" s="33">
        <v>0</v>
      </c>
      <c r="AE162" s="33">
        <v>3000000</v>
      </c>
      <c r="AF162" s="33">
        <v>11268488</v>
      </c>
      <c r="AG162" s="33">
        <v>0</v>
      </c>
    </row>
    <row r="163" spans="1:33" ht="12.75" hidden="1">
      <c r="A163" s="66" t="s">
        <v>213</v>
      </c>
      <c r="B163" s="33">
        <v>7554487</v>
      </c>
      <c r="C163" s="33">
        <v>6204903</v>
      </c>
      <c r="D163" s="33">
        <v>2341799</v>
      </c>
      <c r="E163" s="33">
        <v>3900000</v>
      </c>
      <c r="F163" s="33">
        <v>1877243</v>
      </c>
      <c r="G163" s="33">
        <v>4287816</v>
      </c>
      <c r="H163" s="33">
        <v>1945081</v>
      </c>
      <c r="I163" s="33">
        <v>2225720</v>
      </c>
      <c r="J163" s="33">
        <v>1874000</v>
      </c>
      <c r="K163" s="33">
        <v>1774200</v>
      </c>
      <c r="L163" s="33">
        <v>2373983</v>
      </c>
      <c r="M163" s="33">
        <v>2030463</v>
      </c>
      <c r="N163" s="33">
        <v>2381961</v>
      </c>
      <c r="O163" s="33">
        <v>3502604</v>
      </c>
      <c r="P163" s="33">
        <v>1880988</v>
      </c>
      <c r="Q163" s="33">
        <v>1427000</v>
      </c>
      <c r="R163" s="33">
        <v>1778886</v>
      </c>
      <c r="S163" s="33">
        <v>2069200</v>
      </c>
      <c r="T163" s="33">
        <v>2615</v>
      </c>
      <c r="U163" s="33">
        <v>3154650</v>
      </c>
      <c r="V163" s="33">
        <v>1744467</v>
      </c>
      <c r="W163" s="33">
        <v>4454983</v>
      </c>
      <c r="X163" s="33">
        <v>7302588</v>
      </c>
      <c r="Y163" s="33">
        <v>1770337</v>
      </c>
      <c r="Z163" s="33">
        <v>769000</v>
      </c>
      <c r="AA163" s="33">
        <v>2014745</v>
      </c>
      <c r="AB163" s="33">
        <v>3723716</v>
      </c>
      <c r="AC163" s="33">
        <v>17400679</v>
      </c>
      <c r="AD163" s="33">
        <v>3191205</v>
      </c>
      <c r="AE163" s="33">
        <v>2767978</v>
      </c>
      <c r="AF163" s="33">
        <v>5031388</v>
      </c>
      <c r="AG163" s="33">
        <v>5357390</v>
      </c>
    </row>
    <row r="164" spans="1:33" ht="12.75" hidden="1">
      <c r="A164" s="66" t="s">
        <v>214</v>
      </c>
      <c r="B164" s="33">
        <v>1151984</v>
      </c>
      <c r="C164" s="33">
        <v>13028150</v>
      </c>
      <c r="D164" s="33">
        <v>9686280</v>
      </c>
      <c r="E164" s="33">
        <v>1847000</v>
      </c>
      <c r="F164" s="33">
        <v>8632248</v>
      </c>
      <c r="G164" s="33">
        <v>7103265</v>
      </c>
      <c r="H164" s="33">
        <v>2729340</v>
      </c>
      <c r="I164" s="33">
        <v>-4090028</v>
      </c>
      <c r="J164" s="33">
        <v>0</v>
      </c>
      <c r="K164" s="33">
        <v>2300060</v>
      </c>
      <c r="L164" s="33">
        <v>2174100</v>
      </c>
      <c r="M164" s="33">
        <v>5723968</v>
      </c>
      <c r="N164" s="33">
        <v>0</v>
      </c>
      <c r="O164" s="33">
        <v>7924058</v>
      </c>
      <c r="P164" s="33">
        <v>3135177</v>
      </c>
      <c r="Q164" s="33">
        <v>4272000</v>
      </c>
      <c r="R164" s="33">
        <v>3613340</v>
      </c>
      <c r="S164" s="33">
        <v>5200000</v>
      </c>
      <c r="T164" s="33">
        <v>9745</v>
      </c>
      <c r="U164" s="33">
        <v>0</v>
      </c>
      <c r="V164" s="33">
        <v>0</v>
      </c>
      <c r="W164" s="33">
        <v>5006805</v>
      </c>
      <c r="X164" s="33">
        <v>14427849</v>
      </c>
      <c r="Y164" s="33">
        <v>0</v>
      </c>
      <c r="Z164" s="33">
        <v>24510000</v>
      </c>
      <c r="AA164" s="33">
        <v>0</v>
      </c>
      <c r="AB164" s="33">
        <v>2497805</v>
      </c>
      <c r="AC164" s="33">
        <v>44060000</v>
      </c>
      <c r="AD164" s="33">
        <v>0</v>
      </c>
      <c r="AE164" s="33">
        <v>10274888</v>
      </c>
      <c r="AF164" s="33">
        <v>5304293</v>
      </c>
      <c r="AG164" s="33">
        <v>4498000</v>
      </c>
    </row>
    <row r="165" spans="1:33" ht="12.75" hidden="1">
      <c r="A165" s="66" t="s">
        <v>215</v>
      </c>
      <c r="B165" s="33">
        <v>0</v>
      </c>
      <c r="C165" s="33">
        <v>1909230</v>
      </c>
      <c r="D165" s="33">
        <v>2127791</v>
      </c>
      <c r="E165" s="33">
        <v>320000</v>
      </c>
      <c r="F165" s="33">
        <v>0</v>
      </c>
      <c r="G165" s="33">
        <v>124398</v>
      </c>
      <c r="H165" s="33">
        <v>0</v>
      </c>
      <c r="I165" s="33">
        <v>290000</v>
      </c>
      <c r="J165" s="33">
        <v>0</v>
      </c>
      <c r="K165" s="33">
        <v>10000</v>
      </c>
      <c r="L165" s="33">
        <v>3056474</v>
      </c>
      <c r="M165" s="33">
        <v>10710000</v>
      </c>
      <c r="N165" s="33">
        <v>652000</v>
      </c>
      <c r="O165" s="33">
        <v>6989484</v>
      </c>
      <c r="P165" s="33">
        <v>428479</v>
      </c>
      <c r="Q165" s="33">
        <v>170000</v>
      </c>
      <c r="R165" s="33">
        <v>0</v>
      </c>
      <c r="S165" s="33">
        <v>0</v>
      </c>
      <c r="T165" s="33">
        <v>3107</v>
      </c>
      <c r="U165" s="33">
        <v>911000</v>
      </c>
      <c r="V165" s="33">
        <v>198960</v>
      </c>
      <c r="W165" s="33">
        <v>5429756</v>
      </c>
      <c r="X165" s="33">
        <v>10485069</v>
      </c>
      <c r="Y165" s="33">
        <v>0</v>
      </c>
      <c r="Z165" s="33">
        <v>0</v>
      </c>
      <c r="AA165" s="33">
        <v>3900000</v>
      </c>
      <c r="AB165" s="33">
        <v>0</v>
      </c>
      <c r="AC165" s="33">
        <v>0</v>
      </c>
      <c r="AD165" s="33">
        <v>4850000</v>
      </c>
      <c r="AE165" s="33">
        <v>2069400</v>
      </c>
      <c r="AF165" s="33">
        <v>8658924</v>
      </c>
      <c r="AG165" s="33">
        <v>0</v>
      </c>
    </row>
    <row r="166" ht="12.75">
      <c r="A166" s="67" t="s">
        <v>216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2012-11-09T08:33:30Z</dcterms:created>
  <dcterms:modified xsi:type="dcterms:W3CDTF">2012-11-09T08:33:50Z</dcterms:modified>
  <cp:category/>
  <cp:version/>
  <cp:contentType/>
  <cp:contentStatus/>
</cp:coreProperties>
</file>