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10800" activeTab="0"/>
  </bookViews>
  <sheets>
    <sheet name="EC" sheetId="1" r:id="rId1"/>
  </sheets>
  <definedNames/>
  <calcPr fullCalcOnLoad="1"/>
</workbook>
</file>

<file path=xl/sharedStrings.xml><?xml version="1.0" encoding="utf-8"?>
<sst xmlns="http://schemas.openxmlformats.org/spreadsheetml/2006/main" count="299" uniqueCount="250">
  <si>
    <t xml:space="preserve">Summarised Outcome: Municipal Budget and Benchmarking Engagement - 2013/14 Budget vs Original Budget 2012/13 </t>
  </si>
  <si>
    <t>BUF</t>
  </si>
  <si>
    <t>NMA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</si>
  <si>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</si>
  <si>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</si>
  <si>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</si>
  <si>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</si>
  <si>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</si>
  <si>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</si>
  <si>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</si>
  <si>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</si>
  <si>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</si>
  <si>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</si>
  <si>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</si>
  <si>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</si>
  <si>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</si>
  <si>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</si>
  <si>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</si>
  <si>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</si>
  <si>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</si>
  <si>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</si>
  <si>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</si>
  <si>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</si>
  <si>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</si>
  <si>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</si>
  <si>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</si>
  <si>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</si>
  <si>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</si>
  <si>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</si>
  <si>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</si>
  <si>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</si>
  <si>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</si>
  <si>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</si>
  <si>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</si>
  <si>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</si>
  <si>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</si>
  <si>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</si>
  <si>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</si>
  <si>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</si>
  <si>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</si>
  <si>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</si>
  <si>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</si>
  <si>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</si>
  <si>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</si>
  <si>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</si>
  <si>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</si>
  <si>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Buffalo</t>
  </si>
  <si>
    <t>Nelson Mandela</t>
  </si>
  <si>
    <t>Camdeboo</t>
  </si>
  <si>
    <t>Blue Crane</t>
  </si>
  <si>
    <t>Ikwezi</t>
  </si>
  <si>
    <t>Makana</t>
  </si>
  <si>
    <t>Ndlambe</t>
  </si>
  <si>
    <t>Sundays River</t>
  </si>
  <si>
    <t>Baviaans</t>
  </si>
  <si>
    <t>Kouga</t>
  </si>
  <si>
    <t>Kou-Kamma</t>
  </si>
  <si>
    <t>Cacadu</t>
  </si>
  <si>
    <t>Mbhashe</t>
  </si>
  <si>
    <t>Mnquma</t>
  </si>
  <si>
    <t>Great</t>
  </si>
  <si>
    <t>Amahlathi</t>
  </si>
  <si>
    <t>Ngqushwa</t>
  </si>
  <si>
    <t>Nkonkobe</t>
  </si>
  <si>
    <t>Nxuba</t>
  </si>
  <si>
    <t>Amathole</t>
  </si>
  <si>
    <t>Inxuba</t>
  </si>
  <si>
    <t>Tsolwana</t>
  </si>
  <si>
    <t>Inkwanca</t>
  </si>
  <si>
    <t>Lukhanji</t>
  </si>
  <si>
    <t>Intsika</t>
  </si>
  <si>
    <t>Emalahleni</t>
  </si>
  <si>
    <t>Engcobo</t>
  </si>
  <si>
    <t>Sakhisizwe</t>
  </si>
  <si>
    <t>Chris</t>
  </si>
  <si>
    <t>Elundini</t>
  </si>
  <si>
    <t>Senqu</t>
  </si>
  <si>
    <t>Maletswai</t>
  </si>
  <si>
    <t>Gariep</t>
  </si>
  <si>
    <t>Joe</t>
  </si>
  <si>
    <t>Ngquza</t>
  </si>
  <si>
    <t>Port St</t>
  </si>
  <si>
    <t>Nyandeni</t>
  </si>
  <si>
    <t>Mhlontlo</t>
  </si>
  <si>
    <t>King Sabata</t>
  </si>
  <si>
    <t>O .R.</t>
  </si>
  <si>
    <t>Matatiele</t>
  </si>
  <si>
    <t>Umzimvubu</t>
  </si>
  <si>
    <t>Mbizana</t>
  </si>
  <si>
    <t>Ntabankulu</t>
  </si>
  <si>
    <t>Alfred</t>
  </si>
  <si>
    <t>City (H)</t>
  </si>
  <si>
    <t>Bay (H)</t>
  </si>
  <si>
    <t>(L)</t>
  </si>
  <si>
    <t>Route (L)</t>
  </si>
  <si>
    <t>(M)</t>
  </si>
  <si>
    <t>Valley (M)</t>
  </si>
  <si>
    <t>Kei (L)</t>
  </si>
  <si>
    <t>(H)</t>
  </si>
  <si>
    <t>Yethemba (L)</t>
  </si>
  <si>
    <t>Yethu (L)</t>
  </si>
  <si>
    <t>(Ec) (L)</t>
  </si>
  <si>
    <t>Hani (M)</t>
  </si>
  <si>
    <t>Gqabi (H)</t>
  </si>
  <si>
    <t>Hills (L)</t>
  </si>
  <si>
    <t>Johns (M)</t>
  </si>
  <si>
    <t>Dalindyebo (H)</t>
  </si>
  <si>
    <t>Tambo (H)</t>
  </si>
  <si>
    <t>Nzo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</si>
  <si>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</si>
  <si>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</si>
  <si>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</si>
  <si>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</si>
  <si>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</si>
  <si>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</si>
  <si>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</si>
  <si>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</si>
  <si>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</si>
  <si>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</si>
  <si>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</si>
  <si>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</si>
  <si>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</si>
  <si>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</si>
  <si>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</si>
  <si>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</si>
  <si>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</si>
  <si>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</si>
  <si>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</si>
  <si>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</si>
  <si>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</si>
  <si>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</si>
  <si>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</si>
  <si>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</si>
  <si>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</si>
  <si>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</si>
  <si>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</si>
  <si>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</si>
  <si>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</si>
  <si>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</si>
  <si>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</si>
  <si>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</si>
  <si>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</si>
  <si>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</si>
  <si>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</si>
  <si>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</si>
  <si>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</si>
  <si>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</si>
  <si>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</si>
  <si>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</si>
  <si>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</si>
  <si>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</si>
  <si>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</si>
  <si>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</si>
  <si>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</si>
  <si>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</si>
  <si>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</si>
  <si>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</si>
  <si>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</si>
  <si>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</si>
  <si>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</si>
  <si>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</si>
  <si>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</si>
  <si>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</si>
  <si>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</si>
  <si>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</si>
  <si>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</si>
  <si>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</si>
  <si>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</si>
  <si>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</si>
  <si>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</si>
  <si>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</si>
  <si>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</si>
  <si>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</si>
  <si>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</si>
  <si>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</si>
  <si>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</si>
  <si>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</si>
  <si>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</si>
  <si>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</si>
  <si>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</si>
  <si>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</si>
  <si>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</si>
  <si>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</si>
  <si>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</si>
  <si>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</si>
  <si>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</si>
  <si>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</si>
  <si>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</si>
  <si>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</si>
  <si>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</si>
  <si>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</si>
  <si>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</si>
  <si>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</si>
  <si>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</si>
  <si>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</si>
  <si>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</si>
  <si>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</si>
  <si>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</si>
  <si>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</si>
  <si>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</si>
  <si>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</si>
  <si>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</si>
  <si>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</si>
  <si>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</si>
  <si>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</si>
  <si>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</si>
  <si>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</si>
  <si>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</si>
  <si>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</si>
  <si>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</si>
  <si>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</si>
  <si>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</si>
  <si>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</si>
  <si>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</si>
  <si>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</si>
  <si>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</si>
  <si>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</si>
  <si>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</si>
  <si>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</si>
  <si>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</si>
  <si>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</si>
  <si>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</si>
  <si>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</si>
  <si>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</si>
  <si>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2012/13</t>
  </si>
  <si>
    <t>Property Rates Revenue</t>
  </si>
  <si>
    <t>Property Rates Revenue 2012/13</t>
  </si>
  <si>
    <t>Electricity Revenue</t>
  </si>
  <si>
    <t>Electricity Revenue 2012/13</t>
  </si>
  <si>
    <t>Water Revenue</t>
  </si>
  <si>
    <t>Water Revenue 2012/13</t>
  </si>
  <si>
    <t>Property Rates &amp; Service Charges</t>
  </si>
  <si>
    <t>Property Rates &amp; Service Charges 2012/13</t>
  </si>
  <si>
    <t>Operating Grant Revenue</t>
  </si>
  <si>
    <t>Operating Grant Revenue 2012/13</t>
  </si>
  <si>
    <t>Capital Grant Revenue</t>
  </si>
  <si>
    <t>Capital Grant Revenue 2012/13</t>
  </si>
  <si>
    <t>Total Operating Expenditure 2012/13</t>
  </si>
  <si>
    <t>Employee Costs</t>
  </si>
  <si>
    <t>Employee Costs 2012/13</t>
  </si>
  <si>
    <t>Overtime Costs</t>
  </si>
  <si>
    <t>Electricity Bulk Purchases</t>
  </si>
  <si>
    <t>Electricity Bulk Purchases 2012/13</t>
  </si>
  <si>
    <t>Water Bulk Purchases</t>
  </si>
  <si>
    <t>Water Bulk Purchases 2012/13</t>
  </si>
  <si>
    <t>Remuneration</t>
  </si>
  <si>
    <t>Depreciation</t>
  </si>
  <si>
    <t>Contracted Services</t>
  </si>
  <si>
    <t>Cost of Electricity Distribution Losses</t>
  </si>
  <si>
    <t>Cost of Water Distribution Losses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</si>
</sst>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right" wrapText="1"/>
    </xf>
    <xf numFmtId="0" fontId="42" fillId="0" borderId="15" xfId="0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21" fillId="0" borderId="14" xfId="0" applyNumberFormat="1" applyFont="1" applyBorder="1" applyAlignment="1">
      <alignment horizontal="right" wrapText="1"/>
    </xf>
    <xf numFmtId="165" fontId="21" fillId="0" borderId="15" xfId="0" applyNumberFormat="1" applyFont="1" applyBorder="1" applyAlignment="1">
      <alignment horizontal="right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4" fontId="43" fillId="0" borderId="17" xfId="0" applyNumberFormat="1" applyFont="1" applyBorder="1" applyAlignment="1">
      <alignment horizontal="right" wrapText="1"/>
    </xf>
    <xf numFmtId="164" fontId="43" fillId="0" borderId="18" xfId="0" applyNumberFormat="1" applyFont="1" applyBorder="1" applyAlignment="1">
      <alignment horizontal="right" wrapText="1"/>
    </xf>
    <xf numFmtId="164" fontId="43" fillId="0" borderId="14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horizontal="right" wrapText="1"/>
    </xf>
    <xf numFmtId="166" fontId="21" fillId="0" borderId="17" xfId="0" applyNumberFormat="1" applyFont="1" applyBorder="1" applyAlignment="1">
      <alignment horizontal="right" wrapText="1"/>
    </xf>
    <xf numFmtId="166" fontId="21" fillId="0" borderId="18" xfId="0" applyNumberFormat="1" applyFont="1" applyBorder="1" applyAlignment="1">
      <alignment horizontal="right" wrapText="1"/>
    </xf>
    <xf numFmtId="166" fontId="21" fillId="0" borderId="14" xfId="0" applyNumberFormat="1" applyFont="1" applyBorder="1" applyAlignment="1">
      <alignment horizontal="right" wrapText="1"/>
    </xf>
    <xf numFmtId="166" fontId="21" fillId="0" borderId="15" xfId="0" applyNumberFormat="1" applyFont="1" applyBorder="1" applyAlignment="1">
      <alignment horizontal="right" wrapText="1"/>
    </xf>
    <xf numFmtId="166" fontId="43" fillId="0" borderId="17" xfId="0" applyNumberFormat="1" applyFont="1" applyBorder="1" applyAlignment="1">
      <alignment horizontal="right" wrapText="1"/>
    </xf>
    <xf numFmtId="166" fontId="43" fillId="0" borderId="18" xfId="0" applyNumberFormat="1" applyFont="1" applyBorder="1" applyAlignment="1">
      <alignment horizontal="right" wrapText="1"/>
    </xf>
    <xf numFmtId="166" fontId="43" fillId="0" borderId="14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7" fontId="43" fillId="0" borderId="18" xfId="0" applyNumberFormat="1" applyFont="1" applyBorder="1" applyAlignment="1">
      <alignment horizontal="right" wrapText="1"/>
    </xf>
    <xf numFmtId="167" fontId="43" fillId="0" borderId="14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8" fontId="43" fillId="0" borderId="14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8" fontId="43" fillId="0" borderId="17" xfId="0" applyNumberFormat="1" applyFont="1" applyBorder="1" applyAlignment="1">
      <alignment horizontal="right" wrapText="1"/>
    </xf>
    <xf numFmtId="168" fontId="43" fillId="0" borderId="18" xfId="0" applyNumberFormat="1" applyFont="1" applyBorder="1" applyAlignment="1">
      <alignment horizontal="right" wrapText="1"/>
    </xf>
    <xf numFmtId="169" fontId="42" fillId="0" borderId="14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167" fontId="21" fillId="0" borderId="14" xfId="0" applyNumberFormat="1" applyFont="1" applyBorder="1" applyAlignment="1">
      <alignment horizontal="right" wrapText="1"/>
    </xf>
    <xf numFmtId="167" fontId="21" fillId="0" borderId="15" xfId="0" applyNumberFormat="1" applyFont="1" applyBorder="1" applyAlignment="1">
      <alignment horizontal="right" wrapText="1"/>
    </xf>
    <xf numFmtId="167" fontId="23" fillId="0" borderId="17" xfId="0" applyNumberFormat="1" applyFont="1" applyBorder="1" applyAlignment="1">
      <alignment horizontal="right" wrapText="1"/>
    </xf>
    <xf numFmtId="167" fontId="23" fillId="0" borderId="18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8" fontId="21" fillId="0" borderId="14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 wrapText="1"/>
    </xf>
    <xf numFmtId="169" fontId="42" fillId="0" borderId="17" xfId="0" applyNumberFormat="1" applyFont="1" applyBorder="1" applyAlignment="1">
      <alignment horizontal="right" wrapText="1"/>
    </xf>
    <xf numFmtId="169" fontId="42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8" fontId="42" fillId="0" borderId="20" xfId="0" applyNumberFormat="1" applyFont="1" applyBorder="1" applyAlignment="1">
      <alignment horizontal="right" wrapText="1"/>
    </xf>
    <xf numFmtId="168" fontId="42" fillId="0" borderId="21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  <xf numFmtId="164" fontId="19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7"/>
  <sheetViews>
    <sheetView showGridLines="0" tabSelected="1" zoomScalePageLayoutView="0" workbookViewId="0" topLeftCell="A1">
      <selection activeCell="A31" sqref="A31"/>
    </sheetView>
  </sheetViews>
  <sheetFormatPr defaultColWidth="9.140625" defaultRowHeight="12.75"/>
  <cols>
    <col min="1" max="1" width="30.00390625" style="10" customWidth="1"/>
    <col min="2" max="66" width="9.7109375" style="10" customWidth="1"/>
    <col min="67" max="16384" width="9.140625" style="10" customWidth="1"/>
  </cols>
  <sheetData>
    <row r="1" spans="1:46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6" customFormat="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</row>
    <row r="3" spans="1:46" ht="25.5">
      <c r="A3" s="7"/>
      <c r="B3" s="8" t="s">
        <v>46</v>
      </c>
      <c r="C3" s="8" t="s">
        <v>47</v>
      </c>
      <c r="D3" s="8" t="s">
        <v>48</v>
      </c>
      <c r="E3" s="8" t="s">
        <v>49</v>
      </c>
      <c r="F3" s="8" t="s">
        <v>50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56</v>
      </c>
      <c r="M3" s="8" t="s">
        <v>57</v>
      </c>
      <c r="N3" s="8" t="s">
        <v>58</v>
      </c>
      <c r="O3" s="8" t="s">
        <v>59</v>
      </c>
      <c r="P3" s="8" t="s">
        <v>60</v>
      </c>
      <c r="Q3" s="8" t="s">
        <v>61</v>
      </c>
      <c r="R3" s="8" t="s">
        <v>62</v>
      </c>
      <c r="S3" s="8" t="s">
        <v>63</v>
      </c>
      <c r="T3" s="8" t="s">
        <v>64</v>
      </c>
      <c r="U3" s="8" t="s">
        <v>65</v>
      </c>
      <c r="V3" s="8" t="s">
        <v>66</v>
      </c>
      <c r="W3" s="8" t="s">
        <v>67</v>
      </c>
      <c r="X3" s="8" t="s">
        <v>68</v>
      </c>
      <c r="Y3" s="8" t="s">
        <v>69</v>
      </c>
      <c r="Z3" s="8" t="s">
        <v>70</v>
      </c>
      <c r="AA3" s="8" t="s">
        <v>71</v>
      </c>
      <c r="AB3" s="8" t="s">
        <v>72</v>
      </c>
      <c r="AC3" s="8" t="s">
        <v>73</v>
      </c>
      <c r="AD3" s="8" t="s">
        <v>74</v>
      </c>
      <c r="AE3" s="8" t="s">
        <v>75</v>
      </c>
      <c r="AF3" s="8" t="s">
        <v>76</v>
      </c>
      <c r="AG3" s="8" t="s">
        <v>77</v>
      </c>
      <c r="AH3" s="8" t="s">
        <v>78</v>
      </c>
      <c r="AI3" s="8" t="s">
        <v>79</v>
      </c>
      <c r="AJ3" s="8" t="s">
        <v>80</v>
      </c>
      <c r="AK3" s="8" t="s">
        <v>81</v>
      </c>
      <c r="AL3" s="8" t="s">
        <v>82</v>
      </c>
      <c r="AM3" s="8" t="s">
        <v>83</v>
      </c>
      <c r="AN3" s="8" t="s">
        <v>84</v>
      </c>
      <c r="AO3" s="8" t="s">
        <v>85</v>
      </c>
      <c r="AP3" s="8" t="s">
        <v>86</v>
      </c>
      <c r="AQ3" s="8" t="s">
        <v>87</v>
      </c>
      <c r="AR3" s="8" t="s">
        <v>88</v>
      </c>
      <c r="AS3" s="8" t="s">
        <v>89</v>
      </c>
      <c r="AT3" s="9" t="s">
        <v>90</v>
      </c>
    </row>
    <row r="4" spans="1:46" ht="25.5">
      <c r="A4" s="7"/>
      <c r="B4" s="11" t="s">
        <v>91</v>
      </c>
      <c r="C4" s="11" t="s">
        <v>92</v>
      </c>
      <c r="D4" s="11" t="s">
        <v>93</v>
      </c>
      <c r="E4" s="11" t="s">
        <v>94</v>
      </c>
      <c r="F4" s="11" t="s">
        <v>93</v>
      </c>
      <c r="G4" s="11" t="s">
        <v>95</v>
      </c>
      <c r="H4" s="11" t="s">
        <v>93</v>
      </c>
      <c r="I4" s="11" t="s">
        <v>96</v>
      </c>
      <c r="J4" s="11" t="s">
        <v>93</v>
      </c>
      <c r="K4" s="11" t="s">
        <v>95</v>
      </c>
      <c r="L4" s="11" t="s">
        <v>95</v>
      </c>
      <c r="M4" s="11" t="s">
        <v>95</v>
      </c>
      <c r="N4" s="11" t="s">
        <v>93</v>
      </c>
      <c r="O4" s="11" t="s">
        <v>95</v>
      </c>
      <c r="P4" s="11" t="s">
        <v>97</v>
      </c>
      <c r="Q4" s="11" t="s">
        <v>93</v>
      </c>
      <c r="R4" s="11" t="s">
        <v>95</v>
      </c>
      <c r="S4" s="11" t="s">
        <v>93</v>
      </c>
      <c r="T4" s="11" t="s">
        <v>93</v>
      </c>
      <c r="U4" s="11" t="s">
        <v>98</v>
      </c>
      <c r="V4" s="11" t="s">
        <v>99</v>
      </c>
      <c r="W4" s="11" t="s">
        <v>93</v>
      </c>
      <c r="X4" s="11" t="s">
        <v>93</v>
      </c>
      <c r="Y4" s="11" t="s">
        <v>95</v>
      </c>
      <c r="Z4" s="11" t="s">
        <v>100</v>
      </c>
      <c r="AA4" s="11" t="s">
        <v>101</v>
      </c>
      <c r="AB4" s="11" t="s">
        <v>95</v>
      </c>
      <c r="AC4" s="11" t="s">
        <v>93</v>
      </c>
      <c r="AD4" s="11" t="s">
        <v>102</v>
      </c>
      <c r="AE4" s="11" t="s">
        <v>93</v>
      </c>
      <c r="AF4" s="11" t="s">
        <v>95</v>
      </c>
      <c r="AG4" s="11" t="s">
        <v>93</v>
      </c>
      <c r="AH4" s="11" t="s">
        <v>93</v>
      </c>
      <c r="AI4" s="11" t="s">
        <v>103</v>
      </c>
      <c r="AJ4" s="11" t="s">
        <v>104</v>
      </c>
      <c r="AK4" s="11" t="s">
        <v>105</v>
      </c>
      <c r="AL4" s="11" t="s">
        <v>93</v>
      </c>
      <c r="AM4" s="11" t="s">
        <v>93</v>
      </c>
      <c r="AN4" s="11" t="s">
        <v>106</v>
      </c>
      <c r="AO4" s="11" t="s">
        <v>107</v>
      </c>
      <c r="AP4" s="11" t="s">
        <v>95</v>
      </c>
      <c r="AQ4" s="11" t="s">
        <v>95</v>
      </c>
      <c r="AR4" s="11" t="s">
        <v>95</v>
      </c>
      <c r="AS4" s="11" t="s">
        <v>93</v>
      </c>
      <c r="AT4" s="12" t="s">
        <v>108</v>
      </c>
    </row>
    <row r="5" spans="1:46" ht="12.75">
      <c r="A5" s="13" t="s">
        <v>109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ht="12.75">
      <c r="A6" s="16" t="s">
        <v>110</v>
      </c>
      <c r="B6" s="17">
        <v>4445168039</v>
      </c>
      <c r="C6" s="17">
        <v>7399879120</v>
      </c>
      <c r="D6" s="17">
        <v>208335201</v>
      </c>
      <c r="E6" s="17">
        <v>158883310</v>
      </c>
      <c r="F6" s="17">
        <v>40696348</v>
      </c>
      <c r="G6" s="17">
        <v>389368575</v>
      </c>
      <c r="H6" s="17">
        <v>360081962</v>
      </c>
      <c r="I6" s="17">
        <v>0</v>
      </c>
      <c r="J6" s="17">
        <v>52497853</v>
      </c>
      <c r="K6" s="17">
        <v>624292210</v>
      </c>
      <c r="L6" s="17">
        <v>0</v>
      </c>
      <c r="M6" s="17">
        <v>150907000</v>
      </c>
      <c r="N6" s="17">
        <v>18105282</v>
      </c>
      <c r="O6" s="17">
        <v>198637409</v>
      </c>
      <c r="P6" s="17">
        <v>95229617</v>
      </c>
      <c r="Q6" s="17">
        <v>0</v>
      </c>
      <c r="R6" s="17">
        <v>107702129</v>
      </c>
      <c r="S6" s="17">
        <v>183480181</v>
      </c>
      <c r="T6" s="17">
        <v>60605067</v>
      </c>
      <c r="U6" s="17">
        <v>1290628733</v>
      </c>
      <c r="V6" s="17">
        <v>220810286</v>
      </c>
      <c r="W6" s="17">
        <v>54549728</v>
      </c>
      <c r="X6" s="17">
        <v>44939566</v>
      </c>
      <c r="Y6" s="17">
        <v>525673364</v>
      </c>
      <c r="Z6" s="17">
        <v>141445700</v>
      </c>
      <c r="AA6" s="17">
        <v>168325796</v>
      </c>
      <c r="AB6" s="17">
        <v>0</v>
      </c>
      <c r="AC6" s="17">
        <v>94172262</v>
      </c>
      <c r="AD6" s="17">
        <v>792350400</v>
      </c>
      <c r="AE6" s="17">
        <v>163251000</v>
      </c>
      <c r="AF6" s="17">
        <v>144759687</v>
      </c>
      <c r="AG6" s="17">
        <v>121247567</v>
      </c>
      <c r="AH6" s="17">
        <v>97816057</v>
      </c>
      <c r="AI6" s="17">
        <v>275801626</v>
      </c>
      <c r="AJ6" s="17">
        <v>132323995</v>
      </c>
      <c r="AK6" s="17">
        <v>91077337</v>
      </c>
      <c r="AL6" s="17">
        <v>173096274</v>
      </c>
      <c r="AM6" s="17">
        <v>158563152</v>
      </c>
      <c r="AN6" s="17">
        <v>725771627</v>
      </c>
      <c r="AO6" s="17">
        <v>840466976</v>
      </c>
      <c r="AP6" s="17">
        <v>361490096</v>
      </c>
      <c r="AQ6" s="17">
        <v>154296841</v>
      </c>
      <c r="AR6" s="17">
        <v>184662340</v>
      </c>
      <c r="AS6" s="17">
        <v>0</v>
      </c>
      <c r="AT6" s="18">
        <v>658784786</v>
      </c>
    </row>
    <row r="7" spans="1:46" ht="12.75">
      <c r="A7" s="13" t="s">
        <v>111</v>
      </c>
      <c r="B7" s="19">
        <v>4514281381</v>
      </c>
      <c r="C7" s="19">
        <v>7620912730</v>
      </c>
      <c r="D7" s="19">
        <v>202197490</v>
      </c>
      <c r="E7" s="19">
        <v>180226510</v>
      </c>
      <c r="F7" s="19">
        <v>40746503</v>
      </c>
      <c r="G7" s="19">
        <v>344643692</v>
      </c>
      <c r="H7" s="19">
        <v>273642750</v>
      </c>
      <c r="I7" s="19">
        <v>0</v>
      </c>
      <c r="J7" s="19">
        <v>59525928</v>
      </c>
      <c r="K7" s="19">
        <v>644462664</v>
      </c>
      <c r="L7" s="19">
        <v>0</v>
      </c>
      <c r="M7" s="19">
        <v>150907000</v>
      </c>
      <c r="N7" s="19">
        <v>178828463</v>
      </c>
      <c r="O7" s="19">
        <v>234868919</v>
      </c>
      <c r="P7" s="19">
        <v>107372939</v>
      </c>
      <c r="Q7" s="19">
        <v>0</v>
      </c>
      <c r="R7" s="19">
        <v>137348938</v>
      </c>
      <c r="S7" s="19">
        <v>196060134</v>
      </c>
      <c r="T7" s="19">
        <v>77389078</v>
      </c>
      <c r="U7" s="19">
        <v>1237648693</v>
      </c>
      <c r="V7" s="19">
        <v>244865586</v>
      </c>
      <c r="W7" s="19">
        <v>61660883</v>
      </c>
      <c r="X7" s="19">
        <v>54894910</v>
      </c>
      <c r="Y7" s="19">
        <v>524389905</v>
      </c>
      <c r="Z7" s="19">
        <v>77333725</v>
      </c>
      <c r="AA7" s="19">
        <v>189257006</v>
      </c>
      <c r="AB7" s="19">
        <v>0</v>
      </c>
      <c r="AC7" s="19">
        <v>92520270</v>
      </c>
      <c r="AD7" s="19">
        <v>787834315</v>
      </c>
      <c r="AE7" s="19">
        <v>160427336</v>
      </c>
      <c r="AF7" s="19">
        <v>157464611</v>
      </c>
      <c r="AG7" s="19">
        <v>120533363</v>
      </c>
      <c r="AH7" s="19">
        <v>154550546</v>
      </c>
      <c r="AI7" s="19">
        <v>425489186</v>
      </c>
      <c r="AJ7" s="19">
        <v>132821269</v>
      </c>
      <c r="AK7" s="19">
        <v>160060838</v>
      </c>
      <c r="AL7" s="19">
        <v>208429546</v>
      </c>
      <c r="AM7" s="19">
        <v>181750228</v>
      </c>
      <c r="AN7" s="19">
        <v>922706572</v>
      </c>
      <c r="AO7" s="19">
        <v>840466998</v>
      </c>
      <c r="AP7" s="19">
        <v>217538747</v>
      </c>
      <c r="AQ7" s="19">
        <v>168377095</v>
      </c>
      <c r="AR7" s="19">
        <v>175841282</v>
      </c>
      <c r="AS7" s="19">
        <v>0</v>
      </c>
      <c r="AT7" s="20">
        <v>407725754</v>
      </c>
    </row>
    <row r="8" spans="1:46" ht="12.75">
      <c r="A8" s="13" t="s">
        <v>112</v>
      </c>
      <c r="B8" s="19">
        <f>+B6-B7</f>
        <v>-69113342</v>
      </c>
      <c r="C8" s="19">
        <f aca="true" t="shared" si="0" ref="C8:AT8">+C6-C7</f>
        <v>-221033610</v>
      </c>
      <c r="D8" s="19">
        <f t="shared" si="0"/>
        <v>6137711</v>
      </c>
      <c r="E8" s="19">
        <f t="shared" si="0"/>
        <v>-21343200</v>
      </c>
      <c r="F8" s="19">
        <f t="shared" si="0"/>
        <v>-50155</v>
      </c>
      <c r="G8" s="19">
        <f t="shared" si="0"/>
        <v>44724883</v>
      </c>
      <c r="H8" s="19">
        <f t="shared" si="0"/>
        <v>86439212</v>
      </c>
      <c r="I8" s="19">
        <f t="shared" si="0"/>
        <v>0</v>
      </c>
      <c r="J8" s="19">
        <f t="shared" si="0"/>
        <v>-7028075</v>
      </c>
      <c r="K8" s="19">
        <f t="shared" si="0"/>
        <v>-20170454</v>
      </c>
      <c r="L8" s="19">
        <f t="shared" si="0"/>
        <v>0</v>
      </c>
      <c r="M8" s="19">
        <f t="shared" si="0"/>
        <v>0</v>
      </c>
      <c r="N8" s="19">
        <f t="shared" si="0"/>
        <v>-160723181</v>
      </c>
      <c r="O8" s="19">
        <f t="shared" si="0"/>
        <v>-36231510</v>
      </c>
      <c r="P8" s="19">
        <f t="shared" si="0"/>
        <v>-12143322</v>
      </c>
      <c r="Q8" s="19">
        <f t="shared" si="0"/>
        <v>0</v>
      </c>
      <c r="R8" s="19">
        <f t="shared" si="0"/>
        <v>-29646809</v>
      </c>
      <c r="S8" s="19">
        <f t="shared" si="0"/>
        <v>-12579953</v>
      </c>
      <c r="T8" s="19">
        <f t="shared" si="0"/>
        <v>-16784011</v>
      </c>
      <c r="U8" s="19">
        <f t="shared" si="0"/>
        <v>52980040</v>
      </c>
      <c r="V8" s="19">
        <f t="shared" si="0"/>
        <v>-24055300</v>
      </c>
      <c r="W8" s="19">
        <f t="shared" si="0"/>
        <v>-7111155</v>
      </c>
      <c r="X8" s="19">
        <f t="shared" si="0"/>
        <v>-9955344</v>
      </c>
      <c r="Y8" s="19">
        <f t="shared" si="0"/>
        <v>1283459</v>
      </c>
      <c r="Z8" s="19">
        <f t="shared" si="0"/>
        <v>64111975</v>
      </c>
      <c r="AA8" s="19">
        <f t="shared" si="0"/>
        <v>-20931210</v>
      </c>
      <c r="AB8" s="19">
        <f t="shared" si="0"/>
        <v>0</v>
      </c>
      <c r="AC8" s="19">
        <f t="shared" si="0"/>
        <v>1651992</v>
      </c>
      <c r="AD8" s="19">
        <f t="shared" si="0"/>
        <v>4516085</v>
      </c>
      <c r="AE8" s="19">
        <f t="shared" si="0"/>
        <v>2823664</v>
      </c>
      <c r="AF8" s="19">
        <f t="shared" si="0"/>
        <v>-12704924</v>
      </c>
      <c r="AG8" s="19">
        <f t="shared" si="0"/>
        <v>714204</v>
      </c>
      <c r="AH8" s="19">
        <f t="shared" si="0"/>
        <v>-56734489</v>
      </c>
      <c r="AI8" s="19">
        <f t="shared" si="0"/>
        <v>-149687560</v>
      </c>
      <c r="AJ8" s="19">
        <f t="shared" si="0"/>
        <v>-497274</v>
      </c>
      <c r="AK8" s="19">
        <f t="shared" si="0"/>
        <v>-68983501</v>
      </c>
      <c r="AL8" s="19">
        <f t="shared" si="0"/>
        <v>-35333272</v>
      </c>
      <c r="AM8" s="19">
        <f t="shared" si="0"/>
        <v>-23187076</v>
      </c>
      <c r="AN8" s="19">
        <f t="shared" si="0"/>
        <v>-196934945</v>
      </c>
      <c r="AO8" s="19">
        <f t="shared" si="0"/>
        <v>-22</v>
      </c>
      <c r="AP8" s="19">
        <f t="shared" si="0"/>
        <v>143951349</v>
      </c>
      <c r="AQ8" s="19">
        <f t="shared" si="0"/>
        <v>-14080254</v>
      </c>
      <c r="AR8" s="19">
        <f t="shared" si="0"/>
        <v>8821058</v>
      </c>
      <c r="AS8" s="19">
        <f t="shared" si="0"/>
        <v>0</v>
      </c>
      <c r="AT8" s="20">
        <f t="shared" si="0"/>
        <v>251059032</v>
      </c>
    </row>
    <row r="9" spans="1:46" ht="12.75">
      <c r="A9" s="13" t="s">
        <v>113</v>
      </c>
      <c r="B9" s="19">
        <v>966778580</v>
      </c>
      <c r="C9" s="19">
        <v>998221536</v>
      </c>
      <c r="D9" s="19">
        <v>-4693945</v>
      </c>
      <c r="E9" s="19">
        <v>20277814</v>
      </c>
      <c r="F9" s="19">
        <v>60284659</v>
      </c>
      <c r="G9" s="19">
        <v>94006753</v>
      </c>
      <c r="H9" s="19">
        <v>100053667</v>
      </c>
      <c r="I9" s="19">
        <v>12630096</v>
      </c>
      <c r="J9" s="19">
        <v>1846413</v>
      </c>
      <c r="K9" s="19">
        <v>0</v>
      </c>
      <c r="L9" s="19">
        <v>0</v>
      </c>
      <c r="M9" s="19">
        <v>243870747</v>
      </c>
      <c r="N9" s="19">
        <v>173288</v>
      </c>
      <c r="O9" s="19">
        <v>45794716</v>
      </c>
      <c r="P9" s="19">
        <v>22344304</v>
      </c>
      <c r="Q9" s="19">
        <v>127979281</v>
      </c>
      <c r="R9" s="19">
        <v>27737110</v>
      </c>
      <c r="S9" s="19">
        <v>-33351177</v>
      </c>
      <c r="T9" s="19">
        <v>844248</v>
      </c>
      <c r="U9" s="19">
        <v>373136404</v>
      </c>
      <c r="V9" s="19">
        <v>11057116</v>
      </c>
      <c r="W9" s="19">
        <v>5432018</v>
      </c>
      <c r="X9" s="19">
        <v>205032</v>
      </c>
      <c r="Y9" s="19">
        <v>105552621</v>
      </c>
      <c r="Z9" s="19">
        <v>71669261</v>
      </c>
      <c r="AA9" s="19">
        <v>42960680</v>
      </c>
      <c r="AB9" s="19">
        <v>0</v>
      </c>
      <c r="AC9" s="19">
        <v>10814</v>
      </c>
      <c r="AD9" s="19">
        <v>393873109</v>
      </c>
      <c r="AE9" s="19">
        <v>39500000</v>
      </c>
      <c r="AF9" s="19">
        <v>78846013</v>
      </c>
      <c r="AG9" s="19">
        <v>-3092922</v>
      </c>
      <c r="AH9" s="19">
        <v>-16991957</v>
      </c>
      <c r="AI9" s="19">
        <v>721</v>
      </c>
      <c r="AJ9" s="19">
        <v>-72</v>
      </c>
      <c r="AK9" s="19">
        <v>2960031</v>
      </c>
      <c r="AL9" s="19">
        <v>14577653</v>
      </c>
      <c r="AM9" s="19">
        <v>3845813</v>
      </c>
      <c r="AN9" s="19">
        <v>47395076</v>
      </c>
      <c r="AO9" s="19">
        <v>615106906</v>
      </c>
      <c r="AP9" s="19">
        <v>98117075</v>
      </c>
      <c r="AQ9" s="19">
        <v>524473642</v>
      </c>
      <c r="AR9" s="19">
        <v>110871597</v>
      </c>
      <c r="AS9" s="19">
        <v>14050546</v>
      </c>
      <c r="AT9" s="20">
        <v>-411480552</v>
      </c>
    </row>
    <row r="10" spans="1:46" ht="25.5">
      <c r="A10" s="13" t="s">
        <v>114</v>
      </c>
      <c r="B10" s="19">
        <v>392946645</v>
      </c>
      <c r="C10" s="19">
        <v>-16282294</v>
      </c>
      <c r="D10" s="19">
        <v>-10979100</v>
      </c>
      <c r="E10" s="19">
        <v>-9289187</v>
      </c>
      <c r="F10" s="19">
        <v>8752659</v>
      </c>
      <c r="G10" s="19">
        <v>96218976</v>
      </c>
      <c r="H10" s="19">
        <v>98309667</v>
      </c>
      <c r="I10" s="19">
        <v>12630096</v>
      </c>
      <c r="J10" s="19">
        <v>1316412</v>
      </c>
      <c r="K10" s="19">
        <v>3</v>
      </c>
      <c r="L10" s="19">
        <v>0</v>
      </c>
      <c r="M10" s="19">
        <v>-17039466</v>
      </c>
      <c r="N10" s="19">
        <v>173288</v>
      </c>
      <c r="O10" s="19">
        <v>-83802144</v>
      </c>
      <c r="P10" s="19">
        <v>-1317009</v>
      </c>
      <c r="Q10" s="19">
        <v>122604281</v>
      </c>
      <c r="R10" s="19">
        <v>21810732</v>
      </c>
      <c r="S10" s="19">
        <v>-34472068</v>
      </c>
      <c r="T10" s="19">
        <v>290819</v>
      </c>
      <c r="U10" s="19">
        <v>-1000003</v>
      </c>
      <c r="V10" s="19">
        <v>14233116</v>
      </c>
      <c r="W10" s="19">
        <v>5432019</v>
      </c>
      <c r="X10" s="19">
        <v>205032</v>
      </c>
      <c r="Y10" s="19">
        <v>49146661</v>
      </c>
      <c r="Z10" s="19">
        <v>71669261</v>
      </c>
      <c r="AA10" s="19">
        <v>7696</v>
      </c>
      <c r="AB10" s="19">
        <v>0</v>
      </c>
      <c r="AC10" s="19">
        <v>5814</v>
      </c>
      <c r="AD10" s="19">
        <v>94858846</v>
      </c>
      <c r="AE10" s="19">
        <v>-4309000</v>
      </c>
      <c r="AF10" s="19">
        <v>-22777340</v>
      </c>
      <c r="AG10" s="19">
        <v>3569811</v>
      </c>
      <c r="AH10" s="19">
        <v>-16991957</v>
      </c>
      <c r="AI10" s="19">
        <v>-479</v>
      </c>
      <c r="AJ10" s="19">
        <v>-72</v>
      </c>
      <c r="AK10" s="19">
        <v>2084761</v>
      </c>
      <c r="AL10" s="19">
        <v>2575807</v>
      </c>
      <c r="AM10" s="19">
        <v>-382210</v>
      </c>
      <c r="AN10" s="19">
        <v>-90131214</v>
      </c>
      <c r="AO10" s="19">
        <v>160490601</v>
      </c>
      <c r="AP10" s="19">
        <v>28568332</v>
      </c>
      <c r="AQ10" s="19">
        <v>524473642</v>
      </c>
      <c r="AR10" s="19">
        <v>-11053289</v>
      </c>
      <c r="AS10" s="19">
        <v>14050546</v>
      </c>
      <c r="AT10" s="20">
        <v>-564343614</v>
      </c>
    </row>
    <row r="11" spans="1:46" ht="25.5">
      <c r="A11" s="13" t="s">
        <v>115</v>
      </c>
      <c r="B11" s="19">
        <f>IF((B130+B131)=0,0,(B132-(B137-(((B134+B135+B136)*(B129/(B130+B131)))-B133))))</f>
        <v>407758953.84533787</v>
      </c>
      <c r="C11" s="19">
        <f aca="true" t="shared" si="1" ref="C11:AT11">IF((C130+C131)=0,0,(C132-(C137-(((C134+C135+C136)*(C129/(C130+C131)))-C133))))</f>
        <v>138762649.62779152</v>
      </c>
      <c r="D11" s="19">
        <f t="shared" si="1"/>
        <v>115702933.21537293</v>
      </c>
      <c r="E11" s="19">
        <f t="shared" si="1"/>
        <v>31043234.25879117</v>
      </c>
      <c r="F11" s="19">
        <f t="shared" si="1"/>
        <v>-13208319.046535127</v>
      </c>
      <c r="G11" s="19">
        <f t="shared" si="1"/>
        <v>-135786890.31530607</v>
      </c>
      <c r="H11" s="19">
        <f t="shared" si="1"/>
        <v>6042.532128048719</v>
      </c>
      <c r="I11" s="19">
        <f t="shared" si="1"/>
        <v>0</v>
      </c>
      <c r="J11" s="19">
        <f t="shared" si="1"/>
        <v>2057685.6944982652</v>
      </c>
      <c r="K11" s="19">
        <f t="shared" si="1"/>
        <v>-59217814.49991126</v>
      </c>
      <c r="L11" s="19">
        <f t="shared" si="1"/>
        <v>0</v>
      </c>
      <c r="M11" s="19">
        <f t="shared" si="1"/>
        <v>61520563</v>
      </c>
      <c r="N11" s="19">
        <f t="shared" si="1"/>
        <v>0</v>
      </c>
      <c r="O11" s="19">
        <f t="shared" si="1"/>
        <v>130063641.39813444</v>
      </c>
      <c r="P11" s="19">
        <f t="shared" si="1"/>
        <v>54342966.09236029</v>
      </c>
      <c r="Q11" s="19">
        <f t="shared" si="1"/>
        <v>0</v>
      </c>
      <c r="R11" s="19">
        <f t="shared" si="1"/>
        <v>0</v>
      </c>
      <c r="S11" s="19">
        <f t="shared" si="1"/>
        <v>26806238.09421303</v>
      </c>
      <c r="T11" s="19">
        <f t="shared" si="1"/>
        <v>-10512154</v>
      </c>
      <c r="U11" s="19">
        <f t="shared" si="1"/>
        <v>319102683.11959696</v>
      </c>
      <c r="V11" s="19">
        <f t="shared" si="1"/>
        <v>0</v>
      </c>
      <c r="W11" s="19">
        <f t="shared" si="1"/>
        <v>-1750000</v>
      </c>
      <c r="X11" s="19">
        <f t="shared" si="1"/>
        <v>-15549255.162275715</v>
      </c>
      <c r="Y11" s="19">
        <f t="shared" si="1"/>
        <v>193652008.9649846</v>
      </c>
      <c r="Z11" s="19">
        <f t="shared" si="1"/>
        <v>-6301</v>
      </c>
      <c r="AA11" s="19">
        <f t="shared" si="1"/>
        <v>93441056.6338698</v>
      </c>
      <c r="AB11" s="19">
        <f t="shared" si="1"/>
        <v>0</v>
      </c>
      <c r="AC11" s="19">
        <f t="shared" si="1"/>
        <v>-10553.182250903094</v>
      </c>
      <c r="AD11" s="19">
        <f t="shared" si="1"/>
        <v>62207000</v>
      </c>
      <c r="AE11" s="19">
        <f t="shared" si="1"/>
        <v>20209216.947611246</v>
      </c>
      <c r="AF11" s="19">
        <f t="shared" si="1"/>
        <v>13238428.144489065</v>
      </c>
      <c r="AG11" s="19">
        <f t="shared" si="1"/>
        <v>-11383972.185148474</v>
      </c>
      <c r="AH11" s="19">
        <f t="shared" si="1"/>
        <v>21068110.186734125</v>
      </c>
      <c r="AI11" s="19">
        <f t="shared" si="1"/>
        <v>9976652</v>
      </c>
      <c r="AJ11" s="19">
        <f t="shared" si="1"/>
        <v>167240301.18050703</v>
      </c>
      <c r="AK11" s="19">
        <f t="shared" si="1"/>
        <v>0</v>
      </c>
      <c r="AL11" s="19">
        <f t="shared" si="1"/>
        <v>7882262.342648499</v>
      </c>
      <c r="AM11" s="19">
        <f t="shared" si="1"/>
        <v>0</v>
      </c>
      <c r="AN11" s="19">
        <f t="shared" si="1"/>
        <v>164715165.63456592</v>
      </c>
      <c r="AO11" s="19">
        <f t="shared" si="1"/>
        <v>188362828.4516052</v>
      </c>
      <c r="AP11" s="19">
        <f t="shared" si="1"/>
        <v>71843768.59010968</v>
      </c>
      <c r="AQ11" s="19">
        <f t="shared" si="1"/>
        <v>20083764.049969427</v>
      </c>
      <c r="AR11" s="19">
        <f t="shared" si="1"/>
        <v>0</v>
      </c>
      <c r="AS11" s="19">
        <f t="shared" si="1"/>
        <v>0</v>
      </c>
      <c r="AT11" s="20">
        <f t="shared" si="1"/>
        <v>467632803.8820023</v>
      </c>
    </row>
    <row r="12" spans="1:46" ht="12.75">
      <c r="A12" s="13" t="s">
        <v>116</v>
      </c>
      <c r="B12" s="21">
        <f>IF(((B138+B139+(B140*B141/100))/12)=0,0,B9/((B138+B139+(B140*B141/100))/12))</f>
        <v>3.53942331479249</v>
      </c>
      <c r="C12" s="21">
        <f aca="true" t="shared" si="2" ref="C12:AT12">IF(((C138+C139+(C140*C141/100))/12)=0,0,C9/((C138+C139+(C140*C141/100))/12))</f>
        <v>1.7785405969509818</v>
      </c>
      <c r="D12" s="21">
        <f t="shared" si="2"/>
        <v>-0.3973350929259714</v>
      </c>
      <c r="E12" s="21">
        <f t="shared" si="2"/>
        <v>1.8319545841903917</v>
      </c>
      <c r="F12" s="21">
        <f t="shared" si="2"/>
        <v>20.467962364879405</v>
      </c>
      <c r="G12" s="21">
        <f t="shared" si="2"/>
        <v>8.182951423350001</v>
      </c>
      <c r="H12" s="21">
        <f t="shared" si="2"/>
        <v>6.158858374378488</v>
      </c>
      <c r="I12" s="21">
        <f t="shared" si="2"/>
        <v>0</v>
      </c>
      <c r="J12" s="21">
        <f t="shared" si="2"/>
        <v>0.5194978672808213</v>
      </c>
      <c r="K12" s="21">
        <f t="shared" si="2"/>
        <v>0</v>
      </c>
      <c r="L12" s="21">
        <f t="shared" si="2"/>
        <v>0</v>
      </c>
      <c r="M12" s="21">
        <f t="shared" si="2"/>
        <v>25.52289829304275</v>
      </c>
      <c r="N12" s="21">
        <f t="shared" si="2"/>
        <v>0.01885528441901937</v>
      </c>
      <c r="O12" s="21">
        <f t="shared" si="2"/>
        <v>3.1848571140063204</v>
      </c>
      <c r="P12" s="21">
        <f t="shared" si="2"/>
        <v>3.788828027920533</v>
      </c>
      <c r="Q12" s="21">
        <f t="shared" si="2"/>
        <v>0</v>
      </c>
      <c r="R12" s="21">
        <f t="shared" si="2"/>
        <v>3.7401292572685874</v>
      </c>
      <c r="S12" s="21">
        <f t="shared" si="2"/>
        <v>-3.040542734104009</v>
      </c>
      <c r="T12" s="21">
        <f t="shared" si="2"/>
        <v>0.17084376242734908</v>
      </c>
      <c r="U12" s="21">
        <f t="shared" si="2"/>
        <v>5.222170257271432</v>
      </c>
      <c r="V12" s="21">
        <f t="shared" si="2"/>
        <v>0.8437272795696328</v>
      </c>
      <c r="W12" s="21">
        <f t="shared" si="2"/>
        <v>1.4784745287177326</v>
      </c>
      <c r="X12" s="21">
        <f t="shared" si="2"/>
        <v>0.05746467422362721</v>
      </c>
      <c r="Y12" s="21">
        <f t="shared" si="2"/>
        <v>2.9059232298373616</v>
      </c>
      <c r="Z12" s="21">
        <f t="shared" si="2"/>
        <v>20.526118549910283</v>
      </c>
      <c r="AA12" s="21">
        <f t="shared" si="2"/>
        <v>4.626246995315751</v>
      </c>
      <c r="AB12" s="21">
        <f t="shared" si="2"/>
        <v>0</v>
      </c>
      <c r="AC12" s="21">
        <f t="shared" si="2"/>
        <v>0.0018917851486626226</v>
      </c>
      <c r="AD12" s="21">
        <f t="shared" si="2"/>
        <v>9.078689961933108</v>
      </c>
      <c r="AE12" s="21">
        <f t="shared" si="2"/>
        <v>4.141331734860829</v>
      </c>
      <c r="AF12" s="21">
        <f t="shared" si="2"/>
        <v>8.099475387349905</v>
      </c>
      <c r="AG12" s="21">
        <f t="shared" si="2"/>
        <v>-0.365842637946261</v>
      </c>
      <c r="AH12" s="21">
        <f t="shared" si="2"/>
        <v>-1.935896415759948</v>
      </c>
      <c r="AI12" s="21">
        <f t="shared" si="2"/>
        <v>2.92656737907313E-05</v>
      </c>
      <c r="AJ12" s="21">
        <f t="shared" si="2"/>
        <v>-9.862035893532538E-06</v>
      </c>
      <c r="AK12" s="21">
        <f t="shared" si="2"/>
        <v>0.2957149656874579</v>
      </c>
      <c r="AL12" s="21">
        <f t="shared" si="2"/>
        <v>1.428543245554942</v>
      </c>
      <c r="AM12" s="21">
        <f t="shared" si="2"/>
        <v>0.37997264910300677</v>
      </c>
      <c r="AN12" s="21">
        <f t="shared" si="2"/>
        <v>0.8579532367866772</v>
      </c>
      <c r="AO12" s="21">
        <f t="shared" si="2"/>
        <v>13.934740985535237</v>
      </c>
      <c r="AP12" s="21">
        <f t="shared" si="2"/>
        <v>6.554820837216401</v>
      </c>
      <c r="AQ12" s="21">
        <f t="shared" si="2"/>
        <v>69.02384038096055</v>
      </c>
      <c r="AR12" s="21">
        <f t="shared" si="2"/>
        <v>9.68978964448764</v>
      </c>
      <c r="AS12" s="21">
        <f t="shared" si="2"/>
        <v>0</v>
      </c>
      <c r="AT12" s="22">
        <f t="shared" si="2"/>
        <v>-18.868108887538515</v>
      </c>
    </row>
    <row r="13" spans="1:46" ht="25.5">
      <c r="A13" s="16" t="s">
        <v>117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4"/>
    </row>
    <row r="14" spans="1:46" ht="12.75">
      <c r="A14" s="13" t="s">
        <v>118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6"/>
    </row>
    <row r="15" spans="1:46" ht="12.75">
      <c r="A15" s="27" t="s">
        <v>119</v>
      </c>
      <c r="B15" s="28">
        <f>IF(B142=0,0,(B6-B142)*100/B142)</f>
        <v>12.063889427938397</v>
      </c>
      <c r="C15" s="28">
        <f aca="true" t="shared" si="3" ref="C15:AT15">IF(C142=0,0,(C6-C142)*100/C142)</f>
        <v>2.1130482327988562</v>
      </c>
      <c r="D15" s="28">
        <f t="shared" si="3"/>
        <v>12.963843661357783</v>
      </c>
      <c r="E15" s="28">
        <f t="shared" si="3"/>
        <v>7.176348572209134</v>
      </c>
      <c r="F15" s="28">
        <f t="shared" si="3"/>
        <v>-6.082775269952595</v>
      </c>
      <c r="G15" s="28">
        <f t="shared" si="3"/>
        <v>18.34366137851099</v>
      </c>
      <c r="H15" s="28">
        <f t="shared" si="3"/>
        <v>35.19405693047486</v>
      </c>
      <c r="I15" s="28">
        <f t="shared" si="3"/>
        <v>-100</v>
      </c>
      <c r="J15" s="28">
        <f t="shared" si="3"/>
        <v>20.44672511806728</v>
      </c>
      <c r="K15" s="28">
        <f t="shared" si="3"/>
        <v>19.734357028893964</v>
      </c>
      <c r="L15" s="28">
        <f t="shared" si="3"/>
        <v>-100</v>
      </c>
      <c r="M15" s="28">
        <f t="shared" si="3"/>
        <v>-1.5607770469636901</v>
      </c>
      <c r="N15" s="28">
        <f t="shared" si="3"/>
        <v>-87.47788425118274</v>
      </c>
      <c r="O15" s="28">
        <f t="shared" si="3"/>
        <v>6.073244520040476</v>
      </c>
      <c r="P15" s="28">
        <f t="shared" si="3"/>
        <v>22.20807641686481</v>
      </c>
      <c r="Q15" s="28">
        <f t="shared" si="3"/>
        <v>-100</v>
      </c>
      <c r="R15" s="28">
        <f t="shared" si="3"/>
        <v>31.382428231815453</v>
      </c>
      <c r="S15" s="28">
        <f t="shared" si="3"/>
        <v>6.73161283942574</v>
      </c>
      <c r="T15" s="28">
        <f t="shared" si="3"/>
        <v>7.5639057214102</v>
      </c>
      <c r="U15" s="28">
        <f t="shared" si="3"/>
        <v>-15.354244314241425</v>
      </c>
      <c r="V15" s="28">
        <f t="shared" si="3"/>
        <v>19.26518610840708</v>
      </c>
      <c r="W15" s="28">
        <f t="shared" si="3"/>
        <v>15.508028546781695</v>
      </c>
      <c r="X15" s="28">
        <f t="shared" si="3"/>
        <v>6.660603678264652</v>
      </c>
      <c r="Y15" s="28">
        <f t="shared" si="3"/>
        <v>8.014138326737713</v>
      </c>
      <c r="Z15" s="28">
        <f t="shared" si="3"/>
        <v>-30.592423573286226</v>
      </c>
      <c r="AA15" s="28">
        <f t="shared" si="3"/>
        <v>39.67965186576654</v>
      </c>
      <c r="AB15" s="28">
        <f t="shared" si="3"/>
        <v>-100</v>
      </c>
      <c r="AC15" s="28">
        <f t="shared" si="3"/>
        <v>0</v>
      </c>
      <c r="AD15" s="28">
        <f t="shared" si="3"/>
        <v>86.28586205282026</v>
      </c>
      <c r="AE15" s="28">
        <f t="shared" si="3"/>
        <v>-7.474001473050215</v>
      </c>
      <c r="AF15" s="28">
        <f t="shared" si="3"/>
        <v>-2.2994102194902895</v>
      </c>
      <c r="AG15" s="28">
        <f t="shared" si="3"/>
        <v>-5.909667370768777</v>
      </c>
      <c r="AH15" s="28">
        <f t="shared" si="3"/>
        <v>-2.390302589586278</v>
      </c>
      <c r="AI15" s="28">
        <f t="shared" si="3"/>
        <v>-2.307892649716097</v>
      </c>
      <c r="AJ15" s="28">
        <f t="shared" si="3"/>
        <v>-17.74188562219003</v>
      </c>
      <c r="AK15" s="28">
        <f t="shared" si="3"/>
        <v>17.77110782327414</v>
      </c>
      <c r="AL15" s="28">
        <f t="shared" si="3"/>
        <v>19.025410512418517</v>
      </c>
      <c r="AM15" s="28">
        <f t="shared" si="3"/>
        <v>14.184875753395643</v>
      </c>
      <c r="AN15" s="28">
        <f t="shared" si="3"/>
        <v>11.361515585078752</v>
      </c>
      <c r="AO15" s="28">
        <f t="shared" si="3"/>
        <v>26.75803176517</v>
      </c>
      <c r="AP15" s="28">
        <f t="shared" si="3"/>
        <v>44.91858543462487</v>
      </c>
      <c r="AQ15" s="28">
        <f t="shared" si="3"/>
        <v>6.303306076391753</v>
      </c>
      <c r="AR15" s="28">
        <f t="shared" si="3"/>
        <v>52.13452179212492</v>
      </c>
      <c r="AS15" s="28">
        <f t="shared" si="3"/>
        <v>-100</v>
      </c>
      <c r="AT15" s="29">
        <f t="shared" si="3"/>
        <v>82.2557320827557</v>
      </c>
    </row>
    <row r="16" spans="1:46" ht="12.75">
      <c r="A16" s="30" t="s">
        <v>120</v>
      </c>
      <c r="B16" s="31">
        <f>IF(B144=0,0,(B143-B144)*100/B144)</f>
        <v>10.82258067454712</v>
      </c>
      <c r="C16" s="31">
        <f aca="true" t="shared" si="4" ref="C16:AT16">IF(C144=0,0,(C143-C144)*100/C144)</f>
        <v>13.00062830092602</v>
      </c>
      <c r="D16" s="31">
        <f t="shared" si="4"/>
        <v>11.317196626066314</v>
      </c>
      <c r="E16" s="31">
        <f t="shared" si="4"/>
        <v>7.210953093812376</v>
      </c>
      <c r="F16" s="31">
        <f t="shared" si="4"/>
        <v>7.000035818634901</v>
      </c>
      <c r="G16" s="31">
        <f t="shared" si="4"/>
        <v>-100</v>
      </c>
      <c r="H16" s="31">
        <f t="shared" si="4"/>
        <v>-97.19717235458448</v>
      </c>
      <c r="I16" s="31">
        <f t="shared" si="4"/>
        <v>-100</v>
      </c>
      <c r="J16" s="31">
        <f t="shared" si="4"/>
        <v>15.145048986382402</v>
      </c>
      <c r="K16" s="31">
        <f t="shared" si="4"/>
        <v>8.137892356914044</v>
      </c>
      <c r="L16" s="31">
        <f t="shared" si="4"/>
        <v>-100</v>
      </c>
      <c r="M16" s="31">
        <f t="shared" si="4"/>
        <v>0</v>
      </c>
      <c r="N16" s="31">
        <f t="shared" si="4"/>
        <v>-2649.981098389568</v>
      </c>
      <c r="O16" s="31">
        <f t="shared" si="4"/>
        <v>0</v>
      </c>
      <c r="P16" s="31">
        <f t="shared" si="4"/>
        <v>46.63563930800016</v>
      </c>
      <c r="Q16" s="31">
        <f t="shared" si="4"/>
        <v>-100</v>
      </c>
      <c r="R16" s="31">
        <f t="shared" si="4"/>
        <v>443.91094505494505</v>
      </c>
      <c r="S16" s="31">
        <f t="shared" si="4"/>
        <v>9.286225179197922</v>
      </c>
      <c r="T16" s="31">
        <f t="shared" si="4"/>
        <v>-21.99601099344691</v>
      </c>
      <c r="U16" s="31">
        <f t="shared" si="4"/>
        <v>0</v>
      </c>
      <c r="V16" s="31">
        <f t="shared" si="4"/>
        <v>59.27272727272727</v>
      </c>
      <c r="W16" s="31">
        <f t="shared" si="4"/>
        <v>21.53846153846154</v>
      </c>
      <c r="X16" s="31">
        <f t="shared" si="4"/>
        <v>50.18446540880503</v>
      </c>
      <c r="Y16" s="31">
        <f t="shared" si="4"/>
        <v>58.06716275401254</v>
      </c>
      <c r="Z16" s="31">
        <f t="shared" si="4"/>
        <v>-100</v>
      </c>
      <c r="AA16" s="31">
        <f t="shared" si="4"/>
        <v>94.02985074626865</v>
      </c>
      <c r="AB16" s="31">
        <f t="shared" si="4"/>
        <v>-100</v>
      </c>
      <c r="AC16" s="31">
        <f t="shared" si="4"/>
        <v>0</v>
      </c>
      <c r="AD16" s="31">
        <f t="shared" si="4"/>
        <v>0</v>
      </c>
      <c r="AE16" s="31">
        <f t="shared" si="4"/>
        <v>0.9038385680305933</v>
      </c>
      <c r="AF16" s="31">
        <f t="shared" si="4"/>
        <v>4.223661608074884</v>
      </c>
      <c r="AG16" s="31">
        <f t="shared" si="4"/>
        <v>38.13526262626262</v>
      </c>
      <c r="AH16" s="31">
        <f t="shared" si="4"/>
        <v>5.600003416328771</v>
      </c>
      <c r="AI16" s="31">
        <f t="shared" si="4"/>
        <v>0</v>
      </c>
      <c r="AJ16" s="31">
        <f t="shared" si="4"/>
        <v>-17.299175</v>
      </c>
      <c r="AK16" s="31">
        <f t="shared" si="4"/>
        <v>7.42641097674036</v>
      </c>
      <c r="AL16" s="31">
        <f t="shared" si="4"/>
        <v>-54.840310344827586</v>
      </c>
      <c r="AM16" s="31">
        <f t="shared" si="4"/>
        <v>-4.325416706094494</v>
      </c>
      <c r="AN16" s="31">
        <f t="shared" si="4"/>
        <v>6.936677540857931</v>
      </c>
      <c r="AO16" s="31">
        <f t="shared" si="4"/>
        <v>0</v>
      </c>
      <c r="AP16" s="31">
        <f t="shared" si="4"/>
        <v>22.796174245228137</v>
      </c>
      <c r="AQ16" s="31">
        <f t="shared" si="4"/>
        <v>5.550284629981024</v>
      </c>
      <c r="AR16" s="31">
        <f t="shared" si="4"/>
        <v>166.95832296819177</v>
      </c>
      <c r="AS16" s="31">
        <f t="shared" si="4"/>
        <v>-100</v>
      </c>
      <c r="AT16" s="32">
        <f t="shared" si="4"/>
        <v>0</v>
      </c>
    </row>
    <row r="17" spans="1:46" ht="12.75">
      <c r="A17" s="30" t="s">
        <v>121</v>
      </c>
      <c r="B17" s="31">
        <f>IF(B146=0,0,(B145-B146)*100/B146)</f>
        <v>10.26056947207432</v>
      </c>
      <c r="C17" s="31">
        <f aca="true" t="shared" si="5" ref="C17:AT17">IF(C146=0,0,(C145-C146)*100/C146)</f>
        <v>1.386308877552845</v>
      </c>
      <c r="D17" s="31">
        <f t="shared" si="5"/>
        <v>14.268169465335712</v>
      </c>
      <c r="E17" s="31">
        <f t="shared" si="5"/>
        <v>11.652461662631154</v>
      </c>
      <c r="F17" s="31">
        <f t="shared" si="5"/>
        <v>-9.663067722621848</v>
      </c>
      <c r="G17" s="31">
        <f t="shared" si="5"/>
        <v>-100</v>
      </c>
      <c r="H17" s="31">
        <f t="shared" si="5"/>
        <v>-100</v>
      </c>
      <c r="I17" s="31">
        <f t="shared" si="5"/>
        <v>-100</v>
      </c>
      <c r="J17" s="31">
        <f t="shared" si="5"/>
        <v>27.317959468902867</v>
      </c>
      <c r="K17" s="31">
        <f t="shared" si="5"/>
        <v>7.541147510646121</v>
      </c>
      <c r="L17" s="31">
        <f t="shared" si="5"/>
        <v>-100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25.496503032863174</v>
      </c>
      <c r="Q17" s="31">
        <f t="shared" si="5"/>
        <v>-100</v>
      </c>
      <c r="R17" s="31">
        <f t="shared" si="5"/>
        <v>0</v>
      </c>
      <c r="S17" s="31">
        <f t="shared" si="5"/>
        <v>0.8736857571997649</v>
      </c>
      <c r="T17" s="31">
        <f t="shared" si="5"/>
        <v>12.886072050923662</v>
      </c>
      <c r="U17" s="31">
        <f t="shared" si="5"/>
        <v>0</v>
      </c>
      <c r="V17" s="31">
        <f t="shared" si="5"/>
        <v>15.241890909090909</v>
      </c>
      <c r="W17" s="31">
        <f t="shared" si="5"/>
        <v>21.7029604317152</v>
      </c>
      <c r="X17" s="31">
        <f t="shared" si="5"/>
        <v>0.5798558226434742</v>
      </c>
      <c r="Y17" s="31">
        <f t="shared" si="5"/>
        <v>7.559308077959587</v>
      </c>
      <c r="Z17" s="31">
        <f t="shared" si="5"/>
        <v>0</v>
      </c>
      <c r="AA17" s="31">
        <f t="shared" si="5"/>
        <v>15.1017284120669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1">
        <f t="shared" si="5"/>
        <v>30.82986132936974</v>
      </c>
      <c r="AF17" s="31">
        <f t="shared" si="5"/>
        <v>1.7836107196837516</v>
      </c>
      <c r="AG17" s="31">
        <f t="shared" si="5"/>
        <v>7.801381124011467</v>
      </c>
      <c r="AH17" s="31">
        <f t="shared" si="5"/>
        <v>82.72368510556127</v>
      </c>
      <c r="AI17" s="31">
        <f t="shared" si="5"/>
        <v>0</v>
      </c>
      <c r="AJ17" s="31">
        <f t="shared" si="5"/>
        <v>0</v>
      </c>
      <c r="AK17" s="31">
        <f t="shared" si="5"/>
        <v>0</v>
      </c>
      <c r="AL17" s="31">
        <f t="shared" si="5"/>
        <v>0</v>
      </c>
      <c r="AM17" s="31">
        <f t="shared" si="5"/>
        <v>0</v>
      </c>
      <c r="AN17" s="31">
        <f t="shared" si="5"/>
        <v>7.98681323949549</v>
      </c>
      <c r="AO17" s="31">
        <f t="shared" si="5"/>
        <v>0</v>
      </c>
      <c r="AP17" s="31">
        <f t="shared" si="5"/>
        <v>15.999999244048393</v>
      </c>
      <c r="AQ17" s="31">
        <f t="shared" si="5"/>
        <v>0</v>
      </c>
      <c r="AR17" s="31">
        <f t="shared" si="5"/>
        <v>342.9454306097278</v>
      </c>
      <c r="AS17" s="31">
        <f t="shared" si="5"/>
        <v>0</v>
      </c>
      <c r="AT17" s="32">
        <f t="shared" si="5"/>
        <v>0</v>
      </c>
    </row>
    <row r="18" spans="1:46" ht="12.75">
      <c r="A18" s="30" t="s">
        <v>122</v>
      </c>
      <c r="B18" s="31">
        <f>IF(B148=0,0,(B147-B148)*100/B148)</f>
        <v>18.86617092939266</v>
      </c>
      <c r="C18" s="31">
        <f aca="true" t="shared" si="6" ref="C18:AT18">IF(C148=0,0,(C147-C148)*100/C148)</f>
        <v>9.409889288537656</v>
      </c>
      <c r="D18" s="31">
        <f t="shared" si="6"/>
        <v>8.0016838396185</v>
      </c>
      <c r="E18" s="31">
        <f t="shared" si="6"/>
        <v>5.5</v>
      </c>
      <c r="F18" s="31">
        <f t="shared" si="6"/>
        <v>-65.93096875941707</v>
      </c>
      <c r="G18" s="31">
        <f t="shared" si="6"/>
        <v>-100</v>
      </c>
      <c r="H18" s="31">
        <f t="shared" si="6"/>
        <v>-47.57818813160707</v>
      </c>
      <c r="I18" s="31">
        <f t="shared" si="6"/>
        <v>-100</v>
      </c>
      <c r="J18" s="31">
        <f t="shared" si="6"/>
        <v>45.52456657186842</v>
      </c>
      <c r="K18" s="31">
        <f t="shared" si="6"/>
        <v>29.9747826349003</v>
      </c>
      <c r="L18" s="31">
        <f t="shared" si="6"/>
        <v>-100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81.21536905042018</v>
      </c>
      <c r="V18" s="31">
        <f t="shared" si="6"/>
        <v>39.15631014322055</v>
      </c>
      <c r="W18" s="31">
        <f t="shared" si="6"/>
        <v>0</v>
      </c>
      <c r="X18" s="31">
        <f t="shared" si="6"/>
        <v>-29.245283018867923</v>
      </c>
      <c r="Y18" s="31">
        <f t="shared" si="6"/>
        <v>9.664732015753586</v>
      </c>
      <c r="Z18" s="31">
        <f t="shared" si="6"/>
        <v>0</v>
      </c>
      <c r="AA18" s="31">
        <f t="shared" si="6"/>
        <v>36.091416851189464</v>
      </c>
      <c r="AB18" s="31">
        <f t="shared" si="6"/>
        <v>-100</v>
      </c>
      <c r="AC18" s="31">
        <f t="shared" si="6"/>
        <v>0</v>
      </c>
      <c r="AD18" s="31">
        <f t="shared" si="6"/>
        <v>0</v>
      </c>
      <c r="AE18" s="31">
        <f t="shared" si="6"/>
        <v>-100</v>
      </c>
      <c r="AF18" s="31">
        <f t="shared" si="6"/>
        <v>-100</v>
      </c>
      <c r="AG18" s="31">
        <f t="shared" si="6"/>
        <v>-100</v>
      </c>
      <c r="AH18" s="31">
        <f t="shared" si="6"/>
        <v>-100</v>
      </c>
      <c r="AI18" s="31">
        <f t="shared" si="6"/>
        <v>0</v>
      </c>
      <c r="AJ18" s="31">
        <f t="shared" si="6"/>
        <v>0</v>
      </c>
      <c r="AK18" s="31">
        <f t="shared" si="6"/>
        <v>0</v>
      </c>
      <c r="AL18" s="31">
        <f t="shared" si="6"/>
        <v>0</v>
      </c>
      <c r="AM18" s="31">
        <f t="shared" si="6"/>
        <v>0</v>
      </c>
      <c r="AN18" s="31">
        <f t="shared" si="6"/>
        <v>0</v>
      </c>
      <c r="AO18" s="31">
        <f t="shared" si="6"/>
        <v>109.45454545454545</v>
      </c>
      <c r="AP18" s="31">
        <f t="shared" si="6"/>
        <v>0</v>
      </c>
      <c r="AQ18" s="31">
        <f t="shared" si="6"/>
        <v>0</v>
      </c>
      <c r="AR18" s="31">
        <f t="shared" si="6"/>
        <v>0</v>
      </c>
      <c r="AS18" s="31">
        <f t="shared" si="6"/>
        <v>0</v>
      </c>
      <c r="AT18" s="32">
        <f t="shared" si="6"/>
        <v>-100</v>
      </c>
    </row>
    <row r="19" spans="1:46" ht="25.5">
      <c r="A19" s="30" t="s">
        <v>123</v>
      </c>
      <c r="B19" s="31">
        <f>IF(B150=0,0,(B149-B150)*100/B150)</f>
        <v>11.688764757875184</v>
      </c>
      <c r="C19" s="31">
        <f aca="true" t="shared" si="7" ref="C19:AT19">IF(C150=0,0,(C149-C150)*100/C150)</f>
        <v>5.529577102081637</v>
      </c>
      <c r="D19" s="31">
        <f t="shared" si="7"/>
        <v>10.34170425383151</v>
      </c>
      <c r="E19" s="31">
        <f t="shared" si="7"/>
        <v>9.727351561998159</v>
      </c>
      <c r="F19" s="31">
        <f t="shared" si="7"/>
        <v>-34.79958845899265</v>
      </c>
      <c r="G19" s="31">
        <f t="shared" si="7"/>
        <v>-100</v>
      </c>
      <c r="H19" s="31">
        <f t="shared" si="7"/>
        <v>-48.99495566480871</v>
      </c>
      <c r="I19" s="31">
        <f t="shared" si="7"/>
        <v>-100</v>
      </c>
      <c r="J19" s="31">
        <f t="shared" si="7"/>
        <v>44.17771246629796</v>
      </c>
      <c r="K19" s="31">
        <f t="shared" si="7"/>
        <v>10.537993189859673</v>
      </c>
      <c r="L19" s="31">
        <f t="shared" si="7"/>
        <v>-100</v>
      </c>
      <c r="M19" s="31">
        <f t="shared" si="7"/>
        <v>0</v>
      </c>
      <c r="N19" s="31">
        <f t="shared" si="7"/>
        <v>-2447.465104710906</v>
      </c>
      <c r="O19" s="31">
        <f t="shared" si="7"/>
        <v>1.1818950963575894</v>
      </c>
      <c r="P19" s="31">
        <f t="shared" si="7"/>
        <v>36.59607796104776</v>
      </c>
      <c r="Q19" s="31">
        <f t="shared" si="7"/>
        <v>-100</v>
      </c>
      <c r="R19" s="31">
        <f t="shared" si="7"/>
        <v>340.67464500831363</v>
      </c>
      <c r="S19" s="31">
        <f t="shared" si="7"/>
        <v>6.3048048236632</v>
      </c>
      <c r="T19" s="31">
        <f t="shared" si="7"/>
        <v>1.327176555674353</v>
      </c>
      <c r="U19" s="31">
        <f t="shared" si="7"/>
        <v>48.83608984940777</v>
      </c>
      <c r="V19" s="31">
        <f t="shared" si="7"/>
        <v>29.176661846899094</v>
      </c>
      <c r="W19" s="31">
        <f t="shared" si="7"/>
        <v>79.0019573428833</v>
      </c>
      <c r="X19" s="31">
        <f t="shared" si="7"/>
        <v>13.731444356639331</v>
      </c>
      <c r="Y19" s="31">
        <f t="shared" si="7"/>
        <v>20.035962975377913</v>
      </c>
      <c r="Z19" s="31">
        <f t="shared" si="7"/>
        <v>-99.4734887865736</v>
      </c>
      <c r="AA19" s="31">
        <f t="shared" si="7"/>
        <v>61.42889785279145</v>
      </c>
      <c r="AB19" s="31">
        <f t="shared" si="7"/>
        <v>-100</v>
      </c>
      <c r="AC19" s="31">
        <f t="shared" si="7"/>
        <v>0</v>
      </c>
      <c r="AD19" s="31">
        <f t="shared" si="7"/>
        <v>0</v>
      </c>
      <c r="AE19" s="31">
        <f t="shared" si="7"/>
        <v>-13.599309575696434</v>
      </c>
      <c r="AF19" s="31">
        <f t="shared" si="7"/>
        <v>-33.50519756630449</v>
      </c>
      <c r="AG19" s="31">
        <f t="shared" si="7"/>
        <v>-2.39669323055402</v>
      </c>
      <c r="AH19" s="31">
        <f t="shared" si="7"/>
        <v>-0.25368011330319645</v>
      </c>
      <c r="AI19" s="31">
        <f t="shared" si="7"/>
        <v>0</v>
      </c>
      <c r="AJ19" s="31">
        <f t="shared" si="7"/>
        <v>-4.93365</v>
      </c>
      <c r="AK19" s="31">
        <f t="shared" si="7"/>
        <v>5.499983355754112</v>
      </c>
      <c r="AL19" s="31">
        <f t="shared" si="7"/>
        <v>-51.97168654173765</v>
      </c>
      <c r="AM19" s="31">
        <f t="shared" si="7"/>
        <v>-8.219670489755234</v>
      </c>
      <c r="AN19" s="31">
        <f t="shared" si="7"/>
        <v>6.407380607366265</v>
      </c>
      <c r="AO19" s="31">
        <f t="shared" si="7"/>
        <v>109.45454545454545</v>
      </c>
      <c r="AP19" s="31">
        <f t="shared" si="7"/>
        <v>16.74902917113242</v>
      </c>
      <c r="AQ19" s="31">
        <f t="shared" si="7"/>
        <v>10.262934690415607</v>
      </c>
      <c r="AR19" s="31">
        <f t="shared" si="7"/>
        <v>256.94185846980383</v>
      </c>
      <c r="AS19" s="31">
        <f t="shared" si="7"/>
        <v>-100</v>
      </c>
      <c r="AT19" s="32">
        <f t="shared" si="7"/>
        <v>-35.561095721760545</v>
      </c>
    </row>
    <row r="20" spans="1:46" ht="12.75">
      <c r="A20" s="30" t="s">
        <v>124</v>
      </c>
      <c r="B20" s="31">
        <f>IF(B152=0,0,(B151-B152)*100/B152)</f>
        <v>13.943685758485794</v>
      </c>
      <c r="C20" s="31">
        <f aca="true" t="shared" si="8" ref="C20:AT20">IF(C152=0,0,(C151-C152)*100/C152)</f>
        <v>-17.753986412662655</v>
      </c>
      <c r="D20" s="31">
        <f t="shared" si="8"/>
        <v>17.57129220151519</v>
      </c>
      <c r="E20" s="31">
        <f t="shared" si="8"/>
        <v>10.23025403508772</v>
      </c>
      <c r="F20" s="31">
        <f t="shared" si="8"/>
        <v>17.752966817353304</v>
      </c>
      <c r="G20" s="31">
        <f t="shared" si="8"/>
        <v>-100</v>
      </c>
      <c r="H20" s="31">
        <f t="shared" si="8"/>
        <v>-92.52840102926069</v>
      </c>
      <c r="I20" s="31">
        <f t="shared" si="8"/>
        <v>-100</v>
      </c>
      <c r="J20" s="31">
        <f t="shared" si="8"/>
        <v>0</v>
      </c>
      <c r="K20" s="31">
        <f t="shared" si="8"/>
        <v>22.17576521164373</v>
      </c>
      <c r="L20" s="31">
        <f t="shared" si="8"/>
        <v>-100</v>
      </c>
      <c r="M20" s="31">
        <f t="shared" si="8"/>
        <v>-15.503003468389874</v>
      </c>
      <c r="N20" s="31">
        <f t="shared" si="8"/>
        <v>7.010935605918122</v>
      </c>
      <c r="O20" s="31">
        <f t="shared" si="8"/>
        <v>9.103434979539816</v>
      </c>
      <c r="P20" s="31">
        <f t="shared" si="8"/>
        <v>5.431292215701473</v>
      </c>
      <c r="Q20" s="31">
        <f t="shared" si="8"/>
        <v>-100</v>
      </c>
      <c r="R20" s="31">
        <f t="shared" si="8"/>
        <v>10.19197985580006</v>
      </c>
      <c r="S20" s="31">
        <f t="shared" si="8"/>
        <v>3.9488614263756365</v>
      </c>
      <c r="T20" s="31">
        <f t="shared" si="8"/>
        <v>10.101130391453275</v>
      </c>
      <c r="U20" s="31">
        <f t="shared" si="8"/>
        <v>3.5749222085457784</v>
      </c>
      <c r="V20" s="31">
        <f t="shared" si="8"/>
        <v>7.407580283793876</v>
      </c>
      <c r="W20" s="31">
        <f t="shared" si="8"/>
        <v>9.282154290826446</v>
      </c>
      <c r="X20" s="31">
        <f t="shared" si="8"/>
        <v>7.69995268064165</v>
      </c>
      <c r="Y20" s="31">
        <f t="shared" si="8"/>
        <v>-0.7085768453470473</v>
      </c>
      <c r="Z20" s="31">
        <f t="shared" si="8"/>
        <v>-11.20400457816426</v>
      </c>
      <c r="AA20" s="31">
        <f t="shared" si="8"/>
        <v>37.97232082636412</v>
      </c>
      <c r="AB20" s="31">
        <f t="shared" si="8"/>
        <v>-100</v>
      </c>
      <c r="AC20" s="31">
        <f t="shared" si="8"/>
        <v>0</v>
      </c>
      <c r="AD20" s="31">
        <f t="shared" si="8"/>
        <v>10.64456151152126</v>
      </c>
      <c r="AE20" s="31">
        <f t="shared" si="8"/>
        <v>16.151681734101036</v>
      </c>
      <c r="AF20" s="31">
        <f t="shared" si="8"/>
        <v>7.421123508945309</v>
      </c>
      <c r="AG20" s="31">
        <f t="shared" si="8"/>
        <v>3.338703531906434</v>
      </c>
      <c r="AH20" s="31">
        <f t="shared" si="8"/>
        <v>-10.770334029281448</v>
      </c>
      <c r="AI20" s="31">
        <f t="shared" si="8"/>
        <v>-11.534030302542922</v>
      </c>
      <c r="AJ20" s="31">
        <f t="shared" si="8"/>
        <v>-3.3688481244202477</v>
      </c>
      <c r="AK20" s="31">
        <f t="shared" si="8"/>
        <v>14.126111199485713</v>
      </c>
      <c r="AL20" s="31">
        <f t="shared" si="8"/>
        <v>10.797464231884936</v>
      </c>
      <c r="AM20" s="31">
        <f t="shared" si="8"/>
        <v>7.208899647395639</v>
      </c>
      <c r="AN20" s="31">
        <f t="shared" si="8"/>
        <v>21.099807547210666</v>
      </c>
      <c r="AO20" s="31">
        <f t="shared" si="8"/>
        <v>-1.5074944236550076</v>
      </c>
      <c r="AP20" s="31">
        <f t="shared" si="8"/>
        <v>23.419876166540384</v>
      </c>
      <c r="AQ20" s="31">
        <f t="shared" si="8"/>
        <v>10.050714667110483</v>
      </c>
      <c r="AR20" s="31">
        <f t="shared" si="8"/>
        <v>17.366923950558675</v>
      </c>
      <c r="AS20" s="31">
        <f t="shared" si="8"/>
        <v>-100</v>
      </c>
      <c r="AT20" s="32">
        <f t="shared" si="8"/>
        <v>23.314583731671</v>
      </c>
    </row>
    <row r="21" spans="1:46" ht="12.75">
      <c r="A21" s="30" t="s">
        <v>125</v>
      </c>
      <c r="B21" s="31">
        <f>IF(B154=0,0,(B153-B154)*100/B154)</f>
        <v>12.15100821685542</v>
      </c>
      <c r="C21" s="31">
        <f aca="true" t="shared" si="9" ref="C21:AT21">IF(C154=0,0,(C153-C154)*100/C154)</f>
        <v>-8.403281727902813</v>
      </c>
      <c r="D21" s="31">
        <f t="shared" si="9"/>
        <v>0</v>
      </c>
      <c r="E21" s="31">
        <f t="shared" si="9"/>
        <v>1.7010851150708497</v>
      </c>
      <c r="F21" s="31">
        <f t="shared" si="9"/>
        <v>0</v>
      </c>
      <c r="G21" s="31">
        <f t="shared" si="9"/>
        <v>-100</v>
      </c>
      <c r="H21" s="31">
        <f t="shared" si="9"/>
        <v>-19.803724676514616</v>
      </c>
      <c r="I21" s="31">
        <f t="shared" si="9"/>
        <v>-100</v>
      </c>
      <c r="J21" s="31">
        <f t="shared" si="9"/>
        <v>0</v>
      </c>
      <c r="K21" s="31">
        <f t="shared" si="9"/>
        <v>0</v>
      </c>
      <c r="L21" s="31">
        <f t="shared" si="9"/>
        <v>-100</v>
      </c>
      <c r="M21" s="31">
        <f t="shared" si="9"/>
        <v>0</v>
      </c>
      <c r="N21" s="31">
        <f t="shared" si="9"/>
        <v>18.127537212449255</v>
      </c>
      <c r="O21" s="31">
        <f t="shared" si="9"/>
        <v>17.7688140916107</v>
      </c>
      <c r="P21" s="31">
        <f t="shared" si="9"/>
        <v>-5.060307777623735</v>
      </c>
      <c r="Q21" s="31">
        <f t="shared" si="9"/>
        <v>-100</v>
      </c>
      <c r="R21" s="31">
        <f t="shared" si="9"/>
        <v>-100</v>
      </c>
      <c r="S21" s="31">
        <f t="shared" si="9"/>
        <v>0</v>
      </c>
      <c r="T21" s="31">
        <f t="shared" si="9"/>
        <v>-0.058783671601204394</v>
      </c>
      <c r="U21" s="31">
        <f t="shared" si="9"/>
        <v>800.9035718644745</v>
      </c>
      <c r="V21" s="31">
        <f t="shared" si="9"/>
        <v>0</v>
      </c>
      <c r="W21" s="31">
        <f t="shared" si="9"/>
        <v>-3.330307939520146</v>
      </c>
      <c r="X21" s="31">
        <f t="shared" si="9"/>
        <v>0</v>
      </c>
      <c r="Y21" s="31">
        <f t="shared" si="9"/>
        <v>-100</v>
      </c>
      <c r="Z21" s="31">
        <f t="shared" si="9"/>
        <v>-100</v>
      </c>
      <c r="AA21" s="31">
        <f t="shared" si="9"/>
        <v>-0.873957036501571</v>
      </c>
      <c r="AB21" s="31">
        <f t="shared" si="9"/>
        <v>-100</v>
      </c>
      <c r="AC21" s="31">
        <f t="shared" si="9"/>
        <v>0</v>
      </c>
      <c r="AD21" s="31">
        <f t="shared" si="9"/>
        <v>0.3617735225221984</v>
      </c>
      <c r="AE21" s="31">
        <f t="shared" si="9"/>
        <v>27.79578606158833</v>
      </c>
      <c r="AF21" s="31">
        <f t="shared" si="9"/>
        <v>14.016057091882248</v>
      </c>
      <c r="AG21" s="31">
        <f t="shared" si="9"/>
        <v>4.956211047724935</v>
      </c>
      <c r="AH21" s="31">
        <f t="shared" si="9"/>
        <v>36.92427239333145</v>
      </c>
      <c r="AI21" s="31">
        <f t="shared" si="9"/>
        <v>6.1072330483482125</v>
      </c>
      <c r="AJ21" s="31">
        <f t="shared" si="9"/>
        <v>-100</v>
      </c>
      <c r="AK21" s="31">
        <f t="shared" si="9"/>
        <v>15.454434449916562</v>
      </c>
      <c r="AL21" s="31">
        <f t="shared" si="9"/>
        <v>58.15745161811178</v>
      </c>
      <c r="AM21" s="31">
        <f t="shared" si="9"/>
        <v>14.710700420991136</v>
      </c>
      <c r="AN21" s="31">
        <f t="shared" si="9"/>
        <v>0</v>
      </c>
      <c r="AO21" s="31">
        <f t="shared" si="9"/>
        <v>6.835180863573162</v>
      </c>
      <c r="AP21" s="31">
        <f t="shared" si="9"/>
        <v>0</v>
      </c>
      <c r="AQ21" s="31">
        <f t="shared" si="9"/>
        <v>68.25134596946677</v>
      </c>
      <c r="AR21" s="31">
        <f t="shared" si="9"/>
        <v>-99.34049385070074</v>
      </c>
      <c r="AS21" s="31">
        <f t="shared" si="9"/>
        <v>-100</v>
      </c>
      <c r="AT21" s="32">
        <f t="shared" si="9"/>
        <v>-1.358277208859178</v>
      </c>
    </row>
    <row r="22" spans="1:46" ht="12.75">
      <c r="A22" s="30" t="s">
        <v>126</v>
      </c>
      <c r="B22" s="31">
        <f>IF((B130+B131)=0,0,B129*100/(B130+B131))</f>
        <v>92.77543674225277</v>
      </c>
      <c r="C22" s="31">
        <f aca="true" t="shared" si="10" ref="C22:AT22">IF((C130+C131)=0,0,C129*100/(C130+C131))</f>
        <v>88.16140394079453</v>
      </c>
      <c r="D22" s="31">
        <f t="shared" si="10"/>
        <v>96.21999614996504</v>
      </c>
      <c r="E22" s="31">
        <f t="shared" si="10"/>
        <v>91.17082598658331</v>
      </c>
      <c r="F22" s="31">
        <f t="shared" si="10"/>
        <v>92.32024808105713</v>
      </c>
      <c r="G22" s="31">
        <f t="shared" si="10"/>
        <v>74.54251180902311</v>
      </c>
      <c r="H22" s="31">
        <f t="shared" si="10"/>
        <v>59.39554298735503</v>
      </c>
      <c r="I22" s="31">
        <f t="shared" si="10"/>
        <v>0</v>
      </c>
      <c r="J22" s="31">
        <f t="shared" si="10"/>
        <v>94.29273920630577</v>
      </c>
      <c r="K22" s="31">
        <f t="shared" si="10"/>
        <v>81.8170055925917</v>
      </c>
      <c r="L22" s="31">
        <f t="shared" si="10"/>
        <v>0</v>
      </c>
      <c r="M22" s="31">
        <f t="shared" si="10"/>
        <v>99.99902130861686</v>
      </c>
      <c r="N22" s="31">
        <f t="shared" si="10"/>
        <v>-15.1832809875364</v>
      </c>
      <c r="O22" s="31">
        <f t="shared" si="10"/>
        <v>96.33701312672355</v>
      </c>
      <c r="P22" s="31">
        <f t="shared" si="10"/>
        <v>99.00550133610406</v>
      </c>
      <c r="Q22" s="31">
        <f t="shared" si="10"/>
        <v>0</v>
      </c>
      <c r="R22" s="31">
        <f t="shared" si="10"/>
        <v>67.86887794325864</v>
      </c>
      <c r="S22" s="31">
        <f t="shared" si="10"/>
        <v>89.12507468335833</v>
      </c>
      <c r="T22" s="31">
        <f t="shared" si="10"/>
        <v>100</v>
      </c>
      <c r="U22" s="31">
        <f t="shared" si="10"/>
        <v>93.2287984491675</v>
      </c>
      <c r="V22" s="31">
        <f t="shared" si="10"/>
        <v>81.65848181077247</v>
      </c>
      <c r="W22" s="31">
        <f t="shared" si="10"/>
        <v>93.11326989205405</v>
      </c>
      <c r="X22" s="31">
        <f t="shared" si="10"/>
        <v>90.32441326942977</v>
      </c>
      <c r="Y22" s="31">
        <f t="shared" si="10"/>
        <v>79.03422578019764</v>
      </c>
      <c r="Z22" s="31">
        <f t="shared" si="10"/>
        <v>355.1697666608025</v>
      </c>
      <c r="AA22" s="31">
        <f t="shared" si="10"/>
        <v>93.38905537991015</v>
      </c>
      <c r="AB22" s="31">
        <f t="shared" si="10"/>
        <v>0</v>
      </c>
      <c r="AC22" s="31">
        <f t="shared" si="10"/>
        <v>0.09045349480985722</v>
      </c>
      <c r="AD22" s="31">
        <f t="shared" si="10"/>
        <v>100</v>
      </c>
      <c r="AE22" s="31">
        <f t="shared" si="10"/>
        <v>107.24621089306152</v>
      </c>
      <c r="AF22" s="31">
        <f t="shared" si="10"/>
        <v>92.55198712268232</v>
      </c>
      <c r="AG22" s="31">
        <f t="shared" si="10"/>
        <v>96.369424894214</v>
      </c>
      <c r="AH22" s="31">
        <f t="shared" si="10"/>
        <v>100.10529209586593</v>
      </c>
      <c r="AI22" s="31">
        <f t="shared" si="10"/>
        <v>0.014652133892194169</v>
      </c>
      <c r="AJ22" s="31">
        <f t="shared" si="10"/>
        <v>278.0765672665634</v>
      </c>
      <c r="AK22" s="31">
        <f t="shared" si="10"/>
        <v>72.65336588561615</v>
      </c>
      <c r="AL22" s="31">
        <f t="shared" si="10"/>
        <v>100.0000252002644</v>
      </c>
      <c r="AM22" s="31">
        <f t="shared" si="10"/>
        <v>99.99995583053307</v>
      </c>
      <c r="AN22" s="31">
        <f t="shared" si="10"/>
        <v>95.21355543965836</v>
      </c>
      <c r="AO22" s="31">
        <f t="shared" si="10"/>
        <v>58.828022364595846</v>
      </c>
      <c r="AP22" s="31">
        <f t="shared" si="10"/>
        <v>46.83380143856456</v>
      </c>
      <c r="AQ22" s="31">
        <f t="shared" si="10"/>
        <v>100.1858883099561</v>
      </c>
      <c r="AR22" s="31">
        <f t="shared" si="10"/>
        <v>57.9155997371334</v>
      </c>
      <c r="AS22" s="31">
        <f t="shared" si="10"/>
        <v>0</v>
      </c>
      <c r="AT22" s="32">
        <f t="shared" si="10"/>
        <v>87.08711171293184</v>
      </c>
    </row>
    <row r="23" spans="1:46" ht="12.75">
      <c r="A23" s="13" t="s">
        <v>127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</row>
    <row r="24" spans="1:46" ht="12.75">
      <c r="A24" s="27" t="s">
        <v>128</v>
      </c>
      <c r="B24" s="28">
        <f>IF(B155=0,0,(B7-B155)*100/B155)</f>
        <v>13.076919690915696</v>
      </c>
      <c r="C24" s="28">
        <f aca="true" t="shared" si="11" ref="C24:AT24">IF(C155=0,0,(C7-C155)*100/C155)</f>
        <v>4.166384053510659</v>
      </c>
      <c r="D24" s="28">
        <f t="shared" si="11"/>
        <v>27.279216178419023</v>
      </c>
      <c r="E24" s="28">
        <f t="shared" si="11"/>
        <v>21.573620650984267</v>
      </c>
      <c r="F24" s="28">
        <f t="shared" si="11"/>
        <v>-8.139003409992485</v>
      </c>
      <c r="G24" s="28">
        <f t="shared" si="11"/>
        <v>12.963723795103476</v>
      </c>
      <c r="H24" s="28">
        <f t="shared" si="11"/>
        <v>2.7996680795718687</v>
      </c>
      <c r="I24" s="28">
        <f t="shared" si="11"/>
        <v>-100</v>
      </c>
      <c r="J24" s="28">
        <f t="shared" si="11"/>
        <v>37.68771469783089</v>
      </c>
      <c r="K24" s="28">
        <f t="shared" si="11"/>
        <v>23.60289262484692</v>
      </c>
      <c r="L24" s="28">
        <f t="shared" si="11"/>
        <v>-100</v>
      </c>
      <c r="M24" s="28">
        <f t="shared" si="11"/>
        <v>-1.5607770469636901</v>
      </c>
      <c r="N24" s="28">
        <f t="shared" si="11"/>
        <v>31.040512083434255</v>
      </c>
      <c r="O24" s="28">
        <f t="shared" si="11"/>
        <v>25.42102786473757</v>
      </c>
      <c r="P24" s="28">
        <f t="shared" si="11"/>
        <v>55.02912213888534</v>
      </c>
      <c r="Q24" s="28">
        <f t="shared" si="11"/>
        <v>-100</v>
      </c>
      <c r="R24" s="28">
        <f t="shared" si="11"/>
        <v>104.46047027313807</v>
      </c>
      <c r="S24" s="28">
        <f t="shared" si="11"/>
        <v>29.192691723477434</v>
      </c>
      <c r="T24" s="28">
        <f t="shared" si="11"/>
        <v>37.35273141202633</v>
      </c>
      <c r="U24" s="28">
        <f t="shared" si="11"/>
        <v>22.188615992574153</v>
      </c>
      <c r="V24" s="28">
        <f t="shared" si="11"/>
        <v>35.49785152599687</v>
      </c>
      <c r="W24" s="28">
        <f t="shared" si="11"/>
        <v>10.747348181407665</v>
      </c>
      <c r="X24" s="28">
        <f t="shared" si="11"/>
        <v>14.385883698193888</v>
      </c>
      <c r="Y24" s="28">
        <f t="shared" si="11"/>
        <v>8.137710531874186</v>
      </c>
      <c r="Z24" s="28">
        <f t="shared" si="11"/>
        <v>-37.41037977281847</v>
      </c>
      <c r="AA24" s="28">
        <f t="shared" si="11"/>
        <v>57.05429626185028</v>
      </c>
      <c r="AB24" s="28">
        <f t="shared" si="11"/>
        <v>-100</v>
      </c>
      <c r="AC24" s="28">
        <f t="shared" si="11"/>
        <v>0</v>
      </c>
      <c r="AD24" s="28">
        <f t="shared" si="11"/>
        <v>85.22410562236331</v>
      </c>
      <c r="AE24" s="28">
        <f t="shared" si="11"/>
        <v>-3.0567559033481984</v>
      </c>
      <c r="AF24" s="28">
        <f t="shared" si="11"/>
        <v>9.193206561832747</v>
      </c>
      <c r="AG24" s="28">
        <f t="shared" si="11"/>
        <v>-4.718030987000931</v>
      </c>
      <c r="AH24" s="28">
        <f t="shared" si="11"/>
        <v>16.89216690696349</v>
      </c>
      <c r="AI24" s="28">
        <f t="shared" si="11"/>
        <v>30.337147701720756</v>
      </c>
      <c r="AJ24" s="28">
        <f t="shared" si="11"/>
        <v>2.399529093103558</v>
      </c>
      <c r="AK24" s="28">
        <f t="shared" si="11"/>
        <v>60.51257496021353</v>
      </c>
      <c r="AL24" s="28">
        <f t="shared" si="11"/>
        <v>54.31110008810181</v>
      </c>
      <c r="AM24" s="28">
        <f t="shared" si="11"/>
        <v>41.180361262341776</v>
      </c>
      <c r="AN24" s="28">
        <f t="shared" si="11"/>
        <v>43.48741228591588</v>
      </c>
      <c r="AO24" s="28">
        <f t="shared" si="11"/>
        <v>2.1163640092568077</v>
      </c>
      <c r="AP24" s="28">
        <f t="shared" si="11"/>
        <v>10.63842042131927</v>
      </c>
      <c r="AQ24" s="28">
        <f t="shared" si="11"/>
        <v>2.1765733280693507</v>
      </c>
      <c r="AR24" s="28">
        <f t="shared" si="11"/>
        <v>73.15269849383853</v>
      </c>
      <c r="AS24" s="28">
        <f t="shared" si="11"/>
        <v>-100</v>
      </c>
      <c r="AT24" s="29">
        <f t="shared" si="11"/>
        <v>12.799201351316025</v>
      </c>
    </row>
    <row r="25" spans="1:46" ht="12.75">
      <c r="A25" s="30" t="s">
        <v>129</v>
      </c>
      <c r="B25" s="31">
        <f>IF(B157=0,0,(B156-B157)*100/B157)</f>
        <v>6.637569201650681</v>
      </c>
      <c r="C25" s="31">
        <f aca="true" t="shared" si="12" ref="C25:AT25">IF(C157=0,0,(C156-C157)*100/C157)</f>
        <v>9.547943625054454</v>
      </c>
      <c r="D25" s="31">
        <f t="shared" si="12"/>
        <v>4.2122599023882605</v>
      </c>
      <c r="E25" s="31">
        <f t="shared" si="12"/>
        <v>1.3837115233424395</v>
      </c>
      <c r="F25" s="31">
        <f t="shared" si="12"/>
        <v>17.569727276532127</v>
      </c>
      <c r="G25" s="31">
        <f t="shared" si="12"/>
        <v>-100</v>
      </c>
      <c r="H25" s="31">
        <f t="shared" si="12"/>
        <v>8.679112605971056</v>
      </c>
      <c r="I25" s="31">
        <f t="shared" si="12"/>
        <v>-100</v>
      </c>
      <c r="J25" s="31">
        <f t="shared" si="12"/>
        <v>-6.775392444002258</v>
      </c>
      <c r="K25" s="31">
        <f t="shared" si="12"/>
        <v>10.573183132356027</v>
      </c>
      <c r="L25" s="31">
        <f t="shared" si="12"/>
        <v>-100</v>
      </c>
      <c r="M25" s="31">
        <f t="shared" si="12"/>
        <v>22.166124783026266</v>
      </c>
      <c r="N25" s="31">
        <f t="shared" si="12"/>
        <v>11.722719546164484</v>
      </c>
      <c r="O25" s="31">
        <f t="shared" si="12"/>
        <v>19.77427206866295</v>
      </c>
      <c r="P25" s="31">
        <f t="shared" si="12"/>
        <v>25.22988393741174</v>
      </c>
      <c r="Q25" s="31">
        <f t="shared" si="12"/>
        <v>-100</v>
      </c>
      <c r="R25" s="31">
        <f t="shared" si="12"/>
        <v>27.34535952770455</v>
      </c>
      <c r="S25" s="31">
        <f t="shared" si="12"/>
        <v>14.350036025165105</v>
      </c>
      <c r="T25" s="31">
        <f t="shared" si="12"/>
        <v>12.149806752502643</v>
      </c>
      <c r="U25" s="31">
        <f t="shared" si="12"/>
        <v>22.33099869499734</v>
      </c>
      <c r="V25" s="31">
        <f t="shared" si="12"/>
        <v>9.847078449075012</v>
      </c>
      <c r="W25" s="31">
        <f t="shared" si="12"/>
        <v>-4.080959623938319</v>
      </c>
      <c r="X25" s="31">
        <f t="shared" si="12"/>
        <v>13.431473031306465</v>
      </c>
      <c r="Y25" s="31">
        <f t="shared" si="12"/>
        <v>19.369486135719622</v>
      </c>
      <c r="Z25" s="31">
        <f t="shared" si="12"/>
        <v>-100</v>
      </c>
      <c r="AA25" s="31">
        <f t="shared" si="12"/>
        <v>24.24143186518776</v>
      </c>
      <c r="AB25" s="31">
        <f t="shared" si="12"/>
        <v>-100</v>
      </c>
      <c r="AC25" s="31">
        <f t="shared" si="12"/>
        <v>0</v>
      </c>
      <c r="AD25" s="31">
        <f t="shared" si="12"/>
        <v>52.951291170214525</v>
      </c>
      <c r="AE25" s="31">
        <f t="shared" si="12"/>
        <v>-1.4654108259062903</v>
      </c>
      <c r="AF25" s="31">
        <f t="shared" si="12"/>
        <v>14.978458042926471</v>
      </c>
      <c r="AG25" s="31">
        <f t="shared" si="12"/>
        <v>-10.144978505968746</v>
      </c>
      <c r="AH25" s="31">
        <f t="shared" si="12"/>
        <v>-3.330527382089082</v>
      </c>
      <c r="AI25" s="31">
        <f t="shared" si="12"/>
        <v>2.9126633423647985</v>
      </c>
      <c r="AJ25" s="31">
        <f t="shared" si="12"/>
        <v>-20.166712438596004</v>
      </c>
      <c r="AK25" s="31">
        <f t="shared" si="12"/>
        <v>44.70498822678752</v>
      </c>
      <c r="AL25" s="31">
        <f t="shared" si="12"/>
        <v>20.7415961556692</v>
      </c>
      <c r="AM25" s="31">
        <f t="shared" si="12"/>
        <v>42.56568685611572</v>
      </c>
      <c r="AN25" s="31">
        <f t="shared" si="12"/>
        <v>17.547275983751778</v>
      </c>
      <c r="AO25" s="31">
        <f t="shared" si="12"/>
        <v>0.4172852296544542</v>
      </c>
      <c r="AP25" s="31">
        <f t="shared" si="12"/>
        <v>21.14626762640093</v>
      </c>
      <c r="AQ25" s="31">
        <f t="shared" si="12"/>
        <v>17.39847142497635</v>
      </c>
      <c r="AR25" s="31">
        <f t="shared" si="12"/>
        <v>63.43350534031379</v>
      </c>
      <c r="AS25" s="31">
        <f t="shared" si="12"/>
        <v>-100</v>
      </c>
      <c r="AT25" s="32">
        <f t="shared" si="12"/>
        <v>9.622369394984235</v>
      </c>
    </row>
    <row r="26" spans="1:46" ht="25.5">
      <c r="A26" s="30" t="s">
        <v>130</v>
      </c>
      <c r="B26" s="31">
        <f>IF(B156=0,0,B158*100/B156)</f>
        <v>4.750064182149884</v>
      </c>
      <c r="C26" s="31">
        <f aca="true" t="shared" si="13" ref="C26:AT26">IF(C156=0,0,C158*100/C156)</f>
        <v>3.952412577899494</v>
      </c>
      <c r="D26" s="31">
        <f t="shared" si="13"/>
        <v>0</v>
      </c>
      <c r="E26" s="31">
        <f t="shared" si="13"/>
        <v>3.7998829087122474</v>
      </c>
      <c r="F26" s="31">
        <f t="shared" si="13"/>
        <v>2.147471095493982</v>
      </c>
      <c r="G26" s="31">
        <f t="shared" si="13"/>
        <v>0</v>
      </c>
      <c r="H26" s="31">
        <f t="shared" si="13"/>
        <v>3.8989294260971255</v>
      </c>
      <c r="I26" s="31">
        <f t="shared" si="13"/>
        <v>0</v>
      </c>
      <c r="J26" s="31">
        <f t="shared" si="13"/>
        <v>1.9244635525476668</v>
      </c>
      <c r="K26" s="31">
        <f t="shared" si="13"/>
        <v>4.19064398473207</v>
      </c>
      <c r="L26" s="31">
        <f t="shared" si="13"/>
        <v>0</v>
      </c>
      <c r="M26" s="31">
        <f t="shared" si="13"/>
        <v>0</v>
      </c>
      <c r="N26" s="31">
        <f t="shared" si="13"/>
        <v>1.11840634147811</v>
      </c>
      <c r="O26" s="31">
        <f t="shared" si="13"/>
        <v>0.57144026988901</v>
      </c>
      <c r="P26" s="31">
        <f t="shared" si="13"/>
        <v>2.648044558324119</v>
      </c>
      <c r="Q26" s="31">
        <f t="shared" si="13"/>
        <v>0</v>
      </c>
      <c r="R26" s="31">
        <f t="shared" si="13"/>
        <v>0</v>
      </c>
      <c r="S26" s="31">
        <f t="shared" si="13"/>
        <v>2.6792448798950037</v>
      </c>
      <c r="T26" s="31">
        <f t="shared" si="13"/>
        <v>0</v>
      </c>
      <c r="U26" s="31">
        <f t="shared" si="13"/>
        <v>1.1695833052812192</v>
      </c>
      <c r="V26" s="31">
        <f t="shared" si="13"/>
        <v>4.188385036490336</v>
      </c>
      <c r="W26" s="31">
        <f t="shared" si="13"/>
        <v>1.107534769999309</v>
      </c>
      <c r="X26" s="31">
        <f t="shared" si="13"/>
        <v>0</v>
      </c>
      <c r="Y26" s="31">
        <f t="shared" si="13"/>
        <v>5.038313209130228</v>
      </c>
      <c r="Z26" s="31">
        <f t="shared" si="13"/>
        <v>0</v>
      </c>
      <c r="AA26" s="31">
        <f t="shared" si="13"/>
        <v>2.857803600602424</v>
      </c>
      <c r="AB26" s="31">
        <f t="shared" si="13"/>
        <v>0</v>
      </c>
      <c r="AC26" s="31">
        <f t="shared" si="13"/>
        <v>4.374793299719758</v>
      </c>
      <c r="AD26" s="31">
        <f t="shared" si="13"/>
        <v>0</v>
      </c>
      <c r="AE26" s="31">
        <f t="shared" si="13"/>
        <v>0</v>
      </c>
      <c r="AF26" s="31">
        <f t="shared" si="13"/>
        <v>1.0243964358669353</v>
      </c>
      <c r="AG26" s="31">
        <f t="shared" si="13"/>
        <v>0.9463275072227556</v>
      </c>
      <c r="AH26" s="31">
        <f t="shared" si="13"/>
        <v>0.690314160529505</v>
      </c>
      <c r="AI26" s="31">
        <f t="shared" si="13"/>
        <v>2.2537294970492114</v>
      </c>
      <c r="AJ26" s="31">
        <f t="shared" si="13"/>
        <v>1.7401302379595038</v>
      </c>
      <c r="AK26" s="31">
        <f t="shared" si="13"/>
        <v>0</v>
      </c>
      <c r="AL26" s="31">
        <f t="shared" si="13"/>
        <v>0.06594439181129448</v>
      </c>
      <c r="AM26" s="31">
        <f t="shared" si="13"/>
        <v>2.4004408634535985</v>
      </c>
      <c r="AN26" s="31">
        <f t="shared" si="13"/>
        <v>3.3200052751156237</v>
      </c>
      <c r="AO26" s="31">
        <f t="shared" si="13"/>
        <v>1.758866375331072</v>
      </c>
      <c r="AP26" s="31">
        <f t="shared" si="13"/>
        <v>0</v>
      </c>
      <c r="AQ26" s="31">
        <f t="shared" si="13"/>
        <v>1.2789737806720751</v>
      </c>
      <c r="AR26" s="31">
        <f t="shared" si="13"/>
        <v>0.5314775868224738</v>
      </c>
      <c r="AS26" s="31">
        <f t="shared" si="13"/>
        <v>0</v>
      </c>
      <c r="AT26" s="32">
        <f t="shared" si="13"/>
        <v>0.7172087085189693</v>
      </c>
    </row>
    <row r="27" spans="1:46" ht="12.75">
      <c r="A27" s="30" t="s">
        <v>131</v>
      </c>
      <c r="B27" s="31">
        <f>IF(B160=0,0,(B159-B160)*100/B160)</f>
        <v>7.5452965057405</v>
      </c>
      <c r="C27" s="31">
        <f aca="true" t="shared" si="14" ref="C27:AT27">IF(C160=0,0,(C159-C160)*100/C160)</f>
        <v>1.5076180308959448</v>
      </c>
      <c r="D27" s="31">
        <f t="shared" si="14"/>
        <v>10.644968812313559</v>
      </c>
      <c r="E27" s="31">
        <f t="shared" si="14"/>
        <v>12.29203539823009</v>
      </c>
      <c r="F27" s="31">
        <f t="shared" si="14"/>
        <v>4.954208195853944</v>
      </c>
      <c r="G27" s="31">
        <f t="shared" si="14"/>
        <v>-100</v>
      </c>
      <c r="H27" s="31">
        <f t="shared" si="14"/>
        <v>-100</v>
      </c>
      <c r="I27" s="31">
        <f t="shared" si="14"/>
        <v>-100</v>
      </c>
      <c r="J27" s="31">
        <f t="shared" si="14"/>
        <v>17.113299264614234</v>
      </c>
      <c r="K27" s="31">
        <f t="shared" si="14"/>
        <v>9.240209790209791</v>
      </c>
      <c r="L27" s="31">
        <f t="shared" si="14"/>
        <v>-100</v>
      </c>
      <c r="M27" s="31">
        <f t="shared" si="14"/>
        <v>0</v>
      </c>
      <c r="N27" s="31">
        <f t="shared" si="14"/>
        <v>0</v>
      </c>
      <c r="O27" s="31">
        <f t="shared" si="14"/>
        <v>0</v>
      </c>
      <c r="P27" s="31">
        <f t="shared" si="14"/>
        <v>50.92769448891006</v>
      </c>
      <c r="Q27" s="31">
        <f t="shared" si="14"/>
        <v>-100</v>
      </c>
      <c r="R27" s="31">
        <f t="shared" si="14"/>
        <v>0</v>
      </c>
      <c r="S27" s="31">
        <f t="shared" si="14"/>
        <v>0.2036060606060606</v>
      </c>
      <c r="T27" s="31">
        <f t="shared" si="14"/>
        <v>7.999995734272572</v>
      </c>
      <c r="U27" s="31">
        <f t="shared" si="14"/>
        <v>0</v>
      </c>
      <c r="V27" s="31">
        <f t="shared" si="14"/>
        <v>8</v>
      </c>
      <c r="W27" s="31">
        <f t="shared" si="14"/>
        <v>8</v>
      </c>
      <c r="X27" s="31">
        <f t="shared" si="14"/>
        <v>26.306461538461537</v>
      </c>
      <c r="Y27" s="31">
        <f t="shared" si="14"/>
        <v>-6.781970093007771</v>
      </c>
      <c r="Z27" s="31">
        <f t="shared" si="14"/>
        <v>0</v>
      </c>
      <c r="AA27" s="31">
        <f t="shared" si="14"/>
        <v>-88.216465255019</v>
      </c>
      <c r="AB27" s="31">
        <f t="shared" si="14"/>
        <v>0</v>
      </c>
      <c r="AC27" s="31">
        <f t="shared" si="14"/>
        <v>0</v>
      </c>
      <c r="AD27" s="31">
        <f t="shared" si="14"/>
        <v>0</v>
      </c>
      <c r="AE27" s="31">
        <f t="shared" si="14"/>
        <v>4.855591310114262</v>
      </c>
      <c r="AF27" s="31">
        <f t="shared" si="14"/>
        <v>32.91081926702405</v>
      </c>
      <c r="AG27" s="31">
        <f t="shared" si="14"/>
        <v>5.757039981267132</v>
      </c>
      <c r="AH27" s="31">
        <f t="shared" si="14"/>
        <v>138.9176868275422</v>
      </c>
      <c r="AI27" s="31">
        <f t="shared" si="14"/>
        <v>0</v>
      </c>
      <c r="AJ27" s="31">
        <f t="shared" si="14"/>
        <v>0</v>
      </c>
      <c r="AK27" s="31">
        <f t="shared" si="14"/>
        <v>0</v>
      </c>
      <c r="AL27" s="31">
        <f t="shared" si="14"/>
        <v>0</v>
      </c>
      <c r="AM27" s="31">
        <f t="shared" si="14"/>
        <v>0</v>
      </c>
      <c r="AN27" s="31">
        <f t="shared" si="14"/>
        <v>7.299999778732833</v>
      </c>
      <c r="AO27" s="31">
        <f t="shared" si="14"/>
        <v>0</v>
      </c>
      <c r="AP27" s="31">
        <f t="shared" si="14"/>
        <v>0</v>
      </c>
      <c r="AQ27" s="31">
        <f t="shared" si="14"/>
        <v>0</v>
      </c>
      <c r="AR27" s="31">
        <f t="shared" si="14"/>
        <v>133.82131842488607</v>
      </c>
      <c r="AS27" s="31">
        <f t="shared" si="14"/>
        <v>0</v>
      </c>
      <c r="AT27" s="32">
        <f t="shared" si="14"/>
        <v>0</v>
      </c>
    </row>
    <row r="28" spans="1:46" ht="12.75">
      <c r="A28" s="30" t="s">
        <v>132</v>
      </c>
      <c r="B28" s="31">
        <f>IF(B162=0,0,(B161-B162)*100/B162)</f>
        <v>12.791973578031387</v>
      </c>
      <c r="C28" s="31">
        <f aca="true" t="shared" si="15" ref="C28:AT28">IF(C162=0,0,(C161-C162)*100/C162)</f>
        <v>11.923806232093396</v>
      </c>
      <c r="D28" s="31">
        <f t="shared" si="15"/>
        <v>0</v>
      </c>
      <c r="E28" s="31">
        <f t="shared" si="15"/>
        <v>16.666666666666668</v>
      </c>
      <c r="F28" s="31">
        <f t="shared" si="15"/>
        <v>0</v>
      </c>
      <c r="G28" s="31">
        <f t="shared" si="15"/>
        <v>0</v>
      </c>
      <c r="H28" s="31">
        <f t="shared" si="15"/>
        <v>-100</v>
      </c>
      <c r="I28" s="31">
        <f t="shared" si="15"/>
        <v>-100</v>
      </c>
      <c r="J28" s="31">
        <f t="shared" si="15"/>
        <v>0</v>
      </c>
      <c r="K28" s="31">
        <f t="shared" si="15"/>
        <v>27.344966599234475</v>
      </c>
      <c r="L28" s="31">
        <f t="shared" si="15"/>
        <v>-100</v>
      </c>
      <c r="M28" s="31">
        <f t="shared" si="15"/>
        <v>0</v>
      </c>
      <c r="N28" s="31">
        <f t="shared" si="15"/>
        <v>0</v>
      </c>
      <c r="O28" s="31">
        <f t="shared" si="15"/>
        <v>0</v>
      </c>
      <c r="P28" s="31">
        <f t="shared" si="15"/>
        <v>0</v>
      </c>
      <c r="Q28" s="31">
        <f t="shared" si="15"/>
        <v>0</v>
      </c>
      <c r="R28" s="31">
        <f t="shared" si="15"/>
        <v>0</v>
      </c>
      <c r="S28" s="31">
        <f t="shared" si="15"/>
        <v>0</v>
      </c>
      <c r="T28" s="31">
        <f t="shared" si="15"/>
        <v>0</v>
      </c>
      <c r="U28" s="31">
        <f t="shared" si="15"/>
        <v>-10.498573552272315</v>
      </c>
      <c r="V28" s="31">
        <f t="shared" si="15"/>
        <v>5.5</v>
      </c>
      <c r="W28" s="31">
        <f t="shared" si="15"/>
        <v>-44.44444444444444</v>
      </c>
      <c r="X28" s="31">
        <f t="shared" si="15"/>
        <v>0</v>
      </c>
      <c r="Y28" s="31">
        <f t="shared" si="15"/>
        <v>0</v>
      </c>
      <c r="Z28" s="31">
        <f t="shared" si="15"/>
        <v>0</v>
      </c>
      <c r="AA28" s="31">
        <f t="shared" si="15"/>
        <v>0</v>
      </c>
      <c r="AB28" s="31">
        <f t="shared" si="15"/>
        <v>0</v>
      </c>
      <c r="AC28" s="31">
        <f t="shared" si="15"/>
        <v>0</v>
      </c>
      <c r="AD28" s="31">
        <f t="shared" si="15"/>
        <v>-100</v>
      </c>
      <c r="AE28" s="31">
        <f t="shared" si="15"/>
        <v>0</v>
      </c>
      <c r="AF28" s="31">
        <f t="shared" si="15"/>
        <v>0</v>
      </c>
      <c r="AG28" s="31">
        <f t="shared" si="15"/>
        <v>0</v>
      </c>
      <c r="AH28" s="31">
        <f t="shared" si="15"/>
        <v>0</v>
      </c>
      <c r="AI28" s="31">
        <f t="shared" si="15"/>
        <v>0</v>
      </c>
      <c r="AJ28" s="31">
        <f t="shared" si="15"/>
        <v>0</v>
      </c>
      <c r="AK28" s="31">
        <f t="shared" si="15"/>
        <v>0</v>
      </c>
      <c r="AL28" s="31">
        <f t="shared" si="15"/>
        <v>0</v>
      </c>
      <c r="AM28" s="31">
        <f t="shared" si="15"/>
        <v>0</v>
      </c>
      <c r="AN28" s="31">
        <f t="shared" si="15"/>
        <v>0</v>
      </c>
      <c r="AO28" s="31">
        <f t="shared" si="15"/>
        <v>8.061378863194294</v>
      </c>
      <c r="AP28" s="31">
        <f t="shared" si="15"/>
        <v>0</v>
      </c>
      <c r="AQ28" s="31">
        <f t="shared" si="15"/>
        <v>0</v>
      </c>
      <c r="AR28" s="31">
        <f t="shared" si="15"/>
        <v>0</v>
      </c>
      <c r="AS28" s="31">
        <f t="shared" si="15"/>
        <v>0</v>
      </c>
      <c r="AT28" s="32">
        <f t="shared" si="15"/>
        <v>-30</v>
      </c>
    </row>
    <row r="29" spans="1:46" ht="25.5">
      <c r="A29" s="30" t="s">
        <v>133</v>
      </c>
      <c r="B29" s="31">
        <f>IF((B7-B139-B164)=0,0,B156*100/(B7-B139-B164))</f>
        <v>29.63157864761828</v>
      </c>
      <c r="C29" s="31">
        <f aca="true" t="shared" si="16" ref="C29:AT29">IF((C7-C139-C164)=0,0,C156*100/(C7-C139-C164))</f>
        <v>30.739932471228688</v>
      </c>
      <c r="D29" s="31">
        <f t="shared" si="16"/>
        <v>36.725483457312876</v>
      </c>
      <c r="E29" s="31">
        <f t="shared" si="16"/>
        <v>34.18432331960298</v>
      </c>
      <c r="F29" s="31">
        <f t="shared" si="16"/>
        <v>53.027430038950925</v>
      </c>
      <c r="G29" s="31">
        <f t="shared" si="16"/>
        <v>0</v>
      </c>
      <c r="H29" s="31">
        <f t="shared" si="16"/>
        <v>31.93627472833578</v>
      </c>
      <c r="I29" s="31">
        <f t="shared" si="16"/>
        <v>0</v>
      </c>
      <c r="J29" s="31">
        <f t="shared" si="16"/>
        <v>38.29607493920342</v>
      </c>
      <c r="K29" s="31">
        <f t="shared" si="16"/>
        <v>36.215984202075475</v>
      </c>
      <c r="L29" s="31">
        <f t="shared" si="16"/>
        <v>0</v>
      </c>
      <c r="M29" s="31">
        <f t="shared" si="16"/>
        <v>27.93977180672489</v>
      </c>
      <c r="N29" s="31">
        <f t="shared" si="16"/>
        <v>39.24425011986279</v>
      </c>
      <c r="O29" s="31">
        <f t="shared" si="16"/>
        <v>57.28949907444245</v>
      </c>
      <c r="P29" s="31">
        <f t="shared" si="16"/>
        <v>47.40737659522674</v>
      </c>
      <c r="Q29" s="31">
        <f t="shared" si="16"/>
        <v>0</v>
      </c>
      <c r="R29" s="31">
        <f t="shared" si="16"/>
        <v>35.50678980468852</v>
      </c>
      <c r="S29" s="31">
        <f t="shared" si="16"/>
        <v>37.74810300170696</v>
      </c>
      <c r="T29" s="31">
        <f t="shared" si="16"/>
        <v>37.245104466981644</v>
      </c>
      <c r="U29" s="31">
        <f t="shared" si="16"/>
        <v>44.93568228114007</v>
      </c>
      <c r="V29" s="31">
        <f t="shared" si="16"/>
        <v>37.28034997020782</v>
      </c>
      <c r="W29" s="31">
        <f t="shared" si="16"/>
        <v>38.45559431389624</v>
      </c>
      <c r="X29" s="31">
        <f t="shared" si="16"/>
        <v>47.675594199970504</v>
      </c>
      <c r="Y29" s="31">
        <f t="shared" si="16"/>
        <v>33.70548799291862</v>
      </c>
      <c r="Z29" s="31">
        <f t="shared" si="16"/>
        <v>0</v>
      </c>
      <c r="AA29" s="31">
        <f t="shared" si="16"/>
        <v>24.138965984010618</v>
      </c>
      <c r="AB29" s="31">
        <f t="shared" si="16"/>
        <v>0</v>
      </c>
      <c r="AC29" s="31">
        <f t="shared" si="16"/>
        <v>37.66331693370442</v>
      </c>
      <c r="AD29" s="31">
        <f t="shared" si="16"/>
        <v>31.16130266537552</v>
      </c>
      <c r="AE29" s="31">
        <f t="shared" si="16"/>
        <v>37.17071699558962</v>
      </c>
      <c r="AF29" s="31">
        <f t="shared" si="16"/>
        <v>41.539822164369575</v>
      </c>
      <c r="AG29" s="31">
        <f t="shared" si="16"/>
        <v>38.89068260597592</v>
      </c>
      <c r="AH29" s="31">
        <f t="shared" si="16"/>
        <v>27.12488531089414</v>
      </c>
      <c r="AI29" s="31">
        <f t="shared" si="16"/>
        <v>33.254059020819035</v>
      </c>
      <c r="AJ29" s="31">
        <f t="shared" si="16"/>
        <v>43.26638604845734</v>
      </c>
      <c r="AK29" s="31">
        <f t="shared" si="16"/>
        <v>29.937984485999547</v>
      </c>
      <c r="AL29" s="31">
        <f t="shared" si="16"/>
        <v>46.32056478771581</v>
      </c>
      <c r="AM29" s="31">
        <f t="shared" si="16"/>
        <v>48.11847069297507</v>
      </c>
      <c r="AN29" s="31">
        <f t="shared" si="16"/>
        <v>36.73856736010333</v>
      </c>
      <c r="AO29" s="31">
        <f t="shared" si="16"/>
        <v>40.09749878318658</v>
      </c>
      <c r="AP29" s="31">
        <f t="shared" si="16"/>
        <v>37.28895648273292</v>
      </c>
      <c r="AQ29" s="31">
        <f t="shared" si="16"/>
        <v>38.73200752069388</v>
      </c>
      <c r="AR29" s="31">
        <f t="shared" si="16"/>
        <v>38.5209247962603</v>
      </c>
      <c r="AS29" s="31">
        <f t="shared" si="16"/>
        <v>0</v>
      </c>
      <c r="AT29" s="32">
        <f t="shared" si="16"/>
        <v>38.38946178925359</v>
      </c>
    </row>
    <row r="30" spans="1:46" ht="25.5">
      <c r="A30" s="30" t="s">
        <v>134</v>
      </c>
      <c r="B30" s="31">
        <f>IF((B7-B139-B164)=0,0,B165*100/(B7-B139-B164))</f>
        <v>0.2640306632488049</v>
      </c>
      <c r="C30" s="31">
        <f aca="true" t="shared" si="17" ref="C30:AT30">IF((C7-C139-C164)=0,0,C165*100/(C7-C139-C164))</f>
        <v>5.090076542232087</v>
      </c>
      <c r="D30" s="31">
        <f t="shared" si="17"/>
        <v>1.8157887116373594</v>
      </c>
      <c r="E30" s="31">
        <f t="shared" si="17"/>
        <v>0.4481262847571329</v>
      </c>
      <c r="F30" s="31">
        <f t="shared" si="17"/>
        <v>4.924343728468274</v>
      </c>
      <c r="G30" s="31">
        <f t="shared" si="17"/>
        <v>0</v>
      </c>
      <c r="H30" s="31">
        <f t="shared" si="17"/>
        <v>3.847533923304403</v>
      </c>
      <c r="I30" s="31">
        <f t="shared" si="17"/>
        <v>0</v>
      </c>
      <c r="J30" s="31">
        <f t="shared" si="17"/>
        <v>0</v>
      </c>
      <c r="K30" s="31">
        <f t="shared" si="17"/>
        <v>2.0433108041161545</v>
      </c>
      <c r="L30" s="31">
        <f t="shared" si="17"/>
        <v>0</v>
      </c>
      <c r="M30" s="31">
        <f t="shared" si="17"/>
        <v>3.371983518926769</v>
      </c>
      <c r="N30" s="31">
        <f t="shared" si="17"/>
        <v>0</v>
      </c>
      <c r="O30" s="31">
        <f t="shared" si="17"/>
        <v>2.6305568151973713</v>
      </c>
      <c r="P30" s="31">
        <f t="shared" si="17"/>
        <v>0</v>
      </c>
      <c r="Q30" s="31">
        <f t="shared" si="17"/>
        <v>0</v>
      </c>
      <c r="R30" s="31">
        <f t="shared" si="17"/>
        <v>0</v>
      </c>
      <c r="S30" s="31">
        <f t="shared" si="17"/>
        <v>0.1330740743123998</v>
      </c>
      <c r="T30" s="31">
        <f t="shared" si="17"/>
        <v>0</v>
      </c>
      <c r="U30" s="31">
        <f t="shared" si="17"/>
        <v>5.750520276314341</v>
      </c>
      <c r="V30" s="31">
        <f t="shared" si="17"/>
        <v>2.738319453026577</v>
      </c>
      <c r="W30" s="31">
        <f t="shared" si="17"/>
        <v>0</v>
      </c>
      <c r="X30" s="31">
        <f t="shared" si="17"/>
        <v>0.2798970746780548</v>
      </c>
      <c r="Y30" s="31">
        <f t="shared" si="17"/>
        <v>0.9592755264430878</v>
      </c>
      <c r="Z30" s="31">
        <f t="shared" si="17"/>
        <v>0.5934035285751821</v>
      </c>
      <c r="AA30" s="31">
        <f t="shared" si="17"/>
        <v>1.4016124524679003</v>
      </c>
      <c r="AB30" s="31">
        <f t="shared" si="17"/>
        <v>0</v>
      </c>
      <c r="AC30" s="31">
        <f t="shared" si="17"/>
        <v>1.475056073376452</v>
      </c>
      <c r="AD30" s="31">
        <f t="shared" si="17"/>
        <v>2.484128342126598</v>
      </c>
      <c r="AE30" s="31">
        <f t="shared" si="17"/>
        <v>1.538363160774923</v>
      </c>
      <c r="AF30" s="31">
        <f t="shared" si="17"/>
        <v>0</v>
      </c>
      <c r="AG30" s="31">
        <f t="shared" si="17"/>
        <v>0</v>
      </c>
      <c r="AH30" s="31">
        <f t="shared" si="17"/>
        <v>0</v>
      </c>
      <c r="AI30" s="31">
        <f t="shared" si="17"/>
        <v>12.628158305320623</v>
      </c>
      <c r="AJ30" s="31">
        <f t="shared" si="17"/>
        <v>0</v>
      </c>
      <c r="AK30" s="31">
        <f t="shared" si="17"/>
        <v>2.6467654478979816</v>
      </c>
      <c r="AL30" s="31">
        <f t="shared" si="17"/>
        <v>0</v>
      </c>
      <c r="AM30" s="31">
        <f t="shared" si="17"/>
        <v>0</v>
      </c>
      <c r="AN30" s="31">
        <f t="shared" si="17"/>
        <v>1.4994846181882853</v>
      </c>
      <c r="AO30" s="31">
        <f t="shared" si="17"/>
        <v>1.5929115806768606</v>
      </c>
      <c r="AP30" s="31">
        <f t="shared" si="17"/>
        <v>7.294785087233325</v>
      </c>
      <c r="AQ30" s="31">
        <f t="shared" si="17"/>
        <v>0.6290440900541092</v>
      </c>
      <c r="AR30" s="31">
        <f t="shared" si="17"/>
        <v>0.3302614684076291</v>
      </c>
      <c r="AS30" s="31">
        <f t="shared" si="17"/>
        <v>0</v>
      </c>
      <c r="AT30" s="32">
        <f t="shared" si="17"/>
        <v>1.323711700102927</v>
      </c>
    </row>
    <row r="31" spans="1:46" ht="12.75">
      <c r="A31" s="30" t="s">
        <v>135</v>
      </c>
      <c r="B31" s="31">
        <f>IF(B130=0,0,B139*100/B130)</f>
        <v>6.429314400463306</v>
      </c>
      <c r="C31" s="31">
        <f aca="true" t="shared" si="18" ref="C31:AT31">IF(C130=0,0,C139*100/C130)</f>
        <v>5.9758192452964485</v>
      </c>
      <c r="D31" s="31">
        <f t="shared" si="18"/>
        <v>2.3984916335893476</v>
      </c>
      <c r="E31" s="31">
        <f t="shared" si="18"/>
        <v>6.499480947273417</v>
      </c>
      <c r="F31" s="31">
        <f t="shared" si="18"/>
        <v>5.908743996399901</v>
      </c>
      <c r="G31" s="31">
        <f t="shared" si="18"/>
        <v>0</v>
      </c>
      <c r="H31" s="31">
        <f t="shared" si="18"/>
        <v>11.27776618216759</v>
      </c>
      <c r="I31" s="31">
        <f t="shared" si="18"/>
        <v>0</v>
      </c>
      <c r="J31" s="31">
        <f t="shared" si="18"/>
        <v>0</v>
      </c>
      <c r="K31" s="31">
        <f t="shared" si="18"/>
        <v>9.040013799571966</v>
      </c>
      <c r="L31" s="31">
        <f t="shared" si="18"/>
        <v>0</v>
      </c>
      <c r="M31" s="31">
        <f t="shared" si="18"/>
        <v>0</v>
      </c>
      <c r="N31" s="31">
        <f t="shared" si="18"/>
        <v>-2.0142653479322843</v>
      </c>
      <c r="O31" s="31">
        <f t="shared" si="18"/>
        <v>24.180313495545523</v>
      </c>
      <c r="P31" s="31">
        <f t="shared" si="18"/>
        <v>7.940545325684841</v>
      </c>
      <c r="Q31" s="31">
        <f t="shared" si="18"/>
        <v>0</v>
      </c>
      <c r="R31" s="31">
        <f t="shared" si="18"/>
        <v>47.172838691100225</v>
      </c>
      <c r="S31" s="31">
        <f t="shared" si="18"/>
        <v>0</v>
      </c>
      <c r="T31" s="31">
        <f t="shared" si="18"/>
        <v>31.1538853094869</v>
      </c>
      <c r="U31" s="31">
        <f t="shared" si="18"/>
        <v>19.231320997030213</v>
      </c>
      <c r="V31" s="31">
        <f t="shared" si="18"/>
        <v>5.5611205702307815</v>
      </c>
      <c r="W31" s="31">
        <f t="shared" si="18"/>
        <v>9.026489303801414</v>
      </c>
      <c r="X31" s="31">
        <f t="shared" si="18"/>
        <v>63.82936101262903</v>
      </c>
      <c r="Y31" s="31">
        <f t="shared" si="18"/>
        <v>25.313507318725264</v>
      </c>
      <c r="Z31" s="31">
        <f t="shared" si="18"/>
        <v>166.16816218012627</v>
      </c>
      <c r="AA31" s="31">
        <f t="shared" si="18"/>
        <v>17.21962539592707</v>
      </c>
      <c r="AB31" s="31">
        <f t="shared" si="18"/>
        <v>0</v>
      </c>
      <c r="AC31" s="31">
        <f t="shared" si="18"/>
        <v>26.84992254066615</v>
      </c>
      <c r="AD31" s="31">
        <f t="shared" si="18"/>
        <v>0</v>
      </c>
      <c r="AE31" s="31">
        <f t="shared" si="18"/>
        <v>13.392689179501039</v>
      </c>
      <c r="AF31" s="31">
        <f t="shared" si="18"/>
        <v>16.044810346295076</v>
      </c>
      <c r="AG31" s="31">
        <f t="shared" si="18"/>
        <v>0.42575189309183853</v>
      </c>
      <c r="AH31" s="31">
        <f t="shared" si="18"/>
        <v>4.587695605928172</v>
      </c>
      <c r="AI31" s="31">
        <f t="shared" si="18"/>
        <v>35.41412096337464</v>
      </c>
      <c r="AJ31" s="31">
        <f t="shared" si="18"/>
        <v>0</v>
      </c>
      <c r="AK31" s="31">
        <f t="shared" si="18"/>
        <v>558.7926790579407</v>
      </c>
      <c r="AL31" s="31">
        <f t="shared" si="18"/>
        <v>0</v>
      </c>
      <c r="AM31" s="31">
        <f t="shared" si="18"/>
        <v>194.86131233248017</v>
      </c>
      <c r="AN31" s="31">
        <f t="shared" si="18"/>
        <v>15.946625185923327</v>
      </c>
      <c r="AO31" s="31">
        <f t="shared" si="18"/>
        <v>45.66123889129984</v>
      </c>
      <c r="AP31" s="31">
        <f t="shared" si="18"/>
        <v>3.7962560982016775</v>
      </c>
      <c r="AQ31" s="31">
        <f t="shared" si="18"/>
        <v>27.222778115132275</v>
      </c>
      <c r="AR31" s="31">
        <f t="shared" si="18"/>
        <v>0</v>
      </c>
      <c r="AS31" s="31">
        <f t="shared" si="18"/>
        <v>0</v>
      </c>
      <c r="AT31" s="32">
        <f t="shared" si="18"/>
        <v>0</v>
      </c>
    </row>
    <row r="32" spans="1:46" ht="12.75">
      <c r="A32" s="30" t="s">
        <v>136</v>
      </c>
      <c r="B32" s="31">
        <f>IF(B159=0,0,B166*100/B159)</f>
        <v>0.01246195652173913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0.3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2">
        <v>0</v>
      </c>
    </row>
    <row r="33" spans="1:46" ht="12.75">
      <c r="A33" s="30" t="s">
        <v>137</v>
      </c>
      <c r="B33" s="31">
        <f>IF(B161=0,0,B167*100/B161)</f>
        <v>0.05946741844855073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1.6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2">
        <v>0</v>
      </c>
    </row>
    <row r="34" spans="1:46" ht="25.5">
      <c r="A34" s="16" t="s">
        <v>138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4"/>
    </row>
    <row r="35" spans="1:46" ht="12.75">
      <c r="A35" s="13" t="s">
        <v>139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6"/>
    </row>
    <row r="36" spans="1:46" ht="12.75">
      <c r="A36" s="27" t="s">
        <v>140</v>
      </c>
      <c r="B36" s="33">
        <v>751242307</v>
      </c>
      <c r="C36" s="33">
        <v>1177276995</v>
      </c>
      <c r="D36" s="33">
        <v>47800255</v>
      </c>
      <c r="E36" s="33">
        <v>37276250</v>
      </c>
      <c r="F36" s="33">
        <v>16588750</v>
      </c>
      <c r="G36" s="33">
        <v>144035153</v>
      </c>
      <c r="H36" s="33">
        <v>35326550</v>
      </c>
      <c r="I36" s="33">
        <v>0</v>
      </c>
      <c r="J36" s="33">
        <v>37029034</v>
      </c>
      <c r="K36" s="33">
        <v>82025976</v>
      </c>
      <c r="L36" s="33">
        <v>0</v>
      </c>
      <c r="M36" s="33">
        <v>13030000</v>
      </c>
      <c r="N36" s="33">
        <v>75042370</v>
      </c>
      <c r="O36" s="33">
        <v>84508462</v>
      </c>
      <c r="P36" s="33">
        <v>20552677</v>
      </c>
      <c r="Q36" s="33">
        <v>42969933</v>
      </c>
      <c r="R36" s="33">
        <v>32089781</v>
      </c>
      <c r="S36" s="33">
        <v>109333600</v>
      </c>
      <c r="T36" s="33">
        <v>11254200</v>
      </c>
      <c r="U36" s="33">
        <v>523978058</v>
      </c>
      <c r="V36" s="33">
        <v>0</v>
      </c>
      <c r="W36" s="33">
        <v>0</v>
      </c>
      <c r="X36" s="33">
        <v>9711000</v>
      </c>
      <c r="Y36" s="33">
        <v>69662521</v>
      </c>
      <c r="Z36" s="33">
        <v>2250</v>
      </c>
      <c r="AA36" s="33">
        <v>39741700</v>
      </c>
      <c r="AB36" s="33">
        <v>0</v>
      </c>
      <c r="AC36" s="33">
        <v>19196000</v>
      </c>
      <c r="AD36" s="33">
        <v>530012584</v>
      </c>
      <c r="AE36" s="33">
        <v>40671667</v>
      </c>
      <c r="AF36" s="33">
        <v>56480350</v>
      </c>
      <c r="AG36" s="33">
        <v>17950700</v>
      </c>
      <c r="AH36" s="33">
        <v>18300000</v>
      </c>
      <c r="AI36" s="33">
        <v>106518614</v>
      </c>
      <c r="AJ36" s="33">
        <v>8677998</v>
      </c>
      <c r="AK36" s="33">
        <v>0</v>
      </c>
      <c r="AL36" s="33">
        <v>78897829</v>
      </c>
      <c r="AM36" s="33">
        <v>68046266</v>
      </c>
      <c r="AN36" s="33">
        <v>232957956</v>
      </c>
      <c r="AO36" s="33">
        <v>815563723</v>
      </c>
      <c r="AP36" s="33">
        <v>143792500</v>
      </c>
      <c r="AQ36" s="33">
        <v>143531000</v>
      </c>
      <c r="AR36" s="33">
        <v>1897200</v>
      </c>
      <c r="AS36" s="33">
        <v>58807450</v>
      </c>
      <c r="AT36" s="34">
        <v>0</v>
      </c>
    </row>
    <row r="37" spans="1:46" ht="12.75">
      <c r="A37" s="30" t="s">
        <v>141</v>
      </c>
      <c r="B37" s="35">
        <v>45792000</v>
      </c>
      <c r="C37" s="35">
        <v>459764715</v>
      </c>
      <c r="D37" s="35">
        <v>6705205</v>
      </c>
      <c r="E37" s="35">
        <v>5011000</v>
      </c>
      <c r="F37" s="35">
        <v>350000</v>
      </c>
      <c r="G37" s="35">
        <v>44725372</v>
      </c>
      <c r="H37" s="35">
        <v>1775000</v>
      </c>
      <c r="I37" s="35">
        <v>0</v>
      </c>
      <c r="J37" s="35">
        <v>140000</v>
      </c>
      <c r="K37" s="35">
        <v>50915325</v>
      </c>
      <c r="L37" s="35">
        <v>0</v>
      </c>
      <c r="M37" s="35">
        <v>13030000</v>
      </c>
      <c r="N37" s="35">
        <v>0</v>
      </c>
      <c r="O37" s="35">
        <v>0</v>
      </c>
      <c r="P37" s="35">
        <v>6856677</v>
      </c>
      <c r="Q37" s="35">
        <v>42969933</v>
      </c>
      <c r="R37" s="35">
        <v>1585431</v>
      </c>
      <c r="S37" s="35">
        <v>53954300</v>
      </c>
      <c r="T37" s="35">
        <v>450000</v>
      </c>
      <c r="U37" s="35">
        <v>52980058</v>
      </c>
      <c r="V37" s="35">
        <v>0</v>
      </c>
      <c r="W37" s="35">
        <v>0</v>
      </c>
      <c r="X37" s="35">
        <v>525000</v>
      </c>
      <c r="Y37" s="35">
        <v>35340393</v>
      </c>
      <c r="Z37" s="35">
        <v>2250</v>
      </c>
      <c r="AA37" s="35">
        <v>13825000</v>
      </c>
      <c r="AB37" s="35">
        <v>0</v>
      </c>
      <c r="AC37" s="35">
        <v>2000000</v>
      </c>
      <c r="AD37" s="35">
        <v>9157243</v>
      </c>
      <c r="AE37" s="35">
        <v>8165000</v>
      </c>
      <c r="AF37" s="35">
        <v>26125000</v>
      </c>
      <c r="AG37" s="35">
        <v>75000</v>
      </c>
      <c r="AH37" s="35">
        <v>0</v>
      </c>
      <c r="AI37" s="35">
        <v>26519491</v>
      </c>
      <c r="AJ37" s="35">
        <v>1426119</v>
      </c>
      <c r="AK37" s="35">
        <v>0</v>
      </c>
      <c r="AL37" s="35">
        <v>0</v>
      </c>
      <c r="AM37" s="35">
        <v>68046266</v>
      </c>
      <c r="AN37" s="35">
        <v>15107781</v>
      </c>
      <c r="AO37" s="35">
        <v>121000000</v>
      </c>
      <c r="AP37" s="35">
        <v>46860000</v>
      </c>
      <c r="AQ37" s="35">
        <v>37300000</v>
      </c>
      <c r="AR37" s="35">
        <v>1897200</v>
      </c>
      <c r="AS37" s="35">
        <v>58807450</v>
      </c>
      <c r="AT37" s="36">
        <v>0</v>
      </c>
    </row>
    <row r="38" spans="1:46" ht="12.75">
      <c r="A38" s="30" t="s">
        <v>142</v>
      </c>
      <c r="B38" s="35">
        <v>705450307</v>
      </c>
      <c r="C38" s="35">
        <v>717512280</v>
      </c>
      <c r="D38" s="35">
        <v>41095050</v>
      </c>
      <c r="E38" s="35">
        <v>29265250</v>
      </c>
      <c r="F38" s="35">
        <v>10238750</v>
      </c>
      <c r="G38" s="35">
        <v>60661156</v>
      </c>
      <c r="H38" s="35">
        <v>33551550</v>
      </c>
      <c r="I38" s="35">
        <v>0</v>
      </c>
      <c r="J38" s="35">
        <v>36889034</v>
      </c>
      <c r="K38" s="35">
        <v>31110651</v>
      </c>
      <c r="L38" s="35">
        <v>0</v>
      </c>
      <c r="M38" s="35">
        <v>0</v>
      </c>
      <c r="N38" s="35">
        <v>75042370</v>
      </c>
      <c r="O38" s="35">
        <v>84508462</v>
      </c>
      <c r="P38" s="35">
        <v>13696000</v>
      </c>
      <c r="Q38" s="35">
        <v>0</v>
      </c>
      <c r="R38" s="35">
        <v>30504350</v>
      </c>
      <c r="S38" s="35">
        <v>55379300</v>
      </c>
      <c r="T38" s="35">
        <v>10804200</v>
      </c>
      <c r="U38" s="35">
        <v>470998000</v>
      </c>
      <c r="V38" s="35">
        <v>0</v>
      </c>
      <c r="W38" s="35">
        <v>0</v>
      </c>
      <c r="X38" s="35">
        <v>9186000</v>
      </c>
      <c r="Y38" s="35">
        <v>34322128</v>
      </c>
      <c r="Z38" s="35">
        <v>0</v>
      </c>
      <c r="AA38" s="35">
        <v>25916700</v>
      </c>
      <c r="AB38" s="35">
        <v>0</v>
      </c>
      <c r="AC38" s="35">
        <v>17196000</v>
      </c>
      <c r="AD38" s="35">
        <v>520855341</v>
      </c>
      <c r="AE38" s="35">
        <v>32506667</v>
      </c>
      <c r="AF38" s="35">
        <v>30355350</v>
      </c>
      <c r="AG38" s="35">
        <v>17875700</v>
      </c>
      <c r="AH38" s="35">
        <v>18300000</v>
      </c>
      <c r="AI38" s="35">
        <v>79999123</v>
      </c>
      <c r="AJ38" s="35">
        <v>7251879</v>
      </c>
      <c r="AK38" s="35">
        <v>0</v>
      </c>
      <c r="AL38" s="35">
        <v>78897829</v>
      </c>
      <c r="AM38" s="35">
        <v>0</v>
      </c>
      <c r="AN38" s="35">
        <v>217850175</v>
      </c>
      <c r="AO38" s="35">
        <v>694563723</v>
      </c>
      <c r="AP38" s="35">
        <v>85432500</v>
      </c>
      <c r="AQ38" s="35">
        <v>52231000</v>
      </c>
      <c r="AR38" s="35">
        <v>0</v>
      </c>
      <c r="AS38" s="35">
        <v>0</v>
      </c>
      <c r="AT38" s="36">
        <v>0</v>
      </c>
    </row>
    <row r="39" spans="1:46" ht="25.5">
      <c r="A39" s="30" t="s">
        <v>143</v>
      </c>
      <c r="B39" s="31">
        <f>IF((B37+B44)=0,0,B37*100/(B37+B44))</f>
        <v>100</v>
      </c>
      <c r="C39" s="31">
        <f aca="true" t="shared" si="19" ref="C39:AT39">IF((C37+C44)=0,0,C37*100/(C37+C44))</f>
        <v>100</v>
      </c>
      <c r="D39" s="31">
        <f t="shared" si="19"/>
        <v>100</v>
      </c>
      <c r="E39" s="31">
        <f t="shared" si="19"/>
        <v>62.55149169891399</v>
      </c>
      <c r="F39" s="31">
        <f t="shared" si="19"/>
        <v>5.511811023622047</v>
      </c>
      <c r="G39" s="31">
        <f t="shared" si="19"/>
        <v>53.64426992746911</v>
      </c>
      <c r="H39" s="31">
        <f t="shared" si="19"/>
        <v>100</v>
      </c>
      <c r="I39" s="31">
        <f t="shared" si="19"/>
        <v>0</v>
      </c>
      <c r="J39" s="31">
        <f t="shared" si="19"/>
        <v>100</v>
      </c>
      <c r="K39" s="31">
        <f t="shared" si="19"/>
        <v>100</v>
      </c>
      <c r="L39" s="31">
        <f t="shared" si="19"/>
        <v>0</v>
      </c>
      <c r="M39" s="31">
        <f t="shared" si="19"/>
        <v>100</v>
      </c>
      <c r="N39" s="31">
        <f t="shared" si="19"/>
        <v>0</v>
      </c>
      <c r="O39" s="31">
        <f t="shared" si="19"/>
        <v>0</v>
      </c>
      <c r="P39" s="31">
        <f t="shared" si="19"/>
        <v>100</v>
      </c>
      <c r="Q39" s="31">
        <f t="shared" si="19"/>
        <v>100</v>
      </c>
      <c r="R39" s="31">
        <f t="shared" si="19"/>
        <v>100</v>
      </c>
      <c r="S39" s="31">
        <f t="shared" si="19"/>
        <v>100</v>
      </c>
      <c r="T39" s="31">
        <f t="shared" si="19"/>
        <v>100</v>
      </c>
      <c r="U39" s="31">
        <f t="shared" si="19"/>
        <v>100</v>
      </c>
      <c r="V39" s="31">
        <f t="shared" si="19"/>
        <v>0</v>
      </c>
      <c r="W39" s="31">
        <f t="shared" si="19"/>
        <v>0</v>
      </c>
      <c r="X39" s="31">
        <f t="shared" si="19"/>
        <v>100</v>
      </c>
      <c r="Y39" s="31">
        <f t="shared" si="19"/>
        <v>100</v>
      </c>
      <c r="Z39" s="31">
        <f t="shared" si="19"/>
        <v>100</v>
      </c>
      <c r="AA39" s="31">
        <f t="shared" si="19"/>
        <v>100</v>
      </c>
      <c r="AB39" s="31">
        <f t="shared" si="19"/>
        <v>0</v>
      </c>
      <c r="AC39" s="31">
        <f t="shared" si="19"/>
        <v>100</v>
      </c>
      <c r="AD39" s="31">
        <f t="shared" si="19"/>
        <v>100</v>
      </c>
      <c r="AE39" s="31">
        <f t="shared" si="19"/>
        <v>100</v>
      </c>
      <c r="AF39" s="31">
        <f t="shared" si="19"/>
        <v>100</v>
      </c>
      <c r="AG39" s="31">
        <f t="shared" si="19"/>
        <v>100</v>
      </c>
      <c r="AH39" s="31">
        <f t="shared" si="19"/>
        <v>0</v>
      </c>
      <c r="AI39" s="31">
        <f t="shared" si="19"/>
        <v>100</v>
      </c>
      <c r="AJ39" s="31">
        <f t="shared" si="19"/>
        <v>100</v>
      </c>
      <c r="AK39" s="31">
        <f t="shared" si="19"/>
        <v>0</v>
      </c>
      <c r="AL39" s="31">
        <f t="shared" si="19"/>
        <v>0</v>
      </c>
      <c r="AM39" s="31">
        <f t="shared" si="19"/>
        <v>100</v>
      </c>
      <c r="AN39" s="31">
        <f t="shared" si="19"/>
        <v>100</v>
      </c>
      <c r="AO39" s="31">
        <f t="shared" si="19"/>
        <v>100</v>
      </c>
      <c r="AP39" s="31">
        <f t="shared" si="19"/>
        <v>80.29472241261138</v>
      </c>
      <c r="AQ39" s="31">
        <f t="shared" si="19"/>
        <v>40.85432639649507</v>
      </c>
      <c r="AR39" s="31">
        <f t="shared" si="19"/>
        <v>100</v>
      </c>
      <c r="AS39" s="31">
        <f t="shared" si="19"/>
        <v>100</v>
      </c>
      <c r="AT39" s="32">
        <f t="shared" si="19"/>
        <v>0</v>
      </c>
    </row>
    <row r="40" spans="1:46" ht="12.75">
      <c r="A40" s="30" t="s">
        <v>144</v>
      </c>
      <c r="B40" s="31">
        <f>IF((B37+B44)=0,0,B44*100/(B37+B44))</f>
        <v>0</v>
      </c>
      <c r="C40" s="31">
        <f aca="true" t="shared" si="20" ref="C40:AT40">IF((C37+C44)=0,0,C44*100/(C37+C44))</f>
        <v>0</v>
      </c>
      <c r="D40" s="31">
        <f t="shared" si="20"/>
        <v>0</v>
      </c>
      <c r="E40" s="31">
        <f t="shared" si="20"/>
        <v>37.44850830108601</v>
      </c>
      <c r="F40" s="31">
        <f t="shared" si="20"/>
        <v>94.48818897637796</v>
      </c>
      <c r="G40" s="31">
        <f t="shared" si="20"/>
        <v>46.35573007253089</v>
      </c>
      <c r="H40" s="31">
        <f t="shared" si="20"/>
        <v>0</v>
      </c>
      <c r="I40" s="31">
        <f t="shared" si="20"/>
        <v>0</v>
      </c>
      <c r="J40" s="31">
        <f t="shared" si="20"/>
        <v>0</v>
      </c>
      <c r="K40" s="31">
        <f t="shared" si="20"/>
        <v>0</v>
      </c>
      <c r="L40" s="31">
        <f t="shared" si="20"/>
        <v>0</v>
      </c>
      <c r="M40" s="31">
        <f t="shared" si="20"/>
        <v>0</v>
      </c>
      <c r="N40" s="31">
        <f t="shared" si="20"/>
        <v>0</v>
      </c>
      <c r="O40" s="31">
        <f t="shared" si="20"/>
        <v>0</v>
      </c>
      <c r="P40" s="31">
        <f t="shared" si="20"/>
        <v>0</v>
      </c>
      <c r="Q40" s="31">
        <f t="shared" si="20"/>
        <v>0</v>
      </c>
      <c r="R40" s="31">
        <f t="shared" si="20"/>
        <v>0</v>
      </c>
      <c r="S40" s="31">
        <f t="shared" si="20"/>
        <v>0</v>
      </c>
      <c r="T40" s="31">
        <f t="shared" si="20"/>
        <v>0</v>
      </c>
      <c r="U40" s="31">
        <f t="shared" si="20"/>
        <v>0</v>
      </c>
      <c r="V40" s="31">
        <f t="shared" si="20"/>
        <v>0</v>
      </c>
      <c r="W40" s="31">
        <f t="shared" si="20"/>
        <v>0</v>
      </c>
      <c r="X40" s="31">
        <f t="shared" si="20"/>
        <v>0</v>
      </c>
      <c r="Y40" s="31">
        <f t="shared" si="20"/>
        <v>0</v>
      </c>
      <c r="Z40" s="31">
        <f t="shared" si="20"/>
        <v>0</v>
      </c>
      <c r="AA40" s="31">
        <f t="shared" si="20"/>
        <v>0</v>
      </c>
      <c r="AB40" s="31">
        <f t="shared" si="20"/>
        <v>0</v>
      </c>
      <c r="AC40" s="31">
        <f t="shared" si="20"/>
        <v>0</v>
      </c>
      <c r="AD40" s="31">
        <f t="shared" si="20"/>
        <v>0</v>
      </c>
      <c r="AE40" s="31">
        <f t="shared" si="20"/>
        <v>0</v>
      </c>
      <c r="AF40" s="31">
        <f t="shared" si="20"/>
        <v>0</v>
      </c>
      <c r="AG40" s="31">
        <f t="shared" si="20"/>
        <v>0</v>
      </c>
      <c r="AH40" s="31">
        <f t="shared" si="20"/>
        <v>0</v>
      </c>
      <c r="AI40" s="31">
        <f t="shared" si="20"/>
        <v>0</v>
      </c>
      <c r="AJ40" s="31">
        <f t="shared" si="20"/>
        <v>0</v>
      </c>
      <c r="AK40" s="31">
        <f t="shared" si="20"/>
        <v>0</v>
      </c>
      <c r="AL40" s="31">
        <f t="shared" si="20"/>
        <v>0</v>
      </c>
      <c r="AM40" s="31">
        <f t="shared" si="20"/>
        <v>0</v>
      </c>
      <c r="AN40" s="31">
        <f t="shared" si="20"/>
        <v>0</v>
      </c>
      <c r="AO40" s="31">
        <f t="shared" si="20"/>
        <v>0</v>
      </c>
      <c r="AP40" s="31">
        <f t="shared" si="20"/>
        <v>19.705277587388622</v>
      </c>
      <c r="AQ40" s="31">
        <f t="shared" si="20"/>
        <v>59.14567360350493</v>
      </c>
      <c r="AR40" s="31">
        <f t="shared" si="20"/>
        <v>0</v>
      </c>
      <c r="AS40" s="31">
        <f t="shared" si="20"/>
        <v>0</v>
      </c>
      <c r="AT40" s="32">
        <f t="shared" si="20"/>
        <v>0</v>
      </c>
    </row>
    <row r="41" spans="1:46" ht="12.75">
      <c r="A41" s="30" t="s">
        <v>145</v>
      </c>
      <c r="B41" s="31">
        <f>IF((B37+B44+B38)=0,0,B38*100/(B37+B44+B38))</f>
        <v>93.90449664864255</v>
      </c>
      <c r="C41" s="31">
        <f aca="true" t="shared" si="21" ref="C41:AT41">IF((C37+C44+C38)=0,0,C38*100/(C37+C44+C38))</f>
        <v>60.94676809683179</v>
      </c>
      <c r="D41" s="31">
        <f t="shared" si="21"/>
        <v>85.97244931015535</v>
      </c>
      <c r="E41" s="31">
        <f t="shared" si="21"/>
        <v>78.50910432245733</v>
      </c>
      <c r="F41" s="31">
        <f t="shared" si="21"/>
        <v>61.72104588953357</v>
      </c>
      <c r="G41" s="31">
        <f t="shared" si="21"/>
        <v>42.11552161853155</v>
      </c>
      <c r="H41" s="31">
        <f t="shared" si="21"/>
        <v>94.97545047563376</v>
      </c>
      <c r="I41" s="31">
        <f t="shared" si="21"/>
        <v>0</v>
      </c>
      <c r="J41" s="31">
        <f t="shared" si="21"/>
        <v>99.62191830335082</v>
      </c>
      <c r="K41" s="31">
        <f t="shared" si="21"/>
        <v>37.927803504587374</v>
      </c>
      <c r="L41" s="31">
        <f t="shared" si="21"/>
        <v>0</v>
      </c>
      <c r="M41" s="31">
        <f t="shared" si="21"/>
        <v>0</v>
      </c>
      <c r="N41" s="31">
        <f t="shared" si="21"/>
        <v>100</v>
      </c>
      <c r="O41" s="31">
        <f t="shared" si="21"/>
        <v>100</v>
      </c>
      <c r="P41" s="31">
        <f t="shared" si="21"/>
        <v>66.63852110360125</v>
      </c>
      <c r="Q41" s="31">
        <f t="shared" si="21"/>
        <v>0</v>
      </c>
      <c r="R41" s="31">
        <f t="shared" si="21"/>
        <v>95.05938977894552</v>
      </c>
      <c r="S41" s="31">
        <f t="shared" si="21"/>
        <v>50.65167523981649</v>
      </c>
      <c r="T41" s="31">
        <f t="shared" si="21"/>
        <v>96.00149277603028</v>
      </c>
      <c r="U41" s="31">
        <f t="shared" si="21"/>
        <v>89.88887851483277</v>
      </c>
      <c r="V41" s="31">
        <f t="shared" si="21"/>
        <v>0</v>
      </c>
      <c r="W41" s="31">
        <f t="shared" si="21"/>
        <v>0</v>
      </c>
      <c r="X41" s="31">
        <f t="shared" si="21"/>
        <v>94.59375965400062</v>
      </c>
      <c r="Y41" s="31">
        <f t="shared" si="21"/>
        <v>49.269144307884005</v>
      </c>
      <c r="Z41" s="31">
        <f t="shared" si="21"/>
        <v>0</v>
      </c>
      <c r="AA41" s="31">
        <f t="shared" si="21"/>
        <v>65.21286205673134</v>
      </c>
      <c r="AB41" s="31">
        <f t="shared" si="21"/>
        <v>0</v>
      </c>
      <c r="AC41" s="31">
        <f t="shared" si="21"/>
        <v>89.58116274223796</v>
      </c>
      <c r="AD41" s="31">
        <f t="shared" si="21"/>
        <v>98.27225932431823</v>
      </c>
      <c r="AE41" s="31">
        <f t="shared" si="21"/>
        <v>79.92459959902799</v>
      </c>
      <c r="AF41" s="31">
        <f t="shared" si="21"/>
        <v>53.74497502228651</v>
      </c>
      <c r="AG41" s="31">
        <f t="shared" si="21"/>
        <v>99.58218899541522</v>
      </c>
      <c r="AH41" s="31">
        <f t="shared" si="21"/>
        <v>100</v>
      </c>
      <c r="AI41" s="31">
        <f t="shared" si="21"/>
        <v>75.10342089130074</v>
      </c>
      <c r="AJ41" s="31">
        <f t="shared" si="21"/>
        <v>83.56626724274423</v>
      </c>
      <c r="AK41" s="31">
        <f t="shared" si="21"/>
        <v>0</v>
      </c>
      <c r="AL41" s="31">
        <f t="shared" si="21"/>
        <v>100</v>
      </c>
      <c r="AM41" s="31">
        <f t="shared" si="21"/>
        <v>0</v>
      </c>
      <c r="AN41" s="31">
        <f t="shared" si="21"/>
        <v>93.51480358970869</v>
      </c>
      <c r="AO41" s="31">
        <f t="shared" si="21"/>
        <v>85.16363631833585</v>
      </c>
      <c r="AP41" s="31">
        <f t="shared" si="21"/>
        <v>59.41373854686441</v>
      </c>
      <c r="AQ41" s="31">
        <f t="shared" si="21"/>
        <v>36.3900481429099</v>
      </c>
      <c r="AR41" s="31">
        <f t="shared" si="21"/>
        <v>0</v>
      </c>
      <c r="AS41" s="31">
        <f t="shared" si="21"/>
        <v>0</v>
      </c>
      <c r="AT41" s="32">
        <f t="shared" si="21"/>
        <v>0</v>
      </c>
    </row>
    <row r="42" spans="1:46" ht="12.75">
      <c r="A42" s="13" t="s">
        <v>146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</row>
    <row r="43" spans="1:46" ht="12.75">
      <c r="A43" s="27" t="s">
        <v>147</v>
      </c>
      <c r="B43" s="33">
        <v>544028000</v>
      </c>
      <c r="C43" s="33">
        <v>1516044910</v>
      </c>
      <c r="D43" s="33">
        <v>0</v>
      </c>
      <c r="E43" s="33">
        <v>5200000</v>
      </c>
      <c r="F43" s="33">
        <v>630409</v>
      </c>
      <c r="G43" s="33">
        <v>0</v>
      </c>
      <c r="H43" s="33">
        <v>28561</v>
      </c>
      <c r="I43" s="33">
        <v>9885000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2700000</v>
      </c>
      <c r="Q43" s="33">
        <v>645000</v>
      </c>
      <c r="R43" s="33">
        <v>0</v>
      </c>
      <c r="S43" s="33">
        <v>0</v>
      </c>
      <c r="T43" s="33">
        <v>0</v>
      </c>
      <c r="U43" s="33">
        <v>298561</v>
      </c>
      <c r="V43" s="33">
        <v>0</v>
      </c>
      <c r="W43" s="33">
        <v>0</v>
      </c>
      <c r="X43" s="33">
        <v>336000</v>
      </c>
      <c r="Y43" s="33">
        <v>3924892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147000</v>
      </c>
      <c r="AF43" s="33">
        <v>13367004</v>
      </c>
      <c r="AG43" s="33">
        <v>3285056</v>
      </c>
      <c r="AH43" s="33">
        <v>373213</v>
      </c>
      <c r="AI43" s="33">
        <v>6053</v>
      </c>
      <c r="AJ43" s="33">
        <v>6825840</v>
      </c>
      <c r="AK43" s="33">
        <v>0</v>
      </c>
      <c r="AL43" s="33">
        <v>191471</v>
      </c>
      <c r="AM43" s="33">
        <v>0</v>
      </c>
      <c r="AN43" s="33">
        <v>49961352</v>
      </c>
      <c r="AO43" s="33">
        <v>70000</v>
      </c>
      <c r="AP43" s="33">
        <v>0</v>
      </c>
      <c r="AQ43" s="33">
        <v>936730</v>
      </c>
      <c r="AR43" s="33">
        <v>0</v>
      </c>
      <c r="AS43" s="33">
        <v>0</v>
      </c>
      <c r="AT43" s="34">
        <v>25000000</v>
      </c>
    </row>
    <row r="44" spans="1:46" ht="12.75">
      <c r="A44" s="30" t="s">
        <v>148</v>
      </c>
      <c r="B44" s="35">
        <v>0</v>
      </c>
      <c r="C44" s="35">
        <v>0</v>
      </c>
      <c r="D44" s="35">
        <v>0</v>
      </c>
      <c r="E44" s="35">
        <v>3000000</v>
      </c>
      <c r="F44" s="35">
        <v>6000000</v>
      </c>
      <c r="G44" s="35">
        <v>38648625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11500000</v>
      </c>
      <c r="AQ44" s="35">
        <v>54000000</v>
      </c>
      <c r="AR44" s="35">
        <v>0</v>
      </c>
      <c r="AS44" s="35">
        <v>0</v>
      </c>
      <c r="AT44" s="36">
        <v>0</v>
      </c>
    </row>
    <row r="45" spans="1:46" ht="12.75">
      <c r="A45" s="30" t="s">
        <v>149</v>
      </c>
      <c r="B45" s="35">
        <v>114132260</v>
      </c>
      <c r="C45" s="35">
        <v>295692984</v>
      </c>
      <c r="D45" s="35">
        <v>0</v>
      </c>
      <c r="E45" s="35">
        <v>750000</v>
      </c>
      <c r="F45" s="35">
        <v>1543382</v>
      </c>
      <c r="G45" s="35">
        <v>0</v>
      </c>
      <c r="H45" s="35">
        <v>2850000</v>
      </c>
      <c r="I45" s="35">
        <v>0</v>
      </c>
      <c r="J45" s="35">
        <v>935004</v>
      </c>
      <c r="K45" s="35">
        <v>10323895</v>
      </c>
      <c r="L45" s="35">
        <v>0</v>
      </c>
      <c r="M45" s="35">
        <v>0</v>
      </c>
      <c r="N45" s="35">
        <v>0</v>
      </c>
      <c r="O45" s="35">
        <v>3167889</v>
      </c>
      <c r="P45" s="35">
        <v>840000</v>
      </c>
      <c r="Q45" s="35">
        <v>15750</v>
      </c>
      <c r="R45" s="35">
        <v>0</v>
      </c>
      <c r="S45" s="35">
        <v>0</v>
      </c>
      <c r="T45" s="35">
        <v>0</v>
      </c>
      <c r="U45" s="35">
        <v>105611</v>
      </c>
      <c r="V45" s="35">
        <v>889535</v>
      </c>
      <c r="W45" s="35">
        <v>0</v>
      </c>
      <c r="X45" s="35">
        <v>0</v>
      </c>
      <c r="Y45" s="35">
        <v>4644693</v>
      </c>
      <c r="Z45" s="35">
        <v>0</v>
      </c>
      <c r="AA45" s="35">
        <v>389416</v>
      </c>
      <c r="AB45" s="35">
        <v>0</v>
      </c>
      <c r="AC45" s="35">
        <v>736880</v>
      </c>
      <c r="AD45" s="35">
        <v>0</v>
      </c>
      <c r="AE45" s="35">
        <v>257000</v>
      </c>
      <c r="AF45" s="35">
        <v>2537930</v>
      </c>
      <c r="AG45" s="35">
        <v>1577135</v>
      </c>
      <c r="AH45" s="35">
        <v>-906266</v>
      </c>
      <c r="AI45" s="35">
        <v>3271882</v>
      </c>
      <c r="AJ45" s="35">
        <v>0</v>
      </c>
      <c r="AK45" s="35">
        <v>0</v>
      </c>
      <c r="AL45" s="35">
        <v>0</v>
      </c>
      <c r="AM45" s="35">
        <v>0</v>
      </c>
      <c r="AN45" s="35">
        <v>10725554</v>
      </c>
      <c r="AO45" s="35">
        <v>0</v>
      </c>
      <c r="AP45" s="35">
        <v>2000000</v>
      </c>
      <c r="AQ45" s="35">
        <v>0</v>
      </c>
      <c r="AR45" s="35">
        <v>0</v>
      </c>
      <c r="AS45" s="35">
        <v>0</v>
      </c>
      <c r="AT45" s="36">
        <v>2913000</v>
      </c>
    </row>
    <row r="46" spans="1:46" ht="25.5">
      <c r="A46" s="30" t="s">
        <v>150</v>
      </c>
      <c r="B46" s="31">
        <f>IF(B43=0,0,B45*100/B43)</f>
        <v>20.979115045549126</v>
      </c>
      <c r="C46" s="31">
        <f aca="true" t="shared" si="22" ref="C46:AT46">IF(C43=0,0,C45*100/C43)</f>
        <v>19.504236454314537</v>
      </c>
      <c r="D46" s="31">
        <f t="shared" si="22"/>
        <v>0</v>
      </c>
      <c r="E46" s="31">
        <f t="shared" si="22"/>
        <v>14.423076923076923</v>
      </c>
      <c r="F46" s="31">
        <f t="shared" si="22"/>
        <v>244.82232963044626</v>
      </c>
      <c r="G46" s="31">
        <f t="shared" si="22"/>
        <v>0</v>
      </c>
      <c r="H46" s="31">
        <f t="shared" si="22"/>
        <v>9978.642204404608</v>
      </c>
      <c r="I46" s="31">
        <f t="shared" si="22"/>
        <v>0</v>
      </c>
      <c r="J46" s="31">
        <f t="shared" si="22"/>
        <v>0</v>
      </c>
      <c r="K46" s="31">
        <f t="shared" si="22"/>
        <v>0</v>
      </c>
      <c r="L46" s="31">
        <f t="shared" si="22"/>
        <v>0</v>
      </c>
      <c r="M46" s="31">
        <f t="shared" si="22"/>
        <v>0</v>
      </c>
      <c r="N46" s="31">
        <f t="shared" si="22"/>
        <v>0</v>
      </c>
      <c r="O46" s="31">
        <f t="shared" si="22"/>
        <v>0</v>
      </c>
      <c r="P46" s="31">
        <f t="shared" si="22"/>
        <v>31.11111111111111</v>
      </c>
      <c r="Q46" s="31">
        <f t="shared" si="22"/>
        <v>2.441860465116279</v>
      </c>
      <c r="R46" s="31">
        <f t="shared" si="22"/>
        <v>0</v>
      </c>
      <c r="S46" s="31">
        <f t="shared" si="22"/>
        <v>0</v>
      </c>
      <c r="T46" s="31">
        <f t="shared" si="22"/>
        <v>0</v>
      </c>
      <c r="U46" s="31">
        <f t="shared" si="22"/>
        <v>35.37334079132908</v>
      </c>
      <c r="V46" s="31">
        <f t="shared" si="22"/>
        <v>0</v>
      </c>
      <c r="W46" s="31">
        <f t="shared" si="22"/>
        <v>0</v>
      </c>
      <c r="X46" s="31">
        <f t="shared" si="22"/>
        <v>0</v>
      </c>
      <c r="Y46" s="31">
        <f t="shared" si="22"/>
        <v>118.33938360596929</v>
      </c>
      <c r="Z46" s="31">
        <f t="shared" si="22"/>
        <v>0</v>
      </c>
      <c r="AA46" s="31">
        <f t="shared" si="22"/>
        <v>0</v>
      </c>
      <c r="AB46" s="31">
        <f t="shared" si="22"/>
        <v>0</v>
      </c>
      <c r="AC46" s="31">
        <f t="shared" si="22"/>
        <v>0</v>
      </c>
      <c r="AD46" s="31">
        <f t="shared" si="22"/>
        <v>0</v>
      </c>
      <c r="AE46" s="31">
        <f t="shared" si="22"/>
        <v>174.82993197278913</v>
      </c>
      <c r="AF46" s="31">
        <f t="shared" si="22"/>
        <v>18.98652832003342</v>
      </c>
      <c r="AG46" s="31">
        <f t="shared" si="22"/>
        <v>48.00937944436868</v>
      </c>
      <c r="AH46" s="31">
        <f t="shared" si="22"/>
        <v>-242.82809012547796</v>
      </c>
      <c r="AI46" s="31">
        <f t="shared" si="22"/>
        <v>54053.89063274409</v>
      </c>
      <c r="AJ46" s="31">
        <f t="shared" si="22"/>
        <v>0</v>
      </c>
      <c r="AK46" s="31">
        <f t="shared" si="22"/>
        <v>0</v>
      </c>
      <c r="AL46" s="31">
        <f t="shared" si="22"/>
        <v>0</v>
      </c>
      <c r="AM46" s="31">
        <f t="shared" si="22"/>
        <v>0</v>
      </c>
      <c r="AN46" s="31">
        <f t="shared" si="22"/>
        <v>21.467701674686467</v>
      </c>
      <c r="AO46" s="31">
        <f t="shared" si="22"/>
        <v>0</v>
      </c>
      <c r="AP46" s="31">
        <f t="shared" si="22"/>
        <v>0</v>
      </c>
      <c r="AQ46" s="31">
        <f t="shared" si="22"/>
        <v>0</v>
      </c>
      <c r="AR46" s="31">
        <f t="shared" si="22"/>
        <v>0</v>
      </c>
      <c r="AS46" s="31">
        <f t="shared" si="22"/>
        <v>0</v>
      </c>
      <c r="AT46" s="32">
        <f t="shared" si="22"/>
        <v>11.652</v>
      </c>
    </row>
    <row r="47" spans="1:46" ht="12.75">
      <c r="A47" s="30" t="s">
        <v>151</v>
      </c>
      <c r="B47" s="31">
        <f>IF(B78=0,0,B45*100/B78)</f>
        <v>0.9850367653182784</v>
      </c>
      <c r="C47" s="31">
        <f aca="true" t="shared" si="23" ref="C47:AT47">IF(C78=0,0,C45*100/C78)</f>
        <v>2.3349710684139855</v>
      </c>
      <c r="D47" s="31">
        <f t="shared" si="23"/>
        <v>0</v>
      </c>
      <c r="E47" s="31">
        <f t="shared" si="23"/>
        <v>0.21145658825846975</v>
      </c>
      <c r="F47" s="31">
        <f t="shared" si="23"/>
        <v>2.239744696891992</v>
      </c>
      <c r="G47" s="31">
        <f t="shared" si="23"/>
        <v>0</v>
      </c>
      <c r="H47" s="31">
        <f t="shared" si="23"/>
        <v>3233.712301722377</v>
      </c>
      <c r="I47" s="31">
        <f t="shared" si="23"/>
        <v>0</v>
      </c>
      <c r="J47" s="31">
        <f t="shared" si="23"/>
        <v>1.2170759423892603</v>
      </c>
      <c r="K47" s="31">
        <f t="shared" si="23"/>
        <v>12.58612896707415</v>
      </c>
      <c r="L47" s="31">
        <f t="shared" si="23"/>
        <v>0</v>
      </c>
      <c r="M47" s="31">
        <f t="shared" si="23"/>
        <v>0</v>
      </c>
      <c r="N47" s="31">
        <f t="shared" si="23"/>
        <v>0</v>
      </c>
      <c r="O47" s="31">
        <f t="shared" si="23"/>
        <v>1.0960203859461723</v>
      </c>
      <c r="P47" s="31">
        <f t="shared" si="23"/>
        <v>0.24347826086956523</v>
      </c>
      <c r="Q47" s="31">
        <f t="shared" si="23"/>
        <v>0.012372445973652581</v>
      </c>
      <c r="R47" s="31">
        <f t="shared" si="23"/>
        <v>0</v>
      </c>
      <c r="S47" s="31">
        <f t="shared" si="23"/>
        <v>0</v>
      </c>
      <c r="T47" s="31">
        <f t="shared" si="23"/>
        <v>0</v>
      </c>
      <c r="U47" s="31">
        <f t="shared" si="23"/>
        <v>0.0032062768943130386</v>
      </c>
      <c r="V47" s="31">
        <f t="shared" si="23"/>
        <v>0</v>
      </c>
      <c r="W47" s="31">
        <f t="shared" si="23"/>
        <v>0</v>
      </c>
      <c r="X47" s="31">
        <f t="shared" si="23"/>
        <v>0</v>
      </c>
      <c r="Y47" s="31">
        <f t="shared" si="23"/>
        <v>0.5632890381903339</v>
      </c>
      <c r="Z47" s="31">
        <f t="shared" si="23"/>
        <v>0</v>
      </c>
      <c r="AA47" s="31">
        <f t="shared" si="23"/>
        <v>0.1520679012216717</v>
      </c>
      <c r="AB47" s="31">
        <f t="shared" si="23"/>
        <v>0</v>
      </c>
      <c r="AC47" s="31">
        <f t="shared" si="23"/>
        <v>699.2996374817318</v>
      </c>
      <c r="AD47" s="31">
        <f t="shared" si="23"/>
        <v>0</v>
      </c>
      <c r="AE47" s="31">
        <f t="shared" si="23"/>
        <v>0.08028414965965143</v>
      </c>
      <c r="AF47" s="31">
        <f t="shared" si="23"/>
        <v>0.9785267863654362</v>
      </c>
      <c r="AG47" s="31">
        <f t="shared" si="23"/>
        <v>0.6219220941937387</v>
      </c>
      <c r="AH47" s="31">
        <f t="shared" si="23"/>
        <v>-1.3136739571421239</v>
      </c>
      <c r="AI47" s="31">
        <f t="shared" si="23"/>
        <v>256.61477454810404</v>
      </c>
      <c r="AJ47" s="31">
        <f t="shared" si="23"/>
        <v>0</v>
      </c>
      <c r="AK47" s="31">
        <f t="shared" si="23"/>
        <v>0</v>
      </c>
      <c r="AL47" s="31">
        <f t="shared" si="23"/>
        <v>0</v>
      </c>
      <c r="AM47" s="31">
        <f t="shared" si="23"/>
        <v>0</v>
      </c>
      <c r="AN47" s="31">
        <f t="shared" si="23"/>
        <v>0.6935911186034253</v>
      </c>
      <c r="AO47" s="31">
        <f t="shared" si="23"/>
        <v>0</v>
      </c>
      <c r="AP47" s="31">
        <f t="shared" si="23"/>
        <v>0.5230820617546236</v>
      </c>
      <c r="AQ47" s="31">
        <f t="shared" si="23"/>
        <v>0</v>
      </c>
      <c r="AR47" s="31">
        <f t="shared" si="23"/>
        <v>0</v>
      </c>
      <c r="AS47" s="31">
        <f t="shared" si="23"/>
        <v>0</v>
      </c>
      <c r="AT47" s="32">
        <f t="shared" si="23"/>
        <v>0.8230356100102185</v>
      </c>
    </row>
    <row r="48" spans="1:46" ht="12.75">
      <c r="A48" s="30" t="s">
        <v>152</v>
      </c>
      <c r="B48" s="31">
        <f>IF(B7=0,0,B45*100/B7)</f>
        <v>2.528248692701506</v>
      </c>
      <c r="C48" s="31">
        <f aca="true" t="shared" si="24" ref="C48:AT48">IF(C7=0,0,C45*100/C7)</f>
        <v>3.8800206022041666</v>
      </c>
      <c r="D48" s="31">
        <f t="shared" si="24"/>
        <v>0</v>
      </c>
      <c r="E48" s="31">
        <f t="shared" si="24"/>
        <v>0.4161429969431245</v>
      </c>
      <c r="F48" s="31">
        <f t="shared" si="24"/>
        <v>3.7877655414993527</v>
      </c>
      <c r="G48" s="31">
        <f t="shared" si="24"/>
        <v>0</v>
      </c>
      <c r="H48" s="31">
        <f t="shared" si="24"/>
        <v>1.041503931677342</v>
      </c>
      <c r="I48" s="31">
        <f t="shared" si="24"/>
        <v>0</v>
      </c>
      <c r="J48" s="31">
        <f t="shared" si="24"/>
        <v>1.5707508163501458</v>
      </c>
      <c r="K48" s="31">
        <f t="shared" si="24"/>
        <v>1.6019384173355309</v>
      </c>
      <c r="L48" s="31">
        <f t="shared" si="24"/>
        <v>0</v>
      </c>
      <c r="M48" s="31">
        <f t="shared" si="24"/>
        <v>0</v>
      </c>
      <c r="N48" s="31">
        <f t="shared" si="24"/>
        <v>0</v>
      </c>
      <c r="O48" s="31">
        <f t="shared" si="24"/>
        <v>1.3487902160438692</v>
      </c>
      <c r="P48" s="31">
        <f t="shared" si="24"/>
        <v>0.7823200219936236</v>
      </c>
      <c r="Q48" s="31">
        <f t="shared" si="24"/>
        <v>0</v>
      </c>
      <c r="R48" s="31">
        <f t="shared" si="24"/>
        <v>0</v>
      </c>
      <c r="S48" s="31">
        <f t="shared" si="24"/>
        <v>0</v>
      </c>
      <c r="T48" s="31">
        <f t="shared" si="24"/>
        <v>0</v>
      </c>
      <c r="U48" s="31">
        <f t="shared" si="24"/>
        <v>0.008533196907759348</v>
      </c>
      <c r="V48" s="31">
        <f t="shared" si="24"/>
        <v>0.3632748131458538</v>
      </c>
      <c r="W48" s="31">
        <f t="shared" si="24"/>
        <v>0</v>
      </c>
      <c r="X48" s="31">
        <f t="shared" si="24"/>
        <v>0</v>
      </c>
      <c r="Y48" s="31">
        <f t="shared" si="24"/>
        <v>0.8857327259188943</v>
      </c>
      <c r="Z48" s="31">
        <f t="shared" si="24"/>
        <v>0</v>
      </c>
      <c r="AA48" s="31">
        <f t="shared" si="24"/>
        <v>0.20576041449160407</v>
      </c>
      <c r="AB48" s="31">
        <f t="shared" si="24"/>
        <v>0</v>
      </c>
      <c r="AC48" s="31">
        <f t="shared" si="24"/>
        <v>0.7964524963016213</v>
      </c>
      <c r="AD48" s="31">
        <f t="shared" si="24"/>
        <v>0</v>
      </c>
      <c r="AE48" s="31">
        <f t="shared" si="24"/>
        <v>0.1601971374753739</v>
      </c>
      <c r="AF48" s="31">
        <f t="shared" si="24"/>
        <v>1.6117462735801633</v>
      </c>
      <c r="AG48" s="31">
        <f t="shared" si="24"/>
        <v>1.308463450073985</v>
      </c>
      <c r="AH48" s="31">
        <f t="shared" si="24"/>
        <v>-0.5863880933814365</v>
      </c>
      <c r="AI48" s="31">
        <f t="shared" si="24"/>
        <v>0.7689694844559457</v>
      </c>
      <c r="AJ48" s="31">
        <f t="shared" si="24"/>
        <v>0</v>
      </c>
      <c r="AK48" s="31">
        <f t="shared" si="24"/>
        <v>0</v>
      </c>
      <c r="AL48" s="31">
        <f t="shared" si="24"/>
        <v>0</v>
      </c>
      <c r="AM48" s="31">
        <f t="shared" si="24"/>
        <v>0</v>
      </c>
      <c r="AN48" s="31">
        <f t="shared" si="24"/>
        <v>1.1624013879896804</v>
      </c>
      <c r="AO48" s="31">
        <f t="shared" si="24"/>
        <v>0</v>
      </c>
      <c r="AP48" s="31">
        <f t="shared" si="24"/>
        <v>0.9193764456131578</v>
      </c>
      <c r="AQ48" s="31">
        <f t="shared" si="24"/>
        <v>0</v>
      </c>
      <c r="AR48" s="31">
        <f t="shared" si="24"/>
        <v>0</v>
      </c>
      <c r="AS48" s="31">
        <f t="shared" si="24"/>
        <v>0</v>
      </c>
      <c r="AT48" s="32">
        <f t="shared" si="24"/>
        <v>0.714450821764867</v>
      </c>
    </row>
    <row r="49" spans="1:46" ht="12.75">
      <c r="A49" s="30" t="s">
        <v>153</v>
      </c>
      <c r="B49" s="31">
        <f>IF(B78=0,0,B43*100/B78)</f>
        <v>4.695320861626436</v>
      </c>
      <c r="C49" s="31">
        <f aca="true" t="shared" si="25" ref="C49:AT49">IF(C78=0,0,C43*100/C78)</f>
        <v>11.97160972634469</v>
      </c>
      <c r="D49" s="31">
        <f t="shared" si="25"/>
        <v>0</v>
      </c>
      <c r="E49" s="31">
        <f t="shared" si="25"/>
        <v>1.4660990119253903</v>
      </c>
      <c r="F49" s="31">
        <f t="shared" si="25"/>
        <v>0.914844940930362</v>
      </c>
      <c r="G49" s="31">
        <f t="shared" si="25"/>
        <v>0</v>
      </c>
      <c r="H49" s="31">
        <f t="shared" si="25"/>
        <v>32.406335806839586</v>
      </c>
      <c r="I49" s="31">
        <f t="shared" si="25"/>
        <v>2.7461790849083987</v>
      </c>
      <c r="J49" s="31">
        <f t="shared" si="25"/>
        <v>0</v>
      </c>
      <c r="K49" s="31">
        <f t="shared" si="25"/>
        <v>0</v>
      </c>
      <c r="L49" s="31">
        <f t="shared" si="25"/>
        <v>0</v>
      </c>
      <c r="M49" s="31">
        <f t="shared" si="25"/>
        <v>0</v>
      </c>
      <c r="N49" s="31">
        <f t="shared" si="25"/>
        <v>0</v>
      </c>
      <c r="O49" s="31">
        <f t="shared" si="25"/>
        <v>0</v>
      </c>
      <c r="P49" s="31">
        <f t="shared" si="25"/>
        <v>0.782608695652174</v>
      </c>
      <c r="Q49" s="31">
        <f t="shared" si="25"/>
        <v>0.5066811208257724</v>
      </c>
      <c r="R49" s="31">
        <f t="shared" si="25"/>
        <v>0</v>
      </c>
      <c r="S49" s="31">
        <f t="shared" si="25"/>
        <v>0</v>
      </c>
      <c r="T49" s="31">
        <f t="shared" si="25"/>
        <v>0</v>
      </c>
      <c r="U49" s="31">
        <f t="shared" si="25"/>
        <v>0.009064105404200273</v>
      </c>
      <c r="V49" s="31">
        <f t="shared" si="25"/>
        <v>0</v>
      </c>
      <c r="W49" s="31">
        <f t="shared" si="25"/>
        <v>0</v>
      </c>
      <c r="X49" s="31">
        <f t="shared" si="25"/>
        <v>0.2357712737964087</v>
      </c>
      <c r="Y49" s="31">
        <f t="shared" si="25"/>
        <v>0.47599456835595727</v>
      </c>
      <c r="Z49" s="31">
        <f t="shared" si="25"/>
        <v>0</v>
      </c>
      <c r="AA49" s="31">
        <f t="shared" si="25"/>
        <v>0</v>
      </c>
      <c r="AB49" s="31">
        <f t="shared" si="25"/>
        <v>0</v>
      </c>
      <c r="AC49" s="31">
        <f t="shared" si="25"/>
        <v>0</v>
      </c>
      <c r="AD49" s="31">
        <f t="shared" si="25"/>
        <v>0</v>
      </c>
      <c r="AE49" s="31">
        <f t="shared" si="25"/>
        <v>0.04592128404657105</v>
      </c>
      <c r="AF49" s="31">
        <f t="shared" si="25"/>
        <v>5.153795206114405</v>
      </c>
      <c r="AG49" s="31">
        <f t="shared" si="25"/>
        <v>1.2954178983179665</v>
      </c>
      <c r="AH49" s="31">
        <f t="shared" si="25"/>
        <v>0.5409892885387773</v>
      </c>
      <c r="AI49" s="31">
        <f t="shared" si="25"/>
        <v>0.47473876818897315</v>
      </c>
      <c r="AJ49" s="31">
        <f t="shared" si="25"/>
        <v>2.3592505151113587</v>
      </c>
      <c r="AK49" s="31">
        <f t="shared" si="25"/>
        <v>0</v>
      </c>
      <c r="AL49" s="31">
        <f t="shared" si="25"/>
        <v>0.08258352168750477</v>
      </c>
      <c r="AM49" s="31">
        <f t="shared" si="25"/>
        <v>0</v>
      </c>
      <c r="AN49" s="31">
        <f t="shared" si="25"/>
        <v>3.2308587529016664</v>
      </c>
      <c r="AO49" s="31">
        <f t="shared" si="25"/>
        <v>0.00123307568588561</v>
      </c>
      <c r="AP49" s="31">
        <f t="shared" si="25"/>
        <v>0</v>
      </c>
      <c r="AQ49" s="31">
        <f t="shared" si="25"/>
        <v>0.24991662598014497</v>
      </c>
      <c r="AR49" s="31">
        <f t="shared" si="25"/>
        <v>0</v>
      </c>
      <c r="AS49" s="31">
        <f t="shared" si="25"/>
        <v>0</v>
      </c>
      <c r="AT49" s="32">
        <f t="shared" si="25"/>
        <v>7.063470734725528</v>
      </c>
    </row>
    <row r="50" spans="1:46" ht="12.75">
      <c r="A50" s="13" t="s">
        <v>154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6"/>
    </row>
    <row r="51" spans="1:46" ht="12.75">
      <c r="A51" s="16" t="s">
        <v>155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4"/>
    </row>
    <row r="52" spans="1:46" ht="12.75">
      <c r="A52" s="13" t="s">
        <v>156</v>
      </c>
      <c r="B52" s="19">
        <v>275183000</v>
      </c>
      <c r="C52" s="19">
        <v>666307281</v>
      </c>
      <c r="D52" s="19">
        <v>38660255</v>
      </c>
      <c r="E52" s="19">
        <v>17050250</v>
      </c>
      <c r="F52" s="19">
        <v>7902500</v>
      </c>
      <c r="G52" s="19">
        <v>86367566</v>
      </c>
      <c r="H52" s="19">
        <v>28146600</v>
      </c>
      <c r="I52" s="19">
        <v>0</v>
      </c>
      <c r="J52" s="19">
        <v>31836579</v>
      </c>
      <c r="K52" s="19">
        <v>41674053</v>
      </c>
      <c r="L52" s="19">
        <v>0</v>
      </c>
      <c r="M52" s="19">
        <v>0</v>
      </c>
      <c r="N52" s="19">
        <v>2562435</v>
      </c>
      <c r="O52" s="19">
        <v>0</v>
      </c>
      <c r="P52" s="19">
        <v>1350000</v>
      </c>
      <c r="Q52" s="19">
        <v>9259700</v>
      </c>
      <c r="R52" s="19">
        <v>200000</v>
      </c>
      <c r="S52" s="19">
        <v>12800000</v>
      </c>
      <c r="T52" s="19">
        <v>0</v>
      </c>
      <c r="U52" s="19">
        <v>35234825</v>
      </c>
      <c r="V52" s="19">
        <v>0</v>
      </c>
      <c r="W52" s="19">
        <v>0</v>
      </c>
      <c r="X52" s="19">
        <v>0</v>
      </c>
      <c r="Y52" s="19">
        <v>6309750</v>
      </c>
      <c r="Z52" s="19">
        <v>0</v>
      </c>
      <c r="AA52" s="19">
        <v>5000000</v>
      </c>
      <c r="AB52" s="19">
        <v>0</v>
      </c>
      <c r="AC52" s="19">
        <v>1900000</v>
      </c>
      <c r="AD52" s="19">
        <v>521221232</v>
      </c>
      <c r="AE52" s="19">
        <v>7400000</v>
      </c>
      <c r="AF52" s="19">
        <v>10398176</v>
      </c>
      <c r="AG52" s="19">
        <v>3911000</v>
      </c>
      <c r="AH52" s="19">
        <v>3000000</v>
      </c>
      <c r="AI52" s="19">
        <v>105645614</v>
      </c>
      <c r="AJ52" s="19">
        <v>7639967</v>
      </c>
      <c r="AK52" s="19">
        <v>0</v>
      </c>
      <c r="AL52" s="19">
        <v>1900000</v>
      </c>
      <c r="AM52" s="19">
        <v>2300000</v>
      </c>
      <c r="AN52" s="19">
        <v>107157612</v>
      </c>
      <c r="AO52" s="19">
        <v>776892173</v>
      </c>
      <c r="AP52" s="19">
        <v>39150000</v>
      </c>
      <c r="AQ52" s="19">
        <v>4250000</v>
      </c>
      <c r="AR52" s="19">
        <v>0</v>
      </c>
      <c r="AS52" s="19">
        <v>0</v>
      </c>
      <c r="AT52" s="20">
        <v>0</v>
      </c>
    </row>
    <row r="53" spans="1:46" ht="12.75">
      <c r="A53" s="30" t="s">
        <v>157</v>
      </c>
      <c r="B53" s="35">
        <v>61329000</v>
      </c>
      <c r="C53" s="35">
        <v>216957281</v>
      </c>
      <c r="D53" s="35">
        <v>800205</v>
      </c>
      <c r="E53" s="35">
        <v>1000000</v>
      </c>
      <c r="F53" s="35">
        <v>0</v>
      </c>
      <c r="G53" s="35">
        <v>8075000</v>
      </c>
      <c r="H53" s="35">
        <v>4500000</v>
      </c>
      <c r="I53" s="35">
        <v>0</v>
      </c>
      <c r="J53" s="35">
        <v>70000</v>
      </c>
      <c r="K53" s="35">
        <v>15800000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7384700</v>
      </c>
      <c r="R53" s="35">
        <v>0</v>
      </c>
      <c r="S53" s="35">
        <v>10600000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3881892</v>
      </c>
      <c r="Z53" s="35">
        <v>0</v>
      </c>
      <c r="AA53" s="35">
        <v>0</v>
      </c>
      <c r="AB53" s="35">
        <v>0</v>
      </c>
      <c r="AC53" s="35">
        <v>1900000</v>
      </c>
      <c r="AD53" s="35">
        <v>0</v>
      </c>
      <c r="AE53" s="35">
        <v>7300000</v>
      </c>
      <c r="AF53" s="35">
        <v>5428176</v>
      </c>
      <c r="AG53" s="35">
        <v>3876000</v>
      </c>
      <c r="AH53" s="35">
        <v>3000000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105138454</v>
      </c>
      <c r="AO53" s="35">
        <v>0</v>
      </c>
      <c r="AP53" s="35">
        <v>39150000</v>
      </c>
      <c r="AQ53" s="35">
        <v>0</v>
      </c>
      <c r="AR53" s="35">
        <v>0</v>
      </c>
      <c r="AS53" s="35">
        <v>0</v>
      </c>
      <c r="AT53" s="36">
        <v>0</v>
      </c>
    </row>
    <row r="54" spans="1:46" ht="12.75">
      <c r="A54" s="30" t="s">
        <v>158</v>
      </c>
      <c r="B54" s="35">
        <v>55000000</v>
      </c>
      <c r="C54" s="35">
        <v>184650000</v>
      </c>
      <c r="D54" s="35">
        <v>17550000</v>
      </c>
      <c r="E54" s="35">
        <v>2496000</v>
      </c>
      <c r="F54" s="35">
        <v>0</v>
      </c>
      <c r="G54" s="35">
        <v>40805138</v>
      </c>
      <c r="H54" s="35">
        <v>0</v>
      </c>
      <c r="I54" s="35">
        <v>0</v>
      </c>
      <c r="J54" s="35">
        <v>31596579</v>
      </c>
      <c r="K54" s="35">
        <v>15374053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28255575</v>
      </c>
      <c r="V54" s="35">
        <v>0</v>
      </c>
      <c r="W54" s="35">
        <v>0</v>
      </c>
      <c r="X54" s="35">
        <v>0</v>
      </c>
      <c r="Y54" s="35">
        <v>561782</v>
      </c>
      <c r="Z54" s="35">
        <v>0</v>
      </c>
      <c r="AA54" s="35">
        <v>0</v>
      </c>
      <c r="AB54" s="35">
        <v>0</v>
      </c>
      <c r="AC54" s="35">
        <v>0</v>
      </c>
      <c r="AD54" s="35">
        <v>521221232</v>
      </c>
      <c r="AE54" s="35">
        <v>0</v>
      </c>
      <c r="AF54" s="35">
        <v>0</v>
      </c>
      <c r="AG54" s="35">
        <v>0</v>
      </c>
      <c r="AH54" s="35">
        <v>0</v>
      </c>
      <c r="AI54" s="35">
        <v>80479386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776892173</v>
      </c>
      <c r="AP54" s="35">
        <v>0</v>
      </c>
      <c r="AQ54" s="35">
        <v>0</v>
      </c>
      <c r="AR54" s="35">
        <v>0</v>
      </c>
      <c r="AS54" s="35">
        <v>0</v>
      </c>
      <c r="AT54" s="36">
        <v>0</v>
      </c>
    </row>
    <row r="55" spans="1:46" ht="12.75">
      <c r="A55" s="30" t="s">
        <v>159</v>
      </c>
      <c r="B55" s="35">
        <v>158854000</v>
      </c>
      <c r="C55" s="35">
        <v>251000000</v>
      </c>
      <c r="D55" s="35">
        <v>10207050</v>
      </c>
      <c r="E55" s="35">
        <v>11754250</v>
      </c>
      <c r="F55" s="35">
        <v>7802500</v>
      </c>
      <c r="G55" s="35">
        <v>34987428</v>
      </c>
      <c r="H55" s="35">
        <v>21871600</v>
      </c>
      <c r="I55" s="35">
        <v>0</v>
      </c>
      <c r="J55" s="35">
        <v>20000</v>
      </c>
      <c r="K55" s="35">
        <v>10500000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6979250</v>
      </c>
      <c r="V55" s="35">
        <v>0</v>
      </c>
      <c r="W55" s="35">
        <v>0</v>
      </c>
      <c r="X55" s="35">
        <v>0</v>
      </c>
      <c r="Y55" s="35">
        <v>1866076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25166228</v>
      </c>
      <c r="AJ55" s="35">
        <v>7639967</v>
      </c>
      <c r="AK55" s="35">
        <v>0</v>
      </c>
      <c r="AL55" s="35">
        <v>0</v>
      </c>
      <c r="AM55" s="35">
        <v>0</v>
      </c>
      <c r="AN55" s="35">
        <v>505280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6">
        <v>0</v>
      </c>
    </row>
    <row r="56" spans="1:46" ht="12.75">
      <c r="A56" s="30" t="s">
        <v>160</v>
      </c>
      <c r="B56" s="35">
        <v>0</v>
      </c>
      <c r="C56" s="35">
        <v>13700000</v>
      </c>
      <c r="D56" s="35">
        <v>10103000</v>
      </c>
      <c r="E56" s="35">
        <v>1800000</v>
      </c>
      <c r="F56" s="35">
        <v>100000</v>
      </c>
      <c r="G56" s="35">
        <v>2500000</v>
      </c>
      <c r="H56" s="35">
        <v>1775000</v>
      </c>
      <c r="I56" s="35">
        <v>0</v>
      </c>
      <c r="J56" s="35">
        <v>150000</v>
      </c>
      <c r="K56" s="35">
        <v>0</v>
      </c>
      <c r="L56" s="35">
        <v>0</v>
      </c>
      <c r="M56" s="35">
        <v>0</v>
      </c>
      <c r="N56" s="35">
        <v>2562435</v>
      </c>
      <c r="O56" s="35">
        <v>0</v>
      </c>
      <c r="P56" s="35">
        <v>1350000</v>
      </c>
      <c r="Q56" s="35">
        <v>1875000</v>
      </c>
      <c r="R56" s="35">
        <v>200000</v>
      </c>
      <c r="S56" s="35">
        <v>2200000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5000000</v>
      </c>
      <c r="AB56" s="35">
        <v>0</v>
      </c>
      <c r="AC56" s="35">
        <v>0</v>
      </c>
      <c r="AD56" s="35">
        <v>0</v>
      </c>
      <c r="AE56" s="35">
        <v>100000</v>
      </c>
      <c r="AF56" s="35">
        <v>4970000</v>
      </c>
      <c r="AG56" s="35">
        <v>35000</v>
      </c>
      <c r="AH56" s="35">
        <v>0</v>
      </c>
      <c r="AI56" s="35">
        <v>0</v>
      </c>
      <c r="AJ56" s="35">
        <v>0</v>
      </c>
      <c r="AK56" s="35">
        <v>0</v>
      </c>
      <c r="AL56" s="35">
        <v>1900000</v>
      </c>
      <c r="AM56" s="35">
        <v>2300000</v>
      </c>
      <c r="AN56" s="35">
        <v>1513878</v>
      </c>
      <c r="AO56" s="35">
        <v>0</v>
      </c>
      <c r="AP56" s="35">
        <v>0</v>
      </c>
      <c r="AQ56" s="35">
        <v>4250000</v>
      </c>
      <c r="AR56" s="35">
        <v>0</v>
      </c>
      <c r="AS56" s="35">
        <v>0</v>
      </c>
      <c r="AT56" s="36">
        <v>0</v>
      </c>
    </row>
    <row r="57" spans="1:46" ht="12.75">
      <c r="A57" s="13" t="s">
        <v>161</v>
      </c>
      <c r="B57" s="19">
        <v>315640943</v>
      </c>
      <c r="C57" s="19">
        <v>262635504</v>
      </c>
      <c r="D57" s="19">
        <v>7100000</v>
      </c>
      <c r="E57" s="19">
        <v>7600000</v>
      </c>
      <c r="F57" s="19">
        <v>1486250</v>
      </c>
      <c r="G57" s="19">
        <v>36423557</v>
      </c>
      <c r="H57" s="19">
        <v>3825000</v>
      </c>
      <c r="I57" s="19">
        <v>0</v>
      </c>
      <c r="J57" s="19">
        <v>4543859</v>
      </c>
      <c r="K57" s="19">
        <v>16664000</v>
      </c>
      <c r="L57" s="19">
        <v>0</v>
      </c>
      <c r="M57" s="19">
        <v>43000</v>
      </c>
      <c r="N57" s="19">
        <v>66026370</v>
      </c>
      <c r="O57" s="19">
        <v>81328462</v>
      </c>
      <c r="P57" s="19">
        <v>15931210</v>
      </c>
      <c r="Q57" s="19">
        <v>18350953</v>
      </c>
      <c r="R57" s="19">
        <v>21618356</v>
      </c>
      <c r="S57" s="19">
        <v>51033600</v>
      </c>
      <c r="T57" s="19">
        <v>10619200</v>
      </c>
      <c r="U57" s="19">
        <v>1234372</v>
      </c>
      <c r="V57" s="19">
        <v>0</v>
      </c>
      <c r="W57" s="19">
        <v>0</v>
      </c>
      <c r="X57" s="19">
        <v>6650000</v>
      </c>
      <c r="Y57" s="19">
        <v>44504401</v>
      </c>
      <c r="Z57" s="19">
        <v>450</v>
      </c>
      <c r="AA57" s="19">
        <v>15755500</v>
      </c>
      <c r="AB57" s="19">
        <v>0</v>
      </c>
      <c r="AC57" s="19">
        <v>16596000</v>
      </c>
      <c r="AD57" s="19">
        <v>310000</v>
      </c>
      <c r="AE57" s="19">
        <v>31206667</v>
      </c>
      <c r="AF57" s="19">
        <v>25814224</v>
      </c>
      <c r="AG57" s="19">
        <v>13799700</v>
      </c>
      <c r="AH57" s="19">
        <v>9700000</v>
      </c>
      <c r="AI57" s="19">
        <v>0</v>
      </c>
      <c r="AJ57" s="19">
        <v>888167</v>
      </c>
      <c r="AK57" s="19">
        <v>0</v>
      </c>
      <c r="AL57" s="19">
        <v>70737829</v>
      </c>
      <c r="AM57" s="19">
        <v>63735697</v>
      </c>
      <c r="AN57" s="19">
        <v>56011678</v>
      </c>
      <c r="AO57" s="19">
        <v>7990000</v>
      </c>
      <c r="AP57" s="19">
        <v>82967500</v>
      </c>
      <c r="AQ57" s="19">
        <v>133916000</v>
      </c>
      <c r="AR57" s="19">
        <v>0</v>
      </c>
      <c r="AS57" s="19">
        <v>0</v>
      </c>
      <c r="AT57" s="20">
        <v>0</v>
      </c>
    </row>
    <row r="58" spans="1:46" ht="12.75">
      <c r="A58" s="30" t="s">
        <v>162</v>
      </c>
      <c r="B58" s="35">
        <v>130600000</v>
      </c>
      <c r="C58" s="35">
        <v>86627610</v>
      </c>
      <c r="D58" s="35">
        <v>6000000</v>
      </c>
      <c r="E58" s="35">
        <v>0</v>
      </c>
      <c r="F58" s="35">
        <v>486250</v>
      </c>
      <c r="G58" s="35">
        <v>22556000</v>
      </c>
      <c r="H58" s="35">
        <v>25000</v>
      </c>
      <c r="I58" s="35">
        <v>0</v>
      </c>
      <c r="J58" s="35">
        <v>0</v>
      </c>
      <c r="K58" s="35">
        <v>264000</v>
      </c>
      <c r="L58" s="35">
        <v>0</v>
      </c>
      <c r="M58" s="35">
        <v>43000</v>
      </c>
      <c r="N58" s="35">
        <v>0</v>
      </c>
      <c r="O58" s="35">
        <v>550000</v>
      </c>
      <c r="P58" s="35">
        <v>243927</v>
      </c>
      <c r="Q58" s="35">
        <v>1324000</v>
      </c>
      <c r="R58" s="35">
        <v>1200000</v>
      </c>
      <c r="S58" s="35">
        <v>21154900</v>
      </c>
      <c r="T58" s="35">
        <v>10000</v>
      </c>
      <c r="U58" s="35">
        <v>1234372</v>
      </c>
      <c r="V58" s="35">
        <v>0</v>
      </c>
      <c r="W58" s="35">
        <v>0</v>
      </c>
      <c r="X58" s="35">
        <v>175000</v>
      </c>
      <c r="Y58" s="35">
        <v>2666128</v>
      </c>
      <c r="Z58" s="35">
        <v>450</v>
      </c>
      <c r="AA58" s="35">
        <v>2784050</v>
      </c>
      <c r="AB58" s="35">
        <v>0</v>
      </c>
      <c r="AC58" s="35">
        <v>0</v>
      </c>
      <c r="AD58" s="35">
        <v>250000</v>
      </c>
      <c r="AE58" s="35">
        <v>4500000</v>
      </c>
      <c r="AF58" s="35">
        <v>100000</v>
      </c>
      <c r="AG58" s="35">
        <v>0</v>
      </c>
      <c r="AH58" s="35">
        <v>0</v>
      </c>
      <c r="AI58" s="35">
        <v>0</v>
      </c>
      <c r="AJ58" s="35">
        <v>888167</v>
      </c>
      <c r="AK58" s="35">
        <v>0</v>
      </c>
      <c r="AL58" s="35">
        <v>100000</v>
      </c>
      <c r="AM58" s="35">
        <v>4738000</v>
      </c>
      <c r="AN58" s="35">
        <v>151646</v>
      </c>
      <c r="AO58" s="35">
        <v>5700000</v>
      </c>
      <c r="AP58" s="35">
        <v>20255000</v>
      </c>
      <c r="AQ58" s="35">
        <v>2550000</v>
      </c>
      <c r="AR58" s="35">
        <v>0</v>
      </c>
      <c r="AS58" s="35">
        <v>0</v>
      </c>
      <c r="AT58" s="36">
        <v>0</v>
      </c>
    </row>
    <row r="59" spans="1:46" ht="12.75">
      <c r="A59" s="30" t="s">
        <v>163</v>
      </c>
      <c r="B59" s="35">
        <v>173000000</v>
      </c>
      <c r="C59" s="35">
        <v>150697894</v>
      </c>
      <c r="D59" s="35">
        <v>1100000</v>
      </c>
      <c r="E59" s="35">
        <v>7560000</v>
      </c>
      <c r="F59" s="35">
        <v>1000000</v>
      </c>
      <c r="G59" s="35">
        <v>13867557</v>
      </c>
      <c r="H59" s="35">
        <v>3800000</v>
      </c>
      <c r="I59" s="35">
        <v>0</v>
      </c>
      <c r="J59" s="35">
        <v>4543859</v>
      </c>
      <c r="K59" s="35">
        <v>16400000</v>
      </c>
      <c r="L59" s="35">
        <v>0</v>
      </c>
      <c r="M59" s="35">
        <v>0</v>
      </c>
      <c r="N59" s="35">
        <v>66026370</v>
      </c>
      <c r="O59" s="35">
        <v>80778462</v>
      </c>
      <c r="P59" s="35">
        <v>15687283</v>
      </c>
      <c r="Q59" s="35">
        <v>17026953</v>
      </c>
      <c r="R59" s="35">
        <v>20418356</v>
      </c>
      <c r="S59" s="35">
        <v>29878700</v>
      </c>
      <c r="T59" s="35">
        <v>10609200</v>
      </c>
      <c r="U59" s="35">
        <v>0</v>
      </c>
      <c r="V59" s="35">
        <v>0</v>
      </c>
      <c r="W59" s="35">
        <v>0</v>
      </c>
      <c r="X59" s="35">
        <v>6475000</v>
      </c>
      <c r="Y59" s="35">
        <v>41838273</v>
      </c>
      <c r="Z59" s="35">
        <v>0</v>
      </c>
      <c r="AA59" s="35">
        <v>12971450</v>
      </c>
      <c r="AB59" s="35">
        <v>0</v>
      </c>
      <c r="AC59" s="35">
        <v>16596000</v>
      </c>
      <c r="AD59" s="35">
        <v>0</v>
      </c>
      <c r="AE59" s="35">
        <v>26706667</v>
      </c>
      <c r="AF59" s="35">
        <v>25714224</v>
      </c>
      <c r="AG59" s="35">
        <v>13799700</v>
      </c>
      <c r="AH59" s="35">
        <v>9700000</v>
      </c>
      <c r="AI59" s="35">
        <v>0</v>
      </c>
      <c r="AJ59" s="35">
        <v>0</v>
      </c>
      <c r="AK59" s="35">
        <v>0</v>
      </c>
      <c r="AL59" s="35">
        <v>70637829</v>
      </c>
      <c r="AM59" s="35">
        <v>58997697</v>
      </c>
      <c r="AN59" s="35">
        <v>55763170</v>
      </c>
      <c r="AO59" s="35">
        <v>2290000</v>
      </c>
      <c r="AP59" s="35">
        <v>62712500</v>
      </c>
      <c r="AQ59" s="35">
        <v>131366000</v>
      </c>
      <c r="AR59" s="35">
        <v>0</v>
      </c>
      <c r="AS59" s="35">
        <v>0</v>
      </c>
      <c r="AT59" s="36">
        <v>0</v>
      </c>
    </row>
    <row r="60" spans="1:46" ht="12.75">
      <c r="A60" s="30" t="s">
        <v>164</v>
      </c>
      <c r="B60" s="35">
        <v>12040943</v>
      </c>
      <c r="C60" s="35">
        <v>25310000</v>
      </c>
      <c r="D60" s="35">
        <v>0</v>
      </c>
      <c r="E60" s="35">
        <v>40000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60000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96862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6">
        <v>0</v>
      </c>
    </row>
    <row r="61" spans="1:46" ht="12.75">
      <c r="A61" s="13" t="s">
        <v>165</v>
      </c>
      <c r="B61" s="19">
        <v>24934000</v>
      </c>
      <c r="C61" s="19">
        <v>54300000</v>
      </c>
      <c r="D61" s="19">
        <v>340000</v>
      </c>
      <c r="E61" s="19">
        <v>555000</v>
      </c>
      <c r="F61" s="19">
        <v>7200000</v>
      </c>
      <c r="G61" s="19">
        <v>11105000</v>
      </c>
      <c r="H61" s="19">
        <v>66200</v>
      </c>
      <c r="I61" s="19">
        <v>0</v>
      </c>
      <c r="J61" s="19">
        <v>10000</v>
      </c>
      <c r="K61" s="19">
        <v>18212500</v>
      </c>
      <c r="L61" s="19">
        <v>0</v>
      </c>
      <c r="M61" s="19">
        <v>12115000</v>
      </c>
      <c r="N61" s="19">
        <v>3971130</v>
      </c>
      <c r="O61" s="19">
        <v>1280000</v>
      </c>
      <c r="P61" s="19">
        <v>1491467</v>
      </c>
      <c r="Q61" s="19">
        <v>2249500</v>
      </c>
      <c r="R61" s="19">
        <v>9771425</v>
      </c>
      <c r="S61" s="19">
        <v>45500000</v>
      </c>
      <c r="T61" s="19">
        <v>485000</v>
      </c>
      <c r="U61" s="19">
        <v>481448993</v>
      </c>
      <c r="V61" s="19">
        <v>0</v>
      </c>
      <c r="W61" s="19">
        <v>0</v>
      </c>
      <c r="X61" s="19">
        <v>350000</v>
      </c>
      <c r="Y61" s="19">
        <v>0</v>
      </c>
      <c r="Z61" s="19">
        <v>1370</v>
      </c>
      <c r="AA61" s="19">
        <v>7490000</v>
      </c>
      <c r="AB61" s="19">
        <v>0</v>
      </c>
      <c r="AC61" s="19">
        <v>700000</v>
      </c>
      <c r="AD61" s="19">
        <v>6911352</v>
      </c>
      <c r="AE61" s="19">
        <v>1690000</v>
      </c>
      <c r="AF61" s="19">
        <v>6525000</v>
      </c>
      <c r="AG61" s="19">
        <v>200000</v>
      </c>
      <c r="AH61" s="19">
        <v>0</v>
      </c>
      <c r="AI61" s="19">
        <v>773000</v>
      </c>
      <c r="AJ61" s="19">
        <v>149864</v>
      </c>
      <c r="AK61" s="19">
        <v>0</v>
      </c>
      <c r="AL61" s="19">
        <v>4450000</v>
      </c>
      <c r="AM61" s="19">
        <v>915099</v>
      </c>
      <c r="AN61" s="19">
        <v>5069535</v>
      </c>
      <c r="AO61" s="19">
        <v>14934550</v>
      </c>
      <c r="AP61" s="19">
        <v>14255000</v>
      </c>
      <c r="AQ61" s="19">
        <v>3180000</v>
      </c>
      <c r="AR61" s="19">
        <v>1897200</v>
      </c>
      <c r="AS61" s="19">
        <v>58807450</v>
      </c>
      <c r="AT61" s="20">
        <v>0</v>
      </c>
    </row>
    <row r="62" spans="1:46" ht="12.75">
      <c r="A62" s="13" t="s">
        <v>166</v>
      </c>
      <c r="B62" s="19">
        <v>127276364</v>
      </c>
      <c r="C62" s="19">
        <v>194034210</v>
      </c>
      <c r="D62" s="19">
        <v>1700000</v>
      </c>
      <c r="E62" s="19">
        <v>12071000</v>
      </c>
      <c r="F62" s="19">
        <v>0</v>
      </c>
      <c r="G62" s="19">
        <v>6048000</v>
      </c>
      <c r="H62" s="19">
        <v>3288750</v>
      </c>
      <c r="I62" s="19">
        <v>0</v>
      </c>
      <c r="J62" s="19">
        <v>638596</v>
      </c>
      <c r="K62" s="19">
        <v>5475423</v>
      </c>
      <c r="L62" s="19">
        <v>0</v>
      </c>
      <c r="M62" s="19">
        <v>864000</v>
      </c>
      <c r="N62" s="19">
        <v>2482435</v>
      </c>
      <c r="O62" s="19">
        <v>1900000</v>
      </c>
      <c r="P62" s="19">
        <v>1780000</v>
      </c>
      <c r="Q62" s="19">
        <v>13109780</v>
      </c>
      <c r="R62" s="19">
        <v>500000</v>
      </c>
      <c r="S62" s="19">
        <v>0</v>
      </c>
      <c r="T62" s="19">
        <v>150000</v>
      </c>
      <c r="U62" s="19">
        <v>6059868</v>
      </c>
      <c r="V62" s="19">
        <v>0</v>
      </c>
      <c r="W62" s="19">
        <v>0</v>
      </c>
      <c r="X62" s="19">
        <v>2711000</v>
      </c>
      <c r="Y62" s="19">
        <v>18848370</v>
      </c>
      <c r="Z62" s="19">
        <v>430</v>
      </c>
      <c r="AA62" s="19">
        <v>11496200</v>
      </c>
      <c r="AB62" s="19">
        <v>0</v>
      </c>
      <c r="AC62" s="19">
        <v>0</v>
      </c>
      <c r="AD62" s="19">
        <v>1570000</v>
      </c>
      <c r="AE62" s="19">
        <v>375000</v>
      </c>
      <c r="AF62" s="19">
        <v>13742950</v>
      </c>
      <c r="AG62" s="19">
        <v>40000</v>
      </c>
      <c r="AH62" s="19">
        <v>5600000</v>
      </c>
      <c r="AI62" s="19">
        <v>100000</v>
      </c>
      <c r="AJ62" s="19">
        <v>0</v>
      </c>
      <c r="AK62" s="19">
        <v>0</v>
      </c>
      <c r="AL62" s="19">
        <v>1810000</v>
      </c>
      <c r="AM62" s="19">
        <v>1095470</v>
      </c>
      <c r="AN62" s="19">
        <v>64719131</v>
      </c>
      <c r="AO62" s="19">
        <v>15747000</v>
      </c>
      <c r="AP62" s="19">
        <v>7420000</v>
      </c>
      <c r="AQ62" s="19">
        <v>2185000</v>
      </c>
      <c r="AR62" s="19">
        <v>0</v>
      </c>
      <c r="AS62" s="19">
        <v>0</v>
      </c>
      <c r="AT62" s="20">
        <v>0</v>
      </c>
    </row>
    <row r="63" spans="1:46" ht="12.75">
      <c r="A63" s="13" t="s">
        <v>167</v>
      </c>
      <c r="B63" s="19">
        <v>8208000</v>
      </c>
      <c r="C63" s="19">
        <v>0</v>
      </c>
      <c r="D63" s="19">
        <v>0</v>
      </c>
      <c r="E63" s="19">
        <v>0</v>
      </c>
      <c r="F63" s="19">
        <v>0</v>
      </c>
      <c r="G63" s="19">
        <v>4091030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8000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20">
        <v>0</v>
      </c>
    </row>
    <row r="64" spans="1:46" ht="25.5">
      <c r="A64" s="13" t="s">
        <v>168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6"/>
    </row>
    <row r="65" spans="1:46" ht="12.75">
      <c r="A65" s="16" t="s">
        <v>156</v>
      </c>
      <c r="B65" s="37">
        <f>IF(B36=0,0,B52*100/B36)</f>
        <v>36.630391743898414</v>
      </c>
      <c r="C65" s="37">
        <f aca="true" t="shared" si="26" ref="C65:AT65">IF(C36=0,0,C52*100/C36)</f>
        <v>56.597324489467326</v>
      </c>
      <c r="D65" s="37">
        <f t="shared" si="26"/>
        <v>80.87876309446466</v>
      </c>
      <c r="E65" s="37">
        <f t="shared" si="26"/>
        <v>45.740250159283725</v>
      </c>
      <c r="F65" s="37">
        <f t="shared" si="26"/>
        <v>47.63770627684425</v>
      </c>
      <c r="G65" s="37">
        <f t="shared" si="26"/>
        <v>59.96283837737861</v>
      </c>
      <c r="H65" s="37">
        <f t="shared" si="26"/>
        <v>79.6754848690291</v>
      </c>
      <c r="I65" s="37">
        <f t="shared" si="26"/>
        <v>0</v>
      </c>
      <c r="J65" s="37">
        <f t="shared" si="26"/>
        <v>85.97734145589648</v>
      </c>
      <c r="K65" s="37">
        <f t="shared" si="26"/>
        <v>50.80592152905319</v>
      </c>
      <c r="L65" s="37">
        <f t="shared" si="26"/>
        <v>0</v>
      </c>
      <c r="M65" s="37">
        <f t="shared" si="26"/>
        <v>0</v>
      </c>
      <c r="N65" s="37">
        <f t="shared" si="26"/>
        <v>3.4146509498567275</v>
      </c>
      <c r="O65" s="37">
        <f t="shared" si="26"/>
        <v>0</v>
      </c>
      <c r="P65" s="37">
        <f t="shared" si="26"/>
        <v>6.568487404341536</v>
      </c>
      <c r="Q65" s="37">
        <f t="shared" si="26"/>
        <v>21.54925398650261</v>
      </c>
      <c r="R65" s="37">
        <f t="shared" si="26"/>
        <v>0.6232513708959248</v>
      </c>
      <c r="S65" s="37">
        <f t="shared" si="26"/>
        <v>11.707288518808491</v>
      </c>
      <c r="T65" s="37">
        <f t="shared" si="26"/>
        <v>0</v>
      </c>
      <c r="U65" s="37">
        <f t="shared" si="26"/>
        <v>6.72448482566039</v>
      </c>
      <c r="V65" s="37">
        <f t="shared" si="26"/>
        <v>0</v>
      </c>
      <c r="W65" s="37">
        <f t="shared" si="26"/>
        <v>0</v>
      </c>
      <c r="X65" s="37">
        <f t="shared" si="26"/>
        <v>0</v>
      </c>
      <c r="Y65" s="37">
        <f t="shared" si="26"/>
        <v>9.057596408260906</v>
      </c>
      <c r="Z65" s="37">
        <f t="shared" si="26"/>
        <v>0</v>
      </c>
      <c r="AA65" s="37">
        <f t="shared" si="26"/>
        <v>12.581243379120671</v>
      </c>
      <c r="AB65" s="37">
        <f t="shared" si="26"/>
        <v>0</v>
      </c>
      <c r="AC65" s="37">
        <f t="shared" si="26"/>
        <v>9.897895394873933</v>
      </c>
      <c r="AD65" s="37">
        <f t="shared" si="26"/>
        <v>98.341293722943</v>
      </c>
      <c r="AE65" s="37">
        <f t="shared" si="26"/>
        <v>18.19448413560231</v>
      </c>
      <c r="AF65" s="37">
        <f t="shared" si="26"/>
        <v>18.410254185747785</v>
      </c>
      <c r="AG65" s="37">
        <f t="shared" si="26"/>
        <v>21.78745118574763</v>
      </c>
      <c r="AH65" s="37">
        <f t="shared" si="26"/>
        <v>16.39344262295082</v>
      </c>
      <c r="AI65" s="37">
        <f t="shared" si="26"/>
        <v>99.18042493493203</v>
      </c>
      <c r="AJ65" s="37">
        <f t="shared" si="26"/>
        <v>88.03835861681462</v>
      </c>
      <c r="AK65" s="37">
        <f t="shared" si="26"/>
        <v>0</v>
      </c>
      <c r="AL65" s="37">
        <f t="shared" si="26"/>
        <v>2.4081777966285993</v>
      </c>
      <c r="AM65" s="37">
        <f t="shared" si="26"/>
        <v>3.380053212618603</v>
      </c>
      <c r="AN65" s="37">
        <f t="shared" si="26"/>
        <v>45.998691712422136</v>
      </c>
      <c r="AO65" s="37">
        <f t="shared" si="26"/>
        <v>95.25830429806894</v>
      </c>
      <c r="AP65" s="37">
        <f t="shared" si="26"/>
        <v>27.226732965905732</v>
      </c>
      <c r="AQ65" s="37">
        <f t="shared" si="26"/>
        <v>2.9610328082435156</v>
      </c>
      <c r="AR65" s="37">
        <f t="shared" si="26"/>
        <v>0</v>
      </c>
      <c r="AS65" s="37">
        <f t="shared" si="26"/>
        <v>0</v>
      </c>
      <c r="AT65" s="38">
        <f t="shared" si="26"/>
        <v>0</v>
      </c>
    </row>
    <row r="66" spans="1:46" ht="12.75">
      <c r="A66" s="30" t="s">
        <v>169</v>
      </c>
      <c r="B66" s="31">
        <f>IF(B36=0,0,B53*100/B36)</f>
        <v>8.163677608215428</v>
      </c>
      <c r="C66" s="31">
        <f aca="true" t="shared" si="27" ref="C66:AT66">IF(C36=0,0,C53*100/C36)</f>
        <v>18.428736985555382</v>
      </c>
      <c r="D66" s="31">
        <f t="shared" si="27"/>
        <v>1.6740601070015213</v>
      </c>
      <c r="E66" s="31">
        <f t="shared" si="27"/>
        <v>2.682673283927434</v>
      </c>
      <c r="F66" s="31">
        <f t="shared" si="27"/>
        <v>0</v>
      </c>
      <c r="G66" s="31">
        <f t="shared" si="27"/>
        <v>5.606270297085046</v>
      </c>
      <c r="H66" s="31">
        <f t="shared" si="27"/>
        <v>12.738294568815805</v>
      </c>
      <c r="I66" s="31">
        <f t="shared" si="27"/>
        <v>0</v>
      </c>
      <c r="J66" s="31">
        <f t="shared" si="27"/>
        <v>0.18904084832458767</v>
      </c>
      <c r="K66" s="31">
        <f t="shared" si="27"/>
        <v>19.26219079673005</v>
      </c>
      <c r="L66" s="31">
        <f t="shared" si="27"/>
        <v>0</v>
      </c>
      <c r="M66" s="31">
        <f t="shared" si="27"/>
        <v>0</v>
      </c>
      <c r="N66" s="31">
        <f t="shared" si="27"/>
        <v>0</v>
      </c>
      <c r="O66" s="31">
        <f t="shared" si="27"/>
        <v>0</v>
      </c>
      <c r="P66" s="31">
        <f t="shared" si="27"/>
        <v>0</v>
      </c>
      <c r="Q66" s="31">
        <f t="shared" si="27"/>
        <v>17.185737757608326</v>
      </c>
      <c r="R66" s="31">
        <f t="shared" si="27"/>
        <v>0</v>
      </c>
      <c r="S66" s="31">
        <f t="shared" si="27"/>
        <v>9.69509830463828</v>
      </c>
      <c r="T66" s="31">
        <f t="shared" si="27"/>
        <v>0</v>
      </c>
      <c r="U66" s="31">
        <f t="shared" si="27"/>
        <v>0</v>
      </c>
      <c r="V66" s="31">
        <f t="shared" si="27"/>
        <v>0</v>
      </c>
      <c r="W66" s="31">
        <f t="shared" si="27"/>
        <v>0</v>
      </c>
      <c r="X66" s="31">
        <f t="shared" si="27"/>
        <v>0</v>
      </c>
      <c r="Y66" s="31">
        <f t="shared" si="27"/>
        <v>5.572425379207853</v>
      </c>
      <c r="Z66" s="31">
        <f t="shared" si="27"/>
        <v>0</v>
      </c>
      <c r="AA66" s="31">
        <f t="shared" si="27"/>
        <v>0</v>
      </c>
      <c r="AB66" s="31">
        <f t="shared" si="27"/>
        <v>0</v>
      </c>
      <c r="AC66" s="31">
        <f t="shared" si="27"/>
        <v>9.897895394873933</v>
      </c>
      <c r="AD66" s="31">
        <f t="shared" si="27"/>
        <v>0</v>
      </c>
      <c r="AE66" s="31">
        <f t="shared" si="27"/>
        <v>17.94861272836444</v>
      </c>
      <c r="AF66" s="31">
        <f t="shared" si="27"/>
        <v>9.61073364453301</v>
      </c>
      <c r="AG66" s="31">
        <f t="shared" si="27"/>
        <v>21.5924727169414</v>
      </c>
      <c r="AH66" s="31">
        <f t="shared" si="27"/>
        <v>16.39344262295082</v>
      </c>
      <c r="AI66" s="31">
        <f t="shared" si="27"/>
        <v>0</v>
      </c>
      <c r="AJ66" s="31">
        <f t="shared" si="27"/>
        <v>0</v>
      </c>
      <c r="AK66" s="31">
        <f t="shared" si="27"/>
        <v>0</v>
      </c>
      <c r="AL66" s="31">
        <f t="shared" si="27"/>
        <v>0</v>
      </c>
      <c r="AM66" s="31">
        <f t="shared" si="27"/>
        <v>0</v>
      </c>
      <c r="AN66" s="31">
        <f t="shared" si="27"/>
        <v>45.131943894631355</v>
      </c>
      <c r="AO66" s="31">
        <f t="shared" si="27"/>
        <v>0</v>
      </c>
      <c r="AP66" s="31">
        <f t="shared" si="27"/>
        <v>27.226732965905732</v>
      </c>
      <c r="AQ66" s="31">
        <f t="shared" si="27"/>
        <v>0</v>
      </c>
      <c r="AR66" s="31">
        <f t="shared" si="27"/>
        <v>0</v>
      </c>
      <c r="AS66" s="31">
        <f t="shared" si="27"/>
        <v>0</v>
      </c>
      <c r="AT66" s="32">
        <f t="shared" si="27"/>
        <v>0</v>
      </c>
    </row>
    <row r="67" spans="1:46" ht="12.75">
      <c r="A67" s="30" t="s">
        <v>170</v>
      </c>
      <c r="B67" s="31">
        <f>IF(B36=0,0,B54*100/B36)</f>
        <v>7.321206418690155</v>
      </c>
      <c r="C67" s="31">
        <f aca="true" t="shared" si="28" ref="C67:AT67">IF(C36=0,0,C54*100/C36)</f>
        <v>15.684499126732703</v>
      </c>
      <c r="D67" s="31">
        <f t="shared" si="28"/>
        <v>36.71528530548634</v>
      </c>
      <c r="E67" s="31">
        <f t="shared" si="28"/>
        <v>6.695952516682874</v>
      </c>
      <c r="F67" s="31">
        <f t="shared" si="28"/>
        <v>0</v>
      </c>
      <c r="G67" s="31">
        <f t="shared" si="28"/>
        <v>28.329985527907898</v>
      </c>
      <c r="H67" s="31">
        <f t="shared" si="28"/>
        <v>0</v>
      </c>
      <c r="I67" s="31">
        <f t="shared" si="28"/>
        <v>0</v>
      </c>
      <c r="J67" s="31">
        <f t="shared" si="28"/>
        <v>85.32920140449788</v>
      </c>
      <c r="K67" s="31">
        <f t="shared" si="28"/>
        <v>18.742907734496203</v>
      </c>
      <c r="L67" s="31">
        <f t="shared" si="28"/>
        <v>0</v>
      </c>
      <c r="M67" s="31">
        <f t="shared" si="28"/>
        <v>0</v>
      </c>
      <c r="N67" s="31">
        <f t="shared" si="28"/>
        <v>0</v>
      </c>
      <c r="O67" s="31">
        <f t="shared" si="28"/>
        <v>0</v>
      </c>
      <c r="P67" s="31">
        <f t="shared" si="28"/>
        <v>0</v>
      </c>
      <c r="Q67" s="31">
        <f t="shared" si="28"/>
        <v>0</v>
      </c>
      <c r="R67" s="31">
        <f t="shared" si="28"/>
        <v>0</v>
      </c>
      <c r="S67" s="31">
        <f t="shared" si="28"/>
        <v>0</v>
      </c>
      <c r="T67" s="31">
        <f t="shared" si="28"/>
        <v>0</v>
      </c>
      <c r="U67" s="31">
        <f t="shared" si="28"/>
        <v>5.392511111600784</v>
      </c>
      <c r="V67" s="31">
        <f t="shared" si="28"/>
        <v>0</v>
      </c>
      <c r="W67" s="31">
        <f t="shared" si="28"/>
        <v>0</v>
      </c>
      <c r="X67" s="31">
        <f t="shared" si="28"/>
        <v>0</v>
      </c>
      <c r="Y67" s="31">
        <f t="shared" si="28"/>
        <v>0.8064336345220696</v>
      </c>
      <c r="Z67" s="31">
        <f t="shared" si="28"/>
        <v>0</v>
      </c>
      <c r="AA67" s="31">
        <f t="shared" si="28"/>
        <v>0</v>
      </c>
      <c r="AB67" s="31">
        <f t="shared" si="28"/>
        <v>0</v>
      </c>
      <c r="AC67" s="31">
        <f t="shared" si="28"/>
        <v>0</v>
      </c>
      <c r="AD67" s="31">
        <f t="shared" si="28"/>
        <v>98.341293722943</v>
      </c>
      <c r="AE67" s="31">
        <f t="shared" si="28"/>
        <v>0</v>
      </c>
      <c r="AF67" s="31">
        <f t="shared" si="28"/>
        <v>0</v>
      </c>
      <c r="AG67" s="31">
        <f t="shared" si="28"/>
        <v>0</v>
      </c>
      <c r="AH67" s="31">
        <f t="shared" si="28"/>
        <v>0</v>
      </c>
      <c r="AI67" s="31">
        <f t="shared" si="28"/>
        <v>75.5542932618331</v>
      </c>
      <c r="AJ67" s="31">
        <f t="shared" si="28"/>
        <v>0</v>
      </c>
      <c r="AK67" s="31">
        <f t="shared" si="28"/>
        <v>0</v>
      </c>
      <c r="AL67" s="31">
        <f t="shared" si="28"/>
        <v>0</v>
      </c>
      <c r="AM67" s="31">
        <f t="shared" si="28"/>
        <v>0</v>
      </c>
      <c r="AN67" s="31">
        <f t="shared" si="28"/>
        <v>0</v>
      </c>
      <c r="AO67" s="31">
        <f t="shared" si="28"/>
        <v>95.25830429806894</v>
      </c>
      <c r="AP67" s="31">
        <f t="shared" si="28"/>
        <v>0</v>
      </c>
      <c r="AQ67" s="31">
        <f t="shared" si="28"/>
        <v>0</v>
      </c>
      <c r="AR67" s="31">
        <f t="shared" si="28"/>
        <v>0</v>
      </c>
      <c r="AS67" s="31">
        <f t="shared" si="28"/>
        <v>0</v>
      </c>
      <c r="AT67" s="32">
        <f t="shared" si="28"/>
        <v>0</v>
      </c>
    </row>
    <row r="68" spans="1:46" ht="12.75">
      <c r="A68" s="30" t="s">
        <v>171</v>
      </c>
      <c r="B68" s="31">
        <f>IF(B36=0,0,B55*100/B36)</f>
        <v>21.145507716992835</v>
      </c>
      <c r="C68" s="31">
        <f aca="true" t="shared" si="29" ref="C68:AT68">IF(C36=0,0,C55*100/C36)</f>
        <v>21.320386032006002</v>
      </c>
      <c r="D68" s="31">
        <f t="shared" si="29"/>
        <v>21.353547172499393</v>
      </c>
      <c r="E68" s="31">
        <f t="shared" si="29"/>
        <v>31.532812447604037</v>
      </c>
      <c r="F68" s="31">
        <f t="shared" si="29"/>
        <v>47.03488810187627</v>
      </c>
      <c r="G68" s="31">
        <f t="shared" si="29"/>
        <v>24.290895153907325</v>
      </c>
      <c r="H68" s="31">
        <f t="shared" si="29"/>
        <v>61.91264077584706</v>
      </c>
      <c r="I68" s="31">
        <f t="shared" si="29"/>
        <v>0</v>
      </c>
      <c r="J68" s="31">
        <f t="shared" si="29"/>
        <v>0.05401167094988219</v>
      </c>
      <c r="K68" s="31">
        <f t="shared" si="29"/>
        <v>12.800822997826932</v>
      </c>
      <c r="L68" s="31">
        <f t="shared" si="29"/>
        <v>0</v>
      </c>
      <c r="M68" s="31">
        <f t="shared" si="29"/>
        <v>0</v>
      </c>
      <c r="N68" s="31">
        <f t="shared" si="29"/>
        <v>0</v>
      </c>
      <c r="O68" s="31">
        <f t="shared" si="29"/>
        <v>0</v>
      </c>
      <c r="P68" s="31">
        <f t="shared" si="29"/>
        <v>0</v>
      </c>
      <c r="Q68" s="31">
        <f t="shared" si="29"/>
        <v>0</v>
      </c>
      <c r="R68" s="31">
        <f t="shared" si="29"/>
        <v>0</v>
      </c>
      <c r="S68" s="31">
        <f t="shared" si="29"/>
        <v>0</v>
      </c>
      <c r="T68" s="31">
        <f t="shared" si="29"/>
        <v>0</v>
      </c>
      <c r="U68" s="31">
        <f t="shared" si="29"/>
        <v>1.3319737140596066</v>
      </c>
      <c r="V68" s="31">
        <f t="shared" si="29"/>
        <v>0</v>
      </c>
      <c r="W68" s="31">
        <f t="shared" si="29"/>
        <v>0</v>
      </c>
      <c r="X68" s="31">
        <f t="shared" si="29"/>
        <v>0</v>
      </c>
      <c r="Y68" s="31">
        <f t="shared" si="29"/>
        <v>2.6787373945309847</v>
      </c>
      <c r="Z68" s="31">
        <f t="shared" si="29"/>
        <v>0</v>
      </c>
      <c r="AA68" s="31">
        <f t="shared" si="29"/>
        <v>0</v>
      </c>
      <c r="AB68" s="31">
        <f t="shared" si="29"/>
        <v>0</v>
      </c>
      <c r="AC68" s="31">
        <f t="shared" si="29"/>
        <v>0</v>
      </c>
      <c r="AD68" s="31">
        <f t="shared" si="29"/>
        <v>0</v>
      </c>
      <c r="AE68" s="31">
        <f t="shared" si="29"/>
        <v>0</v>
      </c>
      <c r="AF68" s="31">
        <f t="shared" si="29"/>
        <v>0</v>
      </c>
      <c r="AG68" s="31">
        <f t="shared" si="29"/>
        <v>0</v>
      </c>
      <c r="AH68" s="31">
        <f t="shared" si="29"/>
        <v>0</v>
      </c>
      <c r="AI68" s="31">
        <f t="shared" si="29"/>
        <v>23.62613167309894</v>
      </c>
      <c r="AJ68" s="31">
        <f t="shared" si="29"/>
        <v>88.03835861681462</v>
      </c>
      <c r="AK68" s="31">
        <f t="shared" si="29"/>
        <v>0</v>
      </c>
      <c r="AL68" s="31">
        <f t="shared" si="29"/>
        <v>0</v>
      </c>
      <c r="AM68" s="31">
        <f t="shared" si="29"/>
        <v>0</v>
      </c>
      <c r="AN68" s="31">
        <f t="shared" si="29"/>
        <v>0.21689750746267708</v>
      </c>
      <c r="AO68" s="31">
        <f t="shared" si="29"/>
        <v>0</v>
      </c>
      <c r="AP68" s="31">
        <f t="shared" si="29"/>
        <v>0</v>
      </c>
      <c r="AQ68" s="31">
        <f t="shared" si="29"/>
        <v>0</v>
      </c>
      <c r="AR68" s="31">
        <f t="shared" si="29"/>
        <v>0</v>
      </c>
      <c r="AS68" s="31">
        <f t="shared" si="29"/>
        <v>0</v>
      </c>
      <c r="AT68" s="32">
        <f t="shared" si="29"/>
        <v>0</v>
      </c>
    </row>
    <row r="69" spans="1:46" ht="12.75">
      <c r="A69" s="30" t="s">
        <v>172</v>
      </c>
      <c r="B69" s="31">
        <f>IF(B36=0,0,B56*100/B36)</f>
        <v>0</v>
      </c>
      <c r="C69" s="31">
        <f aca="true" t="shared" si="30" ref="C69:AT69">IF(C36=0,0,C56*100/C36)</f>
        <v>1.163702345173236</v>
      </c>
      <c r="D69" s="31">
        <f t="shared" si="30"/>
        <v>21.135870509477407</v>
      </c>
      <c r="E69" s="31">
        <f t="shared" si="30"/>
        <v>4.828811911069381</v>
      </c>
      <c r="F69" s="31">
        <f t="shared" si="30"/>
        <v>0.6028181749679753</v>
      </c>
      <c r="G69" s="31">
        <f t="shared" si="30"/>
        <v>1.7356873984783423</v>
      </c>
      <c r="H69" s="31">
        <f t="shared" si="30"/>
        <v>5.024549524366234</v>
      </c>
      <c r="I69" s="31">
        <f t="shared" si="30"/>
        <v>0</v>
      </c>
      <c r="J69" s="31">
        <f t="shared" si="30"/>
        <v>0.40508753212411647</v>
      </c>
      <c r="K69" s="31">
        <f t="shared" si="30"/>
        <v>0</v>
      </c>
      <c r="L69" s="31">
        <f t="shared" si="30"/>
        <v>0</v>
      </c>
      <c r="M69" s="31">
        <f t="shared" si="30"/>
        <v>0</v>
      </c>
      <c r="N69" s="31">
        <f t="shared" si="30"/>
        <v>3.4146509498567275</v>
      </c>
      <c r="O69" s="31">
        <f t="shared" si="30"/>
        <v>0</v>
      </c>
      <c r="P69" s="31">
        <f t="shared" si="30"/>
        <v>6.568487404341536</v>
      </c>
      <c r="Q69" s="31">
        <f t="shared" si="30"/>
        <v>4.363516228894283</v>
      </c>
      <c r="R69" s="31">
        <f t="shared" si="30"/>
        <v>0.6232513708959248</v>
      </c>
      <c r="S69" s="31">
        <f t="shared" si="30"/>
        <v>2.0121902141702095</v>
      </c>
      <c r="T69" s="31">
        <f t="shared" si="30"/>
        <v>0</v>
      </c>
      <c r="U69" s="31">
        <f t="shared" si="30"/>
        <v>0</v>
      </c>
      <c r="V69" s="31">
        <f t="shared" si="30"/>
        <v>0</v>
      </c>
      <c r="W69" s="31">
        <f t="shared" si="30"/>
        <v>0</v>
      </c>
      <c r="X69" s="31">
        <f t="shared" si="30"/>
        <v>0</v>
      </c>
      <c r="Y69" s="31">
        <f t="shared" si="30"/>
        <v>0</v>
      </c>
      <c r="Z69" s="31">
        <f t="shared" si="30"/>
        <v>0</v>
      </c>
      <c r="AA69" s="31">
        <f t="shared" si="30"/>
        <v>12.581243379120671</v>
      </c>
      <c r="AB69" s="31">
        <f t="shared" si="30"/>
        <v>0</v>
      </c>
      <c r="AC69" s="31">
        <f t="shared" si="30"/>
        <v>0</v>
      </c>
      <c r="AD69" s="31">
        <f t="shared" si="30"/>
        <v>0</v>
      </c>
      <c r="AE69" s="31">
        <f t="shared" si="30"/>
        <v>0.24587140723786904</v>
      </c>
      <c r="AF69" s="31">
        <f t="shared" si="30"/>
        <v>8.799520541214777</v>
      </c>
      <c r="AG69" s="31">
        <f t="shared" si="30"/>
        <v>0.1949784688062304</v>
      </c>
      <c r="AH69" s="31">
        <f t="shared" si="30"/>
        <v>0</v>
      </c>
      <c r="AI69" s="31">
        <f t="shared" si="30"/>
        <v>0</v>
      </c>
      <c r="AJ69" s="31">
        <f t="shared" si="30"/>
        <v>0</v>
      </c>
      <c r="AK69" s="31">
        <f t="shared" si="30"/>
        <v>0</v>
      </c>
      <c r="AL69" s="31">
        <f t="shared" si="30"/>
        <v>2.4081777966285993</v>
      </c>
      <c r="AM69" s="31">
        <f t="shared" si="30"/>
        <v>3.380053212618603</v>
      </c>
      <c r="AN69" s="31">
        <f t="shared" si="30"/>
        <v>0.6498503103281006</v>
      </c>
      <c r="AO69" s="31">
        <f t="shared" si="30"/>
        <v>0</v>
      </c>
      <c r="AP69" s="31">
        <f t="shared" si="30"/>
        <v>0</v>
      </c>
      <c r="AQ69" s="31">
        <f t="shared" si="30"/>
        <v>2.9610328082435156</v>
      </c>
      <c r="AR69" s="31">
        <f t="shared" si="30"/>
        <v>0</v>
      </c>
      <c r="AS69" s="31">
        <f t="shared" si="30"/>
        <v>0</v>
      </c>
      <c r="AT69" s="32">
        <f t="shared" si="30"/>
        <v>0</v>
      </c>
    </row>
    <row r="70" spans="1:46" ht="12.75">
      <c r="A70" s="13" t="s">
        <v>161</v>
      </c>
      <c r="B70" s="39">
        <f>IF(B36=0,0,B57*100/B36)</f>
        <v>42.015863598054786</v>
      </c>
      <c r="C70" s="39">
        <f aca="true" t="shared" si="31" ref="C70:AT70">IF(C36=0,0,C57*100/C36)</f>
        <v>22.30872641828867</v>
      </c>
      <c r="D70" s="39">
        <f t="shared" si="31"/>
        <v>14.853477246094188</v>
      </c>
      <c r="E70" s="39">
        <f t="shared" si="31"/>
        <v>20.388316957848495</v>
      </c>
      <c r="F70" s="39">
        <f t="shared" si="31"/>
        <v>8.959385125461532</v>
      </c>
      <c r="G70" s="39">
        <f t="shared" si="31"/>
        <v>25.287963557063044</v>
      </c>
      <c r="H70" s="39">
        <f t="shared" si="31"/>
        <v>10.827550383493435</v>
      </c>
      <c r="I70" s="39">
        <f t="shared" si="31"/>
        <v>0</v>
      </c>
      <c r="J70" s="39">
        <f t="shared" si="31"/>
        <v>12.271070857533038</v>
      </c>
      <c r="K70" s="39">
        <f t="shared" si="31"/>
        <v>20.315515660551238</v>
      </c>
      <c r="L70" s="39">
        <f t="shared" si="31"/>
        <v>0</v>
      </c>
      <c r="M70" s="39">
        <f t="shared" si="31"/>
        <v>0.33000767459708363</v>
      </c>
      <c r="N70" s="39">
        <f t="shared" si="31"/>
        <v>87.9854540841394</v>
      </c>
      <c r="O70" s="39">
        <f t="shared" si="31"/>
        <v>96.23706321859224</v>
      </c>
      <c r="P70" s="39">
        <f t="shared" si="31"/>
        <v>77.51403868216292</v>
      </c>
      <c r="Q70" s="39">
        <f t="shared" si="31"/>
        <v>42.70649665662732</v>
      </c>
      <c r="R70" s="39">
        <f t="shared" si="31"/>
        <v>67.3683500675807</v>
      </c>
      <c r="S70" s="39">
        <f t="shared" si="31"/>
        <v>46.67695932448945</v>
      </c>
      <c r="T70" s="39">
        <f t="shared" si="31"/>
        <v>94.35766202839828</v>
      </c>
      <c r="U70" s="39">
        <f t="shared" si="31"/>
        <v>0.23557704013628755</v>
      </c>
      <c r="V70" s="39">
        <f t="shared" si="31"/>
        <v>0</v>
      </c>
      <c r="W70" s="39">
        <f t="shared" si="31"/>
        <v>0</v>
      </c>
      <c r="X70" s="39">
        <f t="shared" si="31"/>
        <v>68.47904438265884</v>
      </c>
      <c r="Y70" s="39">
        <f t="shared" si="31"/>
        <v>63.88571696967441</v>
      </c>
      <c r="Z70" s="39">
        <f t="shared" si="31"/>
        <v>20</v>
      </c>
      <c r="AA70" s="39">
        <f t="shared" si="31"/>
        <v>39.64475601194715</v>
      </c>
      <c r="AB70" s="39">
        <f t="shared" si="31"/>
        <v>0</v>
      </c>
      <c r="AC70" s="39">
        <f t="shared" si="31"/>
        <v>86.45551156490936</v>
      </c>
      <c r="AD70" s="39">
        <f t="shared" si="31"/>
        <v>0.05848917730602411</v>
      </c>
      <c r="AE70" s="39">
        <f t="shared" si="31"/>
        <v>76.72827130493569</v>
      </c>
      <c r="AF70" s="39">
        <f t="shared" si="31"/>
        <v>45.70478759426951</v>
      </c>
      <c r="AG70" s="39">
        <f t="shared" si="31"/>
        <v>76.87555359958108</v>
      </c>
      <c r="AH70" s="39">
        <f t="shared" si="31"/>
        <v>53.005464480874316</v>
      </c>
      <c r="AI70" s="39">
        <f t="shared" si="31"/>
        <v>0</v>
      </c>
      <c r="AJ70" s="39">
        <f t="shared" si="31"/>
        <v>10.234699293546738</v>
      </c>
      <c r="AK70" s="39">
        <f t="shared" si="31"/>
        <v>0</v>
      </c>
      <c r="AL70" s="39">
        <f t="shared" si="31"/>
        <v>89.65751009447928</v>
      </c>
      <c r="AM70" s="39">
        <f t="shared" si="31"/>
        <v>93.66523800145036</v>
      </c>
      <c r="AN70" s="39">
        <f t="shared" si="31"/>
        <v>24.043685376429043</v>
      </c>
      <c r="AO70" s="39">
        <f t="shared" si="31"/>
        <v>0.9796904612933599</v>
      </c>
      <c r="AP70" s="39">
        <f t="shared" si="31"/>
        <v>57.6994627675296</v>
      </c>
      <c r="AQ70" s="39">
        <f t="shared" si="31"/>
        <v>93.30109871735026</v>
      </c>
      <c r="AR70" s="39">
        <f t="shared" si="31"/>
        <v>0</v>
      </c>
      <c r="AS70" s="39">
        <f t="shared" si="31"/>
        <v>0</v>
      </c>
      <c r="AT70" s="40">
        <f t="shared" si="31"/>
        <v>0</v>
      </c>
    </row>
    <row r="71" spans="1:46" ht="25.5">
      <c r="A71" s="30" t="s">
        <v>173</v>
      </c>
      <c r="B71" s="31">
        <f>IF(B36=0,0,B58*100/B36)</f>
        <v>17.384537423289714</v>
      </c>
      <c r="C71" s="31">
        <f aca="true" t="shared" si="32" ref="C71:AT71">IF(C36=0,0,C58*100/C36)</f>
        <v>7.358303132390691</v>
      </c>
      <c r="D71" s="31">
        <f t="shared" si="32"/>
        <v>12.552234292473964</v>
      </c>
      <c r="E71" s="31">
        <f t="shared" si="32"/>
        <v>0</v>
      </c>
      <c r="F71" s="31">
        <f t="shared" si="32"/>
        <v>2.93120337578178</v>
      </c>
      <c r="G71" s="31">
        <f t="shared" si="32"/>
        <v>15.660065984030995</v>
      </c>
      <c r="H71" s="31">
        <f t="shared" si="32"/>
        <v>0.07076830316008781</v>
      </c>
      <c r="I71" s="31">
        <f t="shared" si="32"/>
        <v>0</v>
      </c>
      <c r="J71" s="31">
        <f t="shared" si="32"/>
        <v>0</v>
      </c>
      <c r="K71" s="31">
        <f t="shared" si="32"/>
        <v>0.3218492639453629</v>
      </c>
      <c r="L71" s="31">
        <f t="shared" si="32"/>
        <v>0</v>
      </c>
      <c r="M71" s="31">
        <f t="shared" si="32"/>
        <v>0.33000767459708363</v>
      </c>
      <c r="N71" s="31">
        <f t="shared" si="32"/>
        <v>0</v>
      </c>
      <c r="O71" s="31">
        <f t="shared" si="32"/>
        <v>0.6508223993000843</v>
      </c>
      <c r="P71" s="31">
        <f t="shared" si="32"/>
        <v>1.1868380941324579</v>
      </c>
      <c r="Q71" s="31">
        <f t="shared" si="32"/>
        <v>3.0812242597632165</v>
      </c>
      <c r="R71" s="31">
        <f t="shared" si="32"/>
        <v>3.7395082253755487</v>
      </c>
      <c r="S71" s="31">
        <f t="shared" si="32"/>
        <v>19.348946709886075</v>
      </c>
      <c r="T71" s="31">
        <f t="shared" si="32"/>
        <v>0.08885571608821595</v>
      </c>
      <c r="U71" s="31">
        <f t="shared" si="32"/>
        <v>0.23557704013628755</v>
      </c>
      <c r="V71" s="31">
        <f t="shared" si="32"/>
        <v>0</v>
      </c>
      <c r="W71" s="31">
        <f t="shared" si="32"/>
        <v>0</v>
      </c>
      <c r="X71" s="31">
        <f t="shared" si="32"/>
        <v>1.8020801153331274</v>
      </c>
      <c r="Y71" s="31">
        <f t="shared" si="32"/>
        <v>3.827205736639936</v>
      </c>
      <c r="Z71" s="31">
        <f t="shared" si="32"/>
        <v>20</v>
      </c>
      <c r="AA71" s="31">
        <f t="shared" si="32"/>
        <v>7.0053621259281815</v>
      </c>
      <c r="AB71" s="31">
        <f t="shared" si="32"/>
        <v>0</v>
      </c>
      <c r="AC71" s="31">
        <f t="shared" si="32"/>
        <v>0</v>
      </c>
      <c r="AD71" s="31">
        <f t="shared" si="32"/>
        <v>0.0471686913758259</v>
      </c>
      <c r="AE71" s="31">
        <f t="shared" si="32"/>
        <v>11.064213325704108</v>
      </c>
      <c r="AF71" s="31">
        <f t="shared" si="32"/>
        <v>0.17705272718742004</v>
      </c>
      <c r="AG71" s="31">
        <f t="shared" si="32"/>
        <v>0</v>
      </c>
      <c r="AH71" s="31">
        <f t="shared" si="32"/>
        <v>0</v>
      </c>
      <c r="AI71" s="31">
        <f t="shared" si="32"/>
        <v>0</v>
      </c>
      <c r="AJ71" s="31">
        <f t="shared" si="32"/>
        <v>10.234699293546738</v>
      </c>
      <c r="AK71" s="31">
        <f t="shared" si="32"/>
        <v>0</v>
      </c>
      <c r="AL71" s="31">
        <f t="shared" si="32"/>
        <v>0.12674619982255786</v>
      </c>
      <c r="AM71" s="31">
        <f t="shared" si="32"/>
        <v>6.962909617994321</v>
      </c>
      <c r="AN71" s="31">
        <f t="shared" si="32"/>
        <v>0.06509586648330654</v>
      </c>
      <c r="AO71" s="31">
        <f t="shared" si="32"/>
        <v>0.6989030825246748</v>
      </c>
      <c r="AP71" s="31">
        <f t="shared" si="32"/>
        <v>14.08627014621764</v>
      </c>
      <c r="AQ71" s="31">
        <f t="shared" si="32"/>
        <v>1.7766196849461091</v>
      </c>
      <c r="AR71" s="31">
        <f t="shared" si="32"/>
        <v>0</v>
      </c>
      <c r="AS71" s="31">
        <f t="shared" si="32"/>
        <v>0</v>
      </c>
      <c r="AT71" s="32">
        <f t="shared" si="32"/>
        <v>0</v>
      </c>
    </row>
    <row r="72" spans="1:46" ht="12.75">
      <c r="A72" s="30" t="s">
        <v>174</v>
      </c>
      <c r="B72" s="31">
        <f>IF(B36=0,0,B59*100/B36)</f>
        <v>23.028522007879943</v>
      </c>
      <c r="C72" s="31">
        <f aca="true" t="shared" si="33" ref="C72:AT72">IF(C36=0,0,C59*100/C36)</f>
        <v>12.800546909523192</v>
      </c>
      <c r="D72" s="31">
        <f t="shared" si="33"/>
        <v>2.3012429536202266</v>
      </c>
      <c r="E72" s="31">
        <f t="shared" si="33"/>
        <v>20.281010026491398</v>
      </c>
      <c r="F72" s="31">
        <f t="shared" si="33"/>
        <v>6.028181749679753</v>
      </c>
      <c r="G72" s="31">
        <f t="shared" si="33"/>
        <v>9.62789757303205</v>
      </c>
      <c r="H72" s="31">
        <f t="shared" si="33"/>
        <v>10.756782080333346</v>
      </c>
      <c r="I72" s="31">
        <f t="shared" si="33"/>
        <v>0</v>
      </c>
      <c r="J72" s="31">
        <f t="shared" si="33"/>
        <v>12.271070857533038</v>
      </c>
      <c r="K72" s="31">
        <f t="shared" si="33"/>
        <v>19.993666396605875</v>
      </c>
      <c r="L72" s="31">
        <f t="shared" si="33"/>
        <v>0</v>
      </c>
      <c r="M72" s="31">
        <f t="shared" si="33"/>
        <v>0</v>
      </c>
      <c r="N72" s="31">
        <f t="shared" si="33"/>
        <v>87.9854540841394</v>
      </c>
      <c r="O72" s="31">
        <f t="shared" si="33"/>
        <v>95.58624081929216</v>
      </c>
      <c r="P72" s="31">
        <f t="shared" si="33"/>
        <v>76.32720058803045</v>
      </c>
      <c r="Q72" s="31">
        <f t="shared" si="33"/>
        <v>39.625272396864105</v>
      </c>
      <c r="R72" s="31">
        <f t="shared" si="33"/>
        <v>63.628841842205155</v>
      </c>
      <c r="S72" s="31">
        <f t="shared" si="33"/>
        <v>27.328012614603377</v>
      </c>
      <c r="T72" s="31">
        <f t="shared" si="33"/>
        <v>94.26880631231008</v>
      </c>
      <c r="U72" s="31">
        <f t="shared" si="33"/>
        <v>0</v>
      </c>
      <c r="V72" s="31">
        <f t="shared" si="33"/>
        <v>0</v>
      </c>
      <c r="W72" s="31">
        <f t="shared" si="33"/>
        <v>0</v>
      </c>
      <c r="X72" s="31">
        <f t="shared" si="33"/>
        <v>66.67696426732572</v>
      </c>
      <c r="Y72" s="31">
        <f t="shared" si="33"/>
        <v>60.05851123303447</v>
      </c>
      <c r="Z72" s="31">
        <f t="shared" si="33"/>
        <v>0</v>
      </c>
      <c r="AA72" s="31">
        <f t="shared" si="33"/>
        <v>32.639393886018965</v>
      </c>
      <c r="AB72" s="31">
        <f t="shared" si="33"/>
        <v>0</v>
      </c>
      <c r="AC72" s="31">
        <f t="shared" si="33"/>
        <v>86.45551156490936</v>
      </c>
      <c r="AD72" s="31">
        <f t="shared" si="33"/>
        <v>0</v>
      </c>
      <c r="AE72" s="31">
        <f t="shared" si="33"/>
        <v>65.66405797923159</v>
      </c>
      <c r="AF72" s="31">
        <f t="shared" si="33"/>
        <v>45.52773486708209</v>
      </c>
      <c r="AG72" s="31">
        <f t="shared" si="33"/>
        <v>76.87555359958108</v>
      </c>
      <c r="AH72" s="31">
        <f t="shared" si="33"/>
        <v>53.005464480874316</v>
      </c>
      <c r="AI72" s="31">
        <f t="shared" si="33"/>
        <v>0</v>
      </c>
      <c r="AJ72" s="31">
        <f t="shared" si="33"/>
        <v>0</v>
      </c>
      <c r="AK72" s="31">
        <f t="shared" si="33"/>
        <v>0</v>
      </c>
      <c r="AL72" s="31">
        <f t="shared" si="33"/>
        <v>89.53076389465672</v>
      </c>
      <c r="AM72" s="31">
        <f t="shared" si="33"/>
        <v>86.70232838345605</v>
      </c>
      <c r="AN72" s="31">
        <f t="shared" si="33"/>
        <v>23.937010333315254</v>
      </c>
      <c r="AO72" s="31">
        <f t="shared" si="33"/>
        <v>0.28078737876868515</v>
      </c>
      <c r="AP72" s="31">
        <f t="shared" si="33"/>
        <v>43.61319262131196</v>
      </c>
      <c r="AQ72" s="31">
        <f t="shared" si="33"/>
        <v>91.52447903240414</v>
      </c>
      <c r="AR72" s="31">
        <f t="shared" si="33"/>
        <v>0</v>
      </c>
      <c r="AS72" s="31">
        <f t="shared" si="33"/>
        <v>0</v>
      </c>
      <c r="AT72" s="32">
        <f t="shared" si="33"/>
        <v>0</v>
      </c>
    </row>
    <row r="73" spans="1:46" ht="12.75">
      <c r="A73" s="30" t="s">
        <v>175</v>
      </c>
      <c r="B73" s="31">
        <f>IF(B36=0,0,B60*100/B36)</f>
        <v>1.6028041668851325</v>
      </c>
      <c r="C73" s="31">
        <f aca="true" t="shared" si="34" ref="C73:AT73">IF(C36=0,0,C60*100/C36)</f>
        <v>2.1498763763747886</v>
      </c>
      <c r="D73" s="31">
        <f t="shared" si="34"/>
        <v>0</v>
      </c>
      <c r="E73" s="31">
        <f t="shared" si="34"/>
        <v>0.10730693135709735</v>
      </c>
      <c r="F73" s="31">
        <f t="shared" si="34"/>
        <v>0</v>
      </c>
      <c r="G73" s="31">
        <f t="shared" si="34"/>
        <v>0</v>
      </c>
      <c r="H73" s="31">
        <f t="shared" si="34"/>
        <v>0</v>
      </c>
      <c r="I73" s="31">
        <f t="shared" si="34"/>
        <v>0</v>
      </c>
      <c r="J73" s="31">
        <f t="shared" si="34"/>
        <v>0</v>
      </c>
      <c r="K73" s="31">
        <f t="shared" si="34"/>
        <v>0</v>
      </c>
      <c r="L73" s="31">
        <f t="shared" si="34"/>
        <v>0</v>
      </c>
      <c r="M73" s="31">
        <f t="shared" si="34"/>
        <v>0</v>
      </c>
      <c r="N73" s="31">
        <f t="shared" si="34"/>
        <v>0</v>
      </c>
      <c r="O73" s="31">
        <f t="shared" si="34"/>
        <v>0</v>
      </c>
      <c r="P73" s="31">
        <f t="shared" si="34"/>
        <v>0</v>
      </c>
      <c r="Q73" s="31">
        <f t="shared" si="34"/>
        <v>0</v>
      </c>
      <c r="R73" s="31">
        <f t="shared" si="34"/>
        <v>0</v>
      </c>
      <c r="S73" s="31">
        <f t="shared" si="34"/>
        <v>0</v>
      </c>
      <c r="T73" s="31">
        <f t="shared" si="34"/>
        <v>0</v>
      </c>
      <c r="U73" s="31">
        <f t="shared" si="34"/>
        <v>0</v>
      </c>
      <c r="V73" s="31">
        <f t="shared" si="34"/>
        <v>0</v>
      </c>
      <c r="W73" s="31">
        <f t="shared" si="34"/>
        <v>0</v>
      </c>
      <c r="X73" s="31">
        <f t="shared" si="34"/>
        <v>0</v>
      </c>
      <c r="Y73" s="31">
        <f t="shared" si="34"/>
        <v>0</v>
      </c>
      <c r="Z73" s="31">
        <f t="shared" si="34"/>
        <v>0</v>
      </c>
      <c r="AA73" s="31">
        <f t="shared" si="34"/>
        <v>0</v>
      </c>
      <c r="AB73" s="31">
        <f t="shared" si="34"/>
        <v>0</v>
      </c>
      <c r="AC73" s="31">
        <f t="shared" si="34"/>
        <v>0</v>
      </c>
      <c r="AD73" s="31">
        <f t="shared" si="34"/>
        <v>0.011320485930198215</v>
      </c>
      <c r="AE73" s="31">
        <f t="shared" si="34"/>
        <v>0</v>
      </c>
      <c r="AF73" s="31">
        <f t="shared" si="34"/>
        <v>0</v>
      </c>
      <c r="AG73" s="31">
        <f t="shared" si="34"/>
        <v>0</v>
      </c>
      <c r="AH73" s="31">
        <f t="shared" si="34"/>
        <v>0</v>
      </c>
      <c r="AI73" s="31">
        <f t="shared" si="34"/>
        <v>0</v>
      </c>
      <c r="AJ73" s="31">
        <f t="shared" si="34"/>
        <v>0</v>
      </c>
      <c r="AK73" s="31">
        <f t="shared" si="34"/>
        <v>0</v>
      </c>
      <c r="AL73" s="31">
        <f t="shared" si="34"/>
        <v>0</v>
      </c>
      <c r="AM73" s="31">
        <f t="shared" si="34"/>
        <v>0</v>
      </c>
      <c r="AN73" s="31">
        <f t="shared" si="34"/>
        <v>0.041579176630481766</v>
      </c>
      <c r="AO73" s="31">
        <f t="shared" si="34"/>
        <v>0</v>
      </c>
      <c r="AP73" s="31">
        <f t="shared" si="34"/>
        <v>0</v>
      </c>
      <c r="AQ73" s="31">
        <f t="shared" si="34"/>
        <v>0</v>
      </c>
      <c r="AR73" s="31">
        <f t="shared" si="34"/>
        <v>0</v>
      </c>
      <c r="AS73" s="31">
        <f t="shared" si="34"/>
        <v>0</v>
      </c>
      <c r="AT73" s="32">
        <f t="shared" si="34"/>
        <v>0</v>
      </c>
    </row>
    <row r="74" spans="1:46" ht="12.75">
      <c r="A74" s="13" t="s">
        <v>165</v>
      </c>
      <c r="B74" s="39">
        <f>IF(B36=0,0,B61*100/B36)</f>
        <v>3.3190356517021877</v>
      </c>
      <c r="C74" s="39">
        <f aca="true" t="shared" si="35" ref="C74:AT74">IF(C36=0,0,C61*100/C36)</f>
        <v>4.612338492182972</v>
      </c>
      <c r="D74" s="39">
        <f t="shared" si="35"/>
        <v>0.7112932765735246</v>
      </c>
      <c r="E74" s="39">
        <f t="shared" si="35"/>
        <v>1.4888836725797256</v>
      </c>
      <c r="F74" s="39">
        <f t="shared" si="35"/>
        <v>43.40290859769422</v>
      </c>
      <c r="G74" s="39">
        <f t="shared" si="35"/>
        <v>7.709923424040796</v>
      </c>
      <c r="H74" s="39">
        <f t="shared" si="35"/>
        <v>0.18739446676791252</v>
      </c>
      <c r="I74" s="39">
        <f t="shared" si="35"/>
        <v>0</v>
      </c>
      <c r="J74" s="39">
        <f t="shared" si="35"/>
        <v>0.027005835474941096</v>
      </c>
      <c r="K74" s="39">
        <f t="shared" si="35"/>
        <v>22.203332271230764</v>
      </c>
      <c r="L74" s="39">
        <f t="shared" si="35"/>
        <v>0</v>
      </c>
      <c r="M74" s="39">
        <f t="shared" si="35"/>
        <v>92.9777436684574</v>
      </c>
      <c r="N74" s="39">
        <f t="shared" si="35"/>
        <v>5.291850457281666</v>
      </c>
      <c r="O74" s="39">
        <f t="shared" si="35"/>
        <v>1.5146412201892872</v>
      </c>
      <c r="P74" s="39">
        <f t="shared" si="35"/>
        <v>7.256801632215599</v>
      </c>
      <c r="Q74" s="39">
        <f t="shared" si="35"/>
        <v>5.235055870345434</v>
      </c>
      <c r="R74" s="39">
        <f t="shared" si="35"/>
        <v>30.45027013428356</v>
      </c>
      <c r="S74" s="39">
        <f t="shared" si="35"/>
        <v>41.61575215670206</v>
      </c>
      <c r="T74" s="39">
        <f t="shared" si="35"/>
        <v>4.309502230278474</v>
      </c>
      <c r="U74" s="39">
        <f t="shared" si="35"/>
        <v>91.88342634759718</v>
      </c>
      <c r="V74" s="39">
        <f t="shared" si="35"/>
        <v>0</v>
      </c>
      <c r="W74" s="39">
        <f t="shared" si="35"/>
        <v>0</v>
      </c>
      <c r="X74" s="39">
        <f t="shared" si="35"/>
        <v>3.604160230666255</v>
      </c>
      <c r="Y74" s="39">
        <f t="shared" si="35"/>
        <v>0</v>
      </c>
      <c r="Z74" s="39">
        <f t="shared" si="35"/>
        <v>60.888888888888886</v>
      </c>
      <c r="AA74" s="39">
        <f t="shared" si="35"/>
        <v>18.846702581922766</v>
      </c>
      <c r="AB74" s="39">
        <f t="shared" si="35"/>
        <v>0</v>
      </c>
      <c r="AC74" s="39">
        <f t="shared" si="35"/>
        <v>3.646593040216712</v>
      </c>
      <c r="AD74" s="39">
        <f t="shared" si="35"/>
        <v>1.3039977179107882</v>
      </c>
      <c r="AE74" s="39">
        <f t="shared" si="35"/>
        <v>4.155226782319987</v>
      </c>
      <c r="AF74" s="39">
        <f t="shared" si="35"/>
        <v>11.552690448979158</v>
      </c>
      <c r="AG74" s="39">
        <f t="shared" si="35"/>
        <v>1.1141626788927452</v>
      </c>
      <c r="AH74" s="39">
        <f t="shared" si="35"/>
        <v>0</v>
      </c>
      <c r="AI74" s="39">
        <f t="shared" si="35"/>
        <v>0.7256947597909976</v>
      </c>
      <c r="AJ74" s="39">
        <f t="shared" si="35"/>
        <v>1.7269420896386471</v>
      </c>
      <c r="AK74" s="39">
        <f t="shared" si="35"/>
        <v>0</v>
      </c>
      <c r="AL74" s="39">
        <f t="shared" si="35"/>
        <v>5.6402058921038245</v>
      </c>
      <c r="AM74" s="39">
        <f t="shared" si="35"/>
        <v>1.344818832527857</v>
      </c>
      <c r="AN74" s="39">
        <f t="shared" si="35"/>
        <v>2.1761587743326527</v>
      </c>
      <c r="AO74" s="39">
        <f t="shared" si="35"/>
        <v>1.8311935142313827</v>
      </c>
      <c r="AP74" s="39">
        <f t="shared" si="35"/>
        <v>9.913590764469635</v>
      </c>
      <c r="AQ74" s="39">
        <f t="shared" si="35"/>
        <v>2.215549254168089</v>
      </c>
      <c r="AR74" s="39">
        <f t="shared" si="35"/>
        <v>100</v>
      </c>
      <c r="AS74" s="39">
        <f t="shared" si="35"/>
        <v>100</v>
      </c>
      <c r="AT74" s="40">
        <f t="shared" si="35"/>
        <v>0</v>
      </c>
    </row>
    <row r="75" spans="1:46" ht="12.75">
      <c r="A75" s="13" t="s">
        <v>166</v>
      </c>
      <c r="B75" s="39">
        <f>IF(B36=0,0,B62*100/B36)</f>
        <v>16.942118782988082</v>
      </c>
      <c r="C75" s="39">
        <f aca="true" t="shared" si="36" ref="C75:AT75">IF(C36=0,0,C62*100/C36)</f>
        <v>16.481610600061032</v>
      </c>
      <c r="D75" s="39">
        <f t="shared" si="36"/>
        <v>3.556466382867623</v>
      </c>
      <c r="E75" s="39">
        <f t="shared" si="36"/>
        <v>32.382549210288055</v>
      </c>
      <c r="F75" s="39">
        <f t="shared" si="36"/>
        <v>0</v>
      </c>
      <c r="G75" s="39">
        <f t="shared" si="36"/>
        <v>4.198974954398806</v>
      </c>
      <c r="H75" s="39">
        <f t="shared" si="36"/>
        <v>9.30957028070955</v>
      </c>
      <c r="I75" s="39">
        <f t="shared" si="36"/>
        <v>0</v>
      </c>
      <c r="J75" s="39">
        <f t="shared" si="36"/>
        <v>1.7245818510955484</v>
      </c>
      <c r="K75" s="39">
        <f t="shared" si="36"/>
        <v>6.675230539164813</v>
      </c>
      <c r="L75" s="39">
        <f t="shared" si="36"/>
        <v>0</v>
      </c>
      <c r="M75" s="39">
        <f t="shared" si="36"/>
        <v>6.6308518802762855</v>
      </c>
      <c r="N75" s="39">
        <f t="shared" si="36"/>
        <v>3.308044508722206</v>
      </c>
      <c r="O75" s="39">
        <f t="shared" si="36"/>
        <v>2.248295561218473</v>
      </c>
      <c r="P75" s="39">
        <f t="shared" si="36"/>
        <v>8.660672281279952</v>
      </c>
      <c r="Q75" s="39">
        <f t="shared" si="36"/>
        <v>30.509193486524637</v>
      </c>
      <c r="R75" s="39">
        <f t="shared" si="36"/>
        <v>1.558128427239812</v>
      </c>
      <c r="S75" s="39">
        <f t="shared" si="36"/>
        <v>0</v>
      </c>
      <c r="T75" s="39">
        <f t="shared" si="36"/>
        <v>1.3328357413232392</v>
      </c>
      <c r="U75" s="39">
        <f t="shared" si="36"/>
        <v>1.1565117866061483</v>
      </c>
      <c r="V75" s="39">
        <f t="shared" si="36"/>
        <v>0</v>
      </c>
      <c r="W75" s="39">
        <f t="shared" si="36"/>
        <v>0</v>
      </c>
      <c r="X75" s="39">
        <f t="shared" si="36"/>
        <v>27.916795386674906</v>
      </c>
      <c r="Y75" s="39">
        <f t="shared" si="36"/>
        <v>27.05668662206468</v>
      </c>
      <c r="Z75" s="39">
        <f t="shared" si="36"/>
        <v>19.11111111111111</v>
      </c>
      <c r="AA75" s="39">
        <f t="shared" si="36"/>
        <v>28.927298027009414</v>
      </c>
      <c r="AB75" s="39">
        <f t="shared" si="36"/>
        <v>0</v>
      </c>
      <c r="AC75" s="39">
        <f t="shared" si="36"/>
        <v>0</v>
      </c>
      <c r="AD75" s="39">
        <f t="shared" si="36"/>
        <v>0.29621938184018665</v>
      </c>
      <c r="AE75" s="39">
        <f t="shared" si="36"/>
        <v>0.9220177771420089</v>
      </c>
      <c r="AF75" s="39">
        <f t="shared" si="36"/>
        <v>24.332267771003544</v>
      </c>
      <c r="AG75" s="39">
        <f t="shared" si="36"/>
        <v>0.22283253577854903</v>
      </c>
      <c r="AH75" s="39">
        <f t="shared" si="36"/>
        <v>30.601092896174862</v>
      </c>
      <c r="AI75" s="39">
        <f t="shared" si="36"/>
        <v>0.09388030527697253</v>
      </c>
      <c r="AJ75" s="39">
        <f t="shared" si="36"/>
        <v>0</v>
      </c>
      <c r="AK75" s="39">
        <f t="shared" si="36"/>
        <v>0</v>
      </c>
      <c r="AL75" s="39">
        <f t="shared" si="36"/>
        <v>2.2941062167882973</v>
      </c>
      <c r="AM75" s="39">
        <f t="shared" si="36"/>
        <v>1.6098899534031743</v>
      </c>
      <c r="AN75" s="39">
        <f t="shared" si="36"/>
        <v>27.781464136816172</v>
      </c>
      <c r="AO75" s="39">
        <f t="shared" si="36"/>
        <v>1.9308117264063251</v>
      </c>
      <c r="AP75" s="39">
        <f t="shared" si="36"/>
        <v>5.160213502095033</v>
      </c>
      <c r="AQ75" s="39">
        <f t="shared" si="36"/>
        <v>1.5223192202381368</v>
      </c>
      <c r="AR75" s="39">
        <f t="shared" si="36"/>
        <v>0</v>
      </c>
      <c r="AS75" s="39">
        <f t="shared" si="36"/>
        <v>0</v>
      </c>
      <c r="AT75" s="40">
        <f t="shared" si="36"/>
        <v>0</v>
      </c>
    </row>
    <row r="76" spans="1:46" ht="12.75">
      <c r="A76" s="13" t="s">
        <v>167</v>
      </c>
      <c r="B76" s="39">
        <f>IF(B36=0,0,B63*100/B36)</f>
        <v>1.0925902233565234</v>
      </c>
      <c r="C76" s="39">
        <f aca="true" t="shared" si="37" ref="C76:AT76">IF(C36=0,0,C63*100/C36)</f>
        <v>0</v>
      </c>
      <c r="D76" s="39">
        <f t="shared" si="37"/>
        <v>0</v>
      </c>
      <c r="E76" s="39">
        <f t="shared" si="37"/>
        <v>0</v>
      </c>
      <c r="F76" s="39">
        <f t="shared" si="37"/>
        <v>0</v>
      </c>
      <c r="G76" s="39">
        <f t="shared" si="37"/>
        <v>2.840299687118741</v>
      </c>
      <c r="H76" s="39">
        <f t="shared" si="37"/>
        <v>0</v>
      </c>
      <c r="I76" s="39">
        <f t="shared" si="37"/>
        <v>0</v>
      </c>
      <c r="J76" s="39">
        <f t="shared" si="37"/>
        <v>0</v>
      </c>
      <c r="K76" s="39">
        <f t="shared" si="37"/>
        <v>0</v>
      </c>
      <c r="L76" s="39">
        <f t="shared" si="37"/>
        <v>0</v>
      </c>
      <c r="M76" s="39">
        <f t="shared" si="37"/>
        <v>0.06139677666922486</v>
      </c>
      <c r="N76" s="39">
        <f t="shared" si="37"/>
        <v>0</v>
      </c>
      <c r="O76" s="39">
        <f t="shared" si="37"/>
        <v>0</v>
      </c>
      <c r="P76" s="39">
        <f t="shared" si="37"/>
        <v>0</v>
      </c>
      <c r="Q76" s="39">
        <f t="shared" si="37"/>
        <v>0</v>
      </c>
      <c r="R76" s="39">
        <f t="shared" si="37"/>
        <v>0</v>
      </c>
      <c r="S76" s="39">
        <f t="shared" si="37"/>
        <v>0</v>
      </c>
      <c r="T76" s="39">
        <f t="shared" si="37"/>
        <v>0</v>
      </c>
      <c r="U76" s="39">
        <f t="shared" si="37"/>
        <v>0</v>
      </c>
      <c r="V76" s="39">
        <f t="shared" si="37"/>
        <v>0</v>
      </c>
      <c r="W76" s="39">
        <f t="shared" si="37"/>
        <v>0</v>
      </c>
      <c r="X76" s="39">
        <f t="shared" si="37"/>
        <v>0</v>
      </c>
      <c r="Y76" s="39">
        <f t="shared" si="37"/>
        <v>0</v>
      </c>
      <c r="Z76" s="39">
        <f t="shared" si="37"/>
        <v>0</v>
      </c>
      <c r="AA76" s="39">
        <f t="shared" si="37"/>
        <v>0</v>
      </c>
      <c r="AB76" s="39">
        <f t="shared" si="37"/>
        <v>0</v>
      </c>
      <c r="AC76" s="39">
        <f t="shared" si="37"/>
        <v>0</v>
      </c>
      <c r="AD76" s="39">
        <f t="shared" si="37"/>
        <v>0</v>
      </c>
      <c r="AE76" s="39">
        <f t="shared" si="37"/>
        <v>0</v>
      </c>
      <c r="AF76" s="39">
        <f t="shared" si="37"/>
        <v>0</v>
      </c>
      <c r="AG76" s="39">
        <f t="shared" si="37"/>
        <v>0</v>
      </c>
      <c r="AH76" s="39">
        <f t="shared" si="37"/>
        <v>0</v>
      </c>
      <c r="AI76" s="39">
        <f t="shared" si="37"/>
        <v>0</v>
      </c>
      <c r="AJ76" s="39">
        <f t="shared" si="37"/>
        <v>0</v>
      </c>
      <c r="AK76" s="39">
        <f t="shared" si="37"/>
        <v>0</v>
      </c>
      <c r="AL76" s="39">
        <f t="shared" si="37"/>
        <v>0</v>
      </c>
      <c r="AM76" s="39">
        <f t="shared" si="37"/>
        <v>0</v>
      </c>
      <c r="AN76" s="39">
        <f t="shared" si="37"/>
        <v>0</v>
      </c>
      <c r="AO76" s="39">
        <f t="shared" si="37"/>
        <v>0</v>
      </c>
      <c r="AP76" s="39">
        <f t="shared" si="37"/>
        <v>0</v>
      </c>
      <c r="AQ76" s="39">
        <f t="shared" si="37"/>
        <v>0</v>
      </c>
      <c r="AR76" s="39">
        <f t="shared" si="37"/>
        <v>0</v>
      </c>
      <c r="AS76" s="39">
        <f t="shared" si="37"/>
        <v>0</v>
      </c>
      <c r="AT76" s="40">
        <f t="shared" si="37"/>
        <v>0</v>
      </c>
    </row>
    <row r="77" spans="1:46" ht="12.75">
      <c r="A77" s="16" t="s">
        <v>176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4"/>
    </row>
    <row r="78" spans="1:46" ht="12.75">
      <c r="A78" s="30" t="s">
        <v>177</v>
      </c>
      <c r="B78" s="35">
        <v>11586599000</v>
      </c>
      <c r="C78" s="35">
        <v>12663668000</v>
      </c>
      <c r="D78" s="35">
        <v>574505894</v>
      </c>
      <c r="E78" s="35">
        <v>354682730</v>
      </c>
      <c r="F78" s="35">
        <v>68908836</v>
      </c>
      <c r="G78" s="35">
        <v>0</v>
      </c>
      <c r="H78" s="35">
        <v>88134</v>
      </c>
      <c r="I78" s="35">
        <v>359954675</v>
      </c>
      <c r="J78" s="35">
        <v>76823801</v>
      </c>
      <c r="K78" s="35">
        <v>82025975</v>
      </c>
      <c r="L78" s="35">
        <v>242789142</v>
      </c>
      <c r="M78" s="35">
        <v>99700202</v>
      </c>
      <c r="N78" s="35">
        <v>0</v>
      </c>
      <c r="O78" s="35">
        <v>289035591</v>
      </c>
      <c r="P78" s="35">
        <v>345000000</v>
      </c>
      <c r="Q78" s="35">
        <v>127299000</v>
      </c>
      <c r="R78" s="35">
        <v>0</v>
      </c>
      <c r="S78" s="35">
        <v>368522414</v>
      </c>
      <c r="T78" s="35">
        <v>214742426</v>
      </c>
      <c r="U78" s="35">
        <v>3293882702</v>
      </c>
      <c r="V78" s="35">
        <v>0</v>
      </c>
      <c r="W78" s="35">
        <v>0</v>
      </c>
      <c r="X78" s="35">
        <v>142511000</v>
      </c>
      <c r="Y78" s="35">
        <v>824566552</v>
      </c>
      <c r="Z78" s="35">
        <v>502000</v>
      </c>
      <c r="AA78" s="35">
        <v>256080341</v>
      </c>
      <c r="AB78" s="35">
        <v>0</v>
      </c>
      <c r="AC78" s="35">
        <v>105374</v>
      </c>
      <c r="AD78" s="35">
        <v>0</v>
      </c>
      <c r="AE78" s="35">
        <v>320113000</v>
      </c>
      <c r="AF78" s="35">
        <v>259362343</v>
      </c>
      <c r="AG78" s="35">
        <v>253590444</v>
      </c>
      <c r="AH78" s="35">
        <v>68987133</v>
      </c>
      <c r="AI78" s="35">
        <v>1275017</v>
      </c>
      <c r="AJ78" s="35">
        <v>289322391</v>
      </c>
      <c r="AK78" s="35">
        <v>0</v>
      </c>
      <c r="AL78" s="35">
        <v>231851338</v>
      </c>
      <c r="AM78" s="35">
        <v>0</v>
      </c>
      <c r="AN78" s="35">
        <v>1546379951</v>
      </c>
      <c r="AO78" s="35">
        <v>5676861591</v>
      </c>
      <c r="AP78" s="35">
        <v>382349185</v>
      </c>
      <c r="AQ78" s="35">
        <v>374817000</v>
      </c>
      <c r="AR78" s="35">
        <v>0</v>
      </c>
      <c r="AS78" s="35">
        <v>189314297</v>
      </c>
      <c r="AT78" s="36">
        <v>353933653</v>
      </c>
    </row>
    <row r="79" spans="1:46" ht="12.75">
      <c r="A79" s="30" t="s">
        <v>178</v>
      </c>
      <c r="B79" s="35">
        <v>82800000</v>
      </c>
      <c r="C79" s="35">
        <v>713171376</v>
      </c>
      <c r="D79" s="35">
        <v>0</v>
      </c>
      <c r="E79" s="35">
        <v>2270000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53228462</v>
      </c>
      <c r="P79" s="35">
        <v>0</v>
      </c>
      <c r="Q79" s="35">
        <v>0</v>
      </c>
      <c r="R79" s="35">
        <v>0</v>
      </c>
      <c r="S79" s="35">
        <v>0</v>
      </c>
      <c r="T79" s="35">
        <v>2500000</v>
      </c>
      <c r="U79" s="35">
        <v>11394850</v>
      </c>
      <c r="V79" s="35">
        <v>0</v>
      </c>
      <c r="W79" s="35">
        <v>0</v>
      </c>
      <c r="X79" s="35">
        <v>0</v>
      </c>
      <c r="Y79" s="35">
        <v>981892</v>
      </c>
      <c r="Z79" s="35">
        <v>880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3500000</v>
      </c>
      <c r="AG79" s="35">
        <v>0</v>
      </c>
      <c r="AH79" s="35">
        <v>0</v>
      </c>
      <c r="AI79" s="35">
        <v>145000</v>
      </c>
      <c r="AJ79" s="35">
        <v>0</v>
      </c>
      <c r="AK79" s="35">
        <v>0</v>
      </c>
      <c r="AL79" s="35">
        <v>0</v>
      </c>
      <c r="AM79" s="35">
        <v>0</v>
      </c>
      <c r="AN79" s="35">
        <v>12731775</v>
      </c>
      <c r="AO79" s="35">
        <v>104493873</v>
      </c>
      <c r="AP79" s="35">
        <v>0</v>
      </c>
      <c r="AQ79" s="35">
        <v>0</v>
      </c>
      <c r="AR79" s="35">
        <v>0</v>
      </c>
      <c r="AS79" s="35">
        <v>0</v>
      </c>
      <c r="AT79" s="36">
        <v>0</v>
      </c>
    </row>
    <row r="80" spans="1:46" ht="12.75">
      <c r="A80" s="30" t="s">
        <v>179</v>
      </c>
      <c r="B80" s="35">
        <v>332807309</v>
      </c>
      <c r="C80" s="35">
        <v>537635280</v>
      </c>
      <c r="D80" s="35">
        <v>0</v>
      </c>
      <c r="E80" s="35">
        <v>3877020</v>
      </c>
      <c r="F80" s="35">
        <v>1480404</v>
      </c>
      <c r="G80" s="35">
        <v>0</v>
      </c>
      <c r="H80" s="35">
        <v>0</v>
      </c>
      <c r="I80" s="35">
        <v>0</v>
      </c>
      <c r="J80" s="35">
        <v>1077252</v>
      </c>
      <c r="K80" s="35">
        <v>0</v>
      </c>
      <c r="L80" s="35">
        <v>0</v>
      </c>
      <c r="M80" s="35">
        <v>0</v>
      </c>
      <c r="N80" s="35">
        <v>12119804</v>
      </c>
      <c r="O80" s="35">
        <v>6068537</v>
      </c>
      <c r="P80" s="35">
        <v>8176728</v>
      </c>
      <c r="Q80" s="35">
        <v>21433143</v>
      </c>
      <c r="R80" s="35">
        <v>0</v>
      </c>
      <c r="S80" s="35">
        <v>7254300</v>
      </c>
      <c r="T80" s="35">
        <v>2152000</v>
      </c>
      <c r="U80" s="35">
        <v>34064640</v>
      </c>
      <c r="V80" s="35">
        <v>0</v>
      </c>
      <c r="W80" s="35">
        <v>0</v>
      </c>
      <c r="X80" s="35">
        <v>1300000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8652903</v>
      </c>
      <c r="AF80" s="35">
        <v>3177737</v>
      </c>
      <c r="AG80" s="35">
        <v>7347359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45226879</v>
      </c>
      <c r="AO80" s="35">
        <v>0</v>
      </c>
      <c r="AP80" s="35">
        <v>0</v>
      </c>
      <c r="AQ80" s="35">
        <v>2946579</v>
      </c>
      <c r="AR80" s="35">
        <v>0</v>
      </c>
      <c r="AS80" s="35">
        <v>5400000</v>
      </c>
      <c r="AT80" s="36">
        <v>0</v>
      </c>
    </row>
    <row r="81" spans="1:46" ht="12.75">
      <c r="A81" s="30" t="s">
        <v>180</v>
      </c>
      <c r="B81" s="31">
        <f>IF(B164=0,0,B79*100/B164)</f>
        <v>15.355087169680084</v>
      </c>
      <c r="C81" s="31">
        <f aca="true" t="shared" si="38" ref="C81:AT81">IF(C164=0,0,C79*100/C164)</f>
        <v>80.51089396079712</v>
      </c>
      <c r="D81" s="31">
        <f t="shared" si="38"/>
        <v>0</v>
      </c>
      <c r="E81" s="31">
        <f t="shared" si="38"/>
        <v>11.318252302292072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31">
        <f t="shared" si="38"/>
        <v>0</v>
      </c>
      <c r="L81" s="31">
        <f t="shared" si="38"/>
        <v>0</v>
      </c>
      <c r="M81" s="31">
        <f t="shared" si="38"/>
        <v>0</v>
      </c>
      <c r="N81" s="31">
        <f t="shared" si="38"/>
        <v>0</v>
      </c>
      <c r="O81" s="31">
        <f t="shared" si="38"/>
        <v>168.74052213877485</v>
      </c>
      <c r="P81" s="31">
        <f t="shared" si="38"/>
        <v>0</v>
      </c>
      <c r="Q81" s="31">
        <f t="shared" si="38"/>
        <v>0</v>
      </c>
      <c r="R81" s="31">
        <f t="shared" si="38"/>
        <v>0</v>
      </c>
      <c r="S81" s="31">
        <f t="shared" si="38"/>
        <v>0</v>
      </c>
      <c r="T81" s="31">
        <f t="shared" si="38"/>
        <v>29.57744712558087</v>
      </c>
      <c r="U81" s="31">
        <f t="shared" si="38"/>
        <v>10.93827859466372</v>
      </c>
      <c r="V81" s="31">
        <f t="shared" si="38"/>
        <v>0</v>
      </c>
      <c r="W81" s="31">
        <f t="shared" si="38"/>
        <v>0</v>
      </c>
      <c r="X81" s="31">
        <f t="shared" si="38"/>
        <v>0</v>
      </c>
      <c r="Y81" s="31">
        <f t="shared" si="38"/>
        <v>5.376350621296885</v>
      </c>
      <c r="Z81" s="31">
        <f t="shared" si="38"/>
        <v>0</v>
      </c>
      <c r="AA81" s="31">
        <f t="shared" si="38"/>
        <v>0</v>
      </c>
      <c r="AB81" s="31">
        <f t="shared" si="38"/>
        <v>0</v>
      </c>
      <c r="AC81" s="31">
        <f t="shared" si="38"/>
        <v>0</v>
      </c>
      <c r="AD81" s="31">
        <f t="shared" si="38"/>
        <v>0</v>
      </c>
      <c r="AE81" s="31">
        <f t="shared" si="38"/>
        <v>0</v>
      </c>
      <c r="AF81" s="31">
        <f t="shared" si="38"/>
        <v>22.989343782318503</v>
      </c>
      <c r="AG81" s="31">
        <f t="shared" si="38"/>
        <v>0</v>
      </c>
      <c r="AH81" s="31">
        <f t="shared" si="38"/>
        <v>0</v>
      </c>
      <c r="AI81" s="31">
        <f t="shared" si="38"/>
        <v>0.32357305343416226</v>
      </c>
      <c r="AJ81" s="31">
        <f t="shared" si="38"/>
        <v>0</v>
      </c>
      <c r="AK81" s="31">
        <f t="shared" si="38"/>
        <v>0</v>
      </c>
      <c r="AL81" s="31">
        <f t="shared" si="38"/>
        <v>0</v>
      </c>
      <c r="AM81" s="31">
        <f t="shared" si="38"/>
        <v>0</v>
      </c>
      <c r="AN81" s="31">
        <f t="shared" si="38"/>
        <v>10.166131189326618</v>
      </c>
      <c r="AO81" s="31">
        <f t="shared" si="38"/>
        <v>65.10903574119918</v>
      </c>
      <c r="AP81" s="31">
        <f t="shared" si="38"/>
        <v>0</v>
      </c>
      <c r="AQ81" s="31">
        <f t="shared" si="38"/>
        <v>0</v>
      </c>
      <c r="AR81" s="31">
        <f t="shared" si="38"/>
        <v>0</v>
      </c>
      <c r="AS81" s="31">
        <f t="shared" si="38"/>
        <v>0</v>
      </c>
      <c r="AT81" s="32">
        <f t="shared" si="38"/>
        <v>0</v>
      </c>
    </row>
    <row r="82" spans="1:46" ht="12.75">
      <c r="A82" s="30" t="s">
        <v>181</v>
      </c>
      <c r="B82" s="31">
        <f>IF(B78=0,0,B80*100/B78)</f>
        <v>2.8723468292982264</v>
      </c>
      <c r="C82" s="31">
        <f aca="true" t="shared" si="39" ref="C82:AT82">IF(C78=0,0,C80*100/C78)</f>
        <v>4.245494117502133</v>
      </c>
      <c r="D82" s="31">
        <f t="shared" si="39"/>
        <v>0</v>
      </c>
      <c r="E82" s="31">
        <f t="shared" si="39"/>
        <v>1.0930952290798033</v>
      </c>
      <c r="F82" s="31">
        <f t="shared" si="39"/>
        <v>2.148351482819997</v>
      </c>
      <c r="G82" s="31">
        <f t="shared" si="39"/>
        <v>0</v>
      </c>
      <c r="H82" s="31">
        <f t="shared" si="39"/>
        <v>0</v>
      </c>
      <c r="I82" s="31">
        <f t="shared" si="39"/>
        <v>0</v>
      </c>
      <c r="J82" s="31">
        <f t="shared" si="39"/>
        <v>1.402237309242223</v>
      </c>
      <c r="K82" s="31">
        <f t="shared" si="39"/>
        <v>0</v>
      </c>
      <c r="L82" s="31">
        <f t="shared" si="39"/>
        <v>0</v>
      </c>
      <c r="M82" s="31">
        <f t="shared" si="39"/>
        <v>0</v>
      </c>
      <c r="N82" s="31">
        <f t="shared" si="39"/>
        <v>0</v>
      </c>
      <c r="O82" s="31">
        <f t="shared" si="39"/>
        <v>2.0995812242375367</v>
      </c>
      <c r="P82" s="31">
        <f t="shared" si="39"/>
        <v>2.3700660869565215</v>
      </c>
      <c r="Q82" s="31">
        <f t="shared" si="39"/>
        <v>16.836851035750477</v>
      </c>
      <c r="R82" s="31">
        <f t="shared" si="39"/>
        <v>0</v>
      </c>
      <c r="S82" s="31">
        <f t="shared" si="39"/>
        <v>1.9684827094397574</v>
      </c>
      <c r="T82" s="31">
        <f t="shared" si="39"/>
        <v>1.0021308039055123</v>
      </c>
      <c r="U82" s="31">
        <f t="shared" si="39"/>
        <v>1.0341789031927706</v>
      </c>
      <c r="V82" s="31">
        <f t="shared" si="39"/>
        <v>0</v>
      </c>
      <c r="W82" s="31">
        <f t="shared" si="39"/>
        <v>0</v>
      </c>
      <c r="X82" s="31">
        <f t="shared" si="39"/>
        <v>0.9122102855218194</v>
      </c>
      <c r="Y82" s="31">
        <f t="shared" si="39"/>
        <v>0</v>
      </c>
      <c r="Z82" s="31">
        <f t="shared" si="39"/>
        <v>0</v>
      </c>
      <c r="AA82" s="31">
        <f t="shared" si="39"/>
        <v>0</v>
      </c>
      <c r="AB82" s="31">
        <f t="shared" si="39"/>
        <v>0</v>
      </c>
      <c r="AC82" s="31">
        <f t="shared" si="39"/>
        <v>0</v>
      </c>
      <c r="AD82" s="31">
        <f t="shared" si="39"/>
        <v>0</v>
      </c>
      <c r="AE82" s="31">
        <f t="shared" si="39"/>
        <v>2.7030776632001823</v>
      </c>
      <c r="AF82" s="31">
        <f t="shared" si="39"/>
        <v>1.2252114024124157</v>
      </c>
      <c r="AG82" s="31">
        <f t="shared" si="39"/>
        <v>2.8973327559614193</v>
      </c>
      <c r="AH82" s="31">
        <f t="shared" si="39"/>
        <v>0</v>
      </c>
      <c r="AI82" s="31">
        <f t="shared" si="39"/>
        <v>0</v>
      </c>
      <c r="AJ82" s="31">
        <f t="shared" si="39"/>
        <v>0</v>
      </c>
      <c r="AK82" s="31">
        <f t="shared" si="39"/>
        <v>0</v>
      </c>
      <c r="AL82" s="31">
        <f t="shared" si="39"/>
        <v>0</v>
      </c>
      <c r="AM82" s="31">
        <f t="shared" si="39"/>
        <v>0</v>
      </c>
      <c r="AN82" s="31">
        <f t="shared" si="39"/>
        <v>2.924693829013566</v>
      </c>
      <c r="AO82" s="31">
        <f t="shared" si="39"/>
        <v>0</v>
      </c>
      <c r="AP82" s="31">
        <f t="shared" si="39"/>
        <v>0</v>
      </c>
      <c r="AQ82" s="31">
        <f t="shared" si="39"/>
        <v>0.7861380353612563</v>
      </c>
      <c r="AR82" s="31">
        <f t="shared" si="39"/>
        <v>0</v>
      </c>
      <c r="AS82" s="31">
        <f t="shared" si="39"/>
        <v>2.852399467748598</v>
      </c>
      <c r="AT82" s="32">
        <f t="shared" si="39"/>
        <v>0</v>
      </c>
    </row>
    <row r="83" spans="1:46" ht="12.75">
      <c r="A83" s="30" t="s">
        <v>182</v>
      </c>
      <c r="B83" s="31">
        <f>IF(B78=0,0,(B80+B79)*100/B78)</f>
        <v>3.5869655021287956</v>
      </c>
      <c r="C83" s="31">
        <f aca="true" t="shared" si="40" ref="C83:AT83">IF(C78=0,0,(C80+C79)*100/C78)</f>
        <v>9.87712766948723</v>
      </c>
      <c r="D83" s="31">
        <f t="shared" si="40"/>
        <v>0</v>
      </c>
      <c r="E83" s="31">
        <f t="shared" si="40"/>
        <v>1.7331038362087716</v>
      </c>
      <c r="F83" s="31">
        <f t="shared" si="40"/>
        <v>2.148351482819997</v>
      </c>
      <c r="G83" s="31">
        <f t="shared" si="40"/>
        <v>0</v>
      </c>
      <c r="H83" s="31">
        <f t="shared" si="40"/>
        <v>0</v>
      </c>
      <c r="I83" s="31">
        <f t="shared" si="40"/>
        <v>0</v>
      </c>
      <c r="J83" s="31">
        <f t="shared" si="40"/>
        <v>1.402237309242223</v>
      </c>
      <c r="K83" s="31">
        <f t="shared" si="40"/>
        <v>0</v>
      </c>
      <c r="L83" s="31">
        <f t="shared" si="40"/>
        <v>0</v>
      </c>
      <c r="M83" s="31">
        <f t="shared" si="40"/>
        <v>0</v>
      </c>
      <c r="N83" s="31">
        <f t="shared" si="40"/>
        <v>0</v>
      </c>
      <c r="O83" s="31">
        <f t="shared" si="40"/>
        <v>20.515466207758475</v>
      </c>
      <c r="P83" s="31">
        <f t="shared" si="40"/>
        <v>2.3700660869565215</v>
      </c>
      <c r="Q83" s="31">
        <f t="shared" si="40"/>
        <v>16.836851035750477</v>
      </c>
      <c r="R83" s="31">
        <f t="shared" si="40"/>
        <v>0</v>
      </c>
      <c r="S83" s="31">
        <f t="shared" si="40"/>
        <v>1.9684827094397574</v>
      </c>
      <c r="T83" s="31">
        <f t="shared" si="40"/>
        <v>2.1663162173645185</v>
      </c>
      <c r="U83" s="31">
        <f t="shared" si="40"/>
        <v>1.3801186658042688</v>
      </c>
      <c r="V83" s="31">
        <f t="shared" si="40"/>
        <v>0</v>
      </c>
      <c r="W83" s="31">
        <f t="shared" si="40"/>
        <v>0</v>
      </c>
      <c r="X83" s="31">
        <f t="shared" si="40"/>
        <v>0.9122102855218194</v>
      </c>
      <c r="Y83" s="31">
        <f t="shared" si="40"/>
        <v>0.11907977562495162</v>
      </c>
      <c r="Z83" s="31">
        <f t="shared" si="40"/>
        <v>0.1752988047808765</v>
      </c>
      <c r="AA83" s="31">
        <f t="shared" si="40"/>
        <v>0</v>
      </c>
      <c r="AB83" s="31">
        <f t="shared" si="40"/>
        <v>0</v>
      </c>
      <c r="AC83" s="31">
        <f t="shared" si="40"/>
        <v>0</v>
      </c>
      <c r="AD83" s="31">
        <f t="shared" si="40"/>
        <v>0</v>
      </c>
      <c r="AE83" s="31">
        <f t="shared" si="40"/>
        <v>2.7030776632001823</v>
      </c>
      <c r="AF83" s="31">
        <f t="shared" si="40"/>
        <v>2.574674843988435</v>
      </c>
      <c r="AG83" s="31">
        <f t="shared" si="40"/>
        <v>2.8973327559614193</v>
      </c>
      <c r="AH83" s="31">
        <f t="shared" si="40"/>
        <v>0</v>
      </c>
      <c r="AI83" s="31">
        <f t="shared" si="40"/>
        <v>11.372397387642675</v>
      </c>
      <c r="AJ83" s="31">
        <f t="shared" si="40"/>
        <v>0</v>
      </c>
      <c r="AK83" s="31">
        <f t="shared" si="40"/>
        <v>0</v>
      </c>
      <c r="AL83" s="31">
        <f t="shared" si="40"/>
        <v>0</v>
      </c>
      <c r="AM83" s="31">
        <f t="shared" si="40"/>
        <v>0</v>
      </c>
      <c r="AN83" s="31">
        <f t="shared" si="40"/>
        <v>3.7480215623928506</v>
      </c>
      <c r="AO83" s="31">
        <f t="shared" si="40"/>
        <v>1.8406979160045545</v>
      </c>
      <c r="AP83" s="31">
        <f t="shared" si="40"/>
        <v>0</v>
      </c>
      <c r="AQ83" s="31">
        <f t="shared" si="40"/>
        <v>0.7861380353612563</v>
      </c>
      <c r="AR83" s="31">
        <f t="shared" si="40"/>
        <v>0</v>
      </c>
      <c r="AS83" s="31">
        <f t="shared" si="40"/>
        <v>2.852399467748598</v>
      </c>
      <c r="AT83" s="32">
        <f t="shared" si="40"/>
        <v>0</v>
      </c>
    </row>
    <row r="84" spans="1:46" ht="12.75">
      <c r="A84" s="30" t="s">
        <v>183</v>
      </c>
      <c r="B84" s="31">
        <f>IF(B78=0,0,B164*100/B78)</f>
        <v>4.653953865150593</v>
      </c>
      <c r="C84" s="31">
        <f aca="true" t="shared" si="41" ref="C84:AT84">IF(C78=0,0,C164*100/C78)</f>
        <v>6.994871470098553</v>
      </c>
      <c r="D84" s="31">
        <f t="shared" si="41"/>
        <v>4.548222789860533</v>
      </c>
      <c r="E84" s="31">
        <f t="shared" si="41"/>
        <v>5.654659306360927</v>
      </c>
      <c r="F84" s="31">
        <f t="shared" si="41"/>
        <v>1.7679256692131615</v>
      </c>
      <c r="G84" s="31">
        <f t="shared" si="41"/>
        <v>0</v>
      </c>
      <c r="H84" s="31">
        <f t="shared" si="41"/>
        <v>3152.6493748156217</v>
      </c>
      <c r="I84" s="31">
        <f t="shared" si="41"/>
        <v>0</v>
      </c>
      <c r="J84" s="31">
        <f t="shared" si="41"/>
        <v>10.413439449578913</v>
      </c>
      <c r="K84" s="31">
        <f t="shared" si="41"/>
        <v>86.73122020189336</v>
      </c>
      <c r="L84" s="31">
        <f t="shared" si="41"/>
        <v>0</v>
      </c>
      <c r="M84" s="31">
        <f t="shared" si="41"/>
        <v>2.039313822052236</v>
      </c>
      <c r="N84" s="31">
        <f t="shared" si="41"/>
        <v>0</v>
      </c>
      <c r="O84" s="31">
        <f t="shared" si="41"/>
        <v>10.913729998047195</v>
      </c>
      <c r="P84" s="31">
        <f t="shared" si="41"/>
        <v>4.3478260869565215</v>
      </c>
      <c r="Q84" s="31">
        <f t="shared" si="41"/>
        <v>0</v>
      </c>
      <c r="R84" s="31">
        <f t="shared" si="41"/>
        <v>0</v>
      </c>
      <c r="S84" s="31">
        <f t="shared" si="41"/>
        <v>6.098028816233685</v>
      </c>
      <c r="T84" s="31">
        <f t="shared" si="41"/>
        <v>3.9360577960500454</v>
      </c>
      <c r="U84" s="31">
        <f t="shared" si="41"/>
        <v>3.1626526936355974</v>
      </c>
      <c r="V84" s="31">
        <f t="shared" si="41"/>
        <v>0</v>
      </c>
      <c r="W84" s="31">
        <f t="shared" si="41"/>
        <v>0</v>
      </c>
      <c r="X84" s="31">
        <f t="shared" si="41"/>
        <v>1.2160464806225484</v>
      </c>
      <c r="Y84" s="31">
        <f t="shared" si="41"/>
        <v>2.214881134300485</v>
      </c>
      <c r="Z84" s="31">
        <f t="shared" si="41"/>
        <v>0</v>
      </c>
      <c r="AA84" s="31">
        <f t="shared" si="41"/>
        <v>8.862470235464112</v>
      </c>
      <c r="AB84" s="31">
        <f t="shared" si="41"/>
        <v>0</v>
      </c>
      <c r="AC84" s="31">
        <f t="shared" si="41"/>
        <v>4369.578833488336</v>
      </c>
      <c r="AD84" s="31">
        <f t="shared" si="41"/>
        <v>0</v>
      </c>
      <c r="AE84" s="31">
        <f t="shared" si="41"/>
        <v>2.5678432303592795</v>
      </c>
      <c r="AF84" s="31">
        <f t="shared" si="41"/>
        <v>5.869951984509949</v>
      </c>
      <c r="AG84" s="31">
        <f t="shared" si="41"/>
        <v>1.3674695092217277</v>
      </c>
      <c r="AH84" s="31">
        <f t="shared" si="41"/>
        <v>11.73333148951124</v>
      </c>
      <c r="AI84" s="31">
        <f t="shared" si="41"/>
        <v>3514.6305500240387</v>
      </c>
      <c r="AJ84" s="31">
        <f t="shared" si="41"/>
        <v>0</v>
      </c>
      <c r="AK84" s="31">
        <f t="shared" si="41"/>
        <v>0</v>
      </c>
      <c r="AL84" s="31">
        <f t="shared" si="41"/>
        <v>19.29727919016797</v>
      </c>
      <c r="AM84" s="31">
        <f t="shared" si="41"/>
        <v>0</v>
      </c>
      <c r="AN84" s="31">
        <f t="shared" si="41"/>
        <v>8.098732133652708</v>
      </c>
      <c r="AO84" s="31">
        <f t="shared" si="41"/>
        <v>2.8271005630019066</v>
      </c>
      <c r="AP84" s="31">
        <f t="shared" si="41"/>
        <v>2.5702479266432854</v>
      </c>
      <c r="AQ84" s="31">
        <f t="shared" si="41"/>
        <v>10.138280814370747</v>
      </c>
      <c r="AR84" s="31">
        <f t="shared" si="41"/>
        <v>0</v>
      </c>
      <c r="AS84" s="31">
        <f t="shared" si="41"/>
        <v>0</v>
      </c>
      <c r="AT84" s="32">
        <f t="shared" si="41"/>
        <v>8.476164881670634</v>
      </c>
    </row>
    <row r="85" spans="1:46" ht="12.75">
      <c r="A85" s="16" t="s">
        <v>184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4"/>
    </row>
    <row r="86" spans="1:46" ht="12.75">
      <c r="A86" s="13" t="s">
        <v>185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6"/>
    </row>
    <row r="87" spans="1:46" ht="12.75">
      <c r="A87" s="27" t="s">
        <v>186</v>
      </c>
      <c r="B87" s="41">
        <v>11.9</v>
      </c>
      <c r="C87" s="41">
        <v>13</v>
      </c>
      <c r="D87" s="41">
        <v>0</v>
      </c>
      <c r="E87" s="41">
        <v>6</v>
      </c>
      <c r="F87" s="41">
        <v>7</v>
      </c>
      <c r="G87" s="41">
        <v>0</v>
      </c>
      <c r="H87" s="41">
        <v>0</v>
      </c>
      <c r="I87" s="41">
        <v>8</v>
      </c>
      <c r="J87" s="41">
        <v>10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8</v>
      </c>
      <c r="R87" s="41">
        <v>0</v>
      </c>
      <c r="S87" s="41">
        <v>0</v>
      </c>
      <c r="T87" s="41">
        <v>-100</v>
      </c>
      <c r="U87" s="41">
        <v>0</v>
      </c>
      <c r="V87" s="41">
        <v>6.9</v>
      </c>
      <c r="W87" s="41">
        <v>7</v>
      </c>
      <c r="X87" s="41">
        <v>0</v>
      </c>
      <c r="Y87" s="41">
        <v>10</v>
      </c>
      <c r="Z87" s="41">
        <v>0</v>
      </c>
      <c r="AA87" s="41">
        <v>5.8</v>
      </c>
      <c r="AB87" s="41">
        <v>0</v>
      </c>
      <c r="AC87" s="41">
        <v>0</v>
      </c>
      <c r="AD87" s="41">
        <v>0</v>
      </c>
      <c r="AE87" s="41">
        <v>1143.8</v>
      </c>
      <c r="AF87" s="41">
        <v>6.2</v>
      </c>
      <c r="AG87" s="41">
        <v>10</v>
      </c>
      <c r="AH87" s="41">
        <v>5.6</v>
      </c>
      <c r="AI87" s="41">
        <v>0</v>
      </c>
      <c r="AJ87" s="41">
        <v>0</v>
      </c>
      <c r="AK87" s="41">
        <v>6</v>
      </c>
      <c r="AL87" s="41">
        <v>0</v>
      </c>
      <c r="AM87" s="41">
        <v>5.5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2">
        <v>0</v>
      </c>
    </row>
    <row r="88" spans="1:46" ht="12.75">
      <c r="A88" s="30" t="s">
        <v>187</v>
      </c>
      <c r="B88" s="43">
        <v>0</v>
      </c>
      <c r="C88" s="43">
        <v>0</v>
      </c>
      <c r="D88" s="43">
        <v>0</v>
      </c>
      <c r="E88" s="43">
        <v>8</v>
      </c>
      <c r="F88" s="43">
        <v>7</v>
      </c>
      <c r="G88" s="43">
        <v>0</v>
      </c>
      <c r="H88" s="43">
        <v>0</v>
      </c>
      <c r="I88" s="43">
        <v>20</v>
      </c>
      <c r="J88" s="43">
        <v>12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11</v>
      </c>
      <c r="R88" s="43">
        <v>0</v>
      </c>
      <c r="S88" s="43">
        <v>0</v>
      </c>
      <c r="T88" s="43">
        <v>-100</v>
      </c>
      <c r="U88" s="43">
        <v>0</v>
      </c>
      <c r="V88" s="43">
        <v>0</v>
      </c>
      <c r="W88" s="43">
        <v>0</v>
      </c>
      <c r="X88" s="43">
        <v>0</v>
      </c>
      <c r="Y88" s="43">
        <v>8</v>
      </c>
      <c r="Z88" s="43">
        <v>0</v>
      </c>
      <c r="AA88" s="43">
        <v>-32.7</v>
      </c>
      <c r="AB88" s="43">
        <v>0</v>
      </c>
      <c r="AC88" s="43">
        <v>0</v>
      </c>
      <c r="AD88" s="43">
        <v>0</v>
      </c>
      <c r="AE88" s="43">
        <v>7.8</v>
      </c>
      <c r="AF88" s="43">
        <v>6.7</v>
      </c>
      <c r="AG88" s="43">
        <v>14.4</v>
      </c>
      <c r="AH88" s="43">
        <v>10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4">
        <v>0</v>
      </c>
    </row>
    <row r="89" spans="1:46" ht="12.75">
      <c r="A89" s="30" t="s">
        <v>188</v>
      </c>
      <c r="B89" s="43">
        <v>10</v>
      </c>
      <c r="C89" s="43">
        <v>7</v>
      </c>
      <c r="D89" s="43">
        <v>0</v>
      </c>
      <c r="E89" s="43">
        <v>8</v>
      </c>
      <c r="F89" s="43">
        <v>7</v>
      </c>
      <c r="G89" s="43">
        <v>0</v>
      </c>
      <c r="H89" s="43">
        <v>0</v>
      </c>
      <c r="I89" s="43">
        <v>20.4</v>
      </c>
      <c r="J89" s="43">
        <v>12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11</v>
      </c>
      <c r="R89" s="43">
        <v>0</v>
      </c>
      <c r="S89" s="43">
        <v>0</v>
      </c>
      <c r="T89" s="43">
        <v>-100</v>
      </c>
      <c r="U89" s="43">
        <v>0</v>
      </c>
      <c r="V89" s="43">
        <v>8</v>
      </c>
      <c r="W89" s="43">
        <v>7</v>
      </c>
      <c r="X89" s="43">
        <v>0</v>
      </c>
      <c r="Y89" s="43">
        <v>8</v>
      </c>
      <c r="Z89" s="43">
        <v>0</v>
      </c>
      <c r="AA89" s="43">
        <v>6.3</v>
      </c>
      <c r="AB89" s="43">
        <v>0</v>
      </c>
      <c r="AC89" s="43">
        <v>0</v>
      </c>
      <c r="AD89" s="43">
        <v>0</v>
      </c>
      <c r="AE89" s="43">
        <v>-4.7</v>
      </c>
      <c r="AF89" s="43">
        <v>6.2</v>
      </c>
      <c r="AG89" s="43">
        <v>14</v>
      </c>
      <c r="AH89" s="43">
        <v>10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11</v>
      </c>
      <c r="AQ89" s="43">
        <v>0</v>
      </c>
      <c r="AR89" s="43">
        <v>0</v>
      </c>
      <c r="AS89" s="43">
        <v>0</v>
      </c>
      <c r="AT89" s="44">
        <v>0</v>
      </c>
    </row>
    <row r="90" spans="1:46" ht="12.75">
      <c r="A90" s="30" t="s">
        <v>189</v>
      </c>
      <c r="B90" s="43">
        <v>0</v>
      </c>
      <c r="C90" s="43">
        <v>13</v>
      </c>
      <c r="D90" s="43">
        <v>0</v>
      </c>
      <c r="E90" s="43">
        <v>6</v>
      </c>
      <c r="F90" s="43">
        <v>7</v>
      </c>
      <c r="G90" s="43">
        <v>0</v>
      </c>
      <c r="H90" s="43">
        <v>0</v>
      </c>
      <c r="I90" s="43">
        <v>7.9</v>
      </c>
      <c r="J90" s="43">
        <v>10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6</v>
      </c>
      <c r="V90" s="43">
        <v>6</v>
      </c>
      <c r="W90" s="43">
        <v>0</v>
      </c>
      <c r="X90" s="43">
        <v>0</v>
      </c>
      <c r="Y90" s="43">
        <v>6</v>
      </c>
      <c r="Z90" s="43">
        <v>0</v>
      </c>
      <c r="AA90" s="43">
        <v>5.9</v>
      </c>
      <c r="AB90" s="43">
        <v>0</v>
      </c>
      <c r="AC90" s="43">
        <v>0</v>
      </c>
      <c r="AD90" s="43">
        <v>0</v>
      </c>
      <c r="AE90" s="43">
        <v>-100</v>
      </c>
      <c r="AF90" s="43">
        <v>-100</v>
      </c>
      <c r="AG90" s="43">
        <v>25</v>
      </c>
      <c r="AH90" s="43">
        <v>20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4">
        <v>0</v>
      </c>
    </row>
    <row r="91" spans="1:46" ht="12.75">
      <c r="A91" s="30" t="s">
        <v>190</v>
      </c>
      <c r="B91" s="43">
        <v>15.3</v>
      </c>
      <c r="C91" s="43">
        <v>13</v>
      </c>
      <c r="D91" s="43">
        <v>0</v>
      </c>
      <c r="E91" s="43">
        <v>6</v>
      </c>
      <c r="F91" s="43">
        <v>0</v>
      </c>
      <c r="G91" s="43">
        <v>0</v>
      </c>
      <c r="H91" s="43">
        <v>0</v>
      </c>
      <c r="I91" s="43">
        <v>0</v>
      </c>
      <c r="J91" s="43">
        <v>10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6</v>
      </c>
      <c r="V91" s="43">
        <v>6.1</v>
      </c>
      <c r="W91" s="43">
        <v>370.2</v>
      </c>
      <c r="X91" s="43">
        <v>0</v>
      </c>
      <c r="Y91" s="43">
        <v>6</v>
      </c>
      <c r="Z91" s="43">
        <v>0</v>
      </c>
      <c r="AA91" s="43">
        <v>267.6</v>
      </c>
      <c r="AB91" s="43">
        <v>0</v>
      </c>
      <c r="AC91" s="43">
        <v>0</v>
      </c>
      <c r="AD91" s="43">
        <v>0</v>
      </c>
      <c r="AE91" s="43">
        <v>-100</v>
      </c>
      <c r="AF91" s="43">
        <v>-100</v>
      </c>
      <c r="AG91" s="43">
        <v>25</v>
      </c>
      <c r="AH91" s="43">
        <v>20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12</v>
      </c>
      <c r="AP91" s="43">
        <v>0</v>
      </c>
      <c r="AQ91" s="43">
        <v>0</v>
      </c>
      <c r="AR91" s="43">
        <v>0</v>
      </c>
      <c r="AS91" s="43">
        <v>0</v>
      </c>
      <c r="AT91" s="44">
        <v>0</v>
      </c>
    </row>
    <row r="92" spans="1:46" ht="12.75">
      <c r="A92" s="30" t="s">
        <v>191</v>
      </c>
      <c r="B92" s="43">
        <v>10.9</v>
      </c>
      <c r="C92" s="43">
        <v>13</v>
      </c>
      <c r="D92" s="43">
        <v>0</v>
      </c>
      <c r="E92" s="43">
        <v>5.9</v>
      </c>
      <c r="F92" s="43">
        <v>7</v>
      </c>
      <c r="G92" s="43">
        <v>0</v>
      </c>
      <c r="H92" s="43">
        <v>0</v>
      </c>
      <c r="I92" s="43">
        <v>8</v>
      </c>
      <c r="J92" s="43">
        <v>10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6</v>
      </c>
      <c r="V92" s="43">
        <v>6</v>
      </c>
      <c r="W92" s="43">
        <v>414.4</v>
      </c>
      <c r="X92" s="43">
        <v>0</v>
      </c>
      <c r="Y92" s="43">
        <v>5.9</v>
      </c>
      <c r="Z92" s="43">
        <v>0</v>
      </c>
      <c r="AA92" s="43">
        <v>5.4</v>
      </c>
      <c r="AB92" s="43">
        <v>0</v>
      </c>
      <c r="AC92" s="43">
        <v>0</v>
      </c>
      <c r="AD92" s="43">
        <v>0</v>
      </c>
      <c r="AE92" s="43">
        <v>-100</v>
      </c>
      <c r="AF92" s="43">
        <v>-100</v>
      </c>
      <c r="AG92" s="43">
        <v>25</v>
      </c>
      <c r="AH92" s="43">
        <v>20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12</v>
      </c>
      <c r="AP92" s="43">
        <v>0</v>
      </c>
      <c r="AQ92" s="43">
        <v>0</v>
      </c>
      <c r="AR92" s="43">
        <v>0</v>
      </c>
      <c r="AS92" s="43">
        <v>0</v>
      </c>
      <c r="AT92" s="44">
        <v>0</v>
      </c>
    </row>
    <row r="93" spans="1:46" ht="12.75">
      <c r="A93" s="30" t="s">
        <v>192</v>
      </c>
      <c r="B93" s="43">
        <v>12.9</v>
      </c>
      <c r="C93" s="43">
        <v>13</v>
      </c>
      <c r="D93" s="43">
        <v>0</v>
      </c>
      <c r="E93" s="43">
        <v>6</v>
      </c>
      <c r="F93" s="43">
        <v>7</v>
      </c>
      <c r="G93" s="43">
        <v>0</v>
      </c>
      <c r="H93" s="43">
        <v>0</v>
      </c>
      <c r="I93" s="43">
        <v>8</v>
      </c>
      <c r="J93" s="43">
        <v>10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8</v>
      </c>
      <c r="R93" s="43">
        <v>0</v>
      </c>
      <c r="S93" s="43">
        <v>0</v>
      </c>
      <c r="T93" s="43">
        <v>5.4</v>
      </c>
      <c r="U93" s="43">
        <v>0</v>
      </c>
      <c r="V93" s="43">
        <v>6.9</v>
      </c>
      <c r="W93" s="43">
        <v>60</v>
      </c>
      <c r="X93" s="43">
        <v>0</v>
      </c>
      <c r="Y93" s="43">
        <v>7</v>
      </c>
      <c r="Z93" s="43">
        <v>0</v>
      </c>
      <c r="AA93" s="43">
        <v>5.3</v>
      </c>
      <c r="AB93" s="43">
        <v>0</v>
      </c>
      <c r="AC93" s="43">
        <v>0</v>
      </c>
      <c r="AD93" s="43">
        <v>0</v>
      </c>
      <c r="AE93" s="43">
        <v>14.5</v>
      </c>
      <c r="AF93" s="43">
        <v>6</v>
      </c>
      <c r="AG93" s="43">
        <v>27.8</v>
      </c>
      <c r="AH93" s="43">
        <v>28</v>
      </c>
      <c r="AI93" s="43">
        <v>0</v>
      </c>
      <c r="AJ93" s="43">
        <v>0</v>
      </c>
      <c r="AK93" s="43">
        <v>6</v>
      </c>
      <c r="AL93" s="43">
        <v>0</v>
      </c>
      <c r="AM93" s="43">
        <v>5.5</v>
      </c>
      <c r="AN93" s="43">
        <v>0</v>
      </c>
      <c r="AO93" s="43">
        <v>0</v>
      </c>
      <c r="AP93" s="43">
        <v>4</v>
      </c>
      <c r="AQ93" s="43">
        <v>0</v>
      </c>
      <c r="AR93" s="43">
        <v>0</v>
      </c>
      <c r="AS93" s="43">
        <v>0</v>
      </c>
      <c r="AT93" s="44">
        <v>0</v>
      </c>
    </row>
    <row r="94" spans="1:46" ht="12.75">
      <c r="A94" s="30" t="s">
        <v>167</v>
      </c>
      <c r="B94" s="43">
        <v>9.9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0</v>
      </c>
      <c r="AT94" s="44">
        <v>0</v>
      </c>
    </row>
    <row r="95" spans="1:46" ht="12.75">
      <c r="A95" s="13" t="s">
        <v>193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6"/>
    </row>
    <row r="96" spans="1:46" ht="12.75">
      <c r="A96" s="27" t="s">
        <v>186</v>
      </c>
      <c r="B96" s="45">
        <v>92.97</v>
      </c>
      <c r="C96" s="45">
        <v>199.71</v>
      </c>
      <c r="D96" s="45">
        <v>0</v>
      </c>
      <c r="E96" s="45">
        <v>250.63</v>
      </c>
      <c r="F96" s="45">
        <v>251.45</v>
      </c>
      <c r="G96" s="45">
        <v>0</v>
      </c>
      <c r="H96" s="45">
        <v>0</v>
      </c>
      <c r="I96" s="45">
        <v>395.04</v>
      </c>
      <c r="J96" s="45">
        <v>216.95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18.18</v>
      </c>
      <c r="R96" s="45">
        <v>0</v>
      </c>
      <c r="S96" s="45">
        <v>0.08</v>
      </c>
      <c r="T96" s="45">
        <v>0</v>
      </c>
      <c r="U96" s="45">
        <v>0</v>
      </c>
      <c r="V96" s="45">
        <v>431.65</v>
      </c>
      <c r="W96" s="45">
        <v>2958.5</v>
      </c>
      <c r="X96" s="45">
        <v>0</v>
      </c>
      <c r="Y96" s="45">
        <v>305.16</v>
      </c>
      <c r="Z96" s="45">
        <v>0</v>
      </c>
      <c r="AA96" s="45">
        <v>300</v>
      </c>
      <c r="AB96" s="45">
        <v>0</v>
      </c>
      <c r="AC96" s="45">
        <v>0</v>
      </c>
      <c r="AD96" s="45">
        <v>0</v>
      </c>
      <c r="AE96" s="45">
        <v>320.91</v>
      </c>
      <c r="AF96" s="45">
        <v>148.95</v>
      </c>
      <c r="AG96" s="45">
        <v>187.28</v>
      </c>
      <c r="AH96" s="45">
        <v>379.56</v>
      </c>
      <c r="AI96" s="45">
        <v>0</v>
      </c>
      <c r="AJ96" s="45">
        <v>666666.67</v>
      </c>
      <c r="AK96" s="45">
        <v>407640.96</v>
      </c>
      <c r="AL96" s="45">
        <v>0</v>
      </c>
      <c r="AM96" s="45">
        <v>3094.1</v>
      </c>
      <c r="AN96" s="45">
        <v>0</v>
      </c>
      <c r="AO96" s="45">
        <v>0</v>
      </c>
      <c r="AP96" s="45">
        <v>42.61</v>
      </c>
      <c r="AQ96" s="45">
        <v>0</v>
      </c>
      <c r="AR96" s="45">
        <v>0</v>
      </c>
      <c r="AS96" s="45">
        <v>0</v>
      </c>
      <c r="AT96" s="46">
        <v>0</v>
      </c>
    </row>
    <row r="97" spans="1:46" ht="12.75">
      <c r="A97" s="30" t="s">
        <v>187</v>
      </c>
      <c r="B97" s="47">
        <v>0</v>
      </c>
      <c r="C97" s="47">
        <v>0</v>
      </c>
      <c r="D97" s="47">
        <v>0</v>
      </c>
      <c r="E97" s="47">
        <v>108</v>
      </c>
      <c r="F97" s="47">
        <v>189.39</v>
      </c>
      <c r="G97" s="47">
        <v>0</v>
      </c>
      <c r="H97" s="47">
        <v>0</v>
      </c>
      <c r="I97" s="47">
        <v>173.2</v>
      </c>
      <c r="J97" s="47">
        <v>118.27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194.96</v>
      </c>
      <c r="R97" s="47">
        <v>0</v>
      </c>
      <c r="S97" s="47">
        <v>310.53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109.2</v>
      </c>
      <c r="Z97" s="47">
        <v>0</v>
      </c>
      <c r="AA97" s="47">
        <v>54.5</v>
      </c>
      <c r="AB97" s="47">
        <v>50</v>
      </c>
      <c r="AC97" s="47">
        <v>0</v>
      </c>
      <c r="AD97" s="47">
        <v>0</v>
      </c>
      <c r="AE97" s="47">
        <v>64</v>
      </c>
      <c r="AF97" s="47">
        <v>109.85</v>
      </c>
      <c r="AG97" s="47">
        <v>83.49</v>
      </c>
      <c r="AH97" s="47">
        <v>102.82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8">
        <v>0</v>
      </c>
    </row>
    <row r="98" spans="1:46" ht="12.75">
      <c r="A98" s="30" t="s">
        <v>188</v>
      </c>
      <c r="B98" s="47">
        <v>645.96</v>
      </c>
      <c r="C98" s="47">
        <v>514.55</v>
      </c>
      <c r="D98" s="47">
        <v>0</v>
      </c>
      <c r="E98" s="47">
        <v>419.04</v>
      </c>
      <c r="F98" s="47">
        <v>160.5</v>
      </c>
      <c r="G98" s="47">
        <v>0</v>
      </c>
      <c r="H98" s="47">
        <v>0</v>
      </c>
      <c r="I98" s="47">
        <v>503</v>
      </c>
      <c r="J98" s="47">
        <v>481.6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581.62</v>
      </c>
      <c r="R98" s="47">
        <v>0</v>
      </c>
      <c r="S98" s="47">
        <v>1.13</v>
      </c>
      <c r="T98" s="47">
        <v>0</v>
      </c>
      <c r="U98" s="47">
        <v>0</v>
      </c>
      <c r="V98" s="47">
        <v>596.71</v>
      </c>
      <c r="W98" s="47">
        <v>553.18</v>
      </c>
      <c r="X98" s="47">
        <v>0</v>
      </c>
      <c r="Y98" s="47">
        <v>386.62</v>
      </c>
      <c r="Z98" s="47">
        <v>0</v>
      </c>
      <c r="AA98" s="47">
        <v>545</v>
      </c>
      <c r="AB98" s="47">
        <v>0</v>
      </c>
      <c r="AC98" s="47">
        <v>0</v>
      </c>
      <c r="AD98" s="47">
        <v>0</v>
      </c>
      <c r="AE98" s="47">
        <v>476</v>
      </c>
      <c r="AF98" s="47">
        <v>777.01</v>
      </c>
      <c r="AG98" s="47">
        <v>504.45</v>
      </c>
      <c r="AH98" s="47">
        <v>687.94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391.6</v>
      </c>
      <c r="AQ98" s="47">
        <v>0</v>
      </c>
      <c r="AR98" s="47">
        <v>0</v>
      </c>
      <c r="AS98" s="47">
        <v>0</v>
      </c>
      <c r="AT98" s="48">
        <v>0</v>
      </c>
    </row>
    <row r="99" spans="1:46" ht="12.75">
      <c r="A99" s="30" t="s">
        <v>189</v>
      </c>
      <c r="B99" s="47">
        <v>0</v>
      </c>
      <c r="C99" s="47">
        <v>26.74</v>
      </c>
      <c r="D99" s="47">
        <v>0</v>
      </c>
      <c r="E99" s="47">
        <v>53.65</v>
      </c>
      <c r="F99" s="47">
        <v>59.34</v>
      </c>
      <c r="G99" s="47">
        <v>0</v>
      </c>
      <c r="H99" s="47">
        <v>0</v>
      </c>
      <c r="I99" s="47">
        <v>25.33</v>
      </c>
      <c r="J99" s="47">
        <v>16.39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40.58</v>
      </c>
      <c r="V99" s="47">
        <v>39.77</v>
      </c>
      <c r="W99" s="47">
        <v>0</v>
      </c>
      <c r="X99" s="47">
        <v>0</v>
      </c>
      <c r="Y99" s="47">
        <v>33.57</v>
      </c>
      <c r="Z99" s="47">
        <v>0</v>
      </c>
      <c r="AA99" s="47">
        <v>37.02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56.33</v>
      </c>
      <c r="AH99" s="47">
        <v>54.07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8">
        <v>0</v>
      </c>
    </row>
    <row r="100" spans="1:46" ht="12.75">
      <c r="A100" s="30" t="s">
        <v>190</v>
      </c>
      <c r="B100" s="47">
        <v>289.01</v>
      </c>
      <c r="C100" s="47">
        <v>210.7</v>
      </c>
      <c r="D100" s="47">
        <v>0</v>
      </c>
      <c r="E100" s="47">
        <v>56.87</v>
      </c>
      <c r="F100" s="47">
        <v>0</v>
      </c>
      <c r="G100" s="47">
        <v>0</v>
      </c>
      <c r="H100" s="47">
        <v>0</v>
      </c>
      <c r="I100" s="47">
        <v>127.51</v>
      </c>
      <c r="J100" s="47">
        <v>125.35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439.39</v>
      </c>
      <c r="V100" s="47">
        <v>86</v>
      </c>
      <c r="W100" s="47">
        <v>473.75</v>
      </c>
      <c r="X100" s="47">
        <v>0</v>
      </c>
      <c r="Y100" s="47">
        <v>82.7</v>
      </c>
      <c r="Z100" s="47">
        <v>0</v>
      </c>
      <c r="AA100" s="47">
        <v>360.25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166.49</v>
      </c>
      <c r="AH100" s="47">
        <v>210.46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4.93</v>
      </c>
      <c r="AP100" s="47">
        <v>0</v>
      </c>
      <c r="AQ100" s="47">
        <v>0</v>
      </c>
      <c r="AR100" s="47">
        <v>0</v>
      </c>
      <c r="AS100" s="47">
        <v>0</v>
      </c>
      <c r="AT100" s="48">
        <v>0</v>
      </c>
    </row>
    <row r="101" spans="1:46" ht="12.75">
      <c r="A101" s="30" t="s">
        <v>191</v>
      </c>
      <c r="B101" s="47">
        <v>80.34</v>
      </c>
      <c r="C101" s="47">
        <v>150.39</v>
      </c>
      <c r="D101" s="47">
        <v>0</v>
      </c>
      <c r="E101" s="47">
        <v>36.84</v>
      </c>
      <c r="F101" s="47">
        <v>80.3</v>
      </c>
      <c r="G101" s="47">
        <v>0</v>
      </c>
      <c r="H101" s="47">
        <v>0</v>
      </c>
      <c r="I101" s="47">
        <v>53.28</v>
      </c>
      <c r="J101" s="47">
        <v>44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145.47</v>
      </c>
      <c r="V101" s="47">
        <v>91.57</v>
      </c>
      <c r="W101" s="47">
        <v>301.75</v>
      </c>
      <c r="X101" s="47">
        <v>0</v>
      </c>
      <c r="Y101" s="47">
        <v>56.58</v>
      </c>
      <c r="Z101" s="47">
        <v>0</v>
      </c>
      <c r="AA101" s="47">
        <v>68.75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94.58</v>
      </c>
      <c r="AH101" s="47">
        <v>90.79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60.34</v>
      </c>
      <c r="AP101" s="47">
        <v>0</v>
      </c>
      <c r="AQ101" s="47">
        <v>0</v>
      </c>
      <c r="AR101" s="47">
        <v>0</v>
      </c>
      <c r="AS101" s="47">
        <v>0</v>
      </c>
      <c r="AT101" s="48">
        <v>0</v>
      </c>
    </row>
    <row r="102" spans="1:46" ht="12.75">
      <c r="A102" s="30" t="s">
        <v>192</v>
      </c>
      <c r="B102" s="47">
        <v>138.65</v>
      </c>
      <c r="C102" s="47">
        <v>68.98</v>
      </c>
      <c r="D102" s="47">
        <v>0</v>
      </c>
      <c r="E102" s="47">
        <v>80.34</v>
      </c>
      <c r="F102" s="47">
        <v>50.14</v>
      </c>
      <c r="G102" s="47">
        <v>0</v>
      </c>
      <c r="H102" s="47">
        <v>0</v>
      </c>
      <c r="I102" s="47">
        <v>68.28</v>
      </c>
      <c r="J102" s="47">
        <v>55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85.47</v>
      </c>
      <c r="R102" s="47">
        <v>0</v>
      </c>
      <c r="S102" s="47">
        <v>84.08</v>
      </c>
      <c r="T102" s="47">
        <v>62.03</v>
      </c>
      <c r="U102" s="47">
        <v>0</v>
      </c>
      <c r="V102" s="47">
        <v>92.57</v>
      </c>
      <c r="W102" s="47">
        <v>69.17</v>
      </c>
      <c r="X102" s="47">
        <v>0</v>
      </c>
      <c r="Y102" s="47">
        <v>81.16</v>
      </c>
      <c r="Z102" s="47">
        <v>0</v>
      </c>
      <c r="AA102" s="47">
        <v>62.55</v>
      </c>
      <c r="AB102" s="47">
        <v>0</v>
      </c>
      <c r="AC102" s="47">
        <v>0</v>
      </c>
      <c r="AD102" s="47">
        <v>0</v>
      </c>
      <c r="AE102" s="47">
        <v>89.34</v>
      </c>
      <c r="AF102" s="47">
        <v>107.64</v>
      </c>
      <c r="AG102" s="47">
        <v>78.95</v>
      </c>
      <c r="AH102" s="47">
        <v>97.63</v>
      </c>
      <c r="AI102" s="47">
        <v>0</v>
      </c>
      <c r="AJ102" s="47">
        <v>66666.67</v>
      </c>
      <c r="AK102" s="47">
        <v>44412.54</v>
      </c>
      <c r="AL102" s="47">
        <v>0</v>
      </c>
      <c r="AM102" s="47">
        <v>31.78</v>
      </c>
      <c r="AN102" s="47">
        <v>0</v>
      </c>
      <c r="AO102" s="47">
        <v>0</v>
      </c>
      <c r="AP102" s="47">
        <v>53.05</v>
      </c>
      <c r="AQ102" s="47">
        <v>0</v>
      </c>
      <c r="AR102" s="47">
        <v>0</v>
      </c>
      <c r="AS102" s="47">
        <v>0</v>
      </c>
      <c r="AT102" s="48">
        <v>0</v>
      </c>
    </row>
    <row r="103" spans="1:46" ht="12.75">
      <c r="A103" s="30" t="s">
        <v>167</v>
      </c>
      <c r="B103" s="47">
        <v>30.85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8">
        <v>0</v>
      </c>
    </row>
    <row r="104" spans="1:46" ht="12.75">
      <c r="A104" s="30" t="s">
        <v>194</v>
      </c>
      <c r="B104" s="47">
        <v>1277.77</v>
      </c>
      <c r="C104" s="47">
        <v>1171.07</v>
      </c>
      <c r="D104" s="47">
        <v>0</v>
      </c>
      <c r="E104" s="47">
        <v>1005.36</v>
      </c>
      <c r="F104" s="47">
        <v>791.13</v>
      </c>
      <c r="G104" s="47">
        <v>0</v>
      </c>
      <c r="H104" s="47">
        <v>0</v>
      </c>
      <c r="I104" s="47">
        <v>1345.64</v>
      </c>
      <c r="J104" s="47">
        <v>1057.56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880.23</v>
      </c>
      <c r="R104" s="47">
        <v>0</v>
      </c>
      <c r="S104" s="47">
        <v>395.82</v>
      </c>
      <c r="T104" s="47">
        <v>62.03</v>
      </c>
      <c r="U104" s="47">
        <v>625.44</v>
      </c>
      <c r="V104" s="47">
        <v>1338.27</v>
      </c>
      <c r="W104" s="47">
        <v>4356.35</v>
      </c>
      <c r="X104" s="47">
        <v>0</v>
      </c>
      <c r="Y104" s="47">
        <v>1054.99</v>
      </c>
      <c r="Z104" s="47">
        <v>0</v>
      </c>
      <c r="AA104" s="47">
        <v>1428.07</v>
      </c>
      <c r="AB104" s="47">
        <v>117.44</v>
      </c>
      <c r="AC104" s="47">
        <v>0</v>
      </c>
      <c r="AD104" s="47">
        <v>0</v>
      </c>
      <c r="AE104" s="47">
        <v>950.25</v>
      </c>
      <c r="AF104" s="47">
        <v>1143.45</v>
      </c>
      <c r="AG104" s="47">
        <v>1171.56</v>
      </c>
      <c r="AH104" s="47">
        <v>1623.26</v>
      </c>
      <c r="AI104" s="47">
        <v>0</v>
      </c>
      <c r="AJ104" s="47">
        <v>733333.34</v>
      </c>
      <c r="AK104" s="47">
        <v>452053.49</v>
      </c>
      <c r="AL104" s="47">
        <v>0</v>
      </c>
      <c r="AM104" s="47">
        <v>3125.88</v>
      </c>
      <c r="AN104" s="47">
        <v>0</v>
      </c>
      <c r="AO104" s="47">
        <v>65.27</v>
      </c>
      <c r="AP104" s="47">
        <v>487.26</v>
      </c>
      <c r="AQ104" s="47">
        <v>0</v>
      </c>
      <c r="AR104" s="47">
        <v>0</v>
      </c>
      <c r="AS104" s="47">
        <v>0</v>
      </c>
      <c r="AT104" s="48">
        <v>0</v>
      </c>
    </row>
    <row r="105" spans="1:46" ht="12.75">
      <c r="A105" s="16" t="s">
        <v>195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4"/>
    </row>
    <row r="106" spans="1:46" ht="12.75">
      <c r="A106" s="30" t="s">
        <v>196</v>
      </c>
      <c r="B106" s="49">
        <v>233093</v>
      </c>
      <c r="C106" s="49">
        <v>307052</v>
      </c>
      <c r="D106" s="49">
        <v>0</v>
      </c>
      <c r="E106" s="49">
        <v>7166</v>
      </c>
      <c r="F106" s="49">
        <v>830</v>
      </c>
      <c r="G106" s="49">
        <v>0</v>
      </c>
      <c r="H106" s="49">
        <v>0</v>
      </c>
      <c r="I106" s="49">
        <v>12656</v>
      </c>
      <c r="J106" s="49">
        <v>5060</v>
      </c>
      <c r="K106" s="49">
        <v>19000</v>
      </c>
      <c r="L106" s="49">
        <v>0</v>
      </c>
      <c r="M106" s="49">
        <v>0</v>
      </c>
      <c r="N106" s="49">
        <v>0</v>
      </c>
      <c r="O106" s="49">
        <v>0</v>
      </c>
      <c r="P106" s="49">
        <v>11355</v>
      </c>
      <c r="Q106" s="49">
        <v>0</v>
      </c>
      <c r="R106" s="49">
        <v>0</v>
      </c>
      <c r="S106" s="49">
        <v>0</v>
      </c>
      <c r="T106" s="49">
        <v>0</v>
      </c>
      <c r="U106" s="49">
        <v>191578000</v>
      </c>
      <c r="V106" s="49">
        <v>2201</v>
      </c>
      <c r="W106" s="49">
        <v>5929</v>
      </c>
      <c r="X106" s="49">
        <v>0</v>
      </c>
      <c r="Y106" s="49">
        <v>57873</v>
      </c>
      <c r="Z106" s="49">
        <v>40456</v>
      </c>
      <c r="AA106" s="49">
        <v>0</v>
      </c>
      <c r="AB106" s="49">
        <v>51192</v>
      </c>
      <c r="AC106" s="49">
        <v>0</v>
      </c>
      <c r="AD106" s="49">
        <v>93374</v>
      </c>
      <c r="AE106" s="49">
        <v>0</v>
      </c>
      <c r="AF106" s="49">
        <v>0</v>
      </c>
      <c r="AG106" s="49">
        <v>0</v>
      </c>
      <c r="AH106" s="49">
        <v>18290</v>
      </c>
      <c r="AI106" s="49">
        <v>90532</v>
      </c>
      <c r="AJ106" s="49">
        <v>0</v>
      </c>
      <c r="AK106" s="49">
        <v>0</v>
      </c>
      <c r="AL106" s="49">
        <v>0</v>
      </c>
      <c r="AM106" s="49">
        <v>0</v>
      </c>
      <c r="AN106" s="49">
        <v>109465</v>
      </c>
      <c r="AO106" s="49">
        <v>313593</v>
      </c>
      <c r="AP106" s="49">
        <v>0</v>
      </c>
      <c r="AQ106" s="49">
        <v>0</v>
      </c>
      <c r="AR106" s="49">
        <v>0</v>
      </c>
      <c r="AS106" s="49">
        <v>0</v>
      </c>
      <c r="AT106" s="50">
        <v>0</v>
      </c>
    </row>
    <row r="107" spans="1:46" ht="12.75">
      <c r="A107" s="16" t="s">
        <v>197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4"/>
    </row>
    <row r="108" spans="1:46" ht="12.75">
      <c r="A108" s="27" t="s">
        <v>198</v>
      </c>
      <c r="B108" s="51">
        <v>6</v>
      </c>
      <c r="C108" s="51">
        <v>8</v>
      </c>
      <c r="D108" s="51">
        <v>0</v>
      </c>
      <c r="E108" s="51">
        <v>6</v>
      </c>
      <c r="F108" s="51">
        <v>0</v>
      </c>
      <c r="G108" s="51">
        <v>0</v>
      </c>
      <c r="H108" s="51">
        <v>0</v>
      </c>
      <c r="I108" s="51">
        <v>6</v>
      </c>
      <c r="J108" s="51">
        <v>6</v>
      </c>
      <c r="K108" s="51">
        <v>6</v>
      </c>
      <c r="L108" s="51">
        <v>0</v>
      </c>
      <c r="M108" s="51">
        <v>0</v>
      </c>
      <c r="N108" s="51">
        <v>0</v>
      </c>
      <c r="O108" s="51">
        <v>0</v>
      </c>
      <c r="P108" s="51">
        <v>6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6</v>
      </c>
      <c r="X108" s="51">
        <v>0</v>
      </c>
      <c r="Y108" s="51">
        <v>0</v>
      </c>
      <c r="Z108" s="51">
        <v>6</v>
      </c>
      <c r="AA108" s="51">
        <v>0</v>
      </c>
      <c r="AB108" s="51">
        <v>6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6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2">
        <v>0</v>
      </c>
    </row>
    <row r="109" spans="1:46" ht="12.75">
      <c r="A109" s="30" t="s">
        <v>199</v>
      </c>
      <c r="B109" s="49">
        <v>50</v>
      </c>
      <c r="C109" s="49">
        <v>75</v>
      </c>
      <c r="D109" s="49">
        <v>0</v>
      </c>
      <c r="E109" s="49">
        <v>50</v>
      </c>
      <c r="F109" s="49">
        <v>0</v>
      </c>
      <c r="G109" s="49">
        <v>0</v>
      </c>
      <c r="H109" s="49">
        <v>0</v>
      </c>
      <c r="I109" s="49">
        <v>50</v>
      </c>
      <c r="J109" s="49">
        <v>50</v>
      </c>
      <c r="K109" s="49">
        <v>50</v>
      </c>
      <c r="L109" s="49">
        <v>0</v>
      </c>
      <c r="M109" s="49">
        <v>0</v>
      </c>
      <c r="N109" s="49">
        <v>0</v>
      </c>
      <c r="O109" s="49">
        <v>0</v>
      </c>
      <c r="P109" s="49">
        <v>50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50</v>
      </c>
      <c r="X109" s="49">
        <v>0</v>
      </c>
      <c r="Y109" s="49">
        <v>0</v>
      </c>
      <c r="Z109" s="49">
        <v>50</v>
      </c>
      <c r="AA109" s="49">
        <v>0</v>
      </c>
      <c r="AB109" s="49">
        <v>50</v>
      </c>
      <c r="AC109" s="49">
        <v>0</v>
      </c>
      <c r="AD109" s="49">
        <v>0</v>
      </c>
      <c r="AE109" s="49">
        <v>50</v>
      </c>
      <c r="AF109" s="49">
        <v>50</v>
      </c>
      <c r="AG109" s="49">
        <v>0</v>
      </c>
      <c r="AH109" s="49">
        <v>50</v>
      </c>
      <c r="AI109" s="49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50</v>
      </c>
      <c r="AO109" s="49">
        <v>0</v>
      </c>
      <c r="AP109" s="49">
        <v>50</v>
      </c>
      <c r="AQ109" s="49">
        <v>0</v>
      </c>
      <c r="AR109" s="49">
        <v>0</v>
      </c>
      <c r="AS109" s="49">
        <v>45</v>
      </c>
      <c r="AT109" s="50">
        <v>0</v>
      </c>
    </row>
    <row r="110" spans="1:46" ht="25.5">
      <c r="A110" s="13" t="s">
        <v>200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6"/>
    </row>
    <row r="111" spans="1:46" ht="12.75">
      <c r="A111" s="27" t="s">
        <v>201</v>
      </c>
      <c r="B111" s="51">
        <v>50000</v>
      </c>
      <c r="C111" s="51">
        <v>73124</v>
      </c>
      <c r="D111" s="51">
        <v>0</v>
      </c>
      <c r="E111" s="51">
        <v>3790</v>
      </c>
      <c r="F111" s="51">
        <v>0</v>
      </c>
      <c r="G111" s="51">
        <v>0</v>
      </c>
      <c r="H111" s="51">
        <v>0</v>
      </c>
      <c r="I111" s="51">
        <v>11554</v>
      </c>
      <c r="J111" s="51">
        <v>3000</v>
      </c>
      <c r="K111" s="51">
        <v>4000</v>
      </c>
      <c r="L111" s="51">
        <v>0</v>
      </c>
      <c r="M111" s="51">
        <v>0</v>
      </c>
      <c r="N111" s="51">
        <v>0</v>
      </c>
      <c r="O111" s="51">
        <v>0</v>
      </c>
      <c r="P111" s="51">
        <v>11957</v>
      </c>
      <c r="Q111" s="51">
        <v>0</v>
      </c>
      <c r="R111" s="51">
        <v>0</v>
      </c>
      <c r="S111" s="51">
        <v>0</v>
      </c>
      <c r="T111" s="51">
        <v>0</v>
      </c>
      <c r="U111" s="51">
        <v>147279</v>
      </c>
      <c r="V111" s="51">
        <v>0</v>
      </c>
      <c r="W111" s="51">
        <v>0</v>
      </c>
      <c r="X111" s="51">
        <v>0</v>
      </c>
      <c r="Y111" s="51">
        <v>3534</v>
      </c>
      <c r="Z111" s="51">
        <v>16</v>
      </c>
      <c r="AA111" s="51">
        <v>0</v>
      </c>
      <c r="AB111" s="51">
        <v>51265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6184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219179</v>
      </c>
      <c r="AP111" s="51">
        <v>0</v>
      </c>
      <c r="AQ111" s="51">
        <v>0</v>
      </c>
      <c r="AR111" s="51">
        <v>0</v>
      </c>
      <c r="AS111" s="51">
        <v>0</v>
      </c>
      <c r="AT111" s="52">
        <v>0</v>
      </c>
    </row>
    <row r="112" spans="1:46" ht="12.75">
      <c r="A112" s="30" t="s">
        <v>202</v>
      </c>
      <c r="B112" s="49">
        <v>50000</v>
      </c>
      <c r="C112" s="49">
        <v>73124</v>
      </c>
      <c r="D112" s="49">
        <v>0</v>
      </c>
      <c r="E112" s="49">
        <v>3070</v>
      </c>
      <c r="F112" s="49">
        <v>0</v>
      </c>
      <c r="G112" s="49">
        <v>0</v>
      </c>
      <c r="H112" s="49">
        <v>0</v>
      </c>
      <c r="I112" s="49">
        <v>0</v>
      </c>
      <c r="J112" s="49">
        <v>3000</v>
      </c>
      <c r="K112" s="49">
        <v>4000</v>
      </c>
      <c r="L112" s="49">
        <v>0</v>
      </c>
      <c r="M112" s="49">
        <v>0</v>
      </c>
      <c r="N112" s="49">
        <v>0</v>
      </c>
      <c r="O112" s="49">
        <v>0</v>
      </c>
      <c r="P112" s="49">
        <v>11957</v>
      </c>
      <c r="Q112" s="49">
        <v>0</v>
      </c>
      <c r="R112" s="49">
        <v>0</v>
      </c>
      <c r="S112" s="49">
        <v>0</v>
      </c>
      <c r="T112" s="49">
        <v>0</v>
      </c>
      <c r="U112" s="49">
        <v>84871</v>
      </c>
      <c r="V112" s="49">
        <v>0</v>
      </c>
      <c r="W112" s="49">
        <v>0</v>
      </c>
      <c r="X112" s="49">
        <v>0</v>
      </c>
      <c r="Y112" s="49">
        <v>3534</v>
      </c>
      <c r="Z112" s="49">
        <v>16</v>
      </c>
      <c r="AA112" s="49">
        <v>0</v>
      </c>
      <c r="AB112" s="49">
        <v>8592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6170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239111</v>
      </c>
      <c r="AP112" s="49">
        <v>0</v>
      </c>
      <c r="AQ112" s="49">
        <v>0</v>
      </c>
      <c r="AR112" s="49">
        <v>0</v>
      </c>
      <c r="AS112" s="49">
        <v>0</v>
      </c>
      <c r="AT112" s="50">
        <v>0</v>
      </c>
    </row>
    <row r="113" spans="1:46" ht="25.5">
      <c r="A113" s="30" t="s">
        <v>203</v>
      </c>
      <c r="B113" s="49">
        <v>50000</v>
      </c>
      <c r="C113" s="49">
        <v>65481</v>
      </c>
      <c r="D113" s="49">
        <v>0</v>
      </c>
      <c r="E113" s="49">
        <v>3400</v>
      </c>
      <c r="F113" s="49">
        <v>0</v>
      </c>
      <c r="G113" s="49">
        <v>0</v>
      </c>
      <c r="H113" s="49">
        <v>0</v>
      </c>
      <c r="I113" s="49">
        <v>0</v>
      </c>
      <c r="J113" s="49">
        <v>3000</v>
      </c>
      <c r="K113" s="49">
        <v>4000</v>
      </c>
      <c r="L113" s="49">
        <v>0</v>
      </c>
      <c r="M113" s="49">
        <v>0</v>
      </c>
      <c r="N113" s="49">
        <v>0</v>
      </c>
      <c r="O113" s="49">
        <v>0</v>
      </c>
      <c r="P113" s="49">
        <v>12000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0</v>
      </c>
      <c r="Y113" s="49">
        <v>3534</v>
      </c>
      <c r="Z113" s="49">
        <v>5811</v>
      </c>
      <c r="AA113" s="49">
        <v>0</v>
      </c>
      <c r="AB113" s="49">
        <v>9030</v>
      </c>
      <c r="AC113" s="49">
        <v>0</v>
      </c>
      <c r="AD113" s="49">
        <v>0</v>
      </c>
      <c r="AE113" s="49">
        <v>7752</v>
      </c>
      <c r="AF113" s="49">
        <v>0</v>
      </c>
      <c r="AG113" s="49">
        <v>0</v>
      </c>
      <c r="AH113" s="49">
        <v>2046</v>
      </c>
      <c r="AI113" s="49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6370</v>
      </c>
      <c r="AO113" s="49">
        <v>0</v>
      </c>
      <c r="AP113" s="49">
        <v>8500</v>
      </c>
      <c r="AQ113" s="49">
        <v>0</v>
      </c>
      <c r="AR113" s="49">
        <v>0</v>
      </c>
      <c r="AS113" s="49">
        <v>0</v>
      </c>
      <c r="AT113" s="50">
        <v>0</v>
      </c>
    </row>
    <row r="114" spans="1:46" ht="12.75">
      <c r="A114" s="30" t="s">
        <v>204</v>
      </c>
      <c r="B114" s="49">
        <v>50000</v>
      </c>
      <c r="C114" s="49">
        <v>67487</v>
      </c>
      <c r="D114" s="49">
        <v>0</v>
      </c>
      <c r="E114" s="49">
        <v>3220</v>
      </c>
      <c r="F114" s="49">
        <v>0</v>
      </c>
      <c r="G114" s="49">
        <v>0</v>
      </c>
      <c r="H114" s="49">
        <v>0</v>
      </c>
      <c r="I114" s="49">
        <v>3585</v>
      </c>
      <c r="J114" s="49">
        <v>3000</v>
      </c>
      <c r="K114" s="49">
        <v>4000</v>
      </c>
      <c r="L114" s="49">
        <v>0</v>
      </c>
      <c r="M114" s="49">
        <v>0</v>
      </c>
      <c r="N114" s="49">
        <v>0</v>
      </c>
      <c r="O114" s="49">
        <v>0</v>
      </c>
      <c r="P114" s="49">
        <v>1969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3534</v>
      </c>
      <c r="Z114" s="49">
        <v>16</v>
      </c>
      <c r="AA114" s="49">
        <v>0</v>
      </c>
      <c r="AB114" s="49">
        <v>0</v>
      </c>
      <c r="AC114" s="49">
        <v>0</v>
      </c>
      <c r="AD114" s="49">
        <v>0</v>
      </c>
      <c r="AE114" s="49">
        <v>5953</v>
      </c>
      <c r="AF114" s="49">
        <v>0</v>
      </c>
      <c r="AG114" s="49">
        <v>0</v>
      </c>
      <c r="AH114" s="49">
        <v>6179</v>
      </c>
      <c r="AI114" s="49">
        <v>0</v>
      </c>
      <c r="AJ114" s="49">
        <v>0</v>
      </c>
      <c r="AK114" s="49">
        <v>0</v>
      </c>
      <c r="AL114" s="49">
        <v>0</v>
      </c>
      <c r="AM114" s="49">
        <v>265</v>
      </c>
      <c r="AN114" s="49">
        <v>1370</v>
      </c>
      <c r="AO114" s="49">
        <v>0</v>
      </c>
      <c r="AP114" s="49">
        <v>8500</v>
      </c>
      <c r="AQ114" s="49">
        <v>0</v>
      </c>
      <c r="AR114" s="49">
        <v>0</v>
      </c>
      <c r="AS114" s="49">
        <v>0</v>
      </c>
      <c r="AT114" s="50">
        <v>0</v>
      </c>
    </row>
    <row r="115" spans="1:46" ht="12.75">
      <c r="A115" s="13" t="s">
        <v>205</v>
      </c>
      <c r="B115" s="53">
        <v>197803981</v>
      </c>
      <c r="C115" s="53">
        <v>427059544</v>
      </c>
      <c r="D115" s="53">
        <v>0</v>
      </c>
      <c r="E115" s="53">
        <v>13816008</v>
      </c>
      <c r="F115" s="53">
        <v>1838260</v>
      </c>
      <c r="G115" s="53">
        <v>0</v>
      </c>
      <c r="H115" s="53">
        <v>0</v>
      </c>
      <c r="I115" s="53">
        <v>1055000</v>
      </c>
      <c r="J115" s="53">
        <v>5429938</v>
      </c>
      <c r="K115" s="53">
        <v>1105000</v>
      </c>
      <c r="L115" s="53">
        <v>0</v>
      </c>
      <c r="M115" s="53">
        <v>0</v>
      </c>
      <c r="N115" s="53">
        <v>8173735</v>
      </c>
      <c r="O115" s="53">
        <v>132000</v>
      </c>
      <c r="P115" s="53">
        <v>449592</v>
      </c>
      <c r="Q115" s="53">
        <v>11000000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2910743</v>
      </c>
      <c r="X115" s="53">
        <v>0</v>
      </c>
      <c r="Y115" s="53">
        <v>27957000</v>
      </c>
      <c r="Z115" s="53">
        <v>447</v>
      </c>
      <c r="AA115" s="53">
        <v>0</v>
      </c>
      <c r="AB115" s="53">
        <v>0</v>
      </c>
      <c r="AC115" s="53">
        <v>0</v>
      </c>
      <c r="AD115" s="53">
        <v>0</v>
      </c>
      <c r="AE115" s="53">
        <v>6155912</v>
      </c>
      <c r="AF115" s="53">
        <v>12021396</v>
      </c>
      <c r="AG115" s="53">
        <v>0</v>
      </c>
      <c r="AH115" s="53">
        <v>21177953</v>
      </c>
      <c r="AI115" s="53">
        <v>0</v>
      </c>
      <c r="AJ115" s="53">
        <v>0</v>
      </c>
      <c r="AK115" s="53">
        <v>0</v>
      </c>
      <c r="AL115" s="53">
        <v>0</v>
      </c>
      <c r="AM115" s="53">
        <v>9727</v>
      </c>
      <c r="AN115" s="53">
        <v>5935000</v>
      </c>
      <c r="AO115" s="53">
        <v>432794221</v>
      </c>
      <c r="AP115" s="53">
        <v>4569466</v>
      </c>
      <c r="AQ115" s="53">
        <v>3131800</v>
      </c>
      <c r="AR115" s="53">
        <v>0</v>
      </c>
      <c r="AS115" s="53">
        <v>208692</v>
      </c>
      <c r="AT115" s="54">
        <v>0</v>
      </c>
    </row>
    <row r="116" spans="1:46" ht="12.75">
      <c r="A116" s="27" t="s">
        <v>201</v>
      </c>
      <c r="B116" s="33">
        <v>31133911</v>
      </c>
      <c r="C116" s="33">
        <v>69648269</v>
      </c>
      <c r="D116" s="33">
        <v>0</v>
      </c>
      <c r="E116" s="33">
        <v>5169600</v>
      </c>
      <c r="F116" s="33">
        <v>606690</v>
      </c>
      <c r="G116" s="33">
        <v>0</v>
      </c>
      <c r="H116" s="33">
        <v>0</v>
      </c>
      <c r="I116" s="33">
        <v>0</v>
      </c>
      <c r="J116" s="33">
        <v>849658</v>
      </c>
      <c r="K116" s="33">
        <v>396000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8773000</v>
      </c>
      <c r="Z116" s="33">
        <v>240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5601665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317476124</v>
      </c>
      <c r="AP116" s="33">
        <v>0</v>
      </c>
      <c r="AQ116" s="33">
        <v>0</v>
      </c>
      <c r="AR116" s="33">
        <v>0</v>
      </c>
      <c r="AS116" s="33">
        <v>0</v>
      </c>
      <c r="AT116" s="34">
        <v>0</v>
      </c>
    </row>
    <row r="117" spans="1:46" ht="12.75">
      <c r="A117" s="30" t="s">
        <v>202</v>
      </c>
      <c r="B117" s="35">
        <v>48201576</v>
      </c>
      <c r="C117" s="35">
        <v>64582852</v>
      </c>
      <c r="D117" s="35">
        <v>0</v>
      </c>
      <c r="E117" s="35">
        <v>1379819</v>
      </c>
      <c r="F117" s="35">
        <v>486850</v>
      </c>
      <c r="G117" s="35">
        <v>0</v>
      </c>
      <c r="H117" s="35">
        <v>0</v>
      </c>
      <c r="I117" s="35">
        <v>0</v>
      </c>
      <c r="J117" s="35">
        <v>1240800</v>
      </c>
      <c r="K117" s="35">
        <v>201000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1123843</v>
      </c>
      <c r="X117" s="35">
        <v>0</v>
      </c>
      <c r="Y117" s="35">
        <v>5201000</v>
      </c>
      <c r="Z117" s="35">
        <v>128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3453529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115318097</v>
      </c>
      <c r="AP117" s="35">
        <v>0</v>
      </c>
      <c r="AQ117" s="35">
        <v>0</v>
      </c>
      <c r="AR117" s="35">
        <v>0</v>
      </c>
      <c r="AS117" s="35">
        <v>0</v>
      </c>
      <c r="AT117" s="36">
        <v>0</v>
      </c>
    </row>
    <row r="118" spans="1:46" ht="25.5">
      <c r="A118" s="30" t="s">
        <v>203</v>
      </c>
      <c r="B118" s="35">
        <v>35277000</v>
      </c>
      <c r="C118" s="35">
        <v>65946125</v>
      </c>
      <c r="D118" s="35">
        <v>0</v>
      </c>
      <c r="E118" s="35">
        <v>2736224</v>
      </c>
      <c r="F118" s="35">
        <v>207580</v>
      </c>
      <c r="G118" s="35">
        <v>0</v>
      </c>
      <c r="H118" s="35">
        <v>0</v>
      </c>
      <c r="I118" s="35">
        <v>1055000</v>
      </c>
      <c r="J118" s="35">
        <v>1788480</v>
      </c>
      <c r="K118" s="35">
        <v>373000</v>
      </c>
      <c r="L118" s="35">
        <v>0</v>
      </c>
      <c r="M118" s="35">
        <v>0</v>
      </c>
      <c r="N118" s="35">
        <v>0</v>
      </c>
      <c r="O118" s="35">
        <v>132000</v>
      </c>
      <c r="P118" s="35">
        <v>449592</v>
      </c>
      <c r="Q118" s="35">
        <v>11000000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749000</v>
      </c>
      <c r="X118" s="35">
        <v>0</v>
      </c>
      <c r="Y118" s="35">
        <v>7628000</v>
      </c>
      <c r="Z118" s="35">
        <v>36</v>
      </c>
      <c r="AA118" s="35">
        <v>0</v>
      </c>
      <c r="AB118" s="35">
        <v>0</v>
      </c>
      <c r="AC118" s="35">
        <v>0</v>
      </c>
      <c r="AD118" s="35">
        <v>0</v>
      </c>
      <c r="AE118" s="35">
        <v>3534912</v>
      </c>
      <c r="AF118" s="35">
        <v>7755470</v>
      </c>
      <c r="AG118" s="35">
        <v>0</v>
      </c>
      <c r="AH118" s="35">
        <v>5655289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2676000</v>
      </c>
      <c r="AO118" s="35">
        <v>0</v>
      </c>
      <c r="AP118" s="35">
        <v>2376000</v>
      </c>
      <c r="AQ118" s="35">
        <v>3131800</v>
      </c>
      <c r="AR118" s="35">
        <v>0</v>
      </c>
      <c r="AS118" s="35">
        <v>208692</v>
      </c>
      <c r="AT118" s="36">
        <v>0</v>
      </c>
    </row>
    <row r="119" spans="1:46" ht="12.75">
      <c r="A119" s="30" t="s">
        <v>204</v>
      </c>
      <c r="B119" s="35">
        <v>83191494</v>
      </c>
      <c r="C119" s="35">
        <v>151702000</v>
      </c>
      <c r="D119" s="35">
        <v>0</v>
      </c>
      <c r="E119" s="35">
        <v>4530365</v>
      </c>
      <c r="F119" s="35">
        <v>537140</v>
      </c>
      <c r="G119" s="35">
        <v>0</v>
      </c>
      <c r="H119" s="35">
        <v>0</v>
      </c>
      <c r="I119" s="35">
        <v>0</v>
      </c>
      <c r="J119" s="35">
        <v>1551000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1037900</v>
      </c>
      <c r="X119" s="35">
        <v>0</v>
      </c>
      <c r="Y119" s="35">
        <v>6355000</v>
      </c>
      <c r="Z119" s="35">
        <v>44</v>
      </c>
      <c r="AA119" s="35">
        <v>0</v>
      </c>
      <c r="AB119" s="35">
        <v>0</v>
      </c>
      <c r="AC119" s="35">
        <v>0</v>
      </c>
      <c r="AD119" s="35">
        <v>0</v>
      </c>
      <c r="AE119" s="35">
        <v>2621000</v>
      </c>
      <c r="AF119" s="35">
        <v>4265925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9727</v>
      </c>
      <c r="AN119" s="35">
        <v>3259000</v>
      </c>
      <c r="AO119" s="35">
        <v>0</v>
      </c>
      <c r="AP119" s="35">
        <v>2193466</v>
      </c>
      <c r="AQ119" s="35">
        <v>0</v>
      </c>
      <c r="AR119" s="35">
        <v>0</v>
      </c>
      <c r="AS119" s="35">
        <v>0</v>
      </c>
      <c r="AT119" s="36">
        <v>0</v>
      </c>
    </row>
    <row r="120" spans="1:46" ht="12.75">
      <c r="A120" s="13" t="s">
        <v>206</v>
      </c>
      <c r="B120" s="55">
        <f>SUM(B121:B124)</f>
        <v>3956.0796200000004</v>
      </c>
      <c r="C120" s="55">
        <f aca="true" t="shared" si="42" ref="C120:AT120">SUM(C121:C124)</f>
        <v>5090.637530291351</v>
      </c>
      <c r="D120" s="55">
        <f t="shared" si="42"/>
        <v>0</v>
      </c>
      <c r="E120" s="55">
        <f t="shared" si="42"/>
        <v>4025.180413966248</v>
      </c>
      <c r="F120" s="55">
        <f t="shared" si="42"/>
        <v>0</v>
      </c>
      <c r="G120" s="55">
        <f t="shared" si="42"/>
        <v>0</v>
      </c>
      <c r="H120" s="55">
        <f t="shared" si="42"/>
        <v>0</v>
      </c>
      <c r="I120" s="55">
        <f t="shared" si="42"/>
        <v>0</v>
      </c>
      <c r="J120" s="55">
        <f t="shared" si="42"/>
        <v>1809.9793333333332</v>
      </c>
      <c r="K120" s="55">
        <f t="shared" si="42"/>
        <v>242.5</v>
      </c>
      <c r="L120" s="55">
        <f t="shared" si="42"/>
        <v>0</v>
      </c>
      <c r="M120" s="55">
        <f t="shared" si="42"/>
        <v>0</v>
      </c>
      <c r="N120" s="55">
        <f t="shared" si="42"/>
        <v>0</v>
      </c>
      <c r="O120" s="55">
        <f t="shared" si="42"/>
        <v>0</v>
      </c>
      <c r="P120" s="55">
        <f t="shared" si="42"/>
        <v>37.466</v>
      </c>
      <c r="Q120" s="55">
        <f t="shared" si="42"/>
        <v>0</v>
      </c>
      <c r="R120" s="55">
        <f t="shared" si="42"/>
        <v>0</v>
      </c>
      <c r="S120" s="55">
        <f t="shared" si="42"/>
        <v>0</v>
      </c>
      <c r="T120" s="55">
        <f t="shared" si="42"/>
        <v>0</v>
      </c>
      <c r="U120" s="55">
        <f t="shared" si="42"/>
        <v>0</v>
      </c>
      <c r="V120" s="55">
        <f t="shared" si="42"/>
        <v>0</v>
      </c>
      <c r="W120" s="55">
        <f t="shared" si="42"/>
        <v>0</v>
      </c>
      <c r="X120" s="55">
        <f t="shared" si="42"/>
        <v>0</v>
      </c>
      <c r="Y120" s="55">
        <f t="shared" si="42"/>
        <v>7910.865874363328</v>
      </c>
      <c r="Z120" s="55">
        <f t="shared" si="42"/>
        <v>25.756195147134743</v>
      </c>
      <c r="AA120" s="55">
        <f t="shared" si="42"/>
        <v>0</v>
      </c>
      <c r="AB120" s="55">
        <f t="shared" si="42"/>
        <v>0</v>
      </c>
      <c r="AC120" s="55">
        <f t="shared" si="42"/>
        <v>0</v>
      </c>
      <c r="AD120" s="55">
        <f t="shared" si="42"/>
        <v>0</v>
      </c>
      <c r="AE120" s="55">
        <f t="shared" si="42"/>
        <v>896.2822106500923</v>
      </c>
      <c r="AF120" s="55">
        <f t="shared" si="42"/>
        <v>0</v>
      </c>
      <c r="AG120" s="55">
        <f t="shared" si="42"/>
        <v>0</v>
      </c>
      <c r="AH120" s="55">
        <f t="shared" si="42"/>
        <v>4229.6320291797265</v>
      </c>
      <c r="AI120" s="55">
        <f t="shared" si="42"/>
        <v>0</v>
      </c>
      <c r="AJ120" s="55">
        <f t="shared" si="42"/>
        <v>0</v>
      </c>
      <c r="AK120" s="55">
        <f t="shared" si="42"/>
        <v>0</v>
      </c>
      <c r="AL120" s="55">
        <f t="shared" si="42"/>
        <v>0</v>
      </c>
      <c r="AM120" s="55">
        <f t="shared" si="42"/>
        <v>36.70566037735849</v>
      </c>
      <c r="AN120" s="55">
        <f t="shared" si="42"/>
        <v>2798.926308311084</v>
      </c>
      <c r="AO120" s="55">
        <f t="shared" si="42"/>
        <v>1930.7572610623852</v>
      </c>
      <c r="AP120" s="55">
        <f t="shared" si="42"/>
        <v>537.5842352941177</v>
      </c>
      <c r="AQ120" s="55">
        <f t="shared" si="42"/>
        <v>0</v>
      </c>
      <c r="AR120" s="55">
        <f t="shared" si="42"/>
        <v>0</v>
      </c>
      <c r="AS120" s="55">
        <f t="shared" si="42"/>
        <v>0</v>
      </c>
      <c r="AT120" s="56">
        <f t="shared" si="42"/>
        <v>0</v>
      </c>
    </row>
    <row r="121" spans="1:46" ht="12.75">
      <c r="A121" s="27" t="s">
        <v>201</v>
      </c>
      <c r="B121" s="57">
        <f>IF(B111=0,0,B116/B111)</f>
        <v>622.67822</v>
      </c>
      <c r="C121" s="57">
        <f aca="true" t="shared" si="43" ref="C121:AT124">IF(C111=0,0,C116/C111)</f>
        <v>952.4679858869865</v>
      </c>
      <c r="D121" s="57">
        <f t="shared" si="43"/>
        <v>0</v>
      </c>
      <c r="E121" s="57">
        <f t="shared" si="43"/>
        <v>1364.0105540897098</v>
      </c>
      <c r="F121" s="57">
        <f t="shared" si="43"/>
        <v>0</v>
      </c>
      <c r="G121" s="57">
        <f t="shared" si="43"/>
        <v>0</v>
      </c>
      <c r="H121" s="57">
        <f t="shared" si="43"/>
        <v>0</v>
      </c>
      <c r="I121" s="57">
        <f t="shared" si="43"/>
        <v>0</v>
      </c>
      <c r="J121" s="57">
        <f t="shared" si="43"/>
        <v>283.21933333333334</v>
      </c>
      <c r="K121" s="57">
        <f t="shared" si="43"/>
        <v>99</v>
      </c>
      <c r="L121" s="57">
        <f t="shared" si="43"/>
        <v>0</v>
      </c>
      <c r="M121" s="57">
        <f t="shared" si="43"/>
        <v>0</v>
      </c>
      <c r="N121" s="57">
        <f t="shared" si="43"/>
        <v>0</v>
      </c>
      <c r="O121" s="57">
        <f t="shared" si="43"/>
        <v>0</v>
      </c>
      <c r="P121" s="57">
        <f t="shared" si="43"/>
        <v>0</v>
      </c>
      <c r="Q121" s="57">
        <f t="shared" si="43"/>
        <v>0</v>
      </c>
      <c r="R121" s="57">
        <f t="shared" si="43"/>
        <v>0</v>
      </c>
      <c r="S121" s="57">
        <f t="shared" si="43"/>
        <v>0</v>
      </c>
      <c r="T121" s="57">
        <f t="shared" si="43"/>
        <v>0</v>
      </c>
      <c r="U121" s="57">
        <f t="shared" si="43"/>
        <v>0</v>
      </c>
      <c r="V121" s="57">
        <f t="shared" si="43"/>
        <v>0</v>
      </c>
      <c r="W121" s="57">
        <f t="shared" si="43"/>
        <v>0</v>
      </c>
      <c r="X121" s="57">
        <f t="shared" si="43"/>
        <v>0</v>
      </c>
      <c r="Y121" s="57">
        <f t="shared" si="43"/>
        <v>2482.4561403508774</v>
      </c>
      <c r="Z121" s="57">
        <f t="shared" si="43"/>
        <v>15</v>
      </c>
      <c r="AA121" s="57">
        <f t="shared" si="43"/>
        <v>0</v>
      </c>
      <c r="AB121" s="57">
        <f t="shared" si="43"/>
        <v>0</v>
      </c>
      <c r="AC121" s="57">
        <f t="shared" si="43"/>
        <v>0</v>
      </c>
      <c r="AD121" s="57">
        <f t="shared" si="43"/>
        <v>0</v>
      </c>
      <c r="AE121" s="57">
        <f t="shared" si="43"/>
        <v>0</v>
      </c>
      <c r="AF121" s="57">
        <f t="shared" si="43"/>
        <v>0</v>
      </c>
      <c r="AG121" s="57">
        <f t="shared" si="43"/>
        <v>0</v>
      </c>
      <c r="AH121" s="57">
        <f t="shared" si="43"/>
        <v>905.8319857697284</v>
      </c>
      <c r="AI121" s="57">
        <f t="shared" si="43"/>
        <v>0</v>
      </c>
      <c r="AJ121" s="57">
        <f t="shared" si="43"/>
        <v>0</v>
      </c>
      <c r="AK121" s="57">
        <f t="shared" si="43"/>
        <v>0</v>
      </c>
      <c r="AL121" s="57">
        <f t="shared" si="43"/>
        <v>0</v>
      </c>
      <c r="AM121" s="57">
        <f t="shared" si="43"/>
        <v>0</v>
      </c>
      <c r="AN121" s="57">
        <f t="shared" si="43"/>
        <v>0</v>
      </c>
      <c r="AO121" s="57">
        <f t="shared" si="43"/>
        <v>1448.4787502452334</v>
      </c>
      <c r="AP121" s="57">
        <f t="shared" si="43"/>
        <v>0</v>
      </c>
      <c r="AQ121" s="57">
        <f t="shared" si="43"/>
        <v>0</v>
      </c>
      <c r="AR121" s="57">
        <f t="shared" si="43"/>
        <v>0</v>
      </c>
      <c r="AS121" s="57">
        <f t="shared" si="43"/>
        <v>0</v>
      </c>
      <c r="AT121" s="58">
        <f t="shared" si="43"/>
        <v>0</v>
      </c>
    </row>
    <row r="122" spans="1:46" ht="12.75">
      <c r="A122" s="30" t="s">
        <v>202</v>
      </c>
      <c r="B122" s="59">
        <f>IF(B112=0,0,B117/B112)</f>
        <v>964.03152</v>
      </c>
      <c r="C122" s="59">
        <f t="shared" si="43"/>
        <v>883.1963787538975</v>
      </c>
      <c r="D122" s="59">
        <f t="shared" si="43"/>
        <v>0</v>
      </c>
      <c r="E122" s="59">
        <f t="shared" si="43"/>
        <v>449.45244299674266</v>
      </c>
      <c r="F122" s="59">
        <f t="shared" si="43"/>
        <v>0</v>
      </c>
      <c r="G122" s="59">
        <f t="shared" si="43"/>
        <v>0</v>
      </c>
      <c r="H122" s="59">
        <f t="shared" si="43"/>
        <v>0</v>
      </c>
      <c r="I122" s="59">
        <f t="shared" si="43"/>
        <v>0</v>
      </c>
      <c r="J122" s="59">
        <f t="shared" si="43"/>
        <v>413.6</v>
      </c>
      <c r="K122" s="59">
        <f t="shared" si="43"/>
        <v>50.25</v>
      </c>
      <c r="L122" s="59">
        <f t="shared" si="43"/>
        <v>0</v>
      </c>
      <c r="M122" s="59">
        <f t="shared" si="43"/>
        <v>0</v>
      </c>
      <c r="N122" s="59">
        <f t="shared" si="43"/>
        <v>0</v>
      </c>
      <c r="O122" s="59">
        <f t="shared" si="43"/>
        <v>0</v>
      </c>
      <c r="P122" s="59">
        <f t="shared" si="43"/>
        <v>0</v>
      </c>
      <c r="Q122" s="59">
        <f t="shared" si="43"/>
        <v>0</v>
      </c>
      <c r="R122" s="59">
        <f t="shared" si="43"/>
        <v>0</v>
      </c>
      <c r="S122" s="59">
        <f t="shared" si="43"/>
        <v>0</v>
      </c>
      <c r="T122" s="59">
        <f t="shared" si="43"/>
        <v>0</v>
      </c>
      <c r="U122" s="59">
        <f t="shared" si="43"/>
        <v>0</v>
      </c>
      <c r="V122" s="59">
        <f t="shared" si="43"/>
        <v>0</v>
      </c>
      <c r="W122" s="59">
        <f t="shared" si="43"/>
        <v>0</v>
      </c>
      <c r="X122" s="59">
        <f t="shared" si="43"/>
        <v>0</v>
      </c>
      <c r="Y122" s="59">
        <f t="shared" si="43"/>
        <v>1471.7034521788341</v>
      </c>
      <c r="Z122" s="59">
        <f t="shared" si="43"/>
        <v>8</v>
      </c>
      <c r="AA122" s="59">
        <f t="shared" si="43"/>
        <v>0</v>
      </c>
      <c r="AB122" s="59">
        <f t="shared" si="43"/>
        <v>0</v>
      </c>
      <c r="AC122" s="59">
        <f t="shared" si="43"/>
        <v>0</v>
      </c>
      <c r="AD122" s="59">
        <f t="shared" si="43"/>
        <v>0</v>
      </c>
      <c r="AE122" s="59">
        <f t="shared" si="43"/>
        <v>0</v>
      </c>
      <c r="AF122" s="59">
        <f t="shared" si="43"/>
        <v>0</v>
      </c>
      <c r="AG122" s="59">
        <f t="shared" si="43"/>
        <v>0</v>
      </c>
      <c r="AH122" s="59">
        <f t="shared" si="43"/>
        <v>559.7291734197731</v>
      </c>
      <c r="AI122" s="59">
        <f t="shared" si="43"/>
        <v>0</v>
      </c>
      <c r="AJ122" s="59">
        <f t="shared" si="43"/>
        <v>0</v>
      </c>
      <c r="AK122" s="59">
        <f t="shared" si="43"/>
        <v>0</v>
      </c>
      <c r="AL122" s="59">
        <f t="shared" si="43"/>
        <v>0</v>
      </c>
      <c r="AM122" s="59">
        <f t="shared" si="43"/>
        <v>0</v>
      </c>
      <c r="AN122" s="59">
        <f t="shared" si="43"/>
        <v>0</v>
      </c>
      <c r="AO122" s="59">
        <f t="shared" si="43"/>
        <v>482.27851081715187</v>
      </c>
      <c r="AP122" s="59">
        <f t="shared" si="43"/>
        <v>0</v>
      </c>
      <c r="AQ122" s="59">
        <f t="shared" si="43"/>
        <v>0</v>
      </c>
      <c r="AR122" s="59">
        <f t="shared" si="43"/>
        <v>0</v>
      </c>
      <c r="AS122" s="59">
        <f t="shared" si="43"/>
        <v>0</v>
      </c>
      <c r="AT122" s="60">
        <f t="shared" si="43"/>
        <v>0</v>
      </c>
    </row>
    <row r="123" spans="1:46" ht="25.5">
      <c r="A123" s="30" t="s">
        <v>203</v>
      </c>
      <c r="B123" s="59">
        <f>IF(B113=0,0,B118/B113)</f>
        <v>705.54</v>
      </c>
      <c r="C123" s="59">
        <f t="shared" si="43"/>
        <v>1007.1032055099953</v>
      </c>
      <c r="D123" s="59">
        <f t="shared" si="43"/>
        <v>0</v>
      </c>
      <c r="E123" s="59">
        <f t="shared" si="43"/>
        <v>804.7717647058823</v>
      </c>
      <c r="F123" s="59">
        <f t="shared" si="43"/>
        <v>0</v>
      </c>
      <c r="G123" s="59">
        <f t="shared" si="43"/>
        <v>0</v>
      </c>
      <c r="H123" s="59">
        <f t="shared" si="43"/>
        <v>0</v>
      </c>
      <c r="I123" s="59">
        <f t="shared" si="43"/>
        <v>0</v>
      </c>
      <c r="J123" s="59">
        <f t="shared" si="43"/>
        <v>596.16</v>
      </c>
      <c r="K123" s="59">
        <f t="shared" si="43"/>
        <v>93.25</v>
      </c>
      <c r="L123" s="59">
        <f t="shared" si="43"/>
        <v>0</v>
      </c>
      <c r="M123" s="59">
        <f t="shared" si="43"/>
        <v>0</v>
      </c>
      <c r="N123" s="59">
        <f t="shared" si="43"/>
        <v>0</v>
      </c>
      <c r="O123" s="59">
        <f t="shared" si="43"/>
        <v>0</v>
      </c>
      <c r="P123" s="59">
        <f t="shared" si="43"/>
        <v>37.466</v>
      </c>
      <c r="Q123" s="59">
        <f t="shared" si="43"/>
        <v>0</v>
      </c>
      <c r="R123" s="59">
        <f t="shared" si="43"/>
        <v>0</v>
      </c>
      <c r="S123" s="59">
        <f t="shared" si="43"/>
        <v>0</v>
      </c>
      <c r="T123" s="59">
        <f t="shared" si="43"/>
        <v>0</v>
      </c>
      <c r="U123" s="59">
        <f t="shared" si="43"/>
        <v>0</v>
      </c>
      <c r="V123" s="59">
        <f t="shared" si="43"/>
        <v>0</v>
      </c>
      <c r="W123" s="59">
        <f t="shared" si="43"/>
        <v>0</v>
      </c>
      <c r="X123" s="59">
        <f t="shared" si="43"/>
        <v>0</v>
      </c>
      <c r="Y123" s="59">
        <f t="shared" si="43"/>
        <v>2158.4606677985284</v>
      </c>
      <c r="Z123" s="59">
        <f t="shared" si="43"/>
        <v>0.00619514713474445</v>
      </c>
      <c r="AA123" s="59">
        <f t="shared" si="43"/>
        <v>0</v>
      </c>
      <c r="AB123" s="59">
        <f t="shared" si="43"/>
        <v>0</v>
      </c>
      <c r="AC123" s="59">
        <f t="shared" si="43"/>
        <v>0</v>
      </c>
      <c r="AD123" s="59">
        <f t="shared" si="43"/>
        <v>0</v>
      </c>
      <c r="AE123" s="59">
        <f t="shared" si="43"/>
        <v>456</v>
      </c>
      <c r="AF123" s="59">
        <f t="shared" si="43"/>
        <v>0</v>
      </c>
      <c r="AG123" s="59">
        <f t="shared" si="43"/>
        <v>0</v>
      </c>
      <c r="AH123" s="59">
        <f t="shared" si="43"/>
        <v>2764.0708699902248</v>
      </c>
      <c r="AI123" s="59">
        <f t="shared" si="43"/>
        <v>0</v>
      </c>
      <c r="AJ123" s="59">
        <f t="shared" si="43"/>
        <v>0</v>
      </c>
      <c r="AK123" s="59">
        <f t="shared" si="43"/>
        <v>0</v>
      </c>
      <c r="AL123" s="59">
        <f t="shared" si="43"/>
        <v>0</v>
      </c>
      <c r="AM123" s="59">
        <f t="shared" si="43"/>
        <v>0</v>
      </c>
      <c r="AN123" s="59">
        <f t="shared" si="43"/>
        <v>420.09419152276297</v>
      </c>
      <c r="AO123" s="59">
        <f t="shared" si="43"/>
        <v>0</v>
      </c>
      <c r="AP123" s="59">
        <f t="shared" si="43"/>
        <v>279.52941176470586</v>
      </c>
      <c r="AQ123" s="59">
        <f t="shared" si="43"/>
        <v>0</v>
      </c>
      <c r="AR123" s="59">
        <f t="shared" si="43"/>
        <v>0</v>
      </c>
      <c r="AS123" s="59">
        <f t="shared" si="43"/>
        <v>0</v>
      </c>
      <c r="AT123" s="60">
        <f t="shared" si="43"/>
        <v>0</v>
      </c>
    </row>
    <row r="124" spans="1:46" ht="12.75">
      <c r="A124" s="30" t="s">
        <v>204</v>
      </c>
      <c r="B124" s="59">
        <f>IF(B114=0,0,B119/B114)</f>
        <v>1663.82988</v>
      </c>
      <c r="C124" s="59">
        <f t="shared" si="43"/>
        <v>2247.8699601404714</v>
      </c>
      <c r="D124" s="59">
        <f t="shared" si="43"/>
        <v>0</v>
      </c>
      <c r="E124" s="59">
        <f t="shared" si="43"/>
        <v>1406.945652173913</v>
      </c>
      <c r="F124" s="59">
        <f t="shared" si="43"/>
        <v>0</v>
      </c>
      <c r="G124" s="59">
        <f t="shared" si="43"/>
        <v>0</v>
      </c>
      <c r="H124" s="59">
        <f t="shared" si="43"/>
        <v>0</v>
      </c>
      <c r="I124" s="59">
        <f t="shared" si="43"/>
        <v>0</v>
      </c>
      <c r="J124" s="59">
        <f t="shared" si="43"/>
        <v>517</v>
      </c>
      <c r="K124" s="59">
        <f t="shared" si="43"/>
        <v>0</v>
      </c>
      <c r="L124" s="59">
        <f t="shared" si="43"/>
        <v>0</v>
      </c>
      <c r="M124" s="59">
        <f t="shared" si="43"/>
        <v>0</v>
      </c>
      <c r="N124" s="59">
        <f t="shared" si="43"/>
        <v>0</v>
      </c>
      <c r="O124" s="59">
        <f t="shared" si="43"/>
        <v>0</v>
      </c>
      <c r="P124" s="59">
        <f t="shared" si="43"/>
        <v>0</v>
      </c>
      <c r="Q124" s="59">
        <f t="shared" si="43"/>
        <v>0</v>
      </c>
      <c r="R124" s="59">
        <f t="shared" si="43"/>
        <v>0</v>
      </c>
      <c r="S124" s="59">
        <f t="shared" si="43"/>
        <v>0</v>
      </c>
      <c r="T124" s="59">
        <f t="shared" si="43"/>
        <v>0</v>
      </c>
      <c r="U124" s="59">
        <f t="shared" si="43"/>
        <v>0</v>
      </c>
      <c r="V124" s="59">
        <f t="shared" si="43"/>
        <v>0</v>
      </c>
      <c r="W124" s="59">
        <f t="shared" si="43"/>
        <v>0</v>
      </c>
      <c r="X124" s="59">
        <f t="shared" si="43"/>
        <v>0</v>
      </c>
      <c r="Y124" s="59">
        <f t="shared" si="43"/>
        <v>1798.2456140350878</v>
      </c>
      <c r="Z124" s="59">
        <f t="shared" si="43"/>
        <v>2.75</v>
      </c>
      <c r="AA124" s="59">
        <f t="shared" si="43"/>
        <v>0</v>
      </c>
      <c r="AB124" s="59">
        <f t="shared" si="43"/>
        <v>0</v>
      </c>
      <c r="AC124" s="59">
        <f t="shared" si="43"/>
        <v>0</v>
      </c>
      <c r="AD124" s="59">
        <f t="shared" si="43"/>
        <v>0</v>
      </c>
      <c r="AE124" s="59">
        <f t="shared" si="43"/>
        <v>440.2822106500924</v>
      </c>
      <c r="AF124" s="59">
        <f t="shared" si="43"/>
        <v>0</v>
      </c>
      <c r="AG124" s="59">
        <f t="shared" si="43"/>
        <v>0</v>
      </c>
      <c r="AH124" s="59">
        <f t="shared" si="43"/>
        <v>0</v>
      </c>
      <c r="AI124" s="59">
        <f t="shared" si="43"/>
        <v>0</v>
      </c>
      <c r="AJ124" s="59">
        <f t="shared" si="43"/>
        <v>0</v>
      </c>
      <c r="AK124" s="59">
        <f t="shared" si="43"/>
        <v>0</v>
      </c>
      <c r="AL124" s="59">
        <f t="shared" si="43"/>
        <v>0</v>
      </c>
      <c r="AM124" s="59">
        <f t="shared" si="43"/>
        <v>36.70566037735849</v>
      </c>
      <c r="AN124" s="59">
        <f t="shared" si="43"/>
        <v>2378.832116788321</v>
      </c>
      <c r="AO124" s="59">
        <f t="shared" si="43"/>
        <v>0</v>
      </c>
      <c r="AP124" s="59">
        <f t="shared" si="43"/>
        <v>258.05482352941175</v>
      </c>
      <c r="AQ124" s="59">
        <f t="shared" si="43"/>
        <v>0</v>
      </c>
      <c r="AR124" s="59">
        <f t="shared" si="43"/>
        <v>0</v>
      </c>
      <c r="AS124" s="59">
        <f t="shared" si="43"/>
        <v>0</v>
      </c>
      <c r="AT124" s="60">
        <f t="shared" si="43"/>
        <v>0</v>
      </c>
    </row>
    <row r="125" spans="1:46" ht="25.5">
      <c r="A125" s="13" t="s">
        <v>207</v>
      </c>
      <c r="B125" s="61">
        <f>+B120*B111</f>
        <v>197803981.00000003</v>
      </c>
      <c r="C125" s="61">
        <f aca="true" t="shared" si="44" ref="C125:AT125">+C120*C111</f>
        <v>372247778.7650248</v>
      </c>
      <c r="D125" s="61">
        <f t="shared" si="44"/>
        <v>0</v>
      </c>
      <c r="E125" s="61">
        <f t="shared" si="44"/>
        <v>15255433.76893208</v>
      </c>
      <c r="F125" s="61">
        <f t="shared" si="44"/>
        <v>0</v>
      </c>
      <c r="G125" s="61">
        <f t="shared" si="44"/>
        <v>0</v>
      </c>
      <c r="H125" s="61">
        <f t="shared" si="44"/>
        <v>0</v>
      </c>
      <c r="I125" s="61">
        <f t="shared" si="44"/>
        <v>0</v>
      </c>
      <c r="J125" s="61">
        <f t="shared" si="44"/>
        <v>5429938</v>
      </c>
      <c r="K125" s="61">
        <f t="shared" si="44"/>
        <v>970000</v>
      </c>
      <c r="L125" s="61">
        <f t="shared" si="44"/>
        <v>0</v>
      </c>
      <c r="M125" s="61">
        <f t="shared" si="44"/>
        <v>0</v>
      </c>
      <c r="N125" s="61">
        <f t="shared" si="44"/>
        <v>0</v>
      </c>
      <c r="O125" s="61">
        <f t="shared" si="44"/>
        <v>0</v>
      </c>
      <c r="P125" s="61">
        <f t="shared" si="44"/>
        <v>447980.962</v>
      </c>
      <c r="Q125" s="61">
        <f t="shared" si="44"/>
        <v>0</v>
      </c>
      <c r="R125" s="61">
        <f t="shared" si="44"/>
        <v>0</v>
      </c>
      <c r="S125" s="61">
        <f t="shared" si="44"/>
        <v>0</v>
      </c>
      <c r="T125" s="61">
        <f t="shared" si="44"/>
        <v>0</v>
      </c>
      <c r="U125" s="61">
        <f t="shared" si="44"/>
        <v>0</v>
      </c>
      <c r="V125" s="61">
        <f t="shared" si="44"/>
        <v>0</v>
      </c>
      <c r="W125" s="61">
        <f t="shared" si="44"/>
        <v>0</v>
      </c>
      <c r="X125" s="61">
        <f t="shared" si="44"/>
        <v>0</v>
      </c>
      <c r="Y125" s="61">
        <f t="shared" si="44"/>
        <v>27957000</v>
      </c>
      <c r="Z125" s="61">
        <f t="shared" si="44"/>
        <v>412.0991223541559</v>
      </c>
      <c r="AA125" s="61">
        <f t="shared" si="44"/>
        <v>0</v>
      </c>
      <c r="AB125" s="61">
        <f t="shared" si="44"/>
        <v>0</v>
      </c>
      <c r="AC125" s="61">
        <f t="shared" si="44"/>
        <v>0</v>
      </c>
      <c r="AD125" s="61">
        <f t="shared" si="44"/>
        <v>0</v>
      </c>
      <c r="AE125" s="61">
        <f t="shared" si="44"/>
        <v>0</v>
      </c>
      <c r="AF125" s="61">
        <f t="shared" si="44"/>
        <v>0</v>
      </c>
      <c r="AG125" s="61">
        <f t="shared" si="44"/>
        <v>0</v>
      </c>
      <c r="AH125" s="61">
        <f t="shared" si="44"/>
        <v>26156044.46844743</v>
      </c>
      <c r="AI125" s="61">
        <f t="shared" si="44"/>
        <v>0</v>
      </c>
      <c r="AJ125" s="61">
        <f t="shared" si="44"/>
        <v>0</v>
      </c>
      <c r="AK125" s="61">
        <f t="shared" si="44"/>
        <v>0</v>
      </c>
      <c r="AL125" s="61">
        <f t="shared" si="44"/>
        <v>0</v>
      </c>
      <c r="AM125" s="61">
        <f t="shared" si="44"/>
        <v>0</v>
      </c>
      <c r="AN125" s="61">
        <f t="shared" si="44"/>
        <v>0</v>
      </c>
      <c r="AO125" s="61">
        <f t="shared" si="44"/>
        <v>423181445.7223925</v>
      </c>
      <c r="AP125" s="61">
        <f t="shared" si="44"/>
        <v>0</v>
      </c>
      <c r="AQ125" s="61">
        <f t="shared" si="44"/>
        <v>0</v>
      </c>
      <c r="AR125" s="61">
        <f t="shared" si="44"/>
        <v>0</v>
      </c>
      <c r="AS125" s="61">
        <f t="shared" si="44"/>
        <v>0</v>
      </c>
      <c r="AT125" s="62">
        <f t="shared" si="44"/>
        <v>0</v>
      </c>
    </row>
    <row r="126" spans="1:46" ht="25.5">
      <c r="A126" s="16" t="s">
        <v>208</v>
      </c>
      <c r="B126" s="63">
        <v>197803981</v>
      </c>
      <c r="C126" s="63">
        <v>275357544</v>
      </c>
      <c r="D126" s="63">
        <v>0</v>
      </c>
      <c r="E126" s="63">
        <v>9455592</v>
      </c>
      <c r="F126" s="63">
        <v>0</v>
      </c>
      <c r="G126" s="63">
        <v>0</v>
      </c>
      <c r="H126" s="63">
        <v>0</v>
      </c>
      <c r="I126" s="63">
        <v>4488000</v>
      </c>
      <c r="J126" s="63">
        <v>0</v>
      </c>
      <c r="K126" s="63">
        <v>1041000</v>
      </c>
      <c r="L126" s="63">
        <v>0</v>
      </c>
      <c r="M126" s="63">
        <v>0</v>
      </c>
      <c r="N126" s="63">
        <v>0</v>
      </c>
      <c r="O126" s="63">
        <v>0</v>
      </c>
      <c r="P126" s="63">
        <v>1006422</v>
      </c>
      <c r="Q126" s="63">
        <v>11000000</v>
      </c>
      <c r="R126" s="63">
        <v>0</v>
      </c>
      <c r="S126" s="63">
        <v>0</v>
      </c>
      <c r="T126" s="63">
        <v>0</v>
      </c>
      <c r="U126" s="63">
        <v>0</v>
      </c>
      <c r="V126" s="63">
        <v>0</v>
      </c>
      <c r="W126" s="63">
        <v>1400000</v>
      </c>
      <c r="X126" s="63">
        <v>0</v>
      </c>
      <c r="Y126" s="63">
        <v>0</v>
      </c>
      <c r="Z126" s="63">
        <v>0</v>
      </c>
      <c r="AA126" s="63">
        <v>0</v>
      </c>
      <c r="AB126" s="63">
        <v>999999</v>
      </c>
      <c r="AC126" s="63">
        <v>2150000</v>
      </c>
      <c r="AD126" s="63">
        <v>0</v>
      </c>
      <c r="AE126" s="63">
        <v>6155912</v>
      </c>
      <c r="AF126" s="63">
        <v>12021396</v>
      </c>
      <c r="AG126" s="63">
        <v>9529569</v>
      </c>
      <c r="AH126" s="63">
        <v>12491209</v>
      </c>
      <c r="AI126" s="63">
        <v>0</v>
      </c>
      <c r="AJ126" s="63">
        <v>0</v>
      </c>
      <c r="AK126" s="63">
        <v>0</v>
      </c>
      <c r="AL126" s="63">
        <v>0</v>
      </c>
      <c r="AM126" s="63">
        <v>95782</v>
      </c>
      <c r="AN126" s="63">
        <v>5935000</v>
      </c>
      <c r="AO126" s="63">
        <v>432794221</v>
      </c>
      <c r="AP126" s="63">
        <v>4569466</v>
      </c>
      <c r="AQ126" s="63">
        <v>0</v>
      </c>
      <c r="AR126" s="63">
        <v>0</v>
      </c>
      <c r="AS126" s="63">
        <v>352657</v>
      </c>
      <c r="AT126" s="64">
        <v>0</v>
      </c>
    </row>
    <row r="127" spans="1:46" ht="12.75">
      <c r="A127" s="27" t="s">
        <v>209</v>
      </c>
      <c r="B127" s="33">
        <v>653660000</v>
      </c>
      <c r="C127" s="33">
        <v>743325000</v>
      </c>
      <c r="D127" s="33">
        <v>39006000</v>
      </c>
      <c r="E127" s="33">
        <v>40796000</v>
      </c>
      <c r="F127" s="33">
        <v>16860000</v>
      </c>
      <c r="G127" s="33">
        <v>69044000</v>
      </c>
      <c r="H127" s="33">
        <v>59738000</v>
      </c>
      <c r="I127" s="33">
        <v>40404000</v>
      </c>
      <c r="J127" s="33">
        <v>18694000</v>
      </c>
      <c r="K127" s="33">
        <v>54165000</v>
      </c>
      <c r="L127" s="33">
        <v>31384000</v>
      </c>
      <c r="M127" s="33">
        <v>75091000</v>
      </c>
      <c r="N127" s="33">
        <v>136195000</v>
      </c>
      <c r="O127" s="33">
        <v>168933000</v>
      </c>
      <c r="P127" s="33">
        <v>34158000</v>
      </c>
      <c r="Q127" s="33">
        <v>96720000</v>
      </c>
      <c r="R127" s="33">
        <v>66451000</v>
      </c>
      <c r="S127" s="33">
        <v>94338000</v>
      </c>
      <c r="T127" s="33">
        <v>22307000</v>
      </c>
      <c r="U127" s="33">
        <v>621631000</v>
      </c>
      <c r="V127" s="33">
        <v>40356000</v>
      </c>
      <c r="W127" s="33">
        <v>27463000</v>
      </c>
      <c r="X127" s="33">
        <v>19355000</v>
      </c>
      <c r="Y127" s="33">
        <v>112656000</v>
      </c>
      <c r="Z127" s="33">
        <v>99780000</v>
      </c>
      <c r="AA127" s="33">
        <v>78749000</v>
      </c>
      <c r="AB127" s="33">
        <v>86604000</v>
      </c>
      <c r="AC127" s="33">
        <v>42714000</v>
      </c>
      <c r="AD127" s="33">
        <v>385035000</v>
      </c>
      <c r="AE127" s="33">
        <v>84626000</v>
      </c>
      <c r="AF127" s="33">
        <v>98133000</v>
      </c>
      <c r="AG127" s="33">
        <v>24074000</v>
      </c>
      <c r="AH127" s="33">
        <v>25608000</v>
      </c>
      <c r="AI127" s="33">
        <v>178958000</v>
      </c>
      <c r="AJ127" s="33">
        <v>126980000</v>
      </c>
      <c r="AK127" s="33">
        <v>78040000</v>
      </c>
      <c r="AL127" s="33">
        <v>143347000</v>
      </c>
      <c r="AM127" s="33">
        <v>110614000</v>
      </c>
      <c r="AN127" s="33">
        <v>184567000</v>
      </c>
      <c r="AO127" s="33">
        <v>493970000</v>
      </c>
      <c r="AP127" s="33">
        <v>118249000</v>
      </c>
      <c r="AQ127" s="33">
        <v>117834000</v>
      </c>
      <c r="AR127" s="33">
        <v>126027000</v>
      </c>
      <c r="AS127" s="33">
        <v>69894000</v>
      </c>
      <c r="AT127" s="34">
        <v>319703000</v>
      </c>
    </row>
    <row r="128" spans="1:46" ht="12.75">
      <c r="A128" s="65" t="s">
        <v>210</v>
      </c>
      <c r="B128" s="66" t="str">
        <f>IF(B11&gt;0,"Funded","Unfunded")</f>
        <v>Funded</v>
      </c>
      <c r="C128" s="66" t="str">
        <f aca="true" t="shared" si="45" ref="C128:AT128">IF(C11&gt;0,"Funded","Unfunded")</f>
        <v>Funded</v>
      </c>
      <c r="D128" s="66" t="str">
        <f t="shared" si="45"/>
        <v>Funded</v>
      </c>
      <c r="E128" s="66" t="str">
        <f t="shared" si="45"/>
        <v>Funded</v>
      </c>
      <c r="F128" s="66" t="str">
        <f t="shared" si="45"/>
        <v>Unfunded</v>
      </c>
      <c r="G128" s="66" t="str">
        <f t="shared" si="45"/>
        <v>Unfunded</v>
      </c>
      <c r="H128" s="66" t="str">
        <f t="shared" si="45"/>
        <v>Funded</v>
      </c>
      <c r="I128" s="66" t="str">
        <f t="shared" si="45"/>
        <v>Unfunded</v>
      </c>
      <c r="J128" s="66" t="str">
        <f t="shared" si="45"/>
        <v>Funded</v>
      </c>
      <c r="K128" s="66" t="str">
        <f t="shared" si="45"/>
        <v>Unfunded</v>
      </c>
      <c r="L128" s="66" t="str">
        <f t="shared" si="45"/>
        <v>Unfunded</v>
      </c>
      <c r="M128" s="66" t="str">
        <f t="shared" si="45"/>
        <v>Funded</v>
      </c>
      <c r="N128" s="66" t="str">
        <f t="shared" si="45"/>
        <v>Unfunded</v>
      </c>
      <c r="O128" s="66" t="str">
        <f t="shared" si="45"/>
        <v>Funded</v>
      </c>
      <c r="P128" s="66" t="str">
        <f t="shared" si="45"/>
        <v>Funded</v>
      </c>
      <c r="Q128" s="66" t="str">
        <f t="shared" si="45"/>
        <v>Unfunded</v>
      </c>
      <c r="R128" s="66" t="str">
        <f t="shared" si="45"/>
        <v>Unfunded</v>
      </c>
      <c r="S128" s="66" t="str">
        <f t="shared" si="45"/>
        <v>Funded</v>
      </c>
      <c r="T128" s="66" t="str">
        <f t="shared" si="45"/>
        <v>Unfunded</v>
      </c>
      <c r="U128" s="66" t="str">
        <f t="shared" si="45"/>
        <v>Funded</v>
      </c>
      <c r="V128" s="66" t="str">
        <f t="shared" si="45"/>
        <v>Unfunded</v>
      </c>
      <c r="W128" s="66" t="str">
        <f t="shared" si="45"/>
        <v>Unfunded</v>
      </c>
      <c r="X128" s="66" t="str">
        <f t="shared" si="45"/>
        <v>Unfunded</v>
      </c>
      <c r="Y128" s="66" t="str">
        <f t="shared" si="45"/>
        <v>Funded</v>
      </c>
      <c r="Z128" s="66" t="str">
        <f t="shared" si="45"/>
        <v>Unfunded</v>
      </c>
      <c r="AA128" s="66" t="str">
        <f t="shared" si="45"/>
        <v>Funded</v>
      </c>
      <c r="AB128" s="66" t="str">
        <f t="shared" si="45"/>
        <v>Unfunded</v>
      </c>
      <c r="AC128" s="66" t="str">
        <f t="shared" si="45"/>
        <v>Unfunded</v>
      </c>
      <c r="AD128" s="66" t="str">
        <f t="shared" si="45"/>
        <v>Funded</v>
      </c>
      <c r="AE128" s="66" t="str">
        <f t="shared" si="45"/>
        <v>Funded</v>
      </c>
      <c r="AF128" s="66" t="str">
        <f t="shared" si="45"/>
        <v>Funded</v>
      </c>
      <c r="AG128" s="66" t="str">
        <f t="shared" si="45"/>
        <v>Unfunded</v>
      </c>
      <c r="AH128" s="66" t="str">
        <f t="shared" si="45"/>
        <v>Funded</v>
      </c>
      <c r="AI128" s="66" t="str">
        <f t="shared" si="45"/>
        <v>Funded</v>
      </c>
      <c r="AJ128" s="66" t="str">
        <f t="shared" si="45"/>
        <v>Funded</v>
      </c>
      <c r="AK128" s="66" t="str">
        <f t="shared" si="45"/>
        <v>Unfunded</v>
      </c>
      <c r="AL128" s="66" t="str">
        <f t="shared" si="45"/>
        <v>Funded</v>
      </c>
      <c r="AM128" s="66" t="str">
        <f t="shared" si="45"/>
        <v>Unfunded</v>
      </c>
      <c r="AN128" s="66" t="str">
        <f t="shared" si="45"/>
        <v>Funded</v>
      </c>
      <c r="AO128" s="66" t="str">
        <f t="shared" si="45"/>
        <v>Funded</v>
      </c>
      <c r="AP128" s="66" t="str">
        <f t="shared" si="45"/>
        <v>Funded</v>
      </c>
      <c r="AQ128" s="66" t="str">
        <f t="shared" si="45"/>
        <v>Funded</v>
      </c>
      <c r="AR128" s="66" t="str">
        <f t="shared" si="45"/>
        <v>Unfunded</v>
      </c>
      <c r="AS128" s="66" t="str">
        <f t="shared" si="45"/>
        <v>Unfunded</v>
      </c>
      <c r="AT128" s="67" t="str">
        <f t="shared" si="45"/>
        <v>Funded</v>
      </c>
    </row>
    <row r="129" spans="1:46" ht="12.75" hidden="1">
      <c r="A129" s="68" t="s">
        <v>211</v>
      </c>
      <c r="B129" s="35">
        <v>3200877268</v>
      </c>
      <c r="C129" s="35">
        <v>5496481453</v>
      </c>
      <c r="D129" s="35">
        <v>130878000</v>
      </c>
      <c r="E129" s="35">
        <v>98967208</v>
      </c>
      <c r="F129" s="35">
        <v>16861696</v>
      </c>
      <c r="G129" s="35">
        <v>290245116</v>
      </c>
      <c r="H129" s="35">
        <v>210612000</v>
      </c>
      <c r="I129" s="35">
        <v>63960732</v>
      </c>
      <c r="J129" s="35">
        <v>27428136</v>
      </c>
      <c r="K129" s="35">
        <v>453808850</v>
      </c>
      <c r="L129" s="35">
        <v>0</v>
      </c>
      <c r="M129" s="35">
        <v>51088128</v>
      </c>
      <c r="N129" s="35">
        <v>17925445</v>
      </c>
      <c r="O129" s="35">
        <v>26650548</v>
      </c>
      <c r="P129" s="35">
        <v>54588093</v>
      </c>
      <c r="Q129" s="35">
        <v>44770233</v>
      </c>
      <c r="R129" s="35">
        <v>23523216</v>
      </c>
      <c r="S129" s="35">
        <v>75401757</v>
      </c>
      <c r="T129" s="35">
        <v>32499067</v>
      </c>
      <c r="U129" s="35">
        <v>583405274</v>
      </c>
      <c r="V129" s="35">
        <v>142663920</v>
      </c>
      <c r="W129" s="35">
        <v>24123150</v>
      </c>
      <c r="X129" s="35">
        <v>19613016</v>
      </c>
      <c r="Y129" s="35">
        <v>314497576</v>
      </c>
      <c r="Z129" s="35">
        <v>22207700</v>
      </c>
      <c r="AA129" s="35">
        <v>58307580</v>
      </c>
      <c r="AB129" s="35">
        <v>0</v>
      </c>
      <c r="AC129" s="35">
        <v>42318</v>
      </c>
      <c r="AD129" s="35">
        <v>322454996</v>
      </c>
      <c r="AE129" s="35">
        <v>77172000</v>
      </c>
      <c r="AF129" s="35">
        <v>28531499</v>
      </c>
      <c r="AG129" s="35">
        <v>87774286</v>
      </c>
      <c r="AH129" s="35">
        <v>62970290</v>
      </c>
      <c r="AI129" s="35">
        <v>4213</v>
      </c>
      <c r="AJ129" s="35">
        <v>50002908</v>
      </c>
      <c r="AK129" s="35">
        <v>6900135</v>
      </c>
      <c r="AL129" s="35">
        <v>23809280</v>
      </c>
      <c r="AM129" s="35">
        <v>22640064</v>
      </c>
      <c r="AN129" s="35">
        <v>481981613</v>
      </c>
      <c r="AO129" s="35">
        <v>200037093</v>
      </c>
      <c r="AP129" s="35">
        <v>66683978</v>
      </c>
      <c r="AQ129" s="35">
        <v>31167370</v>
      </c>
      <c r="AR129" s="35">
        <v>38894088</v>
      </c>
      <c r="AS129" s="35">
        <v>25236072</v>
      </c>
      <c r="AT129" s="35">
        <v>258827064</v>
      </c>
    </row>
    <row r="130" spans="1:46" ht="12.75" hidden="1">
      <c r="A130" s="68" t="s">
        <v>212</v>
      </c>
      <c r="B130" s="35">
        <v>2867263825</v>
      </c>
      <c r="C130" s="35">
        <v>5325025690</v>
      </c>
      <c r="D130" s="35">
        <v>130342335</v>
      </c>
      <c r="E130" s="35">
        <v>102677430</v>
      </c>
      <c r="F130" s="35">
        <v>10919698</v>
      </c>
      <c r="G130" s="35">
        <v>0</v>
      </c>
      <c r="H130" s="35">
        <v>99501256</v>
      </c>
      <c r="I130" s="35">
        <v>0</v>
      </c>
      <c r="J130" s="35">
        <v>22003100</v>
      </c>
      <c r="K130" s="35">
        <v>476293034</v>
      </c>
      <c r="L130" s="35">
        <v>0</v>
      </c>
      <c r="M130" s="35">
        <v>1150000</v>
      </c>
      <c r="N130" s="35">
        <v>-139766938</v>
      </c>
      <c r="O130" s="35">
        <v>19988099</v>
      </c>
      <c r="P130" s="35">
        <v>50374374</v>
      </c>
      <c r="Q130" s="35">
        <v>0</v>
      </c>
      <c r="R130" s="35">
        <v>25143560</v>
      </c>
      <c r="S130" s="35">
        <v>63575257</v>
      </c>
      <c r="T130" s="35">
        <v>28053724</v>
      </c>
      <c r="U130" s="35">
        <v>240800125</v>
      </c>
      <c r="V130" s="35">
        <v>145878621</v>
      </c>
      <c r="W130" s="35">
        <v>13072635</v>
      </c>
      <c r="X130" s="35">
        <v>12070442</v>
      </c>
      <c r="Y130" s="35">
        <v>317391474</v>
      </c>
      <c r="Z130" s="35">
        <v>902700</v>
      </c>
      <c r="AA130" s="35">
        <v>23627773</v>
      </c>
      <c r="AB130" s="35">
        <v>0</v>
      </c>
      <c r="AC130" s="35">
        <v>20656000</v>
      </c>
      <c r="AD130" s="35">
        <v>321999996</v>
      </c>
      <c r="AE130" s="35">
        <v>46353648</v>
      </c>
      <c r="AF130" s="35">
        <v>26611265</v>
      </c>
      <c r="AG130" s="35">
        <v>76282221</v>
      </c>
      <c r="AH130" s="35">
        <v>54625006</v>
      </c>
      <c r="AI130" s="35">
        <v>23680424</v>
      </c>
      <c r="AJ130" s="35">
        <v>7624213</v>
      </c>
      <c r="AK130" s="35">
        <v>5475197</v>
      </c>
      <c r="AL130" s="35">
        <v>2984262</v>
      </c>
      <c r="AM130" s="35">
        <v>8210968</v>
      </c>
      <c r="AN130" s="35">
        <v>427435606</v>
      </c>
      <c r="AO130" s="35">
        <v>264995000</v>
      </c>
      <c r="AP130" s="35">
        <v>79124351</v>
      </c>
      <c r="AQ130" s="35">
        <v>11754862</v>
      </c>
      <c r="AR130" s="35">
        <v>44784956</v>
      </c>
      <c r="AS130" s="35">
        <v>0</v>
      </c>
      <c r="AT130" s="35">
        <v>21201200</v>
      </c>
    </row>
    <row r="131" spans="1:46" ht="12.75" hidden="1">
      <c r="A131" s="68" t="s">
        <v>213</v>
      </c>
      <c r="B131" s="35">
        <v>582870586</v>
      </c>
      <c r="C131" s="35">
        <v>909540920</v>
      </c>
      <c r="D131" s="35">
        <v>5677209</v>
      </c>
      <c r="E131" s="35">
        <v>5873970</v>
      </c>
      <c r="F131" s="35">
        <v>7344655</v>
      </c>
      <c r="G131" s="35">
        <v>389368575</v>
      </c>
      <c r="H131" s="35">
        <v>255091007</v>
      </c>
      <c r="I131" s="35">
        <v>0</v>
      </c>
      <c r="J131" s="35">
        <v>7085180</v>
      </c>
      <c r="K131" s="35">
        <v>78370201</v>
      </c>
      <c r="L131" s="35">
        <v>0</v>
      </c>
      <c r="M131" s="35">
        <v>49938628</v>
      </c>
      <c r="N131" s="35">
        <v>21706520</v>
      </c>
      <c r="O131" s="35">
        <v>7675773</v>
      </c>
      <c r="P131" s="35">
        <v>4762050</v>
      </c>
      <c r="Q131" s="35">
        <v>0</v>
      </c>
      <c r="R131" s="35">
        <v>9516238</v>
      </c>
      <c r="S131" s="35">
        <v>21026924</v>
      </c>
      <c r="T131" s="35">
        <v>4445343</v>
      </c>
      <c r="U131" s="35">
        <v>384977836</v>
      </c>
      <c r="V131" s="35">
        <v>28829403</v>
      </c>
      <c r="W131" s="35">
        <v>12834682</v>
      </c>
      <c r="X131" s="35">
        <v>9643528</v>
      </c>
      <c r="Y131" s="35">
        <v>80534327</v>
      </c>
      <c r="Z131" s="35">
        <v>5350000</v>
      </c>
      <c r="AA131" s="35">
        <v>38807359</v>
      </c>
      <c r="AB131" s="35">
        <v>0</v>
      </c>
      <c r="AC131" s="35">
        <v>26128262</v>
      </c>
      <c r="AD131" s="35">
        <v>455000</v>
      </c>
      <c r="AE131" s="35">
        <v>25604139</v>
      </c>
      <c r="AF131" s="35">
        <v>4216273</v>
      </c>
      <c r="AG131" s="35">
        <v>14798831</v>
      </c>
      <c r="AH131" s="35">
        <v>8279051</v>
      </c>
      <c r="AI131" s="35">
        <v>5073067</v>
      </c>
      <c r="AJ131" s="35">
        <v>10357492</v>
      </c>
      <c r="AK131" s="35">
        <v>4022140</v>
      </c>
      <c r="AL131" s="35">
        <v>20825012</v>
      </c>
      <c r="AM131" s="35">
        <v>14429106</v>
      </c>
      <c r="AN131" s="35">
        <v>78775522</v>
      </c>
      <c r="AO131" s="35">
        <v>75042086</v>
      </c>
      <c r="AP131" s="35">
        <v>63259944</v>
      </c>
      <c r="AQ131" s="35">
        <v>19354679</v>
      </c>
      <c r="AR131" s="35">
        <v>22371541</v>
      </c>
      <c r="AS131" s="35">
        <v>0</v>
      </c>
      <c r="AT131" s="35">
        <v>276003586</v>
      </c>
    </row>
    <row r="132" spans="1:46" ht="12.75" hidden="1">
      <c r="A132" s="68" t="s">
        <v>214</v>
      </c>
      <c r="B132" s="35">
        <v>967709000</v>
      </c>
      <c r="C132" s="35">
        <v>998222000</v>
      </c>
      <c r="D132" s="35">
        <v>59500315</v>
      </c>
      <c r="E132" s="35">
        <v>16934000</v>
      </c>
      <c r="F132" s="35">
        <v>333258</v>
      </c>
      <c r="G132" s="35">
        <v>6732328</v>
      </c>
      <c r="H132" s="35">
        <v>39978</v>
      </c>
      <c r="I132" s="35">
        <v>1308899</v>
      </c>
      <c r="J132" s="35">
        <v>1846177</v>
      </c>
      <c r="K132" s="35">
        <v>0</v>
      </c>
      <c r="L132" s="35">
        <v>9259498</v>
      </c>
      <c r="M132" s="35">
        <v>154911934</v>
      </c>
      <c r="N132" s="35">
        <v>0</v>
      </c>
      <c r="O132" s="35">
        <v>49794641</v>
      </c>
      <c r="P132" s="35">
        <v>28600000</v>
      </c>
      <c r="Q132" s="35">
        <v>90375000</v>
      </c>
      <c r="R132" s="35">
        <v>0</v>
      </c>
      <c r="S132" s="35">
        <v>30000000</v>
      </c>
      <c r="T132" s="35">
        <v>2834271</v>
      </c>
      <c r="U132" s="35">
        <v>999242319</v>
      </c>
      <c r="V132" s="35">
        <v>0</v>
      </c>
      <c r="W132" s="35">
        <v>0</v>
      </c>
      <c r="X132" s="35">
        <v>67000</v>
      </c>
      <c r="Y132" s="35">
        <v>162647718</v>
      </c>
      <c r="Z132" s="35">
        <v>0</v>
      </c>
      <c r="AA132" s="35">
        <v>92960683</v>
      </c>
      <c r="AB132" s="35">
        <v>0</v>
      </c>
      <c r="AC132" s="35">
        <v>8440</v>
      </c>
      <c r="AD132" s="35">
        <v>0</v>
      </c>
      <c r="AE132" s="35">
        <v>39500000</v>
      </c>
      <c r="AF132" s="35">
        <v>78845999</v>
      </c>
      <c r="AG132" s="35">
        <v>-17202464</v>
      </c>
      <c r="AH132" s="35">
        <v>458077</v>
      </c>
      <c r="AI132" s="35">
        <v>23967</v>
      </c>
      <c r="AJ132" s="35">
        <v>86719537</v>
      </c>
      <c r="AK132" s="35">
        <v>0</v>
      </c>
      <c r="AL132" s="35">
        <v>6522560</v>
      </c>
      <c r="AM132" s="35">
        <v>0</v>
      </c>
      <c r="AN132" s="35">
        <v>232366945</v>
      </c>
      <c r="AO132" s="35">
        <v>615106891</v>
      </c>
      <c r="AP132" s="35">
        <v>102500208</v>
      </c>
      <c r="AQ132" s="35">
        <v>38223839</v>
      </c>
      <c r="AR132" s="35">
        <v>0</v>
      </c>
      <c r="AS132" s="35">
        <v>2084357</v>
      </c>
      <c r="AT132" s="35">
        <v>362368558</v>
      </c>
    </row>
    <row r="133" spans="1:46" ht="12.75" hidden="1">
      <c r="A133" s="68" t="s">
        <v>215</v>
      </c>
      <c r="B133" s="35">
        <v>1498150000</v>
      </c>
      <c r="C133" s="35">
        <v>1683799000</v>
      </c>
      <c r="D133" s="35">
        <v>14030520</v>
      </c>
      <c r="E133" s="35">
        <v>19500000</v>
      </c>
      <c r="F133" s="35">
        <v>15015191</v>
      </c>
      <c r="G133" s="35">
        <v>138311377</v>
      </c>
      <c r="H133" s="35">
        <v>48033</v>
      </c>
      <c r="I133" s="35">
        <v>16948451</v>
      </c>
      <c r="J133" s="35">
        <v>7000000</v>
      </c>
      <c r="K133" s="35">
        <v>97990594</v>
      </c>
      <c r="L133" s="35">
        <v>63021765</v>
      </c>
      <c r="M133" s="35">
        <v>24017000</v>
      </c>
      <c r="N133" s="35">
        <v>0</v>
      </c>
      <c r="O133" s="35">
        <v>28239309</v>
      </c>
      <c r="P133" s="35">
        <v>10000000</v>
      </c>
      <c r="Q133" s="35">
        <v>12148000</v>
      </c>
      <c r="R133" s="35">
        <v>0</v>
      </c>
      <c r="S133" s="35">
        <v>12769638</v>
      </c>
      <c r="T133" s="35">
        <v>26642268</v>
      </c>
      <c r="U133" s="35">
        <v>307688931</v>
      </c>
      <c r="V133" s="35">
        <v>0</v>
      </c>
      <c r="W133" s="35">
        <v>0</v>
      </c>
      <c r="X133" s="35">
        <v>20529000</v>
      </c>
      <c r="Y133" s="35">
        <v>33385382</v>
      </c>
      <c r="Z133" s="35">
        <v>6301</v>
      </c>
      <c r="AA133" s="35">
        <v>5081815</v>
      </c>
      <c r="AB133" s="35">
        <v>0</v>
      </c>
      <c r="AC133" s="35">
        <v>19005</v>
      </c>
      <c r="AD133" s="35">
        <v>0</v>
      </c>
      <c r="AE133" s="35">
        <v>47681000</v>
      </c>
      <c r="AF133" s="35">
        <v>3565278</v>
      </c>
      <c r="AG133" s="35">
        <v>21832555</v>
      </c>
      <c r="AH133" s="35">
        <v>17065075</v>
      </c>
      <c r="AI133" s="35">
        <v>47315</v>
      </c>
      <c r="AJ133" s="35">
        <v>66247820</v>
      </c>
      <c r="AK133" s="35">
        <v>0</v>
      </c>
      <c r="AL133" s="35">
        <v>0</v>
      </c>
      <c r="AM133" s="35">
        <v>0</v>
      </c>
      <c r="AN133" s="35">
        <v>155405069</v>
      </c>
      <c r="AO133" s="35">
        <v>436144104</v>
      </c>
      <c r="AP133" s="35">
        <v>37807338</v>
      </c>
      <c r="AQ133" s="35">
        <v>12692859</v>
      </c>
      <c r="AR133" s="35">
        <v>0</v>
      </c>
      <c r="AS133" s="35">
        <v>7700000</v>
      </c>
      <c r="AT133" s="35">
        <v>-26298131</v>
      </c>
    </row>
    <row r="134" spans="1:46" ht="12.75" hidden="1">
      <c r="A134" s="68" t="s">
        <v>216</v>
      </c>
      <c r="B134" s="35">
        <v>928937000</v>
      </c>
      <c r="C134" s="35">
        <v>539098000</v>
      </c>
      <c r="D134" s="35">
        <v>12201748</v>
      </c>
      <c r="E134" s="35">
        <v>11666768</v>
      </c>
      <c r="F134" s="35">
        <v>1596198</v>
      </c>
      <c r="G134" s="35">
        <v>0</v>
      </c>
      <c r="H134" s="35">
        <v>15454</v>
      </c>
      <c r="I134" s="35">
        <v>23958679</v>
      </c>
      <c r="J134" s="35">
        <v>7500000</v>
      </c>
      <c r="K134" s="35">
        <v>47389634</v>
      </c>
      <c r="L134" s="35">
        <v>20000000</v>
      </c>
      <c r="M134" s="35">
        <v>0</v>
      </c>
      <c r="N134" s="35">
        <v>0</v>
      </c>
      <c r="O134" s="35">
        <v>112634081</v>
      </c>
      <c r="P134" s="35">
        <v>36000000</v>
      </c>
      <c r="Q134" s="35">
        <v>53406000</v>
      </c>
      <c r="R134" s="35">
        <v>0</v>
      </c>
      <c r="S134" s="35">
        <v>5016917</v>
      </c>
      <c r="T134" s="35">
        <v>0</v>
      </c>
      <c r="U134" s="35">
        <v>91051768</v>
      </c>
      <c r="V134" s="35">
        <v>0</v>
      </c>
      <c r="W134" s="35">
        <v>0</v>
      </c>
      <c r="X134" s="35">
        <v>5320000</v>
      </c>
      <c r="Y134" s="35">
        <v>61864654</v>
      </c>
      <c r="Z134" s="35">
        <v>0</v>
      </c>
      <c r="AA134" s="35">
        <v>1771742</v>
      </c>
      <c r="AB134" s="35">
        <v>0</v>
      </c>
      <c r="AC134" s="35">
        <v>6511</v>
      </c>
      <c r="AD134" s="35">
        <v>0</v>
      </c>
      <c r="AE134" s="35">
        <v>14306000</v>
      </c>
      <c r="AF134" s="35">
        <v>11866668</v>
      </c>
      <c r="AG134" s="35">
        <v>14137813</v>
      </c>
      <c r="AH134" s="35">
        <v>37635481</v>
      </c>
      <c r="AI134" s="35">
        <v>0</v>
      </c>
      <c r="AJ134" s="35">
        <v>41010152</v>
      </c>
      <c r="AK134" s="35">
        <v>0</v>
      </c>
      <c r="AL134" s="35">
        <v>1359702</v>
      </c>
      <c r="AM134" s="35">
        <v>0</v>
      </c>
      <c r="AN134" s="35">
        <v>68316902</v>
      </c>
      <c r="AO134" s="35">
        <v>12391000</v>
      </c>
      <c r="AP134" s="35">
        <v>5507285</v>
      </c>
      <c r="AQ134" s="35">
        <v>-20083000</v>
      </c>
      <c r="AR134" s="35">
        <v>0</v>
      </c>
      <c r="AS134" s="35">
        <v>1905053</v>
      </c>
      <c r="AT134" s="35">
        <v>43863232</v>
      </c>
    </row>
    <row r="135" spans="1:46" ht="12.75" hidden="1">
      <c r="A135" s="68" t="s">
        <v>217</v>
      </c>
      <c r="B135" s="35">
        <v>82262000</v>
      </c>
      <c r="C135" s="35">
        <v>402440350</v>
      </c>
      <c r="D135" s="35">
        <v>60790500</v>
      </c>
      <c r="E135" s="35">
        <v>2737000</v>
      </c>
      <c r="F135" s="35">
        <v>0</v>
      </c>
      <c r="G135" s="35">
        <v>8674883</v>
      </c>
      <c r="H135" s="35">
        <v>8281</v>
      </c>
      <c r="I135" s="35">
        <v>13465000</v>
      </c>
      <c r="J135" s="35">
        <v>148000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102000</v>
      </c>
      <c r="Q135" s="35">
        <v>0</v>
      </c>
      <c r="R135" s="35">
        <v>0</v>
      </c>
      <c r="S135" s="35">
        <v>5727395</v>
      </c>
      <c r="T135" s="35">
        <v>13295843</v>
      </c>
      <c r="U135" s="35">
        <v>34243508</v>
      </c>
      <c r="V135" s="35">
        <v>0</v>
      </c>
      <c r="W135" s="35">
        <v>0</v>
      </c>
      <c r="X135" s="35">
        <v>119000</v>
      </c>
      <c r="Y135" s="35">
        <v>19605965</v>
      </c>
      <c r="Z135" s="35">
        <v>0</v>
      </c>
      <c r="AA135" s="35">
        <v>4184190</v>
      </c>
      <c r="AB135" s="35">
        <v>0</v>
      </c>
      <c r="AC135" s="35">
        <v>6554</v>
      </c>
      <c r="AD135" s="35">
        <v>0</v>
      </c>
      <c r="AE135" s="35">
        <v>12166000</v>
      </c>
      <c r="AF135" s="35">
        <v>7329806</v>
      </c>
      <c r="AG135" s="35">
        <v>15000000</v>
      </c>
      <c r="AH135" s="35">
        <v>0</v>
      </c>
      <c r="AI135" s="35">
        <v>0</v>
      </c>
      <c r="AJ135" s="35">
        <v>11769766</v>
      </c>
      <c r="AK135" s="35">
        <v>0</v>
      </c>
      <c r="AL135" s="35">
        <v>0</v>
      </c>
      <c r="AM135" s="35">
        <v>0</v>
      </c>
      <c r="AN135" s="35">
        <v>23691259</v>
      </c>
      <c r="AO135" s="35">
        <v>3587850</v>
      </c>
      <c r="AP135" s="35">
        <v>9761385</v>
      </c>
      <c r="AQ135" s="35">
        <v>14645891</v>
      </c>
      <c r="AR135" s="35">
        <v>0</v>
      </c>
      <c r="AS135" s="35">
        <v>3901284</v>
      </c>
      <c r="AT135" s="35">
        <v>46811626</v>
      </c>
    </row>
    <row r="136" spans="1:46" ht="12.75" hidden="1">
      <c r="A136" s="68" t="s">
        <v>218</v>
      </c>
      <c r="B136" s="35">
        <v>60000</v>
      </c>
      <c r="C136" s="35">
        <v>51685000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52370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645000</v>
      </c>
      <c r="R136" s="35">
        <v>0</v>
      </c>
      <c r="S136" s="35">
        <v>0</v>
      </c>
      <c r="T136" s="35">
        <v>0</v>
      </c>
      <c r="U136" s="35">
        <v>854460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156541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0</v>
      </c>
    </row>
    <row r="137" spans="1:46" ht="12.75" hidden="1">
      <c r="A137" s="68" t="s">
        <v>219</v>
      </c>
      <c r="B137" s="35">
        <v>0</v>
      </c>
      <c r="C137" s="35">
        <v>51300000</v>
      </c>
      <c r="D137" s="35">
        <v>0</v>
      </c>
      <c r="E137" s="35">
        <v>-20477200</v>
      </c>
      <c r="F137" s="35">
        <v>0</v>
      </c>
      <c r="G137" s="35">
        <v>10674317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69374371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490058588</v>
      </c>
      <c r="V137" s="35">
        <v>0</v>
      </c>
      <c r="W137" s="35">
        <v>1750000</v>
      </c>
      <c r="X137" s="35">
        <v>0</v>
      </c>
      <c r="Y137" s="35">
        <v>0</v>
      </c>
      <c r="Z137" s="35">
        <v>0</v>
      </c>
      <c r="AA137" s="35">
        <v>0</v>
      </c>
      <c r="AB137" s="35">
        <v>-54454300</v>
      </c>
      <c r="AC137" s="35">
        <v>0</v>
      </c>
      <c r="AD137" s="35">
        <v>-62207000</v>
      </c>
      <c r="AE137" s="35">
        <v>0</v>
      </c>
      <c r="AF137" s="35">
        <v>79809011</v>
      </c>
      <c r="AG137" s="35">
        <v>428896</v>
      </c>
      <c r="AH137" s="35">
        <v>0</v>
      </c>
      <c r="AI137" s="35">
        <v>-10000000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</row>
    <row r="138" spans="1:46" ht="25.5" hidden="1">
      <c r="A138" s="68" t="s">
        <v>220</v>
      </c>
      <c r="B138" s="35">
        <v>2628539469</v>
      </c>
      <c r="C138" s="35">
        <v>5179549540</v>
      </c>
      <c r="D138" s="35">
        <v>116651685</v>
      </c>
      <c r="E138" s="35">
        <v>107925230</v>
      </c>
      <c r="F138" s="35">
        <v>31908980</v>
      </c>
      <c r="G138" s="35">
        <v>0</v>
      </c>
      <c r="H138" s="35">
        <v>133171135</v>
      </c>
      <c r="I138" s="35">
        <v>0</v>
      </c>
      <c r="J138" s="35">
        <v>36733908</v>
      </c>
      <c r="K138" s="35">
        <v>401206442</v>
      </c>
      <c r="L138" s="35">
        <v>0</v>
      </c>
      <c r="M138" s="35">
        <v>91850372</v>
      </c>
      <c r="N138" s="35">
        <v>78235665</v>
      </c>
      <c r="O138" s="35">
        <v>147195082</v>
      </c>
      <c r="P138" s="35">
        <v>52366408</v>
      </c>
      <c r="Q138" s="35">
        <v>0</v>
      </c>
      <c r="R138" s="35">
        <v>49162209</v>
      </c>
      <c r="S138" s="35">
        <v>103651452</v>
      </c>
      <c r="T138" s="35">
        <v>44135137</v>
      </c>
      <c r="U138" s="35">
        <v>627088463</v>
      </c>
      <c r="V138" s="35">
        <v>129202764</v>
      </c>
      <c r="W138" s="35">
        <v>35356769</v>
      </c>
      <c r="X138" s="35">
        <v>30364226</v>
      </c>
      <c r="Y138" s="35">
        <v>308704572</v>
      </c>
      <c r="Z138" s="35">
        <v>16776442</v>
      </c>
      <c r="AA138" s="35">
        <v>70615916</v>
      </c>
      <c r="AB138" s="35">
        <v>0</v>
      </c>
      <c r="AC138" s="35">
        <v>50169179</v>
      </c>
      <c r="AD138" s="35">
        <v>402464225</v>
      </c>
      <c r="AE138" s="35">
        <v>83080336</v>
      </c>
      <c r="AF138" s="35">
        <v>95597619</v>
      </c>
      <c r="AG138" s="35">
        <v>90716329</v>
      </c>
      <c r="AH138" s="35">
        <v>75402738</v>
      </c>
      <c r="AI138" s="35">
        <v>230763612</v>
      </c>
      <c r="AJ138" s="35">
        <v>57466963</v>
      </c>
      <c r="AK138" s="35">
        <v>77611813</v>
      </c>
      <c r="AL138" s="35">
        <v>94965471</v>
      </c>
      <c r="AM138" s="35">
        <v>73679049</v>
      </c>
      <c r="AN138" s="35">
        <v>505032721</v>
      </c>
      <c r="AO138" s="35">
        <v>308521774</v>
      </c>
      <c r="AP138" s="35">
        <v>157895735</v>
      </c>
      <c r="AQ138" s="35">
        <v>63975173</v>
      </c>
      <c r="AR138" s="35">
        <v>111614592</v>
      </c>
      <c r="AS138" s="35">
        <v>0</v>
      </c>
      <c r="AT138" s="35">
        <v>184347954</v>
      </c>
    </row>
    <row r="139" spans="1:46" ht="12.75" hidden="1">
      <c r="A139" s="68" t="s">
        <v>221</v>
      </c>
      <c r="B139" s="35">
        <v>184345406</v>
      </c>
      <c r="C139" s="35">
        <v>318213910</v>
      </c>
      <c r="D139" s="35">
        <v>3126250</v>
      </c>
      <c r="E139" s="35">
        <v>6673500</v>
      </c>
      <c r="F139" s="35">
        <v>645217</v>
      </c>
      <c r="G139" s="35">
        <v>0</v>
      </c>
      <c r="H139" s="35">
        <v>11221519</v>
      </c>
      <c r="I139" s="35">
        <v>0</v>
      </c>
      <c r="J139" s="35">
        <v>0</v>
      </c>
      <c r="K139" s="35">
        <v>43056956</v>
      </c>
      <c r="L139" s="35">
        <v>0</v>
      </c>
      <c r="M139" s="35">
        <v>0</v>
      </c>
      <c r="N139" s="35">
        <v>2815277</v>
      </c>
      <c r="O139" s="35">
        <v>4833185</v>
      </c>
      <c r="P139" s="35">
        <v>4000000</v>
      </c>
      <c r="Q139" s="35">
        <v>0</v>
      </c>
      <c r="R139" s="35">
        <v>11860931</v>
      </c>
      <c r="S139" s="35">
        <v>0</v>
      </c>
      <c r="T139" s="35">
        <v>8739825</v>
      </c>
      <c r="U139" s="35">
        <v>46309045</v>
      </c>
      <c r="V139" s="35">
        <v>8112486</v>
      </c>
      <c r="W139" s="35">
        <v>1180000</v>
      </c>
      <c r="X139" s="35">
        <v>7704486</v>
      </c>
      <c r="Y139" s="35">
        <v>80342914</v>
      </c>
      <c r="Z139" s="35">
        <v>1500000</v>
      </c>
      <c r="AA139" s="35">
        <v>4068614</v>
      </c>
      <c r="AB139" s="35">
        <v>0</v>
      </c>
      <c r="AC139" s="35">
        <v>5546120</v>
      </c>
      <c r="AD139" s="35">
        <v>0</v>
      </c>
      <c r="AE139" s="35">
        <v>6208000</v>
      </c>
      <c r="AF139" s="35">
        <v>4269727</v>
      </c>
      <c r="AG139" s="35">
        <v>324773</v>
      </c>
      <c r="AH139" s="35">
        <v>2506029</v>
      </c>
      <c r="AI139" s="35">
        <v>8386214</v>
      </c>
      <c r="AJ139" s="35">
        <v>0</v>
      </c>
      <c r="AK139" s="35">
        <v>30595000</v>
      </c>
      <c r="AL139" s="35">
        <v>0</v>
      </c>
      <c r="AM139" s="35">
        <v>16000000</v>
      </c>
      <c r="AN139" s="35">
        <v>68161554</v>
      </c>
      <c r="AO139" s="35">
        <v>121000000</v>
      </c>
      <c r="AP139" s="35">
        <v>3003763</v>
      </c>
      <c r="AQ139" s="35">
        <v>3200000</v>
      </c>
      <c r="AR139" s="35">
        <v>0</v>
      </c>
      <c r="AS139" s="35">
        <v>0</v>
      </c>
      <c r="AT139" s="35">
        <v>0</v>
      </c>
    </row>
    <row r="140" spans="1:46" ht="12.75" hidden="1">
      <c r="A140" s="68" t="s">
        <v>222</v>
      </c>
      <c r="B140" s="35">
        <v>1162161534</v>
      </c>
      <c r="C140" s="35">
        <v>1237341980</v>
      </c>
      <c r="D140" s="35">
        <v>54962192</v>
      </c>
      <c r="E140" s="35">
        <v>45571680</v>
      </c>
      <c r="F140" s="35">
        <v>6974049</v>
      </c>
      <c r="G140" s="35">
        <v>344643692</v>
      </c>
      <c r="H140" s="35">
        <v>126383040</v>
      </c>
      <c r="I140" s="35">
        <v>0</v>
      </c>
      <c r="J140" s="35">
        <v>14792020</v>
      </c>
      <c r="K140" s="35">
        <v>129057137</v>
      </c>
      <c r="L140" s="35">
        <v>0</v>
      </c>
      <c r="M140" s="35">
        <v>57023428</v>
      </c>
      <c r="N140" s="35">
        <v>73085272</v>
      </c>
      <c r="O140" s="35">
        <v>51296088</v>
      </c>
      <c r="P140" s="35">
        <v>36006531</v>
      </c>
      <c r="Q140" s="35">
        <v>0</v>
      </c>
      <c r="R140" s="35">
        <v>69924648</v>
      </c>
      <c r="S140" s="35">
        <v>69936079</v>
      </c>
      <c r="T140" s="35">
        <v>16061730</v>
      </c>
      <c r="U140" s="35">
        <v>460077115</v>
      </c>
      <c r="V140" s="35">
        <v>49864364</v>
      </c>
      <c r="W140" s="35">
        <v>18880159</v>
      </c>
      <c r="X140" s="35">
        <v>11867198</v>
      </c>
      <c r="Y140" s="35">
        <v>117079250</v>
      </c>
      <c r="Z140" s="35">
        <v>59057283</v>
      </c>
      <c r="AA140" s="35">
        <v>91877432</v>
      </c>
      <c r="AB140" s="35">
        <v>0</v>
      </c>
      <c r="AC140" s="35">
        <v>32200571</v>
      </c>
      <c r="AD140" s="35">
        <v>295370090</v>
      </c>
      <c r="AE140" s="35">
        <v>62919000</v>
      </c>
      <c r="AF140" s="35">
        <v>42372820</v>
      </c>
      <c r="AG140" s="35">
        <v>26024489</v>
      </c>
      <c r="AH140" s="35">
        <v>68547290</v>
      </c>
      <c r="AI140" s="35">
        <v>141216568</v>
      </c>
      <c r="AJ140" s="35">
        <v>75354306</v>
      </c>
      <c r="AK140" s="35">
        <v>29775277</v>
      </c>
      <c r="AL140" s="35">
        <v>68723075</v>
      </c>
      <c r="AM140" s="35">
        <v>79441048</v>
      </c>
      <c r="AN140" s="35">
        <v>224275127</v>
      </c>
      <c r="AO140" s="35">
        <v>250454638</v>
      </c>
      <c r="AP140" s="35">
        <v>46811927</v>
      </c>
      <c r="AQ140" s="35">
        <v>60015325</v>
      </c>
      <c r="AR140" s="35">
        <v>64226690</v>
      </c>
      <c r="AS140" s="35">
        <v>0</v>
      </c>
      <c r="AT140" s="35">
        <v>193377800</v>
      </c>
    </row>
    <row r="141" spans="1:46" ht="12.75" hidden="1">
      <c r="A141" s="68" t="s">
        <v>223</v>
      </c>
      <c r="B141" s="35">
        <v>40</v>
      </c>
      <c r="C141" s="35">
        <v>100</v>
      </c>
      <c r="D141" s="35">
        <v>40</v>
      </c>
      <c r="E141" s="35">
        <v>40</v>
      </c>
      <c r="F141" s="35">
        <v>40</v>
      </c>
      <c r="G141" s="35">
        <v>40</v>
      </c>
      <c r="H141" s="35">
        <v>40</v>
      </c>
      <c r="I141" s="35">
        <v>40</v>
      </c>
      <c r="J141" s="35">
        <v>40</v>
      </c>
      <c r="K141" s="35">
        <v>40</v>
      </c>
      <c r="L141" s="35">
        <v>40</v>
      </c>
      <c r="M141" s="35">
        <v>40</v>
      </c>
      <c r="N141" s="35">
        <v>40</v>
      </c>
      <c r="O141" s="35">
        <v>40</v>
      </c>
      <c r="P141" s="35">
        <v>40</v>
      </c>
      <c r="Q141" s="35">
        <v>40</v>
      </c>
      <c r="R141" s="35">
        <v>40</v>
      </c>
      <c r="S141" s="35">
        <v>40</v>
      </c>
      <c r="T141" s="35">
        <v>40</v>
      </c>
      <c r="U141" s="35">
        <v>40</v>
      </c>
      <c r="V141" s="35">
        <v>40</v>
      </c>
      <c r="W141" s="35">
        <v>40</v>
      </c>
      <c r="X141" s="35">
        <v>40</v>
      </c>
      <c r="Y141" s="35">
        <v>40</v>
      </c>
      <c r="Z141" s="35">
        <v>40</v>
      </c>
      <c r="AA141" s="35">
        <v>40</v>
      </c>
      <c r="AB141" s="35">
        <v>40</v>
      </c>
      <c r="AC141" s="35">
        <v>40</v>
      </c>
      <c r="AD141" s="35">
        <v>40</v>
      </c>
      <c r="AE141" s="35">
        <v>40</v>
      </c>
      <c r="AF141" s="35">
        <v>40</v>
      </c>
      <c r="AG141" s="35">
        <v>40</v>
      </c>
      <c r="AH141" s="35">
        <v>40</v>
      </c>
      <c r="AI141" s="35">
        <v>40</v>
      </c>
      <c r="AJ141" s="35">
        <v>40</v>
      </c>
      <c r="AK141" s="35">
        <v>40</v>
      </c>
      <c r="AL141" s="35">
        <v>40</v>
      </c>
      <c r="AM141" s="35">
        <v>40</v>
      </c>
      <c r="AN141" s="35">
        <v>40</v>
      </c>
      <c r="AO141" s="35">
        <v>40</v>
      </c>
      <c r="AP141" s="35">
        <v>40</v>
      </c>
      <c r="AQ141" s="35">
        <v>40</v>
      </c>
      <c r="AR141" s="35">
        <v>40</v>
      </c>
      <c r="AS141" s="35">
        <v>40</v>
      </c>
      <c r="AT141" s="35">
        <v>40</v>
      </c>
    </row>
    <row r="142" spans="1:46" ht="12.75" hidden="1">
      <c r="A142" s="68" t="s">
        <v>224</v>
      </c>
      <c r="B142" s="35">
        <v>3966637301</v>
      </c>
      <c r="C142" s="35">
        <v>7246751760</v>
      </c>
      <c r="D142" s="35">
        <v>184426445</v>
      </c>
      <c r="E142" s="35">
        <v>148244750</v>
      </c>
      <c r="F142" s="35">
        <v>43332145</v>
      </c>
      <c r="G142" s="35">
        <v>329015150</v>
      </c>
      <c r="H142" s="35">
        <v>266344520</v>
      </c>
      <c r="I142" s="35">
        <v>107215527</v>
      </c>
      <c r="J142" s="35">
        <v>43585953</v>
      </c>
      <c r="K142" s="35">
        <v>521397722</v>
      </c>
      <c r="L142" s="35">
        <v>79074635</v>
      </c>
      <c r="M142" s="35">
        <v>153299666</v>
      </c>
      <c r="N142" s="35">
        <v>144586445</v>
      </c>
      <c r="O142" s="35">
        <v>187264385</v>
      </c>
      <c r="P142" s="35">
        <v>77924160</v>
      </c>
      <c r="Q142" s="35">
        <v>216066313</v>
      </c>
      <c r="R142" s="35">
        <v>81976053</v>
      </c>
      <c r="S142" s="35">
        <v>171908000</v>
      </c>
      <c r="T142" s="35">
        <v>56343312</v>
      </c>
      <c r="U142" s="35">
        <v>1524741226</v>
      </c>
      <c r="V142" s="35">
        <v>185142281</v>
      </c>
      <c r="W142" s="35">
        <v>47225919</v>
      </c>
      <c r="X142" s="35">
        <v>42133238</v>
      </c>
      <c r="Y142" s="35">
        <v>486670886</v>
      </c>
      <c r="Z142" s="35">
        <v>203790000</v>
      </c>
      <c r="AA142" s="35">
        <v>120508459</v>
      </c>
      <c r="AB142" s="35">
        <v>115429790</v>
      </c>
      <c r="AC142" s="35">
        <v>0</v>
      </c>
      <c r="AD142" s="35">
        <v>425341135</v>
      </c>
      <c r="AE142" s="35">
        <v>176437977</v>
      </c>
      <c r="AF142" s="35">
        <v>148166646</v>
      </c>
      <c r="AG142" s="35">
        <v>128862938</v>
      </c>
      <c r="AH142" s="35">
        <v>100211413</v>
      </c>
      <c r="AI142" s="35">
        <v>282317204</v>
      </c>
      <c r="AJ142" s="35">
        <v>160864367</v>
      </c>
      <c r="AK142" s="35">
        <v>77334194</v>
      </c>
      <c r="AL142" s="35">
        <v>145428000</v>
      </c>
      <c r="AM142" s="35">
        <v>138865284</v>
      </c>
      <c r="AN142" s="35">
        <v>651725709</v>
      </c>
      <c r="AO142" s="35">
        <v>663048301</v>
      </c>
      <c r="AP142" s="35">
        <v>249443572</v>
      </c>
      <c r="AQ142" s="35">
        <v>145147735</v>
      </c>
      <c r="AR142" s="35">
        <v>121380958</v>
      </c>
      <c r="AS142" s="35">
        <v>69803960</v>
      </c>
      <c r="AT142" s="35">
        <v>361461765</v>
      </c>
    </row>
    <row r="143" spans="1:46" ht="12.75" hidden="1">
      <c r="A143" s="68" t="s">
        <v>225</v>
      </c>
      <c r="B143" s="35">
        <v>647202559</v>
      </c>
      <c r="C143" s="35">
        <v>1214336810</v>
      </c>
      <c r="D143" s="35">
        <v>19127930</v>
      </c>
      <c r="E143" s="35">
        <v>8594030</v>
      </c>
      <c r="F143" s="35">
        <v>2091091</v>
      </c>
      <c r="G143" s="35">
        <v>0</v>
      </c>
      <c r="H143" s="35">
        <v>2106940</v>
      </c>
      <c r="I143" s="35">
        <v>0</v>
      </c>
      <c r="J143" s="35">
        <v>3737378</v>
      </c>
      <c r="K143" s="35">
        <v>139092204</v>
      </c>
      <c r="L143" s="35">
        <v>0</v>
      </c>
      <c r="M143" s="35">
        <v>0</v>
      </c>
      <c r="N143" s="35">
        <v>-141113914</v>
      </c>
      <c r="O143" s="35">
        <v>13566246</v>
      </c>
      <c r="P143" s="35">
        <v>19651384</v>
      </c>
      <c r="Q143" s="35">
        <v>0</v>
      </c>
      <c r="R143" s="35">
        <v>24747948</v>
      </c>
      <c r="S143" s="35">
        <v>24470000</v>
      </c>
      <c r="T143" s="35">
        <v>2421268</v>
      </c>
      <c r="U143" s="35">
        <v>0</v>
      </c>
      <c r="V143" s="35">
        <v>21900000</v>
      </c>
      <c r="W143" s="35">
        <v>1580000</v>
      </c>
      <c r="X143" s="35">
        <v>4775866</v>
      </c>
      <c r="Y143" s="35">
        <v>68611374</v>
      </c>
      <c r="Z143" s="35">
        <v>0</v>
      </c>
      <c r="AA143" s="35">
        <v>5200000</v>
      </c>
      <c r="AB143" s="35">
        <v>0</v>
      </c>
      <c r="AC143" s="35">
        <v>4020000</v>
      </c>
      <c r="AD143" s="35">
        <v>0</v>
      </c>
      <c r="AE143" s="35">
        <v>13670000</v>
      </c>
      <c r="AF143" s="35">
        <v>4611773</v>
      </c>
      <c r="AG143" s="35">
        <v>13675391</v>
      </c>
      <c r="AH143" s="35">
        <v>6923924</v>
      </c>
      <c r="AI143" s="35">
        <v>0</v>
      </c>
      <c r="AJ143" s="35">
        <v>6616066</v>
      </c>
      <c r="AK143" s="35">
        <v>4910747</v>
      </c>
      <c r="AL143" s="35">
        <v>2619262</v>
      </c>
      <c r="AM143" s="35">
        <v>7967255</v>
      </c>
      <c r="AN143" s="35">
        <v>146761141</v>
      </c>
      <c r="AO143" s="35">
        <v>0</v>
      </c>
      <c r="AP143" s="35">
        <v>27040000</v>
      </c>
      <c r="AQ143" s="35">
        <v>8900000</v>
      </c>
      <c r="AR143" s="35">
        <v>12673801</v>
      </c>
      <c r="AS143" s="35">
        <v>0</v>
      </c>
      <c r="AT143" s="35">
        <v>0</v>
      </c>
    </row>
    <row r="144" spans="1:46" ht="12.75" hidden="1">
      <c r="A144" s="68" t="s">
        <v>226</v>
      </c>
      <c r="B144" s="35">
        <v>583998816</v>
      </c>
      <c r="C144" s="35">
        <v>1074628370</v>
      </c>
      <c r="D144" s="35">
        <v>17183266</v>
      </c>
      <c r="E144" s="35">
        <v>8016000</v>
      </c>
      <c r="F144" s="35">
        <v>1954290</v>
      </c>
      <c r="G144" s="35">
        <v>38651820</v>
      </c>
      <c r="H144" s="35">
        <v>75171943</v>
      </c>
      <c r="I144" s="35">
        <v>16022692</v>
      </c>
      <c r="J144" s="35">
        <v>3245800</v>
      </c>
      <c r="K144" s="35">
        <v>128624852</v>
      </c>
      <c r="L144" s="35">
        <v>11278612</v>
      </c>
      <c r="M144" s="35">
        <v>0</v>
      </c>
      <c r="N144" s="35">
        <v>5533920</v>
      </c>
      <c r="O144" s="35">
        <v>13566246</v>
      </c>
      <c r="P144" s="35">
        <v>13401506</v>
      </c>
      <c r="Q144" s="35">
        <v>8364540</v>
      </c>
      <c r="R144" s="35">
        <v>4550000</v>
      </c>
      <c r="S144" s="35">
        <v>22390745</v>
      </c>
      <c r="T144" s="35">
        <v>3104031</v>
      </c>
      <c r="U144" s="35">
        <v>0</v>
      </c>
      <c r="V144" s="35">
        <v>13750000</v>
      </c>
      <c r="W144" s="35">
        <v>1300000</v>
      </c>
      <c r="X144" s="35">
        <v>3180000</v>
      </c>
      <c r="Y144" s="35">
        <v>43406469</v>
      </c>
      <c r="Z144" s="35">
        <v>4500000</v>
      </c>
      <c r="AA144" s="35">
        <v>2680000</v>
      </c>
      <c r="AB144" s="35">
        <v>3679989</v>
      </c>
      <c r="AC144" s="35">
        <v>0</v>
      </c>
      <c r="AD144" s="35">
        <v>0</v>
      </c>
      <c r="AE144" s="35">
        <v>13547552</v>
      </c>
      <c r="AF144" s="35">
        <v>4424881</v>
      </c>
      <c r="AG144" s="35">
        <v>9900000</v>
      </c>
      <c r="AH144" s="35">
        <v>6556746</v>
      </c>
      <c r="AI144" s="35">
        <v>0</v>
      </c>
      <c r="AJ144" s="35">
        <v>8000000</v>
      </c>
      <c r="AK144" s="35">
        <v>4571266</v>
      </c>
      <c r="AL144" s="35">
        <v>5800000</v>
      </c>
      <c r="AM144" s="35">
        <v>8327452</v>
      </c>
      <c r="AN144" s="35">
        <v>137241164</v>
      </c>
      <c r="AO144" s="35">
        <v>0</v>
      </c>
      <c r="AP144" s="35">
        <v>22020230</v>
      </c>
      <c r="AQ144" s="35">
        <v>8432000</v>
      </c>
      <c r="AR144" s="35">
        <v>4747483</v>
      </c>
      <c r="AS144" s="35">
        <v>1478705</v>
      </c>
      <c r="AT144" s="35">
        <v>0</v>
      </c>
    </row>
    <row r="145" spans="1:46" ht="12.75" hidden="1">
      <c r="A145" s="68" t="s">
        <v>227</v>
      </c>
      <c r="B145" s="35">
        <v>1411110662</v>
      </c>
      <c r="C145" s="35">
        <v>3070366300</v>
      </c>
      <c r="D145" s="35">
        <v>72206983</v>
      </c>
      <c r="E145" s="35">
        <v>69168700</v>
      </c>
      <c r="F145" s="35">
        <v>5213301</v>
      </c>
      <c r="G145" s="35">
        <v>0</v>
      </c>
      <c r="H145" s="35">
        <v>0</v>
      </c>
      <c r="I145" s="35">
        <v>0</v>
      </c>
      <c r="J145" s="35">
        <v>10202752</v>
      </c>
      <c r="K145" s="35">
        <v>205942845</v>
      </c>
      <c r="L145" s="35">
        <v>0</v>
      </c>
      <c r="M145" s="35">
        <v>0</v>
      </c>
      <c r="N145" s="35">
        <v>0</v>
      </c>
      <c r="O145" s="35">
        <v>0</v>
      </c>
      <c r="P145" s="35">
        <v>12947040</v>
      </c>
      <c r="Q145" s="35">
        <v>0</v>
      </c>
      <c r="R145" s="35">
        <v>0</v>
      </c>
      <c r="S145" s="35">
        <v>30893575</v>
      </c>
      <c r="T145" s="35">
        <v>23869121</v>
      </c>
      <c r="U145" s="35">
        <v>0</v>
      </c>
      <c r="V145" s="35">
        <v>79228800</v>
      </c>
      <c r="W145" s="35">
        <v>6292811</v>
      </c>
      <c r="X145" s="35">
        <v>5779576</v>
      </c>
      <c r="Y145" s="35">
        <v>165963125</v>
      </c>
      <c r="Z145" s="35">
        <v>0</v>
      </c>
      <c r="AA145" s="35">
        <v>6484516</v>
      </c>
      <c r="AB145" s="35">
        <v>0</v>
      </c>
      <c r="AC145" s="35">
        <v>9920000</v>
      </c>
      <c r="AD145" s="35">
        <v>0</v>
      </c>
      <c r="AE145" s="35">
        <v>17400000</v>
      </c>
      <c r="AF145" s="35">
        <v>19498783</v>
      </c>
      <c r="AG145" s="35">
        <v>57306783</v>
      </c>
      <c r="AH145" s="35">
        <v>40991687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240747080</v>
      </c>
      <c r="AO145" s="35">
        <v>0</v>
      </c>
      <c r="AP145" s="35">
        <v>42965713</v>
      </c>
      <c r="AQ145" s="35">
        <v>0</v>
      </c>
      <c r="AR145" s="35">
        <v>31190379</v>
      </c>
      <c r="AS145" s="35">
        <v>0</v>
      </c>
      <c r="AT145" s="35">
        <v>0</v>
      </c>
    </row>
    <row r="146" spans="1:46" ht="12.75" hidden="1">
      <c r="A146" s="68" t="s">
        <v>228</v>
      </c>
      <c r="B146" s="35">
        <v>1279796276</v>
      </c>
      <c r="C146" s="35">
        <v>3028383550</v>
      </c>
      <c r="D146" s="35">
        <v>63190811</v>
      </c>
      <c r="E146" s="35">
        <v>61950000</v>
      </c>
      <c r="F146" s="35">
        <v>5770952</v>
      </c>
      <c r="G146" s="35">
        <v>119651350</v>
      </c>
      <c r="H146" s="35">
        <v>55591080</v>
      </c>
      <c r="I146" s="35">
        <v>16276204</v>
      </c>
      <c r="J146" s="35">
        <v>8013600</v>
      </c>
      <c r="K146" s="35">
        <v>191501439</v>
      </c>
      <c r="L146" s="35">
        <v>1886800</v>
      </c>
      <c r="M146" s="35">
        <v>0</v>
      </c>
      <c r="N146" s="35">
        <v>0</v>
      </c>
      <c r="O146" s="35">
        <v>0</v>
      </c>
      <c r="P146" s="35">
        <v>10316654</v>
      </c>
      <c r="Q146" s="35">
        <v>25979520</v>
      </c>
      <c r="R146" s="35">
        <v>0</v>
      </c>
      <c r="S146" s="35">
        <v>30626000</v>
      </c>
      <c r="T146" s="35">
        <v>21144434</v>
      </c>
      <c r="U146" s="35">
        <v>0</v>
      </c>
      <c r="V146" s="35">
        <v>68750000</v>
      </c>
      <c r="W146" s="35">
        <v>5170631</v>
      </c>
      <c r="X146" s="35">
        <v>5746256</v>
      </c>
      <c r="Y146" s="35">
        <v>154299175</v>
      </c>
      <c r="Z146" s="35">
        <v>0</v>
      </c>
      <c r="AA146" s="35">
        <v>5633726</v>
      </c>
      <c r="AB146" s="35">
        <v>0</v>
      </c>
      <c r="AC146" s="35">
        <v>0</v>
      </c>
      <c r="AD146" s="35">
        <v>0</v>
      </c>
      <c r="AE146" s="35">
        <v>13299716</v>
      </c>
      <c r="AF146" s="35">
        <v>19157095</v>
      </c>
      <c r="AG146" s="35">
        <v>53159600</v>
      </c>
      <c r="AH146" s="35">
        <v>22433702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222941184</v>
      </c>
      <c r="AO146" s="35">
        <v>0</v>
      </c>
      <c r="AP146" s="35">
        <v>37039408</v>
      </c>
      <c r="AQ146" s="35">
        <v>0</v>
      </c>
      <c r="AR146" s="35">
        <v>7041585</v>
      </c>
      <c r="AS146" s="35">
        <v>0</v>
      </c>
      <c r="AT146" s="35">
        <v>0</v>
      </c>
    </row>
    <row r="147" spans="1:46" ht="12.75" hidden="1">
      <c r="A147" s="68" t="s">
        <v>229</v>
      </c>
      <c r="B147" s="35">
        <v>309154450</v>
      </c>
      <c r="C147" s="35">
        <v>498413720</v>
      </c>
      <c r="D147" s="35">
        <v>21220119</v>
      </c>
      <c r="E147" s="35">
        <v>11183000</v>
      </c>
      <c r="F147" s="35">
        <v>1336323</v>
      </c>
      <c r="G147" s="35">
        <v>0</v>
      </c>
      <c r="H147" s="35">
        <v>15199437</v>
      </c>
      <c r="I147" s="35">
        <v>0</v>
      </c>
      <c r="J147" s="35">
        <v>3480578</v>
      </c>
      <c r="K147" s="35">
        <v>52489631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162280572</v>
      </c>
      <c r="V147" s="35">
        <v>22003752</v>
      </c>
      <c r="W147" s="35">
        <v>1505000</v>
      </c>
      <c r="X147" s="35">
        <v>450000</v>
      </c>
      <c r="Y147" s="35">
        <v>30706375</v>
      </c>
      <c r="Z147" s="35">
        <v>0</v>
      </c>
      <c r="AA147" s="35">
        <v>3835165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5625183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264960000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</row>
    <row r="148" spans="1:46" ht="12.75" hidden="1">
      <c r="A148" s="68" t="s">
        <v>230</v>
      </c>
      <c r="B148" s="35">
        <v>260086152</v>
      </c>
      <c r="C148" s="35">
        <v>455547230</v>
      </c>
      <c r="D148" s="35">
        <v>19647952</v>
      </c>
      <c r="E148" s="35">
        <v>10600000</v>
      </c>
      <c r="F148" s="35">
        <v>3922398</v>
      </c>
      <c r="G148" s="35">
        <v>44726850</v>
      </c>
      <c r="H148" s="35">
        <v>28994490</v>
      </c>
      <c r="I148" s="35">
        <v>10831314</v>
      </c>
      <c r="J148" s="35">
        <v>2391746</v>
      </c>
      <c r="K148" s="35">
        <v>40384473</v>
      </c>
      <c r="L148" s="35">
        <v>7394560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89551219</v>
      </c>
      <c r="V148" s="35">
        <v>15812256</v>
      </c>
      <c r="W148" s="35">
        <v>0</v>
      </c>
      <c r="X148" s="35">
        <v>636000</v>
      </c>
      <c r="Y148" s="35">
        <v>28000228</v>
      </c>
      <c r="Z148" s="35">
        <v>0</v>
      </c>
      <c r="AA148" s="35">
        <v>2818080</v>
      </c>
      <c r="AB148" s="35">
        <v>1543699</v>
      </c>
      <c r="AC148" s="35">
        <v>0</v>
      </c>
      <c r="AD148" s="35">
        <v>0</v>
      </c>
      <c r="AE148" s="35">
        <v>6109538</v>
      </c>
      <c r="AF148" s="35">
        <v>2436214</v>
      </c>
      <c r="AG148" s="35">
        <v>7018900</v>
      </c>
      <c r="AH148" s="35">
        <v>8965641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126500000</v>
      </c>
      <c r="AP148" s="35">
        <v>0</v>
      </c>
      <c r="AQ148" s="35">
        <v>0</v>
      </c>
      <c r="AR148" s="35">
        <v>0</v>
      </c>
      <c r="AS148" s="35">
        <v>0</v>
      </c>
      <c r="AT148" s="35">
        <v>30310000</v>
      </c>
    </row>
    <row r="149" spans="1:46" ht="12.75" hidden="1">
      <c r="A149" s="68" t="s">
        <v>231</v>
      </c>
      <c r="B149" s="35">
        <v>2851783366</v>
      </c>
      <c r="C149" s="35">
        <v>5303565100</v>
      </c>
      <c r="D149" s="35">
        <v>129487591</v>
      </c>
      <c r="E149" s="35">
        <v>102491930</v>
      </c>
      <c r="F149" s="35">
        <v>10689584</v>
      </c>
      <c r="G149" s="35">
        <v>0</v>
      </c>
      <c r="H149" s="35">
        <v>98395479</v>
      </c>
      <c r="I149" s="35">
        <v>0</v>
      </c>
      <c r="J149" s="35">
        <v>21883100</v>
      </c>
      <c r="K149" s="35">
        <v>475977179</v>
      </c>
      <c r="L149" s="35">
        <v>0</v>
      </c>
      <c r="M149" s="35">
        <v>0</v>
      </c>
      <c r="N149" s="35">
        <v>-140631470</v>
      </c>
      <c r="O149" s="35">
        <v>17666112</v>
      </c>
      <c r="P149" s="35">
        <v>49839938</v>
      </c>
      <c r="Q149" s="35">
        <v>0</v>
      </c>
      <c r="R149" s="35">
        <v>25143560</v>
      </c>
      <c r="S149" s="35">
        <v>63056550</v>
      </c>
      <c r="T149" s="35">
        <v>27966016</v>
      </c>
      <c r="U149" s="35">
        <v>240523622</v>
      </c>
      <c r="V149" s="35">
        <v>144224747</v>
      </c>
      <c r="W149" s="35">
        <v>13012635</v>
      </c>
      <c r="X149" s="35">
        <v>11870442</v>
      </c>
      <c r="Y149" s="35">
        <v>314915464</v>
      </c>
      <c r="Z149" s="35">
        <v>212700</v>
      </c>
      <c r="AA149" s="35">
        <v>23137273</v>
      </c>
      <c r="AB149" s="35">
        <v>0</v>
      </c>
      <c r="AC149" s="35">
        <v>19540000</v>
      </c>
      <c r="AD149" s="35">
        <v>321999996</v>
      </c>
      <c r="AE149" s="35">
        <v>35079648</v>
      </c>
      <c r="AF149" s="35">
        <v>26333269</v>
      </c>
      <c r="AG149" s="35">
        <v>74573299</v>
      </c>
      <c r="AH149" s="35">
        <v>54267510</v>
      </c>
      <c r="AI149" s="35">
        <v>23680424</v>
      </c>
      <c r="AJ149" s="35">
        <v>7605308</v>
      </c>
      <c r="AK149" s="35">
        <v>5387747</v>
      </c>
      <c r="AL149" s="35">
        <v>2819262</v>
      </c>
      <c r="AM149" s="35">
        <v>8139924</v>
      </c>
      <c r="AN149" s="35">
        <v>412017686</v>
      </c>
      <c r="AO149" s="35">
        <v>264960000</v>
      </c>
      <c r="AP149" s="35">
        <v>78553718</v>
      </c>
      <c r="AQ149" s="35">
        <v>10400000</v>
      </c>
      <c r="AR149" s="35">
        <v>44784956</v>
      </c>
      <c r="AS149" s="35">
        <v>0</v>
      </c>
      <c r="AT149" s="35">
        <v>20936200</v>
      </c>
    </row>
    <row r="150" spans="1:46" ht="12.75" hidden="1">
      <c r="A150" s="68" t="s">
        <v>232</v>
      </c>
      <c r="B150" s="35">
        <v>2553330563</v>
      </c>
      <c r="C150" s="35">
        <v>5025666970</v>
      </c>
      <c r="D150" s="35">
        <v>117351451</v>
      </c>
      <c r="E150" s="35">
        <v>93406000</v>
      </c>
      <c r="F150" s="35">
        <v>16394964</v>
      </c>
      <c r="G150" s="35">
        <v>229887560</v>
      </c>
      <c r="H150" s="35">
        <v>192913231</v>
      </c>
      <c r="I150" s="35">
        <v>51677676</v>
      </c>
      <c r="J150" s="35">
        <v>15177866</v>
      </c>
      <c r="K150" s="35">
        <v>430600525</v>
      </c>
      <c r="L150" s="35">
        <v>31517052</v>
      </c>
      <c r="M150" s="35">
        <v>0</v>
      </c>
      <c r="N150" s="35">
        <v>5990780</v>
      </c>
      <c r="O150" s="35">
        <v>17459756</v>
      </c>
      <c r="P150" s="35">
        <v>36487093</v>
      </c>
      <c r="Q150" s="35">
        <v>40750343</v>
      </c>
      <c r="R150" s="35">
        <v>5705697</v>
      </c>
      <c r="S150" s="35">
        <v>59316745</v>
      </c>
      <c r="T150" s="35">
        <v>27599719</v>
      </c>
      <c r="U150" s="35">
        <v>161603024</v>
      </c>
      <c r="V150" s="35">
        <v>111649229</v>
      </c>
      <c r="W150" s="35">
        <v>7269549</v>
      </c>
      <c r="X150" s="35">
        <v>10437256</v>
      </c>
      <c r="Y150" s="35">
        <v>262350929</v>
      </c>
      <c r="Z150" s="35">
        <v>40398000</v>
      </c>
      <c r="AA150" s="35">
        <v>14332795</v>
      </c>
      <c r="AB150" s="35">
        <v>6700323</v>
      </c>
      <c r="AC150" s="35">
        <v>0</v>
      </c>
      <c r="AD150" s="35">
        <v>0</v>
      </c>
      <c r="AE150" s="35">
        <v>40601120</v>
      </c>
      <c r="AF150" s="35">
        <v>39601996</v>
      </c>
      <c r="AG150" s="35">
        <v>76404480</v>
      </c>
      <c r="AH150" s="35">
        <v>54405526</v>
      </c>
      <c r="AI150" s="35">
        <v>0</v>
      </c>
      <c r="AJ150" s="35">
        <v>8000000</v>
      </c>
      <c r="AK150" s="35">
        <v>5106870</v>
      </c>
      <c r="AL150" s="35">
        <v>5870000</v>
      </c>
      <c r="AM150" s="35">
        <v>8868920</v>
      </c>
      <c r="AN150" s="35">
        <v>387207808</v>
      </c>
      <c r="AO150" s="35">
        <v>126500000</v>
      </c>
      <c r="AP150" s="35">
        <v>67284258</v>
      </c>
      <c r="AQ150" s="35">
        <v>9432000</v>
      </c>
      <c r="AR150" s="35">
        <v>12546849</v>
      </c>
      <c r="AS150" s="35">
        <v>1576664</v>
      </c>
      <c r="AT150" s="35">
        <v>32490000</v>
      </c>
    </row>
    <row r="151" spans="1:46" ht="12.75" hidden="1">
      <c r="A151" s="68" t="s">
        <v>233</v>
      </c>
      <c r="B151" s="35">
        <v>917094020</v>
      </c>
      <c r="C151" s="35">
        <v>1119572470</v>
      </c>
      <c r="D151" s="35">
        <v>70123569</v>
      </c>
      <c r="E151" s="35">
        <v>49086910</v>
      </c>
      <c r="F151" s="35">
        <v>22181250</v>
      </c>
      <c r="G151" s="35">
        <v>0</v>
      </c>
      <c r="H151" s="35">
        <v>4431300</v>
      </c>
      <c r="I151" s="35">
        <v>0</v>
      </c>
      <c r="J151" s="35">
        <v>23329573</v>
      </c>
      <c r="K151" s="35">
        <v>68946350</v>
      </c>
      <c r="L151" s="35">
        <v>0</v>
      </c>
      <c r="M151" s="35">
        <v>89418372</v>
      </c>
      <c r="N151" s="35">
        <v>134105700</v>
      </c>
      <c r="O151" s="35">
        <v>167913537</v>
      </c>
      <c r="P151" s="35">
        <v>38086000</v>
      </c>
      <c r="Q151" s="35">
        <v>0</v>
      </c>
      <c r="R151" s="35">
        <v>70455650</v>
      </c>
      <c r="S151" s="35">
        <v>96878000</v>
      </c>
      <c r="T151" s="35">
        <v>28106000</v>
      </c>
      <c r="U151" s="35">
        <v>639696000</v>
      </c>
      <c r="V151" s="35">
        <v>46022000</v>
      </c>
      <c r="W151" s="35">
        <v>28404411</v>
      </c>
      <c r="X151" s="35">
        <v>22760231</v>
      </c>
      <c r="Y151" s="35">
        <v>122287563</v>
      </c>
      <c r="Z151" s="35">
        <v>134993000</v>
      </c>
      <c r="AA151" s="35">
        <v>104225050</v>
      </c>
      <c r="AB151" s="35">
        <v>0</v>
      </c>
      <c r="AC151" s="35">
        <v>46752000</v>
      </c>
      <c r="AD151" s="35">
        <v>452896554</v>
      </c>
      <c r="AE151" s="35">
        <v>89165000</v>
      </c>
      <c r="AF151" s="35">
        <v>106932149</v>
      </c>
      <c r="AG151" s="35">
        <v>29942100</v>
      </c>
      <c r="AH151" s="35">
        <v>34912000</v>
      </c>
      <c r="AI151" s="35">
        <v>244382235</v>
      </c>
      <c r="AJ151" s="35">
        <v>111465000</v>
      </c>
      <c r="AK151" s="35">
        <v>81580000</v>
      </c>
      <c r="AL151" s="35">
        <v>146287000</v>
      </c>
      <c r="AM151" s="35">
        <v>134838000</v>
      </c>
      <c r="AN151" s="35">
        <v>210179529</v>
      </c>
      <c r="AO151" s="35">
        <v>484929890</v>
      </c>
      <c r="AP151" s="35">
        <v>213605801</v>
      </c>
      <c r="AQ151" s="35">
        <v>122752000</v>
      </c>
      <c r="AR151" s="35">
        <v>113440356</v>
      </c>
      <c r="AS151" s="35">
        <v>0</v>
      </c>
      <c r="AT151" s="35">
        <v>346180000</v>
      </c>
    </row>
    <row r="152" spans="1:46" ht="12.75" hidden="1">
      <c r="A152" s="68" t="s">
        <v>234</v>
      </c>
      <c r="B152" s="35">
        <v>804866030</v>
      </c>
      <c r="C152" s="35">
        <v>1361248310</v>
      </c>
      <c r="D152" s="35">
        <v>59643445</v>
      </c>
      <c r="E152" s="35">
        <v>44531250</v>
      </c>
      <c r="F152" s="35">
        <v>18837105</v>
      </c>
      <c r="G152" s="35">
        <v>74301760</v>
      </c>
      <c r="H152" s="35">
        <v>59308590</v>
      </c>
      <c r="I152" s="35">
        <v>43009880</v>
      </c>
      <c r="J152" s="35">
        <v>0</v>
      </c>
      <c r="K152" s="35">
        <v>56432100</v>
      </c>
      <c r="L152" s="35">
        <v>34987973</v>
      </c>
      <c r="M152" s="35">
        <v>105824320</v>
      </c>
      <c r="N152" s="35">
        <v>125319622</v>
      </c>
      <c r="O152" s="35">
        <v>153903071</v>
      </c>
      <c r="P152" s="35">
        <v>36124000</v>
      </c>
      <c r="Q152" s="35">
        <v>163061950</v>
      </c>
      <c r="R152" s="35">
        <v>63939000</v>
      </c>
      <c r="S152" s="35">
        <v>93197750</v>
      </c>
      <c r="T152" s="35">
        <v>25527440</v>
      </c>
      <c r="U152" s="35">
        <v>617616684</v>
      </c>
      <c r="V152" s="35">
        <v>42848000</v>
      </c>
      <c r="W152" s="35">
        <v>25991811</v>
      </c>
      <c r="X152" s="35">
        <v>21133000</v>
      </c>
      <c r="Y152" s="35">
        <v>123160248</v>
      </c>
      <c r="Z152" s="35">
        <v>152026000</v>
      </c>
      <c r="AA152" s="35">
        <v>75540550</v>
      </c>
      <c r="AB152" s="35">
        <v>103494402</v>
      </c>
      <c r="AC152" s="35">
        <v>0</v>
      </c>
      <c r="AD152" s="35">
        <v>409325635</v>
      </c>
      <c r="AE152" s="35">
        <v>76766000</v>
      </c>
      <c r="AF152" s="35">
        <v>99544806</v>
      </c>
      <c r="AG152" s="35">
        <v>28974720</v>
      </c>
      <c r="AH152" s="35">
        <v>39126001</v>
      </c>
      <c r="AI152" s="35">
        <v>276244341</v>
      </c>
      <c r="AJ152" s="35">
        <v>115351000</v>
      </c>
      <c r="AK152" s="35">
        <v>71482327</v>
      </c>
      <c r="AL152" s="35">
        <v>132031000</v>
      </c>
      <c r="AM152" s="35">
        <v>125771275</v>
      </c>
      <c r="AN152" s="35">
        <v>173558929</v>
      </c>
      <c r="AO152" s="35">
        <v>492352070</v>
      </c>
      <c r="AP152" s="35">
        <v>173072448</v>
      </c>
      <c r="AQ152" s="35">
        <v>111541302</v>
      </c>
      <c r="AR152" s="35">
        <v>96654451</v>
      </c>
      <c r="AS152" s="35">
        <v>66509000</v>
      </c>
      <c r="AT152" s="35">
        <v>280729164</v>
      </c>
    </row>
    <row r="153" spans="1:46" ht="12.75" hidden="1">
      <c r="A153" s="68" t="s">
        <v>235</v>
      </c>
      <c r="B153" s="35">
        <v>705450307</v>
      </c>
      <c r="C153" s="35">
        <v>709812290</v>
      </c>
      <c r="D153" s="35">
        <v>0</v>
      </c>
      <c r="E153" s="35">
        <v>29265250</v>
      </c>
      <c r="F153" s="35">
        <v>9238750</v>
      </c>
      <c r="G153" s="35">
        <v>0</v>
      </c>
      <c r="H153" s="35">
        <v>30109050</v>
      </c>
      <c r="I153" s="35">
        <v>0</v>
      </c>
      <c r="J153" s="35">
        <v>39428500</v>
      </c>
      <c r="K153" s="35">
        <v>0</v>
      </c>
      <c r="L153" s="35">
        <v>0</v>
      </c>
      <c r="M153" s="35">
        <v>0</v>
      </c>
      <c r="N153" s="35">
        <v>62853300</v>
      </c>
      <c r="O153" s="35">
        <v>84508462</v>
      </c>
      <c r="P153" s="35">
        <v>13696000</v>
      </c>
      <c r="Q153" s="35">
        <v>0</v>
      </c>
      <c r="R153" s="35">
        <v>0</v>
      </c>
      <c r="S153" s="35">
        <v>29147000</v>
      </c>
      <c r="T153" s="35">
        <v>11136000</v>
      </c>
      <c r="U153" s="35">
        <v>470998000</v>
      </c>
      <c r="V153" s="35">
        <v>14104000</v>
      </c>
      <c r="W153" s="35">
        <v>14396850</v>
      </c>
      <c r="X153" s="35">
        <v>474250</v>
      </c>
      <c r="Y153" s="35">
        <v>0</v>
      </c>
      <c r="Z153" s="35">
        <v>0</v>
      </c>
      <c r="AA153" s="35">
        <v>25916950</v>
      </c>
      <c r="AB153" s="35">
        <v>0</v>
      </c>
      <c r="AC153" s="35">
        <v>15766200</v>
      </c>
      <c r="AD153" s="35">
        <v>529989450</v>
      </c>
      <c r="AE153" s="35">
        <v>37848000</v>
      </c>
      <c r="AF153" s="35">
        <v>30355350</v>
      </c>
      <c r="AG153" s="35">
        <v>17875700</v>
      </c>
      <c r="AH153" s="35">
        <v>19383000</v>
      </c>
      <c r="AI153" s="35">
        <v>185294000</v>
      </c>
      <c r="AJ153" s="35">
        <v>0</v>
      </c>
      <c r="AK153" s="35">
        <v>28366000</v>
      </c>
      <c r="AL153" s="35">
        <v>68566000</v>
      </c>
      <c r="AM153" s="35">
        <v>37221000</v>
      </c>
      <c r="AN153" s="35">
        <v>196934945</v>
      </c>
      <c r="AO153" s="35">
        <v>815563723</v>
      </c>
      <c r="AP153" s="35">
        <v>0</v>
      </c>
      <c r="AQ153" s="35">
        <v>114066000</v>
      </c>
      <c r="AR153" s="35">
        <v>345878</v>
      </c>
      <c r="AS153" s="35">
        <v>0</v>
      </c>
      <c r="AT153" s="35">
        <v>549737156</v>
      </c>
    </row>
    <row r="154" spans="1:46" ht="12.75" hidden="1">
      <c r="A154" s="68" t="s">
        <v>236</v>
      </c>
      <c r="B154" s="35">
        <v>629018248</v>
      </c>
      <c r="C154" s="35">
        <v>774932010</v>
      </c>
      <c r="D154" s="35">
        <v>0</v>
      </c>
      <c r="E154" s="35">
        <v>28775750</v>
      </c>
      <c r="F154" s="35">
        <v>0</v>
      </c>
      <c r="G154" s="35">
        <v>29490000</v>
      </c>
      <c r="H154" s="35">
        <v>37544200</v>
      </c>
      <c r="I154" s="35">
        <v>39476050</v>
      </c>
      <c r="J154" s="35">
        <v>0</v>
      </c>
      <c r="K154" s="35">
        <v>0</v>
      </c>
      <c r="L154" s="35">
        <v>16874850</v>
      </c>
      <c r="M154" s="35">
        <v>0</v>
      </c>
      <c r="N154" s="35">
        <v>53208000</v>
      </c>
      <c r="O154" s="35">
        <v>71757929</v>
      </c>
      <c r="P154" s="35">
        <v>14426000</v>
      </c>
      <c r="Q154" s="35">
        <v>26371050</v>
      </c>
      <c r="R154" s="35">
        <v>25333000</v>
      </c>
      <c r="S154" s="35">
        <v>0</v>
      </c>
      <c r="T154" s="35">
        <v>11142550</v>
      </c>
      <c r="U154" s="35">
        <v>52280623</v>
      </c>
      <c r="V154" s="35">
        <v>0</v>
      </c>
      <c r="W154" s="35">
        <v>14892827</v>
      </c>
      <c r="X154" s="35">
        <v>0</v>
      </c>
      <c r="Y154" s="35">
        <v>37740527</v>
      </c>
      <c r="Z154" s="35">
        <v>31461000</v>
      </c>
      <c r="AA154" s="35">
        <v>26145450</v>
      </c>
      <c r="AB154" s="35">
        <v>62169358</v>
      </c>
      <c r="AC154" s="35">
        <v>0</v>
      </c>
      <c r="AD154" s="35">
        <v>528079000</v>
      </c>
      <c r="AE154" s="35">
        <v>29616000</v>
      </c>
      <c r="AF154" s="35">
        <v>26623750</v>
      </c>
      <c r="AG154" s="35">
        <v>17031579</v>
      </c>
      <c r="AH154" s="35">
        <v>14156000</v>
      </c>
      <c r="AI154" s="35">
        <v>174629000</v>
      </c>
      <c r="AJ154" s="35">
        <v>48263000</v>
      </c>
      <c r="AK154" s="35">
        <v>24569000</v>
      </c>
      <c r="AL154" s="35">
        <v>43353000</v>
      </c>
      <c r="AM154" s="35">
        <v>32447714</v>
      </c>
      <c r="AN154" s="35">
        <v>0</v>
      </c>
      <c r="AO154" s="35">
        <v>763384979</v>
      </c>
      <c r="AP154" s="35">
        <v>0</v>
      </c>
      <c r="AQ154" s="35">
        <v>67795000</v>
      </c>
      <c r="AR154" s="35">
        <v>52445000</v>
      </c>
      <c r="AS154" s="35">
        <v>28853000</v>
      </c>
      <c r="AT154" s="35">
        <v>557306929</v>
      </c>
    </row>
    <row r="155" spans="1:46" ht="12.75" hidden="1">
      <c r="A155" s="68" t="s">
        <v>237</v>
      </c>
      <c r="B155" s="35">
        <v>3992221749</v>
      </c>
      <c r="C155" s="35">
        <v>7316096070</v>
      </c>
      <c r="D155" s="35">
        <v>158861357</v>
      </c>
      <c r="E155" s="35">
        <v>148244750</v>
      </c>
      <c r="F155" s="35">
        <v>44356696</v>
      </c>
      <c r="G155" s="35">
        <v>305092361</v>
      </c>
      <c r="H155" s="35">
        <v>266190305</v>
      </c>
      <c r="I155" s="35">
        <v>110301939</v>
      </c>
      <c r="J155" s="35">
        <v>43232563</v>
      </c>
      <c r="K155" s="35">
        <v>521397720</v>
      </c>
      <c r="L155" s="35">
        <v>81777746</v>
      </c>
      <c r="M155" s="35">
        <v>153299666</v>
      </c>
      <c r="N155" s="35">
        <v>136468074</v>
      </c>
      <c r="O155" s="35">
        <v>187264387</v>
      </c>
      <c r="P155" s="35">
        <v>69259851</v>
      </c>
      <c r="Q155" s="35">
        <v>154220116</v>
      </c>
      <c r="R155" s="35">
        <v>67176280</v>
      </c>
      <c r="S155" s="35">
        <v>151757914</v>
      </c>
      <c r="T155" s="35">
        <v>56343312</v>
      </c>
      <c r="U155" s="35">
        <v>1012900165</v>
      </c>
      <c r="V155" s="35">
        <v>180715475</v>
      </c>
      <c r="W155" s="35">
        <v>55677074</v>
      </c>
      <c r="X155" s="35">
        <v>47990983</v>
      </c>
      <c r="Y155" s="35">
        <v>484927878</v>
      </c>
      <c r="Z155" s="35">
        <v>123556789</v>
      </c>
      <c r="AA155" s="35">
        <v>120504189</v>
      </c>
      <c r="AB155" s="35">
        <v>122024709</v>
      </c>
      <c r="AC155" s="35">
        <v>0</v>
      </c>
      <c r="AD155" s="35">
        <v>425341136</v>
      </c>
      <c r="AE155" s="35">
        <v>165485834</v>
      </c>
      <c r="AF155" s="35">
        <v>144207333</v>
      </c>
      <c r="AG155" s="35">
        <v>126501755</v>
      </c>
      <c r="AH155" s="35">
        <v>132216341</v>
      </c>
      <c r="AI155" s="35">
        <v>326452737</v>
      </c>
      <c r="AJ155" s="35">
        <v>129708867</v>
      </c>
      <c r="AK155" s="35">
        <v>99718566</v>
      </c>
      <c r="AL155" s="35">
        <v>135071000</v>
      </c>
      <c r="AM155" s="35">
        <v>128736197</v>
      </c>
      <c r="AN155" s="35">
        <v>643057504</v>
      </c>
      <c r="AO155" s="35">
        <v>823048300</v>
      </c>
      <c r="AP155" s="35">
        <v>196621342</v>
      </c>
      <c r="AQ155" s="35">
        <v>164790313</v>
      </c>
      <c r="AR155" s="35">
        <v>101552724</v>
      </c>
      <c r="AS155" s="35">
        <v>69785500</v>
      </c>
      <c r="AT155" s="35">
        <v>361461561</v>
      </c>
    </row>
    <row r="156" spans="1:46" ht="12.75" hidden="1">
      <c r="A156" s="68" t="s">
        <v>238</v>
      </c>
      <c r="B156" s="35">
        <v>1123244549</v>
      </c>
      <c r="C156" s="35">
        <v>1972548120</v>
      </c>
      <c r="D156" s="35">
        <v>63513577</v>
      </c>
      <c r="E156" s="35">
        <v>52471880</v>
      </c>
      <c r="F156" s="35">
        <v>20618671</v>
      </c>
      <c r="G156" s="35">
        <v>0</v>
      </c>
      <c r="H156" s="35">
        <v>82920198</v>
      </c>
      <c r="I156" s="35">
        <v>0</v>
      </c>
      <c r="J156" s="35">
        <v>19732408</v>
      </c>
      <c r="K156" s="35">
        <v>192040174</v>
      </c>
      <c r="L156" s="35">
        <v>0</v>
      </c>
      <c r="M156" s="35">
        <v>41595000</v>
      </c>
      <c r="N156" s="35">
        <v>59384767</v>
      </c>
      <c r="O156" s="35">
        <v>113714597</v>
      </c>
      <c r="P156" s="35">
        <v>41895292</v>
      </c>
      <c r="Q156" s="35">
        <v>0</v>
      </c>
      <c r="R156" s="35">
        <v>42283920</v>
      </c>
      <c r="S156" s="35">
        <v>65526000</v>
      </c>
      <c r="T156" s="35">
        <v>22420386</v>
      </c>
      <c r="U156" s="35">
        <v>488525270</v>
      </c>
      <c r="V156" s="35">
        <v>66756852</v>
      </c>
      <c r="W156" s="35">
        <v>20857133</v>
      </c>
      <c r="X156" s="35">
        <v>21672097</v>
      </c>
      <c r="Y156" s="35">
        <v>143512515</v>
      </c>
      <c r="Z156" s="35">
        <v>0</v>
      </c>
      <c r="AA156" s="35">
        <v>39224214</v>
      </c>
      <c r="AB156" s="35">
        <v>0</v>
      </c>
      <c r="AC156" s="35">
        <v>31023180</v>
      </c>
      <c r="AD156" s="35">
        <v>217454263</v>
      </c>
      <c r="AE156" s="35">
        <v>54269000</v>
      </c>
      <c r="AF156" s="35">
        <v>57312675</v>
      </c>
      <c r="AG156" s="35">
        <v>45401301</v>
      </c>
      <c r="AH156" s="35">
        <v>39046280</v>
      </c>
      <c r="AI156" s="35">
        <v>123801814</v>
      </c>
      <c r="AJ156" s="35">
        <v>57466963</v>
      </c>
      <c r="AK156" s="35">
        <v>35758928</v>
      </c>
      <c r="AL156" s="35">
        <v>75821459</v>
      </c>
      <c r="AM156" s="35">
        <v>73679049</v>
      </c>
      <c r="AN156" s="35">
        <v>267937255</v>
      </c>
      <c r="AO156" s="35">
        <v>224135560</v>
      </c>
      <c r="AP156" s="35">
        <v>76333351</v>
      </c>
      <c r="AQ156" s="35">
        <v>49258242</v>
      </c>
      <c r="AR156" s="35">
        <v>67735688</v>
      </c>
      <c r="AS156" s="35">
        <v>0</v>
      </c>
      <c r="AT156" s="35">
        <v>145006884</v>
      </c>
    </row>
    <row r="157" spans="1:46" ht="12.75" hidden="1">
      <c r="A157" s="68" t="s">
        <v>239</v>
      </c>
      <c r="B157" s="35">
        <v>1053329101</v>
      </c>
      <c r="C157" s="35">
        <v>1800625420</v>
      </c>
      <c r="D157" s="35">
        <v>60946358</v>
      </c>
      <c r="E157" s="35">
        <v>51755730</v>
      </c>
      <c r="F157" s="35">
        <v>17537398</v>
      </c>
      <c r="G157" s="35">
        <v>107473360</v>
      </c>
      <c r="H157" s="35">
        <v>76298192</v>
      </c>
      <c r="I157" s="35">
        <v>32429015</v>
      </c>
      <c r="J157" s="35">
        <v>21166523</v>
      </c>
      <c r="K157" s="35">
        <v>173676988</v>
      </c>
      <c r="L157" s="35">
        <v>33555000</v>
      </c>
      <c r="M157" s="35">
        <v>34047900</v>
      </c>
      <c r="N157" s="35">
        <v>53153707</v>
      </c>
      <c r="O157" s="35">
        <v>94940754</v>
      </c>
      <c r="P157" s="35">
        <v>33454708</v>
      </c>
      <c r="Q157" s="35">
        <v>45908467</v>
      </c>
      <c r="R157" s="35">
        <v>33204131</v>
      </c>
      <c r="S157" s="35">
        <v>57302999</v>
      </c>
      <c r="T157" s="35">
        <v>19991462</v>
      </c>
      <c r="U157" s="35">
        <v>399347079</v>
      </c>
      <c r="V157" s="35">
        <v>60772533</v>
      </c>
      <c r="W157" s="35">
        <v>21744518</v>
      </c>
      <c r="X157" s="35">
        <v>19105894</v>
      </c>
      <c r="Y157" s="35">
        <v>120225461</v>
      </c>
      <c r="Z157" s="35">
        <v>67448871</v>
      </c>
      <c r="AA157" s="35">
        <v>31570961</v>
      </c>
      <c r="AB157" s="35">
        <v>34756809</v>
      </c>
      <c r="AC157" s="35">
        <v>0</v>
      </c>
      <c r="AD157" s="35">
        <v>142172231</v>
      </c>
      <c r="AE157" s="35">
        <v>55076091</v>
      </c>
      <c r="AF157" s="35">
        <v>49846446</v>
      </c>
      <c r="AG157" s="35">
        <v>50527283</v>
      </c>
      <c r="AH157" s="35">
        <v>40391531</v>
      </c>
      <c r="AI157" s="35">
        <v>120297940</v>
      </c>
      <c r="AJ157" s="35">
        <v>71983711</v>
      </c>
      <c r="AK157" s="35">
        <v>24711607</v>
      </c>
      <c r="AL157" s="35">
        <v>62796469</v>
      </c>
      <c r="AM157" s="35">
        <v>51680773</v>
      </c>
      <c r="AN157" s="35">
        <v>227939995</v>
      </c>
      <c r="AO157" s="35">
        <v>223204162</v>
      </c>
      <c r="AP157" s="35">
        <v>63009247</v>
      </c>
      <c r="AQ157" s="35">
        <v>41958163</v>
      </c>
      <c r="AR157" s="35">
        <v>41445411</v>
      </c>
      <c r="AS157" s="35">
        <v>29754640</v>
      </c>
      <c r="AT157" s="35">
        <v>132278553</v>
      </c>
    </row>
    <row r="158" spans="1:46" ht="12.75" hidden="1">
      <c r="A158" s="68" t="s">
        <v>240</v>
      </c>
      <c r="B158" s="35">
        <v>53354837</v>
      </c>
      <c r="C158" s="35">
        <v>77963240</v>
      </c>
      <c r="D158" s="35">
        <v>0</v>
      </c>
      <c r="E158" s="35">
        <v>1993870</v>
      </c>
      <c r="F158" s="35">
        <v>442780</v>
      </c>
      <c r="G158" s="35">
        <v>4951649</v>
      </c>
      <c r="H158" s="35">
        <v>3233000</v>
      </c>
      <c r="I158" s="35">
        <v>629854</v>
      </c>
      <c r="J158" s="35">
        <v>379743</v>
      </c>
      <c r="K158" s="35">
        <v>8047720</v>
      </c>
      <c r="L158" s="35">
        <v>1467355</v>
      </c>
      <c r="M158" s="35">
        <v>0</v>
      </c>
      <c r="N158" s="35">
        <v>664163</v>
      </c>
      <c r="O158" s="35">
        <v>649811</v>
      </c>
      <c r="P158" s="35">
        <v>1109406</v>
      </c>
      <c r="Q158" s="35">
        <v>405775</v>
      </c>
      <c r="R158" s="35">
        <v>0</v>
      </c>
      <c r="S158" s="35">
        <v>1755602</v>
      </c>
      <c r="T158" s="35">
        <v>0</v>
      </c>
      <c r="U158" s="35">
        <v>5713710</v>
      </c>
      <c r="V158" s="35">
        <v>2796034</v>
      </c>
      <c r="W158" s="35">
        <v>231000</v>
      </c>
      <c r="X158" s="35">
        <v>0</v>
      </c>
      <c r="Y158" s="35">
        <v>7230610</v>
      </c>
      <c r="Z158" s="35">
        <v>0</v>
      </c>
      <c r="AA158" s="35">
        <v>1120951</v>
      </c>
      <c r="AB158" s="35">
        <v>713418</v>
      </c>
      <c r="AC158" s="35">
        <v>1357200</v>
      </c>
      <c r="AD158" s="35">
        <v>0</v>
      </c>
      <c r="AE158" s="35">
        <v>0</v>
      </c>
      <c r="AF158" s="35">
        <v>587109</v>
      </c>
      <c r="AG158" s="35">
        <v>429645</v>
      </c>
      <c r="AH158" s="35">
        <v>269542</v>
      </c>
      <c r="AI158" s="35">
        <v>2790158</v>
      </c>
      <c r="AJ158" s="35">
        <v>1000000</v>
      </c>
      <c r="AK158" s="35">
        <v>0</v>
      </c>
      <c r="AL158" s="35">
        <v>50000</v>
      </c>
      <c r="AM158" s="35">
        <v>1768622</v>
      </c>
      <c r="AN158" s="35">
        <v>8895531</v>
      </c>
      <c r="AO158" s="35">
        <v>3942245</v>
      </c>
      <c r="AP158" s="35">
        <v>0</v>
      </c>
      <c r="AQ158" s="35">
        <v>630000</v>
      </c>
      <c r="AR158" s="35">
        <v>360000</v>
      </c>
      <c r="AS158" s="35">
        <v>605198</v>
      </c>
      <c r="AT158" s="35">
        <v>1040002</v>
      </c>
    </row>
    <row r="159" spans="1:46" ht="12.75" hidden="1">
      <c r="A159" s="68" t="s">
        <v>241</v>
      </c>
      <c r="B159" s="35">
        <v>975200000</v>
      </c>
      <c r="C159" s="35">
        <v>2209871710</v>
      </c>
      <c r="D159" s="35">
        <v>45464655</v>
      </c>
      <c r="E159" s="35">
        <v>50756000</v>
      </c>
      <c r="F159" s="35">
        <v>6191000</v>
      </c>
      <c r="G159" s="35">
        <v>0</v>
      </c>
      <c r="H159" s="35">
        <v>0</v>
      </c>
      <c r="I159" s="35">
        <v>0</v>
      </c>
      <c r="J159" s="35">
        <v>9396000</v>
      </c>
      <c r="K159" s="35">
        <v>156213500</v>
      </c>
      <c r="L159" s="35">
        <v>0</v>
      </c>
      <c r="M159" s="35">
        <v>0</v>
      </c>
      <c r="N159" s="35">
        <v>0</v>
      </c>
      <c r="O159" s="35">
        <v>0</v>
      </c>
      <c r="P159" s="35">
        <v>6500000</v>
      </c>
      <c r="Q159" s="35">
        <v>0</v>
      </c>
      <c r="R159" s="35">
        <v>0</v>
      </c>
      <c r="S159" s="35">
        <v>23147033</v>
      </c>
      <c r="T159" s="35">
        <v>19241735</v>
      </c>
      <c r="U159" s="35">
        <v>0</v>
      </c>
      <c r="V159" s="35">
        <v>50036400</v>
      </c>
      <c r="W159" s="35">
        <v>8798760</v>
      </c>
      <c r="X159" s="35">
        <v>6567936</v>
      </c>
      <c r="Y159" s="35">
        <v>131596825</v>
      </c>
      <c r="Z159" s="35">
        <v>0</v>
      </c>
      <c r="AA159" s="35">
        <v>1341065</v>
      </c>
      <c r="AB159" s="35">
        <v>0</v>
      </c>
      <c r="AC159" s="35">
        <v>9400000</v>
      </c>
      <c r="AD159" s="35">
        <v>0</v>
      </c>
      <c r="AE159" s="35">
        <v>17156000</v>
      </c>
      <c r="AF159" s="35">
        <v>26677328</v>
      </c>
      <c r="AG159" s="35">
        <v>41257561</v>
      </c>
      <c r="AH159" s="35">
        <v>34807784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181850296</v>
      </c>
      <c r="AO159" s="35">
        <v>0</v>
      </c>
      <c r="AP159" s="35">
        <v>28000000</v>
      </c>
      <c r="AQ159" s="35">
        <v>0</v>
      </c>
      <c r="AR159" s="35">
        <v>24000000</v>
      </c>
      <c r="AS159" s="35">
        <v>0</v>
      </c>
      <c r="AT159" s="35">
        <v>0</v>
      </c>
    </row>
    <row r="160" spans="1:46" ht="12.75" hidden="1">
      <c r="A160" s="68" t="s">
        <v>242</v>
      </c>
      <c r="B160" s="35">
        <v>906780707</v>
      </c>
      <c r="C160" s="35">
        <v>2177050110</v>
      </c>
      <c r="D160" s="35">
        <v>41090576</v>
      </c>
      <c r="E160" s="35">
        <v>45200000</v>
      </c>
      <c r="F160" s="35">
        <v>5898763</v>
      </c>
      <c r="G160" s="35">
        <v>73906895</v>
      </c>
      <c r="H160" s="35">
        <v>32752498</v>
      </c>
      <c r="I160" s="35">
        <v>11869415</v>
      </c>
      <c r="J160" s="35">
        <v>8023000</v>
      </c>
      <c r="K160" s="35">
        <v>143000000</v>
      </c>
      <c r="L160" s="35">
        <v>3345360</v>
      </c>
      <c r="M160" s="35">
        <v>0</v>
      </c>
      <c r="N160" s="35">
        <v>0</v>
      </c>
      <c r="O160" s="35">
        <v>0</v>
      </c>
      <c r="P160" s="35">
        <v>4306698</v>
      </c>
      <c r="Q160" s="35">
        <v>20953649</v>
      </c>
      <c r="R160" s="35">
        <v>0</v>
      </c>
      <c r="S160" s="35">
        <v>23100000</v>
      </c>
      <c r="T160" s="35">
        <v>17816422</v>
      </c>
      <c r="U160" s="35">
        <v>0</v>
      </c>
      <c r="V160" s="35">
        <v>46330000</v>
      </c>
      <c r="W160" s="35">
        <v>8147000</v>
      </c>
      <c r="X160" s="35">
        <v>5200000</v>
      </c>
      <c r="Y160" s="35">
        <v>141171000</v>
      </c>
      <c r="Z160" s="35">
        <v>0</v>
      </c>
      <c r="AA160" s="35">
        <v>11380838</v>
      </c>
      <c r="AB160" s="35">
        <v>0</v>
      </c>
      <c r="AC160" s="35">
        <v>0</v>
      </c>
      <c r="AD160" s="35">
        <v>0</v>
      </c>
      <c r="AE160" s="35">
        <v>16361550</v>
      </c>
      <c r="AF160" s="35">
        <v>20071600</v>
      </c>
      <c r="AG160" s="35">
        <v>39011645</v>
      </c>
      <c r="AH160" s="35">
        <v>14568944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169478375</v>
      </c>
      <c r="AO160" s="35">
        <v>0</v>
      </c>
      <c r="AP160" s="35">
        <v>0</v>
      </c>
      <c r="AQ160" s="35">
        <v>0</v>
      </c>
      <c r="AR160" s="35">
        <v>10264248</v>
      </c>
      <c r="AS160" s="35">
        <v>0</v>
      </c>
      <c r="AT160" s="35">
        <v>0</v>
      </c>
    </row>
    <row r="161" spans="1:46" ht="12.75" hidden="1">
      <c r="A161" s="68" t="s">
        <v>243</v>
      </c>
      <c r="B161" s="35">
        <v>160588777</v>
      </c>
      <c r="C161" s="35">
        <v>82251630</v>
      </c>
      <c r="D161" s="35">
        <v>0</v>
      </c>
      <c r="E161" s="35">
        <v>1050000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21000000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57606145</v>
      </c>
      <c r="V161" s="35">
        <v>559150</v>
      </c>
      <c r="W161" s="35">
        <v>250000</v>
      </c>
      <c r="X161" s="35">
        <v>0</v>
      </c>
      <c r="Y161" s="35">
        <v>157500</v>
      </c>
      <c r="Z161" s="35">
        <v>0</v>
      </c>
      <c r="AA161" s="35">
        <v>912717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30000000</v>
      </c>
      <c r="AP161" s="35">
        <v>0</v>
      </c>
      <c r="AQ161" s="35">
        <v>0</v>
      </c>
      <c r="AR161" s="35">
        <v>0</v>
      </c>
      <c r="AS161" s="35">
        <v>0</v>
      </c>
      <c r="AT161" s="35">
        <v>3500000</v>
      </c>
    </row>
    <row r="162" spans="1:46" ht="12.75" hidden="1">
      <c r="A162" s="68" t="s">
        <v>244</v>
      </c>
      <c r="B162" s="35">
        <v>142376068</v>
      </c>
      <c r="C162" s="35">
        <v>73488950</v>
      </c>
      <c r="D162" s="35">
        <v>0</v>
      </c>
      <c r="E162" s="35">
        <v>900000</v>
      </c>
      <c r="F162" s="35">
        <v>0</v>
      </c>
      <c r="G162" s="35">
        <v>0</v>
      </c>
      <c r="H162" s="35">
        <v>5000000</v>
      </c>
      <c r="I162" s="35">
        <v>554910</v>
      </c>
      <c r="J162" s="35">
        <v>0</v>
      </c>
      <c r="K162" s="35">
        <v>16490640</v>
      </c>
      <c r="L162" s="35">
        <v>16854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64363382</v>
      </c>
      <c r="V162" s="35">
        <v>530000</v>
      </c>
      <c r="W162" s="35">
        <v>450000</v>
      </c>
      <c r="X162" s="35">
        <v>0</v>
      </c>
      <c r="Y162" s="35">
        <v>157500</v>
      </c>
      <c r="Z162" s="35">
        <v>0</v>
      </c>
      <c r="AA162" s="35">
        <v>0</v>
      </c>
      <c r="AB162" s="35">
        <v>0</v>
      </c>
      <c r="AC162" s="35">
        <v>0</v>
      </c>
      <c r="AD162" s="35">
        <v>5230000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27762000</v>
      </c>
      <c r="AP162" s="35">
        <v>0</v>
      </c>
      <c r="AQ162" s="35">
        <v>0</v>
      </c>
      <c r="AR162" s="35">
        <v>0</v>
      </c>
      <c r="AS162" s="35">
        <v>0</v>
      </c>
      <c r="AT162" s="35">
        <v>5000000</v>
      </c>
    </row>
    <row r="163" spans="1:46" ht="12.75" hidden="1">
      <c r="A163" s="68" t="s">
        <v>245</v>
      </c>
      <c r="B163" s="35">
        <v>48847465</v>
      </c>
      <c r="C163" s="35">
        <v>57199290</v>
      </c>
      <c r="D163" s="35">
        <v>3500202</v>
      </c>
      <c r="E163" s="35">
        <v>2688390</v>
      </c>
      <c r="F163" s="35">
        <v>1641193</v>
      </c>
      <c r="G163" s="35">
        <v>0</v>
      </c>
      <c r="H163" s="35">
        <v>5720747</v>
      </c>
      <c r="I163" s="35">
        <v>0</v>
      </c>
      <c r="J163" s="35">
        <v>1692324</v>
      </c>
      <c r="K163" s="35">
        <v>10793940</v>
      </c>
      <c r="L163" s="35">
        <v>0</v>
      </c>
      <c r="M163" s="35">
        <v>5682500</v>
      </c>
      <c r="N163" s="35">
        <v>18850898</v>
      </c>
      <c r="O163" s="35">
        <v>21091173</v>
      </c>
      <c r="P163" s="35">
        <v>3431116</v>
      </c>
      <c r="Q163" s="35">
        <v>0</v>
      </c>
      <c r="R163" s="35">
        <v>6878289</v>
      </c>
      <c r="S163" s="35">
        <v>14057419</v>
      </c>
      <c r="T163" s="35">
        <v>2473016</v>
      </c>
      <c r="U163" s="35">
        <v>14014860</v>
      </c>
      <c r="V163" s="35">
        <v>6219509</v>
      </c>
      <c r="W163" s="35">
        <v>2540133</v>
      </c>
      <c r="X163" s="35">
        <v>1996959</v>
      </c>
      <c r="Y163" s="35">
        <v>18794720</v>
      </c>
      <c r="Z163" s="35">
        <v>13326442</v>
      </c>
      <c r="AA163" s="35">
        <v>10070219</v>
      </c>
      <c r="AB163" s="35">
        <v>0</v>
      </c>
      <c r="AC163" s="35">
        <v>5116236</v>
      </c>
      <c r="AD163" s="35">
        <v>7811626</v>
      </c>
      <c r="AE163" s="35">
        <v>9221336</v>
      </c>
      <c r="AF163" s="35">
        <v>9634726</v>
      </c>
      <c r="AG163" s="35">
        <v>3443064</v>
      </c>
      <c r="AH163" s="35">
        <v>1548674</v>
      </c>
      <c r="AI163" s="35">
        <v>5352231</v>
      </c>
      <c r="AJ163" s="35">
        <v>0</v>
      </c>
      <c r="AK163" s="35">
        <v>10325500</v>
      </c>
      <c r="AL163" s="35">
        <v>15144012</v>
      </c>
      <c r="AM163" s="35">
        <v>0</v>
      </c>
      <c r="AN163" s="35">
        <v>19067585</v>
      </c>
      <c r="AO163" s="35">
        <v>10786793</v>
      </c>
      <c r="AP163" s="35">
        <v>16778549</v>
      </c>
      <c r="AQ163" s="35">
        <v>13916931</v>
      </c>
      <c r="AR163" s="35">
        <v>15262206</v>
      </c>
      <c r="AS163" s="35">
        <v>0</v>
      </c>
      <c r="AT163" s="35">
        <v>7928070</v>
      </c>
    </row>
    <row r="164" spans="1:46" ht="12.75" hidden="1">
      <c r="A164" s="68" t="s">
        <v>246</v>
      </c>
      <c r="B164" s="35">
        <v>539234972</v>
      </c>
      <c r="C164" s="35">
        <v>885807300</v>
      </c>
      <c r="D164" s="35">
        <v>26129808</v>
      </c>
      <c r="E164" s="35">
        <v>20056100</v>
      </c>
      <c r="F164" s="35">
        <v>1218257</v>
      </c>
      <c r="G164" s="35">
        <v>0</v>
      </c>
      <c r="H164" s="35">
        <v>2778556</v>
      </c>
      <c r="I164" s="35">
        <v>0</v>
      </c>
      <c r="J164" s="35">
        <v>8000000</v>
      </c>
      <c r="K164" s="35">
        <v>71142129</v>
      </c>
      <c r="L164" s="35">
        <v>0</v>
      </c>
      <c r="M164" s="35">
        <v>2033200</v>
      </c>
      <c r="N164" s="35">
        <v>24692249</v>
      </c>
      <c r="O164" s="35">
        <v>31544564</v>
      </c>
      <c r="P164" s="35">
        <v>15000000</v>
      </c>
      <c r="Q164" s="35">
        <v>0</v>
      </c>
      <c r="R164" s="35">
        <v>6401150</v>
      </c>
      <c r="S164" s="35">
        <v>22472603</v>
      </c>
      <c r="T164" s="35">
        <v>8452386</v>
      </c>
      <c r="U164" s="35">
        <v>104174070</v>
      </c>
      <c r="V164" s="35">
        <v>57685972</v>
      </c>
      <c r="W164" s="35">
        <v>6243955</v>
      </c>
      <c r="X164" s="35">
        <v>1733000</v>
      </c>
      <c r="Y164" s="35">
        <v>18263169</v>
      </c>
      <c r="Z164" s="35">
        <v>0</v>
      </c>
      <c r="AA164" s="35">
        <v>22695044</v>
      </c>
      <c r="AB164" s="35">
        <v>0</v>
      </c>
      <c r="AC164" s="35">
        <v>4604400</v>
      </c>
      <c r="AD164" s="35">
        <v>90000000</v>
      </c>
      <c r="AE164" s="35">
        <v>8220000</v>
      </c>
      <c r="AF164" s="35">
        <v>15224445</v>
      </c>
      <c r="AG164" s="35">
        <v>3467772</v>
      </c>
      <c r="AH164" s="35">
        <v>8094489</v>
      </c>
      <c r="AI164" s="35">
        <v>44812137</v>
      </c>
      <c r="AJ164" s="35">
        <v>0</v>
      </c>
      <c r="AK164" s="35">
        <v>10022500</v>
      </c>
      <c r="AL164" s="35">
        <v>44741000</v>
      </c>
      <c r="AM164" s="35">
        <v>12630131</v>
      </c>
      <c r="AN164" s="35">
        <v>125237170</v>
      </c>
      <c r="AO164" s="35">
        <v>160490586</v>
      </c>
      <c r="AP164" s="35">
        <v>9827322</v>
      </c>
      <c r="AQ164" s="35">
        <v>38000000</v>
      </c>
      <c r="AR164" s="35">
        <v>0</v>
      </c>
      <c r="AS164" s="35">
        <v>0</v>
      </c>
      <c r="AT164" s="35">
        <v>30000000</v>
      </c>
    </row>
    <row r="165" spans="1:46" ht="12.75" hidden="1">
      <c r="A165" s="68" t="s">
        <v>247</v>
      </c>
      <c r="B165" s="35">
        <v>10008613</v>
      </c>
      <c r="C165" s="35">
        <v>326624690</v>
      </c>
      <c r="D165" s="35">
        <v>3140251</v>
      </c>
      <c r="E165" s="35">
        <v>687860</v>
      </c>
      <c r="F165" s="35">
        <v>1914734</v>
      </c>
      <c r="G165" s="35">
        <v>0</v>
      </c>
      <c r="H165" s="35">
        <v>9989840</v>
      </c>
      <c r="I165" s="35">
        <v>0</v>
      </c>
      <c r="J165" s="35">
        <v>0</v>
      </c>
      <c r="K165" s="35">
        <v>10834933</v>
      </c>
      <c r="L165" s="35">
        <v>0</v>
      </c>
      <c r="M165" s="35">
        <v>5020000</v>
      </c>
      <c r="N165" s="35">
        <v>0</v>
      </c>
      <c r="O165" s="35">
        <v>5221423</v>
      </c>
      <c r="P165" s="35">
        <v>0</v>
      </c>
      <c r="Q165" s="35">
        <v>0</v>
      </c>
      <c r="R165" s="35">
        <v>0</v>
      </c>
      <c r="S165" s="35">
        <v>231000</v>
      </c>
      <c r="T165" s="35">
        <v>0</v>
      </c>
      <c r="U165" s="35">
        <v>62517677</v>
      </c>
      <c r="V165" s="35">
        <v>4903430</v>
      </c>
      <c r="W165" s="35">
        <v>0</v>
      </c>
      <c r="X165" s="35">
        <v>127234</v>
      </c>
      <c r="Y165" s="35">
        <v>4084440</v>
      </c>
      <c r="Z165" s="35">
        <v>450000</v>
      </c>
      <c r="AA165" s="35">
        <v>2277527</v>
      </c>
      <c r="AB165" s="35">
        <v>0</v>
      </c>
      <c r="AC165" s="35">
        <v>1215000</v>
      </c>
      <c r="AD165" s="35">
        <v>17335100</v>
      </c>
      <c r="AE165" s="35">
        <v>2246000</v>
      </c>
      <c r="AF165" s="35">
        <v>0</v>
      </c>
      <c r="AG165" s="35">
        <v>0</v>
      </c>
      <c r="AH165" s="35">
        <v>0</v>
      </c>
      <c r="AI165" s="35">
        <v>47013476</v>
      </c>
      <c r="AJ165" s="35">
        <v>0</v>
      </c>
      <c r="AK165" s="35">
        <v>3161385</v>
      </c>
      <c r="AL165" s="35">
        <v>0</v>
      </c>
      <c r="AM165" s="35">
        <v>0</v>
      </c>
      <c r="AN165" s="35">
        <v>10935859</v>
      </c>
      <c r="AO165" s="35">
        <v>8904000</v>
      </c>
      <c r="AP165" s="35">
        <v>14932984</v>
      </c>
      <c r="AQ165" s="35">
        <v>800000</v>
      </c>
      <c r="AR165" s="35">
        <v>580736</v>
      </c>
      <c r="AS165" s="35">
        <v>0</v>
      </c>
      <c r="AT165" s="35">
        <v>5000000</v>
      </c>
    </row>
    <row r="166" spans="1:46" ht="12.75" hidden="1">
      <c r="A166" s="68" t="s">
        <v>248</v>
      </c>
      <c r="B166" s="69">
        <v>121529</v>
      </c>
      <c r="C166" s="69">
        <v>0</v>
      </c>
      <c r="D166" s="69">
        <v>0</v>
      </c>
      <c r="E166" s="69">
        <v>0</v>
      </c>
      <c r="F166" s="69">
        <v>0</v>
      </c>
      <c r="G166" s="69">
        <v>0</v>
      </c>
      <c r="H166" s="69">
        <v>0</v>
      </c>
      <c r="I166" s="69">
        <v>0</v>
      </c>
      <c r="J166" s="69">
        <v>0</v>
      </c>
      <c r="K166" s="69">
        <v>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0</v>
      </c>
      <c r="R166" s="69">
        <v>0</v>
      </c>
      <c r="S166" s="69">
        <v>0</v>
      </c>
      <c r="T166" s="69">
        <v>0</v>
      </c>
      <c r="U166" s="69">
        <v>0</v>
      </c>
      <c r="V166" s="69">
        <v>0</v>
      </c>
      <c r="W166" s="69">
        <v>0</v>
      </c>
      <c r="X166" s="69">
        <v>0</v>
      </c>
      <c r="Y166" s="69">
        <v>0</v>
      </c>
      <c r="Z166" s="69">
        <v>0</v>
      </c>
      <c r="AA166" s="69">
        <v>0</v>
      </c>
      <c r="AB166" s="69">
        <v>0</v>
      </c>
      <c r="AC166" s="69">
        <v>0</v>
      </c>
      <c r="AD166" s="69">
        <v>0</v>
      </c>
      <c r="AE166" s="69">
        <v>4914360</v>
      </c>
      <c r="AF166" s="69">
        <v>0</v>
      </c>
      <c r="AG166" s="69">
        <v>0</v>
      </c>
      <c r="AH166" s="69">
        <v>0</v>
      </c>
      <c r="AI166" s="69">
        <v>0</v>
      </c>
      <c r="AJ166" s="69">
        <v>0</v>
      </c>
      <c r="AK166" s="69">
        <v>0</v>
      </c>
      <c r="AL166" s="69">
        <v>0</v>
      </c>
      <c r="AM166" s="69">
        <v>0</v>
      </c>
      <c r="AN166" s="69">
        <v>0</v>
      </c>
      <c r="AO166" s="69">
        <v>0</v>
      </c>
      <c r="AP166" s="69">
        <v>0</v>
      </c>
      <c r="AQ166" s="69">
        <v>0</v>
      </c>
      <c r="AR166" s="69">
        <v>0</v>
      </c>
      <c r="AS166" s="69">
        <v>0</v>
      </c>
      <c r="AT166" s="69">
        <v>0</v>
      </c>
    </row>
    <row r="167" spans="1:46" ht="12.75" hidden="1">
      <c r="A167" s="68" t="s">
        <v>249</v>
      </c>
      <c r="B167" s="69">
        <v>95498</v>
      </c>
      <c r="C167" s="69">
        <v>0</v>
      </c>
      <c r="D167" s="69">
        <v>0</v>
      </c>
      <c r="E167" s="69">
        <v>0</v>
      </c>
      <c r="F167" s="69">
        <v>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91760000</v>
      </c>
      <c r="V167" s="69">
        <v>0</v>
      </c>
      <c r="W167" s="69">
        <v>0</v>
      </c>
      <c r="X167" s="69">
        <v>0</v>
      </c>
      <c r="Y167" s="69">
        <v>0</v>
      </c>
      <c r="Z167" s="69">
        <v>0</v>
      </c>
      <c r="AA167" s="69">
        <v>0</v>
      </c>
      <c r="AB167" s="69">
        <v>0</v>
      </c>
      <c r="AC167" s="69">
        <v>0</v>
      </c>
      <c r="AD167" s="69">
        <v>0</v>
      </c>
      <c r="AE167" s="69">
        <v>0</v>
      </c>
      <c r="AF167" s="69">
        <v>0</v>
      </c>
      <c r="AG167" s="69">
        <v>0</v>
      </c>
      <c r="AH167" s="69">
        <v>0</v>
      </c>
      <c r="AI167" s="69">
        <v>0</v>
      </c>
      <c r="AJ167" s="69">
        <v>0</v>
      </c>
      <c r="AK167" s="69">
        <v>0</v>
      </c>
      <c r="AL167" s="69">
        <v>0</v>
      </c>
      <c r="AM167" s="69">
        <v>0</v>
      </c>
      <c r="AN167" s="69">
        <v>0</v>
      </c>
      <c r="AO167" s="69">
        <v>0</v>
      </c>
      <c r="AP167" s="69">
        <v>0</v>
      </c>
      <c r="AQ167" s="69">
        <v>0</v>
      </c>
      <c r="AR167" s="69">
        <v>0</v>
      </c>
      <c r="AS167" s="69">
        <v>0</v>
      </c>
      <c r="AT167" s="69">
        <v>0</v>
      </c>
    </row>
  </sheetData>
  <sheetProtection/>
  <mergeCells count="1">
    <mergeCell ref="A1:A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2013-10-10T14:23:57Z</dcterms:created>
  <dcterms:modified xsi:type="dcterms:W3CDTF">2013-10-10T14:24:37Z</dcterms:modified>
  <cp:category/>
  <cp:version/>
  <cp:contentType/>
  <cp:contentStatus/>
</cp:coreProperties>
</file>