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0800" activeTab="0"/>
  </bookViews>
  <sheets>
    <sheet name="KZ" sheetId="1" r:id="rId1"/>
  </sheets>
  <definedNames/>
  <calcPr fullCalcOnLoad="1"/>
</workbook>
</file>

<file path=xl/sharedStrings.xml><?xml version="1.0" encoding="utf-8"?>
<sst xmlns="http://schemas.openxmlformats.org/spreadsheetml/2006/main" count="347" uniqueCount="271">
  <si>
    <t xml:space="preserve">Summarised Outcome: Municipal Budget and Benchmarking Engagement - 2013/14 Budget vs Original Budget 2012/13 </t>
  </si>
  <si>
    <t>ETH</t>
  </si>
  <si>
    <t>KZN211</t>
  </si>
  <si>
    <t>KZN212</t>
  </si>
  <si>
    <t>KZN213</t>
  </si>
  <si>
    <t>KZN214</t>
  </si>
  <si>
    <t>KZN215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</si>
  <si>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</si>
  <si>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</si>
  <si>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</si>
  <si>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</si>
  <si>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</si>
  <si>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</si>
  <si>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</si>
  <si>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</si>
  <si>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</si>
  <si>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</si>
  <si>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KZN232</t>
  </si>
  <si>
    <t>KZN233</t>
  </si>
  <si>
    <t>KZN234</t>
  </si>
  <si>
    <t>KZN235</t>
  </si>
  <si>
    <t>KZN236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</si>
  <si>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</si>
  <si>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</si>
  <si>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</si>
  <si>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</si>
  <si>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</si>
  <si>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</si>
  <si>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</si>
  <si>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</si>
  <si>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</si>
  <si>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</si>
  <si>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</si>
  <si>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</si>
  <si>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</si>
  <si>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</si>
  <si>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</si>
  <si>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</si>
  <si>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</si>
  <si>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</si>
  <si>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KZN273</t>
  </si>
  <si>
    <t>KZN274</t>
  </si>
  <si>
    <t>KZN275</t>
  </si>
  <si>
    <t>DC27</t>
  </si>
  <si>
    <t>KZN281</t>
  </si>
  <si>
    <t>KZN282</t>
  </si>
  <si>
    <t>KZN283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</si>
  <si>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</si>
  <si>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</si>
  <si>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</si>
  <si>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</si>
  <si>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</si>
  <si>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</si>
  <si>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</si>
  <si>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</si>
  <si>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</si>
  <si>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KZN431</t>
  </si>
  <si>
    <t>KZN432</t>
  </si>
  <si>
    <t>KZN433</t>
  </si>
  <si>
    <t>KZN434</t>
  </si>
  <si>
    <t>KZN435</t>
  </si>
  <si>
    <t>DC43</t>
  </si>
  <si>
    <t>eThekwini</t>
  </si>
  <si>
    <t>Vulamehlo</t>
  </si>
  <si>
    <t>Umdoni</t>
  </si>
  <si>
    <t>Umzumbe</t>
  </si>
  <si>
    <t>uMuziwa-bantu</t>
  </si>
  <si>
    <t>Ezinqoleni</t>
  </si>
  <si>
    <t>Hibiscus</t>
  </si>
  <si>
    <t>Ugu</t>
  </si>
  <si>
    <t>uMshwathi</t>
  </si>
  <si>
    <t>uMngeni</t>
  </si>
  <si>
    <t>Mpofana</t>
  </si>
  <si>
    <t>Impendle</t>
  </si>
  <si>
    <t>Msunduzi</t>
  </si>
  <si>
    <t>Mkham-bathini</t>
  </si>
  <si>
    <t>Richmond</t>
  </si>
  <si>
    <t>uMgungund-lovu</t>
  </si>
  <si>
    <t>Emnambithi/Ladysmith</t>
  </si>
  <si>
    <t>Indaka</t>
  </si>
  <si>
    <t>Umtshezi</t>
  </si>
  <si>
    <t>Okhahlamba</t>
  </si>
  <si>
    <t>Imbabazane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</si>
  <si>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</si>
  <si>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</si>
  <si>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</si>
  <si>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</si>
  <si>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</si>
  <si>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</si>
  <si>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</si>
  <si>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</si>
  <si>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</si>
  <si>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</si>
  <si>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</si>
  <si>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</si>
  <si>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</si>
  <si>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</si>
  <si>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</si>
  <si>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</si>
  <si>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Umhlabuya-lingana</t>
  </si>
  <si>
    <t>Jozini</t>
  </si>
  <si>
    <t>The Big</t>
  </si>
  <si>
    <t>Hlabisa</t>
  </si>
  <si>
    <t>Mtubatuba</t>
  </si>
  <si>
    <t>Umkhanya-kude</t>
  </si>
  <si>
    <t>Mfolozi</t>
  </si>
  <si>
    <t>uMhlathuze</t>
  </si>
  <si>
    <t>Ntambanana</t>
  </si>
  <si>
    <t>uMlalazi</t>
  </si>
  <si>
    <t>Mthonjaneni</t>
  </si>
  <si>
    <t>Nkandla</t>
  </si>
  <si>
    <t>uThungulu</t>
  </si>
  <si>
    <t>Mandeni</t>
  </si>
  <si>
    <t>KwaDukuza</t>
  </si>
  <si>
    <t>Ndwedwe</t>
  </si>
  <si>
    <t>Maphumulo</t>
  </si>
  <si>
    <t>iLembe</t>
  </si>
  <si>
    <t>Ingwe</t>
  </si>
  <si>
    <t>Kwa</t>
  </si>
  <si>
    <t>Greater</t>
  </si>
  <si>
    <t>Ubuhlebezwe</t>
  </si>
  <si>
    <t>Umzimkhulu</t>
  </si>
  <si>
    <t>Sisonke</t>
  </si>
  <si>
    <t>(H)</t>
  </si>
  <si>
    <t>(L)</t>
  </si>
  <si>
    <t>(M)</t>
  </si>
  <si>
    <t>Coast (H)</t>
  </si>
  <si>
    <t>5 False Bay (L)</t>
  </si>
  <si>
    <t>Sani (L)</t>
  </si>
  <si>
    <t>Kokstad (L)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</si>
  <si>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</si>
  <si>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</si>
  <si>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</si>
  <si>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</si>
  <si>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</si>
  <si>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</si>
  <si>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</si>
  <si>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</si>
  <si>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</si>
  <si>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</si>
  <si>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</si>
  <si>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</si>
  <si>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</si>
  <si>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</si>
  <si>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</si>
  <si>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</si>
  <si>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</si>
  <si>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</si>
  <si>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</si>
  <si>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</si>
  <si>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</si>
  <si>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</si>
  <si>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</si>
  <si>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</si>
  <si>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</si>
  <si>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</si>
  <si>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</si>
  <si>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</si>
  <si>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</si>
  <si>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</si>
  <si>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</si>
  <si>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</si>
  <si>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</si>
  <si>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</si>
  <si>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</si>
  <si>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</si>
  <si>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</si>
  <si>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</si>
  <si>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</si>
  <si>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</si>
  <si>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</si>
  <si>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</si>
  <si>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</si>
  <si>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</si>
  <si>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</si>
  <si>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</si>
  <si>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</si>
  <si>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</si>
  <si>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</si>
  <si>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</si>
  <si>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</si>
  <si>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</si>
  <si>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</si>
  <si>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</si>
  <si>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</si>
  <si>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</si>
  <si>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</si>
  <si>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</si>
  <si>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</si>
  <si>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</si>
  <si>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</si>
  <si>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</si>
  <si>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</si>
  <si>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</si>
  <si>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</si>
  <si>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</si>
  <si>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</si>
  <si>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</si>
  <si>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</si>
  <si>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</si>
  <si>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</si>
  <si>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</si>
  <si>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</si>
  <si>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</si>
  <si>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</si>
  <si>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</si>
  <si>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</si>
  <si>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</si>
  <si>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</si>
  <si>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</si>
  <si>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</si>
  <si>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</si>
  <si>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</si>
  <si>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</si>
  <si>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</si>
  <si>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</si>
  <si>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</si>
  <si>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</si>
  <si>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</si>
  <si>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</si>
  <si>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</si>
  <si>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</si>
  <si>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</si>
  <si>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</si>
  <si>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</si>
  <si>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</si>
  <si>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</si>
  <si>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</si>
  <si>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</si>
  <si>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</si>
  <si>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</si>
  <si>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</si>
  <si>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</si>
  <si>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</si>
  <si>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</si>
  <si>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</si>
  <si>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</si>
  <si>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</si>
  <si>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</si>
  <si>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</si>
  <si>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</si>
  <si>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</si>
  <si>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</si>
  <si>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</si>
  <si>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</si>
  <si>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2012/13</t>
  </si>
  <si>
    <t>Property Rates Revenue</t>
  </si>
  <si>
    <t>Property Rates Revenue 2012/13</t>
  </si>
  <si>
    <t>Electricity Revenue</t>
  </si>
  <si>
    <t>Electricity Revenue 2012/13</t>
  </si>
  <si>
    <t>Water Revenue</t>
  </si>
  <si>
    <t>Water Revenue 2012/13</t>
  </si>
  <si>
    <t>Property Rates &amp; Service Charges</t>
  </si>
  <si>
    <t>Property Rates &amp; Service Charges 2012/13</t>
  </si>
  <si>
    <t>Operating Grant Revenue</t>
  </si>
  <si>
    <t>Operating Grant Revenue 2012/13</t>
  </si>
  <si>
    <t>Capital Grant Revenue</t>
  </si>
  <si>
    <t>Capital Grant Revenue 2012/13</t>
  </si>
  <si>
    <t>Total Operating Expenditure 2012/13</t>
  </si>
  <si>
    <t>Employee Costs</t>
  </si>
  <si>
    <t>Employee Costs 2012/13</t>
  </si>
  <si>
    <t>Overtime Costs</t>
  </si>
  <si>
    <t>Electricity Bulk Purchases</t>
  </si>
  <si>
    <t>Electricity Bulk Purchases 2012/13</t>
  </si>
  <si>
    <t>Water Bulk Purchases</t>
  </si>
  <si>
    <t>Water Bulk Purchases 2012/13</t>
  </si>
  <si>
    <t>Remuneration</t>
  </si>
  <si>
    <t>Depreciation</t>
  </si>
  <si>
    <t>Contracted Services</t>
  </si>
  <si>
    <t>Cost of Electricity Distribution Losses</t>
  </si>
  <si>
    <t>Cost of Water Distribution Losses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</si>
</sst>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4" fontId="43" fillId="0" borderId="17" xfId="0" applyNumberFormat="1" applyFont="1" applyBorder="1" applyAlignment="1">
      <alignment horizontal="right" wrapText="1"/>
    </xf>
    <xf numFmtId="164" fontId="43" fillId="0" borderId="18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7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7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8" fontId="21" fillId="0" borderId="14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 wrapText="1"/>
    </xf>
    <xf numFmtId="169" fontId="42" fillId="0" borderId="17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8" fontId="42" fillId="0" borderId="20" xfId="0" applyNumberFormat="1" applyFont="1" applyBorder="1" applyAlignment="1">
      <alignment horizontal="right" wrapText="1"/>
    </xf>
    <xf numFmtId="168" fontId="42" fillId="0" borderId="21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67"/>
  <sheetViews>
    <sheetView showGridLines="0" tabSelected="1" zoomScalePageLayoutView="0" workbookViewId="0" topLeftCell="A1">
      <selection activeCell="A1" sqref="A1:BJ1"/>
    </sheetView>
  </sheetViews>
  <sheetFormatPr defaultColWidth="9.140625" defaultRowHeight="12.75"/>
  <cols>
    <col min="1" max="1" width="30.00390625" style="10" customWidth="1"/>
    <col min="2" max="66" width="9.7109375" style="10" customWidth="1"/>
    <col min="67" max="16384" width="9.140625" style="10" customWidth="1"/>
  </cols>
  <sheetData>
    <row r="1" spans="1:62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s="6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4" t="s">
        <v>46</v>
      </c>
      <c r="AV2" s="4" t="s">
        <v>47</v>
      </c>
      <c r="AW2" s="4" t="s">
        <v>48</v>
      </c>
      <c r="AX2" s="4" t="s">
        <v>49</v>
      </c>
      <c r="AY2" s="4" t="s">
        <v>50</v>
      </c>
      <c r="AZ2" s="4" t="s">
        <v>51</v>
      </c>
      <c r="BA2" s="4" t="s">
        <v>52</v>
      </c>
      <c r="BB2" s="4" t="s">
        <v>53</v>
      </c>
      <c r="BC2" s="4" t="s">
        <v>54</v>
      </c>
      <c r="BD2" s="4" t="s">
        <v>55</v>
      </c>
      <c r="BE2" s="4" t="s">
        <v>56</v>
      </c>
      <c r="BF2" s="4" t="s">
        <v>57</v>
      </c>
      <c r="BG2" s="4" t="s">
        <v>58</v>
      </c>
      <c r="BH2" s="4" t="s">
        <v>59</v>
      </c>
      <c r="BI2" s="4" t="s">
        <v>60</v>
      </c>
      <c r="BJ2" s="5" t="s">
        <v>61</v>
      </c>
    </row>
    <row r="3" spans="1:62" ht="25.5">
      <c r="A3" s="7"/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  <c r="K3" s="8" t="s">
        <v>71</v>
      </c>
      <c r="L3" s="8" t="s">
        <v>72</v>
      </c>
      <c r="M3" s="8" t="s">
        <v>73</v>
      </c>
      <c r="N3" s="8" t="s">
        <v>74</v>
      </c>
      <c r="O3" s="8" t="s">
        <v>75</v>
      </c>
      <c r="P3" s="8" t="s">
        <v>76</v>
      </c>
      <c r="Q3" s="8" t="s">
        <v>77</v>
      </c>
      <c r="R3" s="8" t="s">
        <v>78</v>
      </c>
      <c r="S3" s="8" t="s">
        <v>79</v>
      </c>
      <c r="T3" s="8" t="s">
        <v>80</v>
      </c>
      <c r="U3" s="8" t="s">
        <v>81</v>
      </c>
      <c r="V3" s="8" t="s">
        <v>82</v>
      </c>
      <c r="W3" s="8" t="s">
        <v>83</v>
      </c>
      <c r="X3" s="8" t="s">
        <v>84</v>
      </c>
      <c r="Y3" s="8" t="s">
        <v>85</v>
      </c>
      <c r="Z3" s="8" t="s">
        <v>86</v>
      </c>
      <c r="AA3" s="8" t="s">
        <v>87</v>
      </c>
      <c r="AB3" s="8" t="s">
        <v>88</v>
      </c>
      <c r="AC3" s="8" t="s">
        <v>89</v>
      </c>
      <c r="AD3" s="8" t="s">
        <v>90</v>
      </c>
      <c r="AE3" s="8" t="s">
        <v>91</v>
      </c>
      <c r="AF3" s="8" t="s">
        <v>92</v>
      </c>
      <c r="AG3" s="8" t="s">
        <v>93</v>
      </c>
      <c r="AH3" s="8" t="s">
        <v>94</v>
      </c>
      <c r="AI3" s="8" t="s">
        <v>95</v>
      </c>
      <c r="AJ3" s="8" t="s">
        <v>96</v>
      </c>
      <c r="AK3" s="8" t="s">
        <v>97</v>
      </c>
      <c r="AL3" s="8" t="s">
        <v>98</v>
      </c>
      <c r="AM3" s="8" t="s">
        <v>99</v>
      </c>
      <c r="AN3" s="8" t="s">
        <v>100</v>
      </c>
      <c r="AO3" s="8" t="s">
        <v>101</v>
      </c>
      <c r="AP3" s="8" t="s">
        <v>102</v>
      </c>
      <c r="AQ3" s="8" t="s">
        <v>103</v>
      </c>
      <c r="AR3" s="8" t="s">
        <v>104</v>
      </c>
      <c r="AS3" s="8" t="s">
        <v>105</v>
      </c>
      <c r="AT3" s="8" t="s">
        <v>106</v>
      </c>
      <c r="AU3" s="8" t="s">
        <v>107</v>
      </c>
      <c r="AV3" s="8" t="s">
        <v>108</v>
      </c>
      <c r="AW3" s="8" t="s">
        <v>109</v>
      </c>
      <c r="AX3" s="8" t="s">
        <v>110</v>
      </c>
      <c r="AY3" s="8" t="s">
        <v>111</v>
      </c>
      <c r="AZ3" s="8" t="s">
        <v>112</v>
      </c>
      <c r="BA3" s="8" t="s">
        <v>113</v>
      </c>
      <c r="BB3" s="8" t="s">
        <v>114</v>
      </c>
      <c r="BC3" s="8" t="s">
        <v>115</v>
      </c>
      <c r="BD3" s="8" t="s">
        <v>116</v>
      </c>
      <c r="BE3" s="8" t="s">
        <v>117</v>
      </c>
      <c r="BF3" s="8" t="s">
        <v>118</v>
      </c>
      <c r="BG3" s="8" t="s">
        <v>119</v>
      </c>
      <c r="BH3" s="8" t="s">
        <v>120</v>
      </c>
      <c r="BI3" s="8" t="s">
        <v>121</v>
      </c>
      <c r="BJ3" s="9" t="s">
        <v>122</v>
      </c>
    </row>
    <row r="4" spans="1:62" ht="25.5">
      <c r="A4" s="7"/>
      <c r="B4" s="11" t="s">
        <v>123</v>
      </c>
      <c r="C4" s="11" t="s">
        <v>124</v>
      </c>
      <c r="D4" s="11" t="s">
        <v>125</v>
      </c>
      <c r="E4" s="11" t="s">
        <v>124</v>
      </c>
      <c r="F4" s="11" t="s">
        <v>124</v>
      </c>
      <c r="G4" s="11" t="s">
        <v>124</v>
      </c>
      <c r="H4" s="11" t="s">
        <v>126</v>
      </c>
      <c r="I4" s="11" t="s">
        <v>123</v>
      </c>
      <c r="J4" s="11" t="s">
        <v>124</v>
      </c>
      <c r="K4" s="11" t="s">
        <v>125</v>
      </c>
      <c r="L4" s="11" t="s">
        <v>124</v>
      </c>
      <c r="M4" s="11" t="s">
        <v>124</v>
      </c>
      <c r="N4" s="11" t="s">
        <v>123</v>
      </c>
      <c r="O4" s="11" t="s">
        <v>125</v>
      </c>
      <c r="P4" s="11" t="s">
        <v>124</v>
      </c>
      <c r="Q4" s="11" t="s">
        <v>125</v>
      </c>
      <c r="R4" s="11" t="s">
        <v>123</v>
      </c>
      <c r="S4" s="11" t="s">
        <v>124</v>
      </c>
      <c r="T4" s="11" t="s">
        <v>125</v>
      </c>
      <c r="U4" s="11" t="s">
        <v>124</v>
      </c>
      <c r="V4" s="11" t="s">
        <v>124</v>
      </c>
      <c r="W4" s="11" t="s">
        <v>125</v>
      </c>
      <c r="X4" s="11" t="s">
        <v>125</v>
      </c>
      <c r="Y4" s="11" t="s">
        <v>124</v>
      </c>
      <c r="Z4" s="11" t="s">
        <v>124</v>
      </c>
      <c r="AA4" s="11" t="s">
        <v>125</v>
      </c>
      <c r="AB4" s="11" t="s">
        <v>124</v>
      </c>
      <c r="AC4" s="11" t="s">
        <v>123</v>
      </c>
      <c r="AD4" s="11" t="s">
        <v>124</v>
      </c>
      <c r="AE4" s="11" t="s">
        <v>124</v>
      </c>
      <c r="AF4" s="11" t="s">
        <v>124</v>
      </c>
      <c r="AG4" s="11" t="s">
        <v>124</v>
      </c>
      <c r="AH4" s="11" t="s">
        <v>124</v>
      </c>
      <c r="AI4" s="11" t="s">
        <v>124</v>
      </c>
      <c r="AJ4" s="11" t="s">
        <v>124</v>
      </c>
      <c r="AK4" s="11" t="s">
        <v>124</v>
      </c>
      <c r="AL4" s="11" t="s">
        <v>125</v>
      </c>
      <c r="AM4" s="11" t="s">
        <v>125</v>
      </c>
      <c r="AN4" s="11" t="s">
        <v>124</v>
      </c>
      <c r="AO4" s="11" t="s">
        <v>127</v>
      </c>
      <c r="AP4" s="11" t="s">
        <v>124</v>
      </c>
      <c r="AQ4" s="11" t="s">
        <v>124</v>
      </c>
      <c r="AR4" s="11" t="s">
        <v>125</v>
      </c>
      <c r="AS4" s="11" t="s">
        <v>125</v>
      </c>
      <c r="AT4" s="11" t="s">
        <v>123</v>
      </c>
      <c r="AU4" s="11" t="s">
        <v>124</v>
      </c>
      <c r="AV4" s="11" t="s">
        <v>124</v>
      </c>
      <c r="AW4" s="11" t="s">
        <v>124</v>
      </c>
      <c r="AX4" s="11" t="s">
        <v>125</v>
      </c>
      <c r="AY4" s="11" t="s">
        <v>123</v>
      </c>
      <c r="AZ4" s="11" t="s">
        <v>124</v>
      </c>
      <c r="BA4" s="11" t="s">
        <v>123</v>
      </c>
      <c r="BB4" s="11" t="s">
        <v>124</v>
      </c>
      <c r="BC4" s="11" t="s">
        <v>125</v>
      </c>
      <c r="BD4" s="11" t="s">
        <v>124</v>
      </c>
      <c r="BE4" s="11" t="s">
        <v>125</v>
      </c>
      <c r="BF4" s="11" t="s">
        <v>128</v>
      </c>
      <c r="BG4" s="11" t="s">
        <v>129</v>
      </c>
      <c r="BH4" s="11" t="s">
        <v>124</v>
      </c>
      <c r="BI4" s="11" t="s">
        <v>125</v>
      </c>
      <c r="BJ4" s="12" t="s">
        <v>124</v>
      </c>
    </row>
    <row r="5" spans="1:62" ht="12.75">
      <c r="A5" s="13" t="s">
        <v>130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5"/>
    </row>
    <row r="6" spans="1:62" ht="12.75">
      <c r="A6" s="16" t="s">
        <v>131</v>
      </c>
      <c r="B6" s="17">
        <v>25197750057</v>
      </c>
      <c r="C6" s="17">
        <v>45527921</v>
      </c>
      <c r="D6" s="17">
        <v>134732188</v>
      </c>
      <c r="E6" s="17">
        <v>108972557</v>
      </c>
      <c r="F6" s="17">
        <v>101224875</v>
      </c>
      <c r="G6" s="17">
        <v>35872000</v>
      </c>
      <c r="H6" s="17">
        <v>593003847</v>
      </c>
      <c r="I6" s="17">
        <v>679762972</v>
      </c>
      <c r="J6" s="17">
        <v>122973000</v>
      </c>
      <c r="K6" s="17">
        <v>269869615</v>
      </c>
      <c r="L6" s="17">
        <v>83618260</v>
      </c>
      <c r="M6" s="17">
        <v>62912000</v>
      </c>
      <c r="N6" s="17">
        <v>3291483958</v>
      </c>
      <c r="O6" s="17">
        <v>46476000</v>
      </c>
      <c r="P6" s="17">
        <v>52338508</v>
      </c>
      <c r="Q6" s="17">
        <v>515626088</v>
      </c>
      <c r="R6" s="17">
        <v>545486900</v>
      </c>
      <c r="S6" s="17">
        <v>70742310</v>
      </c>
      <c r="T6" s="17">
        <v>283513096</v>
      </c>
      <c r="U6" s="17">
        <v>102825207</v>
      </c>
      <c r="V6" s="17">
        <v>86421544</v>
      </c>
      <c r="W6" s="17">
        <v>443806595</v>
      </c>
      <c r="X6" s="17">
        <v>216982613</v>
      </c>
      <c r="Y6" s="17">
        <v>124501442</v>
      </c>
      <c r="Z6" s="17">
        <v>101526000</v>
      </c>
      <c r="AA6" s="17">
        <v>157852650</v>
      </c>
      <c r="AB6" s="17">
        <v>251361000</v>
      </c>
      <c r="AC6" s="17">
        <v>1414350000</v>
      </c>
      <c r="AD6" s="17">
        <v>50017080</v>
      </c>
      <c r="AE6" s="17">
        <v>73731000</v>
      </c>
      <c r="AF6" s="17">
        <v>126526150</v>
      </c>
      <c r="AG6" s="17">
        <v>79727958</v>
      </c>
      <c r="AH6" s="17">
        <v>125970262</v>
      </c>
      <c r="AI6" s="17">
        <v>371414940</v>
      </c>
      <c r="AJ6" s="17">
        <v>99959284</v>
      </c>
      <c r="AK6" s="17">
        <v>187975276</v>
      </c>
      <c r="AL6" s="17">
        <v>480824420</v>
      </c>
      <c r="AM6" s="17">
        <v>91624885</v>
      </c>
      <c r="AN6" s="17">
        <v>124083473</v>
      </c>
      <c r="AO6" s="17">
        <v>42777000</v>
      </c>
      <c r="AP6" s="17">
        <v>52607235</v>
      </c>
      <c r="AQ6" s="17">
        <v>117786000</v>
      </c>
      <c r="AR6" s="17">
        <v>310268387</v>
      </c>
      <c r="AS6" s="17">
        <v>67490000</v>
      </c>
      <c r="AT6" s="17">
        <v>1997756300</v>
      </c>
      <c r="AU6" s="17">
        <v>50669000</v>
      </c>
      <c r="AV6" s="17">
        <v>204007780</v>
      </c>
      <c r="AW6" s="17">
        <v>66848000</v>
      </c>
      <c r="AX6" s="17">
        <v>101871000</v>
      </c>
      <c r="AY6" s="17">
        <v>524155792</v>
      </c>
      <c r="AZ6" s="17">
        <v>128716110</v>
      </c>
      <c r="BA6" s="17">
        <v>1053725134</v>
      </c>
      <c r="BB6" s="17">
        <v>80355696</v>
      </c>
      <c r="BC6" s="17">
        <v>75081171</v>
      </c>
      <c r="BD6" s="17">
        <v>471881342</v>
      </c>
      <c r="BE6" s="17">
        <v>106479800</v>
      </c>
      <c r="BF6" s="17">
        <v>35542049</v>
      </c>
      <c r="BG6" s="17">
        <v>320395000</v>
      </c>
      <c r="BH6" s="17">
        <v>87236867</v>
      </c>
      <c r="BI6" s="17">
        <v>130194280</v>
      </c>
      <c r="BJ6" s="18">
        <v>265811262</v>
      </c>
    </row>
    <row r="7" spans="1:62" ht="12.75">
      <c r="A7" s="13" t="s">
        <v>132</v>
      </c>
      <c r="B7" s="19">
        <v>24976073908</v>
      </c>
      <c r="C7" s="19">
        <v>58527920</v>
      </c>
      <c r="D7" s="19">
        <v>152277689</v>
      </c>
      <c r="E7" s="19">
        <v>98892557</v>
      </c>
      <c r="F7" s="19">
        <v>101225130</v>
      </c>
      <c r="G7" s="19">
        <v>33573000</v>
      </c>
      <c r="H7" s="19">
        <v>593003847</v>
      </c>
      <c r="I7" s="19">
        <v>626602931</v>
      </c>
      <c r="J7" s="19">
        <v>122973000</v>
      </c>
      <c r="K7" s="19">
        <v>257376233</v>
      </c>
      <c r="L7" s="19">
        <v>105363000</v>
      </c>
      <c r="M7" s="19">
        <v>62913000</v>
      </c>
      <c r="N7" s="19">
        <v>3224897960</v>
      </c>
      <c r="O7" s="19">
        <v>44046000</v>
      </c>
      <c r="P7" s="19">
        <v>57574425</v>
      </c>
      <c r="Q7" s="19">
        <v>543900889</v>
      </c>
      <c r="R7" s="19">
        <v>579715475</v>
      </c>
      <c r="S7" s="19">
        <v>58143230</v>
      </c>
      <c r="T7" s="19">
        <v>313925072</v>
      </c>
      <c r="U7" s="19">
        <v>98825207</v>
      </c>
      <c r="V7" s="19">
        <v>81976895</v>
      </c>
      <c r="W7" s="19">
        <v>379041574</v>
      </c>
      <c r="X7" s="19">
        <v>221047339</v>
      </c>
      <c r="Y7" s="19">
        <v>111465000</v>
      </c>
      <c r="Z7" s="19">
        <v>95301948</v>
      </c>
      <c r="AA7" s="19">
        <v>175909003</v>
      </c>
      <c r="AB7" s="19">
        <v>244951000</v>
      </c>
      <c r="AC7" s="19">
        <v>1503460000</v>
      </c>
      <c r="AD7" s="19">
        <v>56609203</v>
      </c>
      <c r="AE7" s="19">
        <v>51640867</v>
      </c>
      <c r="AF7" s="19">
        <v>125182291</v>
      </c>
      <c r="AG7" s="19">
        <v>79027957</v>
      </c>
      <c r="AH7" s="19">
        <v>127241217</v>
      </c>
      <c r="AI7" s="19">
        <v>390151090</v>
      </c>
      <c r="AJ7" s="19">
        <v>91275098</v>
      </c>
      <c r="AK7" s="19">
        <v>267120000</v>
      </c>
      <c r="AL7" s="19">
        <v>452427017</v>
      </c>
      <c r="AM7" s="19">
        <v>80953014</v>
      </c>
      <c r="AN7" s="19">
        <v>112598012</v>
      </c>
      <c r="AO7" s="19">
        <v>42516000</v>
      </c>
      <c r="AP7" s="19">
        <v>48704941</v>
      </c>
      <c r="AQ7" s="19">
        <v>127620001</v>
      </c>
      <c r="AR7" s="19">
        <v>310268204</v>
      </c>
      <c r="AS7" s="19">
        <v>61405000</v>
      </c>
      <c r="AT7" s="19">
        <v>1989414103</v>
      </c>
      <c r="AU7" s="19">
        <v>49378750</v>
      </c>
      <c r="AV7" s="19">
        <v>203959070</v>
      </c>
      <c r="AW7" s="19">
        <v>66146000</v>
      </c>
      <c r="AX7" s="19">
        <v>142249000</v>
      </c>
      <c r="AY7" s="19">
        <v>526075775</v>
      </c>
      <c r="AZ7" s="19">
        <v>134981493</v>
      </c>
      <c r="BA7" s="19">
        <v>1053678547</v>
      </c>
      <c r="BB7" s="19">
        <v>79566289</v>
      </c>
      <c r="BC7" s="19">
        <v>75024493</v>
      </c>
      <c r="BD7" s="19">
        <v>446971351</v>
      </c>
      <c r="BE7" s="19">
        <v>70018033</v>
      </c>
      <c r="BF7" s="19">
        <v>35538450</v>
      </c>
      <c r="BG7" s="19">
        <v>259226370</v>
      </c>
      <c r="BH7" s="19">
        <v>81631820</v>
      </c>
      <c r="BI7" s="19">
        <v>118134388</v>
      </c>
      <c r="BJ7" s="20">
        <v>254995622</v>
      </c>
    </row>
    <row r="8" spans="1:62" ht="12.75">
      <c r="A8" s="13" t="s">
        <v>133</v>
      </c>
      <c r="B8" s="19">
        <f>+B6-B7</f>
        <v>221676149</v>
      </c>
      <c r="C8" s="19">
        <f aca="true" t="shared" si="0" ref="C8:BJ8">+C6-C7</f>
        <v>-12999999</v>
      </c>
      <c r="D8" s="19">
        <f t="shared" si="0"/>
        <v>-17545501</v>
      </c>
      <c r="E8" s="19">
        <f t="shared" si="0"/>
        <v>10080000</v>
      </c>
      <c r="F8" s="19">
        <f t="shared" si="0"/>
        <v>-255</v>
      </c>
      <c r="G8" s="19">
        <f t="shared" si="0"/>
        <v>2299000</v>
      </c>
      <c r="H8" s="19">
        <f t="shared" si="0"/>
        <v>0</v>
      </c>
      <c r="I8" s="19">
        <f t="shared" si="0"/>
        <v>53160041</v>
      </c>
      <c r="J8" s="19">
        <f t="shared" si="0"/>
        <v>0</v>
      </c>
      <c r="K8" s="19">
        <f t="shared" si="0"/>
        <v>12493382</v>
      </c>
      <c r="L8" s="19">
        <f t="shared" si="0"/>
        <v>-21744740</v>
      </c>
      <c r="M8" s="19">
        <f t="shared" si="0"/>
        <v>-1000</v>
      </c>
      <c r="N8" s="19">
        <f t="shared" si="0"/>
        <v>66585998</v>
      </c>
      <c r="O8" s="19">
        <f t="shared" si="0"/>
        <v>2430000</v>
      </c>
      <c r="P8" s="19">
        <f t="shared" si="0"/>
        <v>-5235917</v>
      </c>
      <c r="Q8" s="19">
        <f t="shared" si="0"/>
        <v>-28274801</v>
      </c>
      <c r="R8" s="19">
        <f t="shared" si="0"/>
        <v>-34228575</v>
      </c>
      <c r="S8" s="19">
        <f t="shared" si="0"/>
        <v>12599080</v>
      </c>
      <c r="T8" s="19">
        <f t="shared" si="0"/>
        <v>-30411976</v>
      </c>
      <c r="U8" s="19">
        <f t="shared" si="0"/>
        <v>4000000</v>
      </c>
      <c r="V8" s="19">
        <f t="shared" si="0"/>
        <v>4444649</v>
      </c>
      <c r="W8" s="19">
        <f t="shared" si="0"/>
        <v>64765021</v>
      </c>
      <c r="X8" s="19">
        <f t="shared" si="0"/>
        <v>-4064726</v>
      </c>
      <c r="Y8" s="19">
        <f t="shared" si="0"/>
        <v>13036442</v>
      </c>
      <c r="Z8" s="19">
        <f t="shared" si="0"/>
        <v>6224052</v>
      </c>
      <c r="AA8" s="19">
        <f t="shared" si="0"/>
        <v>-18056353</v>
      </c>
      <c r="AB8" s="19">
        <f t="shared" si="0"/>
        <v>6410000</v>
      </c>
      <c r="AC8" s="19">
        <f t="shared" si="0"/>
        <v>-89110000</v>
      </c>
      <c r="AD8" s="19">
        <f t="shared" si="0"/>
        <v>-6592123</v>
      </c>
      <c r="AE8" s="19">
        <f t="shared" si="0"/>
        <v>22090133</v>
      </c>
      <c r="AF8" s="19">
        <f t="shared" si="0"/>
        <v>1343859</v>
      </c>
      <c r="AG8" s="19">
        <f t="shared" si="0"/>
        <v>700001</v>
      </c>
      <c r="AH8" s="19">
        <f t="shared" si="0"/>
        <v>-1270955</v>
      </c>
      <c r="AI8" s="19">
        <f t="shared" si="0"/>
        <v>-18736150</v>
      </c>
      <c r="AJ8" s="19">
        <f t="shared" si="0"/>
        <v>8684186</v>
      </c>
      <c r="AK8" s="19">
        <f t="shared" si="0"/>
        <v>-79144724</v>
      </c>
      <c r="AL8" s="19">
        <f t="shared" si="0"/>
        <v>28397403</v>
      </c>
      <c r="AM8" s="19">
        <f t="shared" si="0"/>
        <v>10671871</v>
      </c>
      <c r="AN8" s="19">
        <f t="shared" si="0"/>
        <v>11485461</v>
      </c>
      <c r="AO8" s="19">
        <f t="shared" si="0"/>
        <v>261000</v>
      </c>
      <c r="AP8" s="19">
        <f t="shared" si="0"/>
        <v>3902294</v>
      </c>
      <c r="AQ8" s="19">
        <f t="shared" si="0"/>
        <v>-9834001</v>
      </c>
      <c r="AR8" s="19">
        <f t="shared" si="0"/>
        <v>183</v>
      </c>
      <c r="AS8" s="19">
        <f t="shared" si="0"/>
        <v>6085000</v>
      </c>
      <c r="AT8" s="19">
        <f t="shared" si="0"/>
        <v>8342197</v>
      </c>
      <c r="AU8" s="19">
        <f t="shared" si="0"/>
        <v>1290250</v>
      </c>
      <c r="AV8" s="19">
        <f t="shared" si="0"/>
        <v>48710</v>
      </c>
      <c r="AW8" s="19">
        <f t="shared" si="0"/>
        <v>702000</v>
      </c>
      <c r="AX8" s="19">
        <f t="shared" si="0"/>
        <v>-40378000</v>
      </c>
      <c r="AY8" s="19">
        <f t="shared" si="0"/>
        <v>-1919983</v>
      </c>
      <c r="AZ8" s="19">
        <f t="shared" si="0"/>
        <v>-6265383</v>
      </c>
      <c r="BA8" s="19">
        <f t="shared" si="0"/>
        <v>46587</v>
      </c>
      <c r="BB8" s="19">
        <f t="shared" si="0"/>
        <v>789407</v>
      </c>
      <c r="BC8" s="19">
        <f t="shared" si="0"/>
        <v>56678</v>
      </c>
      <c r="BD8" s="19">
        <f t="shared" si="0"/>
        <v>24909991</v>
      </c>
      <c r="BE8" s="19">
        <f t="shared" si="0"/>
        <v>36461767</v>
      </c>
      <c r="BF8" s="19">
        <f t="shared" si="0"/>
        <v>3599</v>
      </c>
      <c r="BG8" s="19">
        <f t="shared" si="0"/>
        <v>61168630</v>
      </c>
      <c r="BH8" s="19">
        <f t="shared" si="0"/>
        <v>5605047</v>
      </c>
      <c r="BI8" s="19">
        <f t="shared" si="0"/>
        <v>12059892</v>
      </c>
      <c r="BJ8" s="20">
        <f t="shared" si="0"/>
        <v>10815640</v>
      </c>
    </row>
    <row r="9" spans="1:62" ht="12.75">
      <c r="A9" s="13" t="s">
        <v>134</v>
      </c>
      <c r="B9" s="19">
        <v>5305723869</v>
      </c>
      <c r="C9" s="19">
        <v>3015368</v>
      </c>
      <c r="D9" s="19">
        <v>82533288</v>
      </c>
      <c r="E9" s="19">
        <v>55644000</v>
      </c>
      <c r="F9" s="19">
        <v>14488394</v>
      </c>
      <c r="G9" s="19">
        <v>27791464</v>
      </c>
      <c r="H9" s="19">
        <v>213562222</v>
      </c>
      <c r="I9" s="19">
        <v>74487436</v>
      </c>
      <c r="J9" s="19">
        <v>3789028</v>
      </c>
      <c r="K9" s="19">
        <v>-17592448</v>
      </c>
      <c r="L9" s="19">
        <v>6946899</v>
      </c>
      <c r="M9" s="19">
        <v>-16330008</v>
      </c>
      <c r="N9" s="19">
        <v>898551983</v>
      </c>
      <c r="O9" s="19">
        <v>54192000</v>
      </c>
      <c r="P9" s="19">
        <v>25298002</v>
      </c>
      <c r="Q9" s="19">
        <v>228266000</v>
      </c>
      <c r="R9" s="19">
        <v>85676424</v>
      </c>
      <c r="S9" s="19">
        <v>48300994</v>
      </c>
      <c r="T9" s="19">
        <v>15482004</v>
      </c>
      <c r="U9" s="19">
        <v>56199999</v>
      </c>
      <c r="V9" s="19">
        <v>17058702</v>
      </c>
      <c r="W9" s="19">
        <v>145098000</v>
      </c>
      <c r="X9" s="19">
        <v>37246681</v>
      </c>
      <c r="Y9" s="19">
        <v>70545462</v>
      </c>
      <c r="Z9" s="19">
        <v>89349346</v>
      </c>
      <c r="AA9" s="19">
        <v>40120731</v>
      </c>
      <c r="AB9" s="19">
        <v>51649000</v>
      </c>
      <c r="AC9" s="19">
        <v>289117000</v>
      </c>
      <c r="AD9" s="19">
        <v>20815000</v>
      </c>
      <c r="AE9" s="19">
        <v>4758004</v>
      </c>
      <c r="AF9" s="19">
        <v>1343867</v>
      </c>
      <c r="AG9" s="19">
        <v>3047997</v>
      </c>
      <c r="AH9" s="19">
        <v>21322670</v>
      </c>
      <c r="AI9" s="19">
        <v>7964701</v>
      </c>
      <c r="AJ9" s="19">
        <v>5965740</v>
      </c>
      <c r="AK9" s="19">
        <v>238327000</v>
      </c>
      <c r="AL9" s="19">
        <v>159071937</v>
      </c>
      <c r="AM9" s="19">
        <v>96006048</v>
      </c>
      <c r="AN9" s="19">
        <v>161051359</v>
      </c>
      <c r="AO9" s="19">
        <v>2303990</v>
      </c>
      <c r="AP9" s="19">
        <v>373105</v>
      </c>
      <c r="AQ9" s="19">
        <v>10597011</v>
      </c>
      <c r="AR9" s="19">
        <v>578995996</v>
      </c>
      <c r="AS9" s="19">
        <v>1713317</v>
      </c>
      <c r="AT9" s="19">
        <v>309204000</v>
      </c>
      <c r="AU9" s="19">
        <v>15581004</v>
      </c>
      <c r="AV9" s="19">
        <v>4734000</v>
      </c>
      <c r="AW9" s="19">
        <v>72080000</v>
      </c>
      <c r="AX9" s="19">
        <v>-39819993</v>
      </c>
      <c r="AY9" s="19">
        <v>330457000</v>
      </c>
      <c r="AZ9" s="19">
        <v>66524000</v>
      </c>
      <c r="BA9" s="19">
        <v>315077361</v>
      </c>
      <c r="BB9" s="19">
        <v>12487773</v>
      </c>
      <c r="BC9" s="19">
        <v>30527251</v>
      </c>
      <c r="BD9" s="19">
        <v>55026602</v>
      </c>
      <c r="BE9" s="19">
        <v>97374384</v>
      </c>
      <c r="BF9" s="19">
        <v>6023777</v>
      </c>
      <c r="BG9" s="19">
        <v>-7181000</v>
      </c>
      <c r="BH9" s="19">
        <v>49765830</v>
      </c>
      <c r="BI9" s="19">
        <v>52405168</v>
      </c>
      <c r="BJ9" s="20">
        <v>54302633</v>
      </c>
    </row>
    <row r="10" spans="1:62" ht="25.5">
      <c r="A10" s="13" t="s">
        <v>135</v>
      </c>
      <c r="B10" s="19">
        <v>518876449</v>
      </c>
      <c r="C10" s="19">
        <v>1111368</v>
      </c>
      <c r="D10" s="19">
        <v>-13164902</v>
      </c>
      <c r="E10" s="19">
        <v>14616995</v>
      </c>
      <c r="F10" s="19">
        <v>10512394</v>
      </c>
      <c r="G10" s="19">
        <v>4251464</v>
      </c>
      <c r="H10" s="19">
        <v>-27009778</v>
      </c>
      <c r="I10" s="19">
        <v>-24509052</v>
      </c>
      <c r="J10" s="19">
        <v>-3710972</v>
      </c>
      <c r="K10" s="19">
        <v>-11596985</v>
      </c>
      <c r="L10" s="19">
        <v>6946899</v>
      </c>
      <c r="M10" s="19">
        <v>-16330008</v>
      </c>
      <c r="N10" s="19">
        <v>67789879</v>
      </c>
      <c r="O10" s="19">
        <v>7595000</v>
      </c>
      <c r="P10" s="19">
        <v>-4884998</v>
      </c>
      <c r="Q10" s="19">
        <v>41304000</v>
      </c>
      <c r="R10" s="19">
        <v>-16771576</v>
      </c>
      <c r="S10" s="19">
        <v>-1984422</v>
      </c>
      <c r="T10" s="19">
        <v>3004004</v>
      </c>
      <c r="U10" s="19">
        <v>6199999</v>
      </c>
      <c r="V10" s="19">
        <v>7273309</v>
      </c>
      <c r="W10" s="19">
        <v>35980000</v>
      </c>
      <c r="X10" s="19">
        <v>-886506</v>
      </c>
      <c r="Y10" s="19">
        <v>165462</v>
      </c>
      <c r="Z10" s="19">
        <v>13316175</v>
      </c>
      <c r="AA10" s="19">
        <v>-6476269</v>
      </c>
      <c r="AB10" s="19">
        <v>4007000</v>
      </c>
      <c r="AC10" s="19">
        <v>-58398000</v>
      </c>
      <c r="AD10" s="19">
        <v>2045000</v>
      </c>
      <c r="AE10" s="19">
        <v>1878004</v>
      </c>
      <c r="AF10" s="19">
        <v>1343868</v>
      </c>
      <c r="AG10" s="19">
        <v>-2981611</v>
      </c>
      <c r="AH10" s="19">
        <v>1822375</v>
      </c>
      <c r="AI10" s="19">
        <v>-8116299</v>
      </c>
      <c r="AJ10" s="19">
        <v>4803219</v>
      </c>
      <c r="AK10" s="19">
        <v>230478000</v>
      </c>
      <c r="AL10" s="19">
        <v>-100707187</v>
      </c>
      <c r="AM10" s="19">
        <v>48</v>
      </c>
      <c r="AN10" s="19">
        <v>123873841</v>
      </c>
      <c r="AO10" s="19">
        <v>1621990</v>
      </c>
      <c r="AP10" s="19">
        <v>317226</v>
      </c>
      <c r="AQ10" s="19">
        <v>9741011</v>
      </c>
      <c r="AR10" s="19">
        <v>260368996</v>
      </c>
      <c r="AS10" s="19">
        <v>-175683</v>
      </c>
      <c r="AT10" s="19">
        <v>-4843000</v>
      </c>
      <c r="AU10" s="19">
        <v>5081004</v>
      </c>
      <c r="AV10" s="19">
        <v>1763000</v>
      </c>
      <c r="AW10" s="19">
        <v>8676000</v>
      </c>
      <c r="AX10" s="19">
        <v>646007</v>
      </c>
      <c r="AY10" s="19">
        <v>17706000</v>
      </c>
      <c r="AZ10" s="19">
        <v>-6841004</v>
      </c>
      <c r="BA10" s="19">
        <v>-212589999</v>
      </c>
      <c r="BB10" s="19">
        <v>886773</v>
      </c>
      <c r="BC10" s="19">
        <v>-10795379</v>
      </c>
      <c r="BD10" s="19">
        <v>13893384</v>
      </c>
      <c r="BE10" s="19">
        <v>97374383</v>
      </c>
      <c r="BF10" s="19">
        <v>2753145</v>
      </c>
      <c r="BG10" s="19">
        <v>-3881000</v>
      </c>
      <c r="BH10" s="19">
        <v>609559</v>
      </c>
      <c r="BI10" s="19">
        <v>9559168</v>
      </c>
      <c r="BJ10" s="20">
        <v>24302634</v>
      </c>
    </row>
    <row r="11" spans="1:62" ht="25.5">
      <c r="A11" s="13" t="s">
        <v>136</v>
      </c>
      <c r="B11" s="19">
        <f>IF((B130+B131)=0,0,(B132-(B137-(((B134+B135+B136)*(B129/(B130+B131)))-B133))))</f>
        <v>2550368256.294714</v>
      </c>
      <c r="C11" s="19">
        <f aca="true" t="shared" si="1" ref="C11:BJ11">IF((C130+C131)=0,0,(C132-(C137-(((C134+C135+C136)*(C129/(C130+C131)))-C133))))</f>
        <v>14786691.165068503</v>
      </c>
      <c r="D11" s="19">
        <f t="shared" si="1"/>
        <v>47388244.23293914</v>
      </c>
      <c r="E11" s="19">
        <f t="shared" si="1"/>
        <v>81512378.92954846</v>
      </c>
      <c r="F11" s="19">
        <f t="shared" si="1"/>
        <v>19860405.4988064</v>
      </c>
      <c r="G11" s="19">
        <f t="shared" si="1"/>
        <v>25315025.466926068</v>
      </c>
      <c r="H11" s="19">
        <f t="shared" si="1"/>
        <v>133531711.82308438</v>
      </c>
      <c r="I11" s="19">
        <f t="shared" si="1"/>
        <v>-155367418.98550397</v>
      </c>
      <c r="J11" s="19">
        <f t="shared" si="1"/>
        <v>10990302.905734444</v>
      </c>
      <c r="K11" s="19">
        <f t="shared" si="1"/>
        <v>33175056.6843334</v>
      </c>
      <c r="L11" s="19">
        <f t="shared" si="1"/>
        <v>46377809.77110919</v>
      </c>
      <c r="M11" s="19">
        <f t="shared" si="1"/>
        <v>3703.620743032545</v>
      </c>
      <c r="N11" s="19">
        <f t="shared" si="1"/>
        <v>-36659389.7910018</v>
      </c>
      <c r="O11" s="19">
        <f t="shared" si="1"/>
        <v>9810443.565139975</v>
      </c>
      <c r="P11" s="19">
        <f t="shared" si="1"/>
        <v>21243561.301256515</v>
      </c>
      <c r="Q11" s="19">
        <f t="shared" si="1"/>
        <v>-31327498.188600898</v>
      </c>
      <c r="R11" s="19">
        <f t="shared" si="1"/>
        <v>76459624.89818685</v>
      </c>
      <c r="S11" s="19">
        <f t="shared" si="1"/>
        <v>32281310.205265187</v>
      </c>
      <c r="T11" s="19">
        <f t="shared" si="1"/>
        <v>35477408.92794179</v>
      </c>
      <c r="U11" s="19">
        <f t="shared" si="1"/>
        <v>110617718.70741864</v>
      </c>
      <c r="V11" s="19">
        <f t="shared" si="1"/>
        <v>54272137.590164036</v>
      </c>
      <c r="W11" s="19">
        <f t="shared" si="1"/>
        <v>127122643.60545547</v>
      </c>
      <c r="X11" s="19">
        <f t="shared" si="1"/>
        <v>20211654.02144767</v>
      </c>
      <c r="Y11" s="19">
        <f t="shared" si="1"/>
        <v>141791184.47128373</v>
      </c>
      <c r="Z11" s="19">
        <f t="shared" si="1"/>
        <v>62652309.375</v>
      </c>
      <c r="AA11" s="19">
        <f t="shared" si="1"/>
        <v>29752654.54776522</v>
      </c>
      <c r="AB11" s="19">
        <f t="shared" si="1"/>
        <v>63371392.062038735</v>
      </c>
      <c r="AC11" s="19">
        <f t="shared" si="1"/>
        <v>907590228.1404817</v>
      </c>
      <c r="AD11" s="19">
        <f t="shared" si="1"/>
        <v>5898352.762887295</v>
      </c>
      <c r="AE11" s="19">
        <f t="shared" si="1"/>
        <v>20525000</v>
      </c>
      <c r="AF11" s="19">
        <f t="shared" si="1"/>
        <v>23367353.460271068</v>
      </c>
      <c r="AG11" s="19">
        <f t="shared" si="1"/>
        <v>791589.1270955978</v>
      </c>
      <c r="AH11" s="19">
        <f t="shared" si="1"/>
        <v>15478658.473111086</v>
      </c>
      <c r="AI11" s="19">
        <f t="shared" si="1"/>
        <v>81862378.66784203</v>
      </c>
      <c r="AJ11" s="19">
        <f t="shared" si="1"/>
        <v>-858565.5175306853</v>
      </c>
      <c r="AK11" s="19">
        <f t="shared" si="1"/>
        <v>36197533.2792201</v>
      </c>
      <c r="AL11" s="19">
        <f t="shared" si="1"/>
        <v>147331547.0332565</v>
      </c>
      <c r="AM11" s="19">
        <f t="shared" si="1"/>
        <v>52439785.472113915</v>
      </c>
      <c r="AN11" s="19">
        <f t="shared" si="1"/>
        <v>7629196.021465294</v>
      </c>
      <c r="AO11" s="19">
        <f t="shared" si="1"/>
        <v>2493213.3836003775</v>
      </c>
      <c r="AP11" s="19">
        <f t="shared" si="1"/>
        <v>27439670.00170487</v>
      </c>
      <c r="AQ11" s="19">
        <f t="shared" si="1"/>
        <v>3132611.9638628056</v>
      </c>
      <c r="AR11" s="19">
        <f t="shared" si="1"/>
        <v>610069592.2206469</v>
      </c>
      <c r="AS11" s="19">
        <f t="shared" si="1"/>
        <v>-20812584.791252486</v>
      </c>
      <c r="AT11" s="19">
        <f t="shared" si="1"/>
        <v>137528574.47052982</v>
      </c>
      <c r="AU11" s="19">
        <f t="shared" si="1"/>
        <v>11033870.879869245</v>
      </c>
      <c r="AV11" s="19">
        <f t="shared" si="1"/>
        <v>7630564.326153383</v>
      </c>
      <c r="AW11" s="19">
        <f t="shared" si="1"/>
        <v>13024756.656966738</v>
      </c>
      <c r="AX11" s="19">
        <f t="shared" si="1"/>
        <v>161438366.5763138</v>
      </c>
      <c r="AY11" s="19">
        <f t="shared" si="1"/>
        <v>5983.668827295303</v>
      </c>
      <c r="AZ11" s="19">
        <f t="shared" si="1"/>
        <v>52812298.98199828</v>
      </c>
      <c r="BA11" s="19">
        <f t="shared" si="1"/>
        <v>273137559.3569596</v>
      </c>
      <c r="BB11" s="19">
        <f t="shared" si="1"/>
        <v>11880417.411898656</v>
      </c>
      <c r="BC11" s="19">
        <f t="shared" si="1"/>
        <v>15362084.641411064</v>
      </c>
      <c r="BD11" s="19">
        <f t="shared" si="1"/>
        <v>35237967.40378483</v>
      </c>
      <c r="BE11" s="19">
        <f t="shared" si="1"/>
        <v>88575304.17318885</v>
      </c>
      <c r="BF11" s="19">
        <f t="shared" si="1"/>
        <v>26330162.221369945</v>
      </c>
      <c r="BG11" s="19">
        <f t="shared" si="1"/>
        <v>24876543.53192334</v>
      </c>
      <c r="BH11" s="19">
        <f t="shared" si="1"/>
        <v>62041295.96548716</v>
      </c>
      <c r="BI11" s="19">
        <f t="shared" si="1"/>
        <v>52869535.31449584</v>
      </c>
      <c r="BJ11" s="20">
        <f t="shared" si="1"/>
        <v>29056053.373997502</v>
      </c>
    </row>
    <row r="12" spans="1:62" ht="12.75">
      <c r="A12" s="13" t="s">
        <v>137</v>
      </c>
      <c r="B12" s="21">
        <f>IF(((B138+B139+(B140*B141/100))/12)=0,0,B9/((B138+B139+(B140*B141/100))/12))</f>
        <v>2.983058905628688</v>
      </c>
      <c r="C12" s="21">
        <f aca="true" t="shared" si="2" ref="C12:BJ12">IF(((C138+C139+(C140*C141/100))/12)=0,0,C9/((C138+C139+(C140*C141/100))/12))</f>
        <v>0.9784575512250466</v>
      </c>
      <c r="D12" s="21">
        <f t="shared" si="2"/>
        <v>9.210768385915129</v>
      </c>
      <c r="E12" s="21">
        <f t="shared" si="2"/>
        <v>10.526787347998745</v>
      </c>
      <c r="F12" s="21">
        <f t="shared" si="2"/>
        <v>2.1821810015794827</v>
      </c>
      <c r="G12" s="21">
        <f t="shared" si="2"/>
        <v>14.750394437711748</v>
      </c>
      <c r="H12" s="21">
        <f t="shared" si="2"/>
        <v>5.70893624478924</v>
      </c>
      <c r="I12" s="21">
        <f t="shared" si="2"/>
        <v>1.9179721794631583</v>
      </c>
      <c r="J12" s="21">
        <f t="shared" si="2"/>
        <v>0.5774504888252193</v>
      </c>
      <c r="K12" s="21">
        <f t="shared" si="2"/>
        <v>-1.0389533672038282</v>
      </c>
      <c r="L12" s="21">
        <f t="shared" si="2"/>
        <v>0.8847338570874579</v>
      </c>
      <c r="M12" s="21">
        <f t="shared" si="2"/>
        <v>-5.671717143651014</v>
      </c>
      <c r="N12" s="21">
        <f t="shared" si="2"/>
        <v>3.9582635297490154</v>
      </c>
      <c r="O12" s="21">
        <f t="shared" si="2"/>
        <v>21.671309934816513</v>
      </c>
      <c r="P12" s="21">
        <f t="shared" si="2"/>
        <v>7.164137369901933</v>
      </c>
      <c r="Q12" s="21">
        <f t="shared" si="2"/>
        <v>7.234106676015213</v>
      </c>
      <c r="R12" s="21">
        <f t="shared" si="2"/>
        <v>2.342202518096001</v>
      </c>
      <c r="S12" s="21">
        <f t="shared" si="2"/>
        <v>16.4948703972397</v>
      </c>
      <c r="T12" s="21">
        <f t="shared" si="2"/>
        <v>0.7260536368820145</v>
      </c>
      <c r="U12" s="21">
        <f t="shared" si="2"/>
        <v>11.17427217236852</v>
      </c>
      <c r="V12" s="21">
        <f t="shared" si="2"/>
        <v>3.696035508907271</v>
      </c>
      <c r="W12" s="21">
        <f t="shared" si="2"/>
        <v>5.713738653443828</v>
      </c>
      <c r="X12" s="21">
        <f t="shared" si="2"/>
        <v>2.35585568451081</v>
      </c>
      <c r="Y12" s="21">
        <f t="shared" si="2"/>
        <v>9.94410702302875</v>
      </c>
      <c r="Z12" s="21">
        <f t="shared" si="2"/>
        <v>17.973962829458806</v>
      </c>
      <c r="AA12" s="21">
        <f t="shared" si="2"/>
        <v>3.235409118429093</v>
      </c>
      <c r="AB12" s="21">
        <f t="shared" si="2"/>
        <v>3.301679638182603</v>
      </c>
      <c r="AC12" s="21">
        <f t="shared" si="2"/>
        <v>3.2151854225682754</v>
      </c>
      <c r="AD12" s="21">
        <f t="shared" si="2"/>
        <v>6.277293649163148</v>
      </c>
      <c r="AE12" s="21">
        <f t="shared" si="2"/>
        <v>1.5814210547467977</v>
      </c>
      <c r="AF12" s="21">
        <f t="shared" si="2"/>
        <v>0.1599892637849377</v>
      </c>
      <c r="AG12" s="21">
        <f t="shared" si="2"/>
        <v>0.5898416416514015</v>
      </c>
      <c r="AH12" s="21">
        <f t="shared" si="2"/>
        <v>2.652764361111664</v>
      </c>
      <c r="AI12" s="21">
        <f t="shared" si="2"/>
        <v>0.2884783426180063</v>
      </c>
      <c r="AJ12" s="21">
        <f t="shared" si="2"/>
        <v>1.0140740954667435</v>
      </c>
      <c r="AK12" s="21">
        <f t="shared" si="2"/>
        <v>17.55170526098729</v>
      </c>
      <c r="AL12" s="21">
        <f t="shared" si="2"/>
        <v>5.708596216175668</v>
      </c>
      <c r="AM12" s="21">
        <f t="shared" si="2"/>
        <v>20.66239145435517</v>
      </c>
      <c r="AN12" s="21">
        <f t="shared" si="2"/>
        <v>24.983167051330422</v>
      </c>
      <c r="AO12" s="21">
        <f t="shared" si="2"/>
        <v>0.8028539071347678</v>
      </c>
      <c r="AP12" s="21">
        <f t="shared" si="2"/>
        <v>0.11247435466091202</v>
      </c>
      <c r="AQ12" s="21">
        <f t="shared" si="2"/>
        <v>1.3198912431669512</v>
      </c>
      <c r="AR12" s="21">
        <f t="shared" si="2"/>
        <v>28.355217796632182</v>
      </c>
      <c r="AS12" s="21">
        <f t="shared" si="2"/>
        <v>0.49980318846357674</v>
      </c>
      <c r="AT12" s="21">
        <f t="shared" si="2"/>
        <v>2.128172849210818</v>
      </c>
      <c r="AU12" s="21">
        <f t="shared" si="2"/>
        <v>4.990282920346594</v>
      </c>
      <c r="AV12" s="21">
        <f t="shared" si="2"/>
        <v>0.3474721322860318</v>
      </c>
      <c r="AW12" s="21">
        <f t="shared" si="2"/>
        <v>16.34204634554163</v>
      </c>
      <c r="AX12" s="21">
        <f t="shared" si="2"/>
        <v>-5.339816820917639</v>
      </c>
      <c r="AY12" s="21">
        <f t="shared" si="2"/>
        <v>10.917666015790905</v>
      </c>
      <c r="AZ12" s="21">
        <f t="shared" si="2"/>
        <v>7.608223879593136</v>
      </c>
      <c r="BA12" s="21">
        <f t="shared" si="2"/>
        <v>4.394661043449513</v>
      </c>
      <c r="BB12" s="21">
        <f t="shared" si="2"/>
        <v>2.559921804255626</v>
      </c>
      <c r="BC12" s="21">
        <f t="shared" si="2"/>
        <v>6.582502783242807</v>
      </c>
      <c r="BD12" s="21">
        <f t="shared" si="2"/>
        <v>1.897032641748</v>
      </c>
      <c r="BE12" s="21">
        <f t="shared" si="2"/>
        <v>24.410393720185628</v>
      </c>
      <c r="BF12" s="21">
        <f t="shared" si="2"/>
        <v>2.4148218948803493</v>
      </c>
      <c r="BG12" s="21">
        <f t="shared" si="2"/>
        <v>-0.41470478446909925</v>
      </c>
      <c r="BH12" s="21">
        <f t="shared" si="2"/>
        <v>12.003741564023771</v>
      </c>
      <c r="BI12" s="21">
        <f t="shared" si="2"/>
        <v>7.86264275456367</v>
      </c>
      <c r="BJ12" s="22">
        <f t="shared" si="2"/>
        <v>3.3427695305744596</v>
      </c>
    </row>
    <row r="13" spans="1:62" ht="25.5">
      <c r="A13" s="16" t="s">
        <v>138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4"/>
    </row>
    <row r="14" spans="1:62" ht="12.75">
      <c r="A14" s="13" t="s">
        <v>139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</row>
    <row r="15" spans="1:62" ht="12.75">
      <c r="A15" s="27" t="s">
        <v>140</v>
      </c>
      <c r="B15" s="28">
        <f>IF(B142=0,0,(B6-B142)*100/B142)</f>
        <v>6.4893845900157405</v>
      </c>
      <c r="C15" s="28">
        <f aca="true" t="shared" si="3" ref="C15:BJ15">IF(C142=0,0,(C6-C142)*100/C142)</f>
        <v>21.07845593319504</v>
      </c>
      <c r="D15" s="28">
        <f t="shared" si="3"/>
        <v>5.870452282574044</v>
      </c>
      <c r="E15" s="28">
        <f t="shared" si="3"/>
        <v>9.45493474838024</v>
      </c>
      <c r="F15" s="28">
        <f t="shared" si="3"/>
        <v>16.151647502854683</v>
      </c>
      <c r="G15" s="28">
        <f t="shared" si="3"/>
        <v>16.075588920528087</v>
      </c>
      <c r="H15" s="28">
        <f t="shared" si="3"/>
        <v>2.47241205247808</v>
      </c>
      <c r="I15" s="28">
        <f t="shared" si="3"/>
        <v>2.1987212430389227</v>
      </c>
      <c r="J15" s="28">
        <f t="shared" si="3"/>
        <v>45.246559971652985</v>
      </c>
      <c r="K15" s="28">
        <f t="shared" si="3"/>
        <v>20.675317785087707</v>
      </c>
      <c r="L15" s="28">
        <f t="shared" si="3"/>
        <v>-15.482881854759373</v>
      </c>
      <c r="M15" s="28">
        <f t="shared" si="3"/>
        <v>16.017031592345745</v>
      </c>
      <c r="N15" s="28">
        <f t="shared" si="3"/>
        <v>10.16449865201306</v>
      </c>
      <c r="O15" s="28">
        <f t="shared" si="3"/>
        <v>-3.9831418891000743</v>
      </c>
      <c r="P15" s="28">
        <f t="shared" si="3"/>
        <v>14.268012500150371</v>
      </c>
      <c r="Q15" s="28">
        <f t="shared" si="3"/>
        <v>15.288893088010505</v>
      </c>
      <c r="R15" s="28">
        <f t="shared" si="3"/>
        <v>-3.407558943229731</v>
      </c>
      <c r="S15" s="28">
        <f t="shared" si="3"/>
        <v>10.299801880021652</v>
      </c>
      <c r="T15" s="28">
        <f t="shared" si="3"/>
        <v>4.641318678073951</v>
      </c>
      <c r="U15" s="28">
        <f t="shared" si="3"/>
        <v>10.195144196043888</v>
      </c>
      <c r="V15" s="28">
        <f t="shared" si="3"/>
        <v>12.299942824471126</v>
      </c>
      <c r="W15" s="28">
        <f t="shared" si="3"/>
        <v>4.981158220084207</v>
      </c>
      <c r="X15" s="28">
        <f t="shared" si="3"/>
        <v>9.660330584769179</v>
      </c>
      <c r="Y15" s="28">
        <f t="shared" si="3"/>
        <v>5.264415357174892</v>
      </c>
      <c r="Z15" s="28">
        <f t="shared" si="3"/>
        <v>31.620330457441774</v>
      </c>
      <c r="AA15" s="28">
        <f t="shared" si="3"/>
        <v>25.286344136800707</v>
      </c>
      <c r="AB15" s="28">
        <f t="shared" si="3"/>
        <v>11.929867631613233</v>
      </c>
      <c r="AC15" s="28">
        <f t="shared" si="3"/>
        <v>6.60354966718622</v>
      </c>
      <c r="AD15" s="28">
        <f t="shared" si="3"/>
        <v>16.344981847076273</v>
      </c>
      <c r="AE15" s="28">
        <f t="shared" si="3"/>
        <v>17.046515000379806</v>
      </c>
      <c r="AF15" s="28">
        <f t="shared" si="3"/>
        <v>-3.9131904100122266</v>
      </c>
      <c r="AG15" s="28">
        <f t="shared" si="3"/>
        <v>5.092270753885723</v>
      </c>
      <c r="AH15" s="28">
        <f t="shared" si="3"/>
        <v>13.357790801003363</v>
      </c>
      <c r="AI15" s="28">
        <f t="shared" si="3"/>
        <v>0.8714143885035851</v>
      </c>
      <c r="AJ15" s="28">
        <f t="shared" si="3"/>
        <v>-8.641956149488237</v>
      </c>
      <c r="AK15" s="28">
        <f t="shared" si="3"/>
        <v>8.508519327735943</v>
      </c>
      <c r="AL15" s="28">
        <f t="shared" si="3"/>
        <v>20.96555274774418</v>
      </c>
      <c r="AM15" s="28">
        <f t="shared" si="3"/>
        <v>11.865470934689224</v>
      </c>
      <c r="AN15" s="28">
        <f t="shared" si="3"/>
        <v>39.96326247669656</v>
      </c>
      <c r="AO15" s="28">
        <f t="shared" si="3"/>
        <v>66.37625918867411</v>
      </c>
      <c r="AP15" s="28">
        <f t="shared" si="3"/>
        <v>46.384461584344336</v>
      </c>
      <c r="AQ15" s="28">
        <f t="shared" si="3"/>
        <v>41.64121311238846</v>
      </c>
      <c r="AR15" s="28">
        <f t="shared" si="3"/>
        <v>23.459580161074385</v>
      </c>
      <c r="AS15" s="28">
        <f t="shared" si="3"/>
        <v>20.821314978088985</v>
      </c>
      <c r="AT15" s="28">
        <f t="shared" si="3"/>
        <v>8.687857835043717</v>
      </c>
      <c r="AU15" s="28">
        <f t="shared" si="3"/>
        <v>-14.585054196658856</v>
      </c>
      <c r="AV15" s="28">
        <f t="shared" si="3"/>
        <v>4.67452978428377</v>
      </c>
      <c r="AW15" s="28">
        <f t="shared" si="3"/>
        <v>10.576636781685249</v>
      </c>
      <c r="AX15" s="28">
        <f t="shared" si="3"/>
        <v>11.555098062834679</v>
      </c>
      <c r="AY15" s="28">
        <f t="shared" si="3"/>
        <v>7.7380304422234385</v>
      </c>
      <c r="AZ15" s="28">
        <f t="shared" si="3"/>
        <v>-2.265790717338536</v>
      </c>
      <c r="BA15" s="28">
        <f t="shared" si="3"/>
        <v>13.013795023689822</v>
      </c>
      <c r="BB15" s="28">
        <f t="shared" si="3"/>
        <v>7.835387898063529</v>
      </c>
      <c r="BC15" s="28">
        <f t="shared" si="3"/>
        <v>15.00599582709979</v>
      </c>
      <c r="BD15" s="28">
        <f t="shared" si="3"/>
        <v>10.107876151158727</v>
      </c>
      <c r="BE15" s="28">
        <f t="shared" si="3"/>
        <v>72.81551359080198</v>
      </c>
      <c r="BF15" s="28">
        <f t="shared" si="3"/>
        <v>1.7230560274834472</v>
      </c>
      <c r="BG15" s="28">
        <f t="shared" si="3"/>
        <v>28.301221627292772</v>
      </c>
      <c r="BH15" s="28">
        <f t="shared" si="3"/>
        <v>10.193441276679053</v>
      </c>
      <c r="BI15" s="28">
        <f t="shared" si="3"/>
        <v>12.62796931232249</v>
      </c>
      <c r="BJ15" s="29">
        <f t="shared" si="3"/>
        <v>-3.9280931159732875</v>
      </c>
    </row>
    <row r="16" spans="1:62" ht="12.75">
      <c r="A16" s="30" t="s">
        <v>141</v>
      </c>
      <c r="B16" s="31">
        <f>IF(B144=0,0,(B143-B144)*100/B144)</f>
        <v>6.280534991535482</v>
      </c>
      <c r="C16" s="31">
        <f aca="true" t="shared" si="4" ref="C16:BJ16">IF(C144=0,0,(C143-C144)*100/C144)</f>
        <v>50.69778374748153</v>
      </c>
      <c r="D16" s="31">
        <f t="shared" si="4"/>
        <v>4.333023623648013</v>
      </c>
      <c r="E16" s="31">
        <f t="shared" si="4"/>
        <v>46.27485363039886</v>
      </c>
      <c r="F16" s="31">
        <f t="shared" si="4"/>
        <v>5.126001021970591</v>
      </c>
      <c r="G16" s="31">
        <f t="shared" si="4"/>
        <v>9.386733416770964</v>
      </c>
      <c r="H16" s="31">
        <f t="shared" si="4"/>
        <v>-4.065023734473334</v>
      </c>
      <c r="I16" s="31">
        <f t="shared" si="4"/>
        <v>0</v>
      </c>
      <c r="J16" s="31">
        <f t="shared" si="4"/>
        <v>69.85793699814701</v>
      </c>
      <c r="K16" s="31">
        <f t="shared" si="4"/>
        <v>64.40489487994793</v>
      </c>
      <c r="L16" s="31">
        <f t="shared" si="4"/>
        <v>6.668461609878377</v>
      </c>
      <c r="M16" s="31">
        <f t="shared" si="4"/>
        <v>11.764705882352942</v>
      </c>
      <c r="N16" s="31">
        <f t="shared" si="4"/>
        <v>5.36194244293607</v>
      </c>
      <c r="O16" s="31">
        <f t="shared" si="4"/>
        <v>2.0018767594619957</v>
      </c>
      <c r="P16" s="31">
        <f t="shared" si="4"/>
        <v>13.88888888888889</v>
      </c>
      <c r="Q16" s="31">
        <f t="shared" si="4"/>
        <v>0</v>
      </c>
      <c r="R16" s="31">
        <f t="shared" si="4"/>
        <v>15.054671859437272</v>
      </c>
      <c r="S16" s="31">
        <f t="shared" si="4"/>
        <v>67.20084704215023</v>
      </c>
      <c r="T16" s="31">
        <f t="shared" si="4"/>
        <v>-17.190328530259364</v>
      </c>
      <c r="U16" s="31">
        <f t="shared" si="4"/>
        <v>43.693127056155944</v>
      </c>
      <c r="V16" s="31">
        <f t="shared" si="4"/>
        <v>9.304213694507148</v>
      </c>
      <c r="W16" s="31">
        <f t="shared" si="4"/>
        <v>0</v>
      </c>
      <c r="X16" s="31">
        <f t="shared" si="4"/>
        <v>3.6792538241350554</v>
      </c>
      <c r="Y16" s="31">
        <f t="shared" si="4"/>
        <v>7.786249460371859</v>
      </c>
      <c r="Z16" s="31">
        <f t="shared" si="4"/>
        <v>0</v>
      </c>
      <c r="AA16" s="31">
        <f t="shared" si="4"/>
        <v>26.47422425516133</v>
      </c>
      <c r="AB16" s="31">
        <f t="shared" si="4"/>
        <v>0</v>
      </c>
      <c r="AC16" s="31">
        <f t="shared" si="4"/>
        <v>13.559613111158525</v>
      </c>
      <c r="AD16" s="31">
        <f t="shared" si="4"/>
        <v>22.52038089871571</v>
      </c>
      <c r="AE16" s="31">
        <f t="shared" si="4"/>
        <v>37.09698202145056</v>
      </c>
      <c r="AF16" s="31">
        <f t="shared" si="4"/>
        <v>0</v>
      </c>
      <c r="AG16" s="31">
        <f t="shared" si="4"/>
        <v>6.17941985160151</v>
      </c>
      <c r="AH16" s="31">
        <f t="shared" si="4"/>
        <v>15.843007461188375</v>
      </c>
      <c r="AI16" s="31">
        <f t="shared" si="4"/>
        <v>28.53386774355741</v>
      </c>
      <c r="AJ16" s="31">
        <f t="shared" si="4"/>
        <v>30.953903500269753</v>
      </c>
      <c r="AK16" s="31">
        <f t="shared" si="4"/>
        <v>54.88721804511278</v>
      </c>
      <c r="AL16" s="31">
        <f t="shared" si="4"/>
        <v>0</v>
      </c>
      <c r="AM16" s="31">
        <f t="shared" si="4"/>
        <v>7.066138209502983</v>
      </c>
      <c r="AN16" s="31">
        <f t="shared" si="4"/>
        <v>139.80832</v>
      </c>
      <c r="AO16" s="31">
        <f t="shared" si="4"/>
        <v>1.4408793820558528</v>
      </c>
      <c r="AP16" s="31">
        <f t="shared" si="4"/>
        <v>-69.73463326446281</v>
      </c>
      <c r="AQ16" s="31">
        <f t="shared" si="4"/>
        <v>38.2549481321199</v>
      </c>
      <c r="AR16" s="31">
        <f t="shared" si="4"/>
        <v>0</v>
      </c>
      <c r="AS16" s="31">
        <f t="shared" si="4"/>
        <v>1.363764988110875</v>
      </c>
      <c r="AT16" s="31">
        <f t="shared" si="4"/>
        <v>18.91377670154804</v>
      </c>
      <c r="AU16" s="31">
        <f t="shared" si="4"/>
        <v>38.41714756801319</v>
      </c>
      <c r="AV16" s="31">
        <f t="shared" si="4"/>
        <v>10.353828209335825</v>
      </c>
      <c r="AW16" s="31">
        <f t="shared" si="4"/>
        <v>0</v>
      </c>
      <c r="AX16" s="31">
        <f t="shared" si="4"/>
        <v>195.15938606847698</v>
      </c>
      <c r="AY16" s="31">
        <f t="shared" si="4"/>
        <v>0</v>
      </c>
      <c r="AZ16" s="31">
        <f t="shared" si="4"/>
        <v>-4.821573994839747</v>
      </c>
      <c r="BA16" s="31">
        <f t="shared" si="4"/>
        <v>13.31717059037992</v>
      </c>
      <c r="BB16" s="31">
        <f t="shared" si="4"/>
        <v>-36.898103266596415</v>
      </c>
      <c r="BC16" s="31">
        <f t="shared" si="4"/>
        <v>2.176038141597346</v>
      </c>
      <c r="BD16" s="31">
        <f t="shared" si="4"/>
        <v>0</v>
      </c>
      <c r="BE16" s="31">
        <f t="shared" si="4"/>
        <v>287.80843109631326</v>
      </c>
      <c r="BF16" s="31">
        <f t="shared" si="4"/>
        <v>-0.34746117325179043</v>
      </c>
      <c r="BG16" s="31">
        <f t="shared" si="4"/>
        <v>126.73604836613845</v>
      </c>
      <c r="BH16" s="31">
        <f t="shared" si="4"/>
        <v>23.29386439683295</v>
      </c>
      <c r="BI16" s="31">
        <f t="shared" si="4"/>
        <v>41.666666666666664</v>
      </c>
      <c r="BJ16" s="32">
        <f t="shared" si="4"/>
        <v>0</v>
      </c>
    </row>
    <row r="17" spans="1:62" ht="12.75">
      <c r="A17" s="30" t="s">
        <v>142</v>
      </c>
      <c r="B17" s="31">
        <f>IF(B146=0,0,(B145-B146)*100/B146)</f>
        <v>4.087020719189161</v>
      </c>
      <c r="C17" s="31">
        <f aca="true" t="shared" si="5" ref="C17:BJ17">IF(C146=0,0,(C145-C146)*100/C146)</f>
        <v>0</v>
      </c>
      <c r="D17" s="31">
        <f t="shared" si="5"/>
        <v>0</v>
      </c>
      <c r="E17" s="31">
        <f t="shared" si="5"/>
        <v>0</v>
      </c>
      <c r="F17" s="31">
        <f t="shared" si="5"/>
        <v>33.910689551205124</v>
      </c>
      <c r="G17" s="31">
        <f t="shared" si="5"/>
        <v>0</v>
      </c>
      <c r="H17" s="31">
        <f t="shared" si="5"/>
        <v>8.1640240313021</v>
      </c>
      <c r="I17" s="31">
        <f t="shared" si="5"/>
        <v>0</v>
      </c>
      <c r="J17" s="31">
        <f t="shared" si="5"/>
        <v>0</v>
      </c>
      <c r="K17" s="31">
        <f t="shared" si="5"/>
        <v>14.400839464726792</v>
      </c>
      <c r="L17" s="31">
        <f t="shared" si="5"/>
        <v>-10.456520765198691</v>
      </c>
      <c r="M17" s="31">
        <f t="shared" si="5"/>
        <v>0</v>
      </c>
      <c r="N17" s="31">
        <f t="shared" si="5"/>
        <v>10.015317975077394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7.69178347331672</v>
      </c>
      <c r="S17" s="31">
        <f t="shared" si="5"/>
        <v>0</v>
      </c>
      <c r="T17" s="31">
        <f t="shared" si="5"/>
        <v>9.457288674286414</v>
      </c>
      <c r="U17" s="31">
        <f t="shared" si="5"/>
        <v>0</v>
      </c>
      <c r="V17" s="31">
        <f t="shared" si="5"/>
        <v>0</v>
      </c>
      <c r="W17" s="31">
        <f t="shared" si="5"/>
        <v>0</v>
      </c>
      <c r="X17" s="31">
        <f t="shared" si="5"/>
        <v>3.7805303232148537</v>
      </c>
      <c r="Y17" s="31">
        <f t="shared" si="5"/>
        <v>-100</v>
      </c>
      <c r="Z17" s="31">
        <f t="shared" si="5"/>
        <v>0</v>
      </c>
      <c r="AA17" s="31">
        <f t="shared" si="5"/>
        <v>8.40779516948274</v>
      </c>
      <c r="AB17" s="31">
        <f t="shared" si="5"/>
        <v>0</v>
      </c>
      <c r="AC17" s="31">
        <f t="shared" si="5"/>
        <v>13.00487585420388</v>
      </c>
      <c r="AD17" s="31">
        <f t="shared" si="5"/>
        <v>0</v>
      </c>
      <c r="AE17" s="31">
        <f t="shared" si="5"/>
        <v>0</v>
      </c>
      <c r="AF17" s="31">
        <f t="shared" si="5"/>
        <v>0</v>
      </c>
      <c r="AG17" s="31">
        <f t="shared" si="5"/>
        <v>-100</v>
      </c>
      <c r="AH17" s="31">
        <f t="shared" si="5"/>
        <v>11.065639852273861</v>
      </c>
      <c r="AI17" s="31">
        <f t="shared" si="5"/>
        <v>2.358813304865775</v>
      </c>
      <c r="AJ17" s="31">
        <f t="shared" si="5"/>
        <v>0</v>
      </c>
      <c r="AK17" s="31">
        <f t="shared" si="5"/>
        <v>10.813468577568154</v>
      </c>
      <c r="AL17" s="31">
        <f t="shared" si="5"/>
        <v>0</v>
      </c>
      <c r="AM17" s="31">
        <f t="shared" si="5"/>
        <v>0</v>
      </c>
      <c r="AN17" s="31">
        <f t="shared" si="5"/>
        <v>0</v>
      </c>
      <c r="AO17" s="31">
        <f t="shared" si="5"/>
        <v>0</v>
      </c>
      <c r="AP17" s="31">
        <f t="shared" si="5"/>
        <v>0</v>
      </c>
      <c r="AQ17" s="31">
        <f t="shared" si="5"/>
        <v>0</v>
      </c>
      <c r="AR17" s="31">
        <f t="shared" si="5"/>
        <v>-24.18973853745076</v>
      </c>
      <c r="AS17" s="31">
        <f t="shared" si="5"/>
        <v>0</v>
      </c>
      <c r="AT17" s="31">
        <f t="shared" si="5"/>
        <v>6.233184772516249</v>
      </c>
      <c r="AU17" s="31">
        <f t="shared" si="5"/>
        <v>0</v>
      </c>
      <c r="AV17" s="31">
        <f t="shared" si="5"/>
        <v>5.061559562946246</v>
      </c>
      <c r="AW17" s="31">
        <f t="shared" si="5"/>
        <v>10.773881499395404</v>
      </c>
      <c r="AX17" s="31">
        <f t="shared" si="5"/>
        <v>0</v>
      </c>
      <c r="AY17" s="31">
        <f t="shared" si="5"/>
        <v>0</v>
      </c>
      <c r="AZ17" s="31">
        <f t="shared" si="5"/>
        <v>-0.33236995710886796</v>
      </c>
      <c r="BA17" s="31">
        <f t="shared" si="5"/>
        <v>14.284430475144351</v>
      </c>
      <c r="BB17" s="31">
        <f t="shared" si="5"/>
        <v>0</v>
      </c>
      <c r="BC17" s="31">
        <f t="shared" si="5"/>
        <v>0</v>
      </c>
      <c r="BD17" s="31">
        <f t="shared" si="5"/>
        <v>0</v>
      </c>
      <c r="BE17" s="31">
        <f t="shared" si="5"/>
        <v>0</v>
      </c>
      <c r="BF17" s="31">
        <f t="shared" si="5"/>
        <v>0</v>
      </c>
      <c r="BG17" s="31">
        <f t="shared" si="5"/>
        <v>3.7632626383633245</v>
      </c>
      <c r="BH17" s="31">
        <f t="shared" si="5"/>
        <v>0</v>
      </c>
      <c r="BI17" s="31">
        <f t="shared" si="5"/>
        <v>0</v>
      </c>
      <c r="BJ17" s="32">
        <f t="shared" si="5"/>
        <v>0</v>
      </c>
    </row>
    <row r="18" spans="1:62" ht="12.75">
      <c r="A18" s="30" t="s">
        <v>143</v>
      </c>
      <c r="B18" s="31">
        <f>IF(B148=0,0,(B147-B148)*100/B148)</f>
        <v>7.700014229129331</v>
      </c>
      <c r="C18" s="31">
        <f aca="true" t="shared" si="6" ref="C18:BJ18">IF(C148=0,0,(C147-C148)*100/C148)</f>
        <v>0</v>
      </c>
      <c r="D18" s="31">
        <f t="shared" si="6"/>
        <v>0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0.1872935249582206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19.25024112531415</v>
      </c>
      <c r="O18" s="31">
        <f t="shared" si="6"/>
        <v>0</v>
      </c>
      <c r="P18" s="31">
        <f t="shared" si="6"/>
        <v>0</v>
      </c>
      <c r="Q18" s="31">
        <f t="shared" si="6"/>
        <v>27.727502303061463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0</v>
      </c>
      <c r="W18" s="31">
        <f t="shared" si="6"/>
        <v>7.051356757823698</v>
      </c>
      <c r="X18" s="31">
        <f t="shared" si="6"/>
        <v>0</v>
      </c>
      <c r="Y18" s="31">
        <f t="shared" si="6"/>
        <v>0</v>
      </c>
      <c r="Z18" s="31">
        <f t="shared" si="6"/>
        <v>0</v>
      </c>
      <c r="AA18" s="31">
        <f t="shared" si="6"/>
        <v>0</v>
      </c>
      <c r="AB18" s="31">
        <f t="shared" si="6"/>
        <v>-2.7616234430480624</v>
      </c>
      <c r="AC18" s="31">
        <f t="shared" si="6"/>
        <v>13.357546987048478</v>
      </c>
      <c r="AD18" s="31">
        <f t="shared" si="6"/>
        <v>0</v>
      </c>
      <c r="AE18" s="31">
        <f t="shared" si="6"/>
        <v>0</v>
      </c>
      <c r="AF18" s="31">
        <f t="shared" si="6"/>
        <v>-18.112009237875288</v>
      </c>
      <c r="AG18" s="31">
        <f t="shared" si="6"/>
        <v>0</v>
      </c>
      <c r="AH18" s="31">
        <f t="shared" si="6"/>
        <v>0</v>
      </c>
      <c r="AI18" s="31">
        <f t="shared" si="6"/>
        <v>31.523800473332724</v>
      </c>
      <c r="AJ18" s="31">
        <f t="shared" si="6"/>
        <v>0</v>
      </c>
      <c r="AK18" s="31">
        <f t="shared" si="6"/>
        <v>0</v>
      </c>
      <c r="AL18" s="31">
        <f t="shared" si="6"/>
        <v>5.500000449206223</v>
      </c>
      <c r="AM18" s="31">
        <f t="shared" si="6"/>
        <v>0</v>
      </c>
      <c r="AN18" s="31">
        <f t="shared" si="6"/>
        <v>0</v>
      </c>
      <c r="AO18" s="31">
        <f t="shared" si="6"/>
        <v>0</v>
      </c>
      <c r="AP18" s="31">
        <f t="shared" si="6"/>
        <v>0</v>
      </c>
      <c r="AQ18" s="31">
        <f t="shared" si="6"/>
        <v>0</v>
      </c>
      <c r="AR18" s="31">
        <f t="shared" si="6"/>
        <v>-8.487868263078441</v>
      </c>
      <c r="AS18" s="31">
        <f t="shared" si="6"/>
        <v>0</v>
      </c>
      <c r="AT18" s="31">
        <f t="shared" si="6"/>
        <v>5.140518674150961</v>
      </c>
      <c r="AU18" s="31">
        <f t="shared" si="6"/>
        <v>0</v>
      </c>
      <c r="AV18" s="31">
        <f t="shared" si="6"/>
        <v>0</v>
      </c>
      <c r="AW18" s="31">
        <f t="shared" si="6"/>
        <v>0</v>
      </c>
      <c r="AX18" s="31">
        <f t="shared" si="6"/>
        <v>0</v>
      </c>
      <c r="AY18" s="31">
        <f t="shared" si="6"/>
        <v>14.303637324982466</v>
      </c>
      <c r="AZ18" s="31">
        <f t="shared" si="6"/>
        <v>0</v>
      </c>
      <c r="BA18" s="31">
        <f t="shared" si="6"/>
        <v>0</v>
      </c>
      <c r="BB18" s="31">
        <f t="shared" si="6"/>
        <v>0</v>
      </c>
      <c r="BC18" s="31">
        <f t="shared" si="6"/>
        <v>0</v>
      </c>
      <c r="BD18" s="31">
        <f t="shared" si="6"/>
        <v>-4.018619778269455</v>
      </c>
      <c r="BE18" s="31">
        <f t="shared" si="6"/>
        <v>0</v>
      </c>
      <c r="BF18" s="31">
        <f t="shared" si="6"/>
        <v>0</v>
      </c>
      <c r="BG18" s="31">
        <f t="shared" si="6"/>
        <v>0</v>
      </c>
      <c r="BH18" s="31">
        <f t="shared" si="6"/>
        <v>0</v>
      </c>
      <c r="BI18" s="31">
        <f t="shared" si="6"/>
        <v>0</v>
      </c>
      <c r="BJ18" s="32">
        <f t="shared" si="6"/>
        <v>19.4752523014664</v>
      </c>
    </row>
    <row r="19" spans="1:62" ht="25.5">
      <c r="A19" s="30" t="s">
        <v>144</v>
      </c>
      <c r="B19" s="31">
        <f>IF(B150=0,0,(B149-B150)*100/B150)</f>
        <v>5.42226851553271</v>
      </c>
      <c r="C19" s="31">
        <f aca="true" t="shared" si="7" ref="C19:BJ19">IF(C150=0,0,(C149-C150)*100/C150)</f>
        <v>50.69778374748153</v>
      </c>
      <c r="D19" s="31">
        <f t="shared" si="7"/>
        <v>3.4486145492723304</v>
      </c>
      <c r="E19" s="31">
        <f t="shared" si="7"/>
        <v>46.27485363039886</v>
      </c>
      <c r="F19" s="31">
        <f t="shared" si="7"/>
        <v>24.68623781859461</v>
      </c>
      <c r="G19" s="31">
        <f t="shared" si="7"/>
        <v>9.386733416770964</v>
      </c>
      <c r="H19" s="31">
        <f t="shared" si="7"/>
        <v>-0.4833671786146787</v>
      </c>
      <c r="I19" s="31">
        <f t="shared" si="7"/>
        <v>2.9869205868185036</v>
      </c>
      <c r="J19" s="31">
        <f t="shared" si="7"/>
        <v>60.76329891517449</v>
      </c>
      <c r="K19" s="31">
        <f t="shared" si="7"/>
        <v>40.87664013996128</v>
      </c>
      <c r="L19" s="31">
        <f t="shared" si="7"/>
        <v>-13.761190087011078</v>
      </c>
      <c r="M19" s="31">
        <f t="shared" si="7"/>
        <v>8.875490745933819</v>
      </c>
      <c r="N19" s="31">
        <f t="shared" si="7"/>
        <v>10.028617364414284</v>
      </c>
      <c r="O19" s="31">
        <f t="shared" si="7"/>
        <v>2.0018767594619957</v>
      </c>
      <c r="P19" s="31">
        <f t="shared" si="7"/>
        <v>15.79014420228833</v>
      </c>
      <c r="Q19" s="31">
        <f t="shared" si="7"/>
        <v>7.283015189493755</v>
      </c>
      <c r="R19" s="31">
        <f t="shared" si="7"/>
        <v>8.045621361798295</v>
      </c>
      <c r="S19" s="31">
        <f t="shared" si="7"/>
        <v>56.143915504837054</v>
      </c>
      <c r="T19" s="31">
        <f t="shared" si="7"/>
        <v>2.1374719225605756</v>
      </c>
      <c r="U19" s="31">
        <f t="shared" si="7"/>
        <v>40.45897897056897</v>
      </c>
      <c r="V19" s="31">
        <f t="shared" si="7"/>
        <v>9.304213694507148</v>
      </c>
      <c r="W19" s="31">
        <f t="shared" si="7"/>
        <v>7.153422058047287</v>
      </c>
      <c r="X19" s="31">
        <f t="shared" si="7"/>
        <v>5.892406001060625</v>
      </c>
      <c r="Y19" s="31">
        <f t="shared" si="7"/>
        <v>-4.75388057065684</v>
      </c>
      <c r="Z19" s="31">
        <f t="shared" si="7"/>
        <v>-19.90811638591118</v>
      </c>
      <c r="AA19" s="31">
        <f t="shared" si="7"/>
        <v>12.693496723588073</v>
      </c>
      <c r="AB19" s="31">
        <f t="shared" si="7"/>
        <v>24.146663947226052</v>
      </c>
      <c r="AC19" s="31">
        <f t="shared" si="7"/>
        <v>12.374763772887034</v>
      </c>
      <c r="AD19" s="31">
        <f t="shared" si="7"/>
        <v>29.21413955015029</v>
      </c>
      <c r="AE19" s="31">
        <f t="shared" si="7"/>
        <v>34.136383876934666</v>
      </c>
      <c r="AF19" s="31">
        <f t="shared" si="7"/>
        <v>-32.3391640163562</v>
      </c>
      <c r="AG19" s="31">
        <f t="shared" si="7"/>
        <v>14.407243145829417</v>
      </c>
      <c r="AH19" s="31">
        <f t="shared" si="7"/>
        <v>12.033091739310166</v>
      </c>
      <c r="AI19" s="31">
        <f t="shared" si="7"/>
        <v>11.24885536315145</v>
      </c>
      <c r="AJ19" s="31">
        <f t="shared" si="7"/>
        <v>23.21103889628287</v>
      </c>
      <c r="AK19" s="31">
        <f t="shared" si="7"/>
        <v>17.700684734372594</v>
      </c>
      <c r="AL19" s="31">
        <f t="shared" si="7"/>
        <v>5.499999328687116</v>
      </c>
      <c r="AM19" s="31">
        <f t="shared" si="7"/>
        <v>9.236778689134136</v>
      </c>
      <c r="AN19" s="31">
        <f t="shared" si="7"/>
        <v>165.16723456790123</v>
      </c>
      <c r="AO19" s="31">
        <f t="shared" si="7"/>
        <v>7.765703684071031</v>
      </c>
      <c r="AP19" s="31">
        <f t="shared" si="7"/>
        <v>-50.50100745685517</v>
      </c>
      <c r="AQ19" s="31">
        <f t="shared" si="7"/>
        <v>29.475409836065573</v>
      </c>
      <c r="AR19" s="31">
        <f t="shared" si="7"/>
        <v>-12.010539941307684</v>
      </c>
      <c r="AS19" s="31">
        <f t="shared" si="7"/>
        <v>1.9038580212739982</v>
      </c>
      <c r="AT19" s="31">
        <f t="shared" si="7"/>
        <v>7.783814319267753</v>
      </c>
      <c r="AU19" s="31">
        <f t="shared" si="7"/>
        <v>38.41714756801319</v>
      </c>
      <c r="AV19" s="31">
        <f t="shared" si="7"/>
        <v>7.702284321014622</v>
      </c>
      <c r="AW19" s="31">
        <f t="shared" si="7"/>
        <v>8.030315580220327</v>
      </c>
      <c r="AX19" s="31">
        <f t="shared" si="7"/>
        <v>65.99926524614254</v>
      </c>
      <c r="AY19" s="31">
        <f t="shared" si="7"/>
        <v>22.34843376724329</v>
      </c>
      <c r="AZ19" s="31">
        <f t="shared" si="7"/>
        <v>-2.5221022829793047</v>
      </c>
      <c r="BA19" s="31">
        <f t="shared" si="7"/>
        <v>14.15025829710775</v>
      </c>
      <c r="BB19" s="31">
        <f t="shared" si="7"/>
        <v>-36.898103266596415</v>
      </c>
      <c r="BC19" s="31">
        <f t="shared" si="7"/>
        <v>2.176038141597346</v>
      </c>
      <c r="BD19" s="31">
        <f t="shared" si="7"/>
        <v>-1.8616383344203944</v>
      </c>
      <c r="BE19" s="31">
        <f t="shared" si="7"/>
        <v>282.5947139110435</v>
      </c>
      <c r="BF19" s="31">
        <f t="shared" si="7"/>
        <v>-0.29886171416843405</v>
      </c>
      <c r="BG19" s="31">
        <f t="shared" si="7"/>
        <v>49.13287811392979</v>
      </c>
      <c r="BH19" s="31">
        <f t="shared" si="7"/>
        <v>18.787024036111372</v>
      </c>
      <c r="BI19" s="31">
        <f t="shared" si="7"/>
        <v>47.61904761904762</v>
      </c>
      <c r="BJ19" s="32">
        <f t="shared" si="7"/>
        <v>19.4752523014664</v>
      </c>
    </row>
    <row r="20" spans="1:62" ht="12.75">
      <c r="A20" s="30" t="s">
        <v>145</v>
      </c>
      <c r="B20" s="31">
        <f>IF(B152=0,0,(B151-B152)*100/B152)</f>
        <v>10.93919206824487</v>
      </c>
      <c r="C20" s="31">
        <f aca="true" t="shared" si="8" ref="C20:BJ20">IF(C152=0,0,(C151-C152)*100/C152)</f>
        <v>16.647835121019824</v>
      </c>
      <c r="D20" s="31">
        <f t="shared" si="8"/>
        <v>24.43965763907129</v>
      </c>
      <c r="E20" s="31">
        <f t="shared" si="8"/>
        <v>7.799052568835162</v>
      </c>
      <c r="F20" s="31">
        <f t="shared" si="8"/>
        <v>15.783864446275988</v>
      </c>
      <c r="G20" s="31">
        <f t="shared" si="8"/>
        <v>16.522401495741292</v>
      </c>
      <c r="H20" s="31">
        <f t="shared" si="8"/>
        <v>16.130350746247068</v>
      </c>
      <c r="I20" s="31">
        <f t="shared" si="8"/>
        <v>1.8839004789961997</v>
      </c>
      <c r="J20" s="31">
        <f t="shared" si="8"/>
        <v>10.328362224052995</v>
      </c>
      <c r="K20" s="31">
        <f t="shared" si="8"/>
        <v>9.532321756869067</v>
      </c>
      <c r="L20" s="31">
        <f t="shared" si="8"/>
        <v>7.066892725030826</v>
      </c>
      <c r="M20" s="31">
        <f t="shared" si="8"/>
        <v>-39.4153215402804</v>
      </c>
      <c r="N20" s="31">
        <f t="shared" si="8"/>
        <v>5.104980777866617</v>
      </c>
      <c r="O20" s="31">
        <f t="shared" si="8"/>
        <v>-6.003217893598502</v>
      </c>
      <c r="P20" s="31">
        <f t="shared" si="8"/>
        <v>21.40047879616963</v>
      </c>
      <c r="Q20" s="31">
        <f t="shared" si="8"/>
        <v>9.45060702329866</v>
      </c>
      <c r="R20" s="31">
        <f t="shared" si="8"/>
        <v>-4.162906767817928</v>
      </c>
      <c r="S20" s="31">
        <f t="shared" si="8"/>
        <v>8.254876128659104</v>
      </c>
      <c r="T20" s="31">
        <f t="shared" si="8"/>
        <v>18.024064332789166</v>
      </c>
      <c r="U20" s="31">
        <f t="shared" si="8"/>
        <v>11.331424701763721</v>
      </c>
      <c r="V20" s="31">
        <f t="shared" si="8"/>
        <v>6.122743890984235</v>
      </c>
      <c r="W20" s="31">
        <f t="shared" si="8"/>
        <v>0.8849664241040622</v>
      </c>
      <c r="X20" s="31">
        <f t="shared" si="8"/>
        <v>5.263521606928959</v>
      </c>
      <c r="Y20" s="31">
        <f t="shared" si="8"/>
        <v>11.824078844807314</v>
      </c>
      <c r="Z20" s="31">
        <f t="shared" si="8"/>
        <v>34.035801129260484</v>
      </c>
      <c r="AA20" s="31">
        <f t="shared" si="8"/>
        <v>49.12033536449762</v>
      </c>
      <c r="AB20" s="31">
        <f t="shared" si="8"/>
        <v>7.855542375115329</v>
      </c>
      <c r="AC20" s="31">
        <f t="shared" si="8"/>
        <v>-17.625808127256626</v>
      </c>
      <c r="AD20" s="31">
        <f t="shared" si="8"/>
        <v>5.603951981302454</v>
      </c>
      <c r="AE20" s="31">
        <f t="shared" si="8"/>
        <v>13.825647983718099</v>
      </c>
      <c r="AF20" s="31">
        <f t="shared" si="8"/>
        <v>0.9623366080143028</v>
      </c>
      <c r="AG20" s="31">
        <f t="shared" si="8"/>
        <v>7.260415913636473</v>
      </c>
      <c r="AH20" s="31">
        <f t="shared" si="8"/>
        <v>10.689544180171888</v>
      </c>
      <c r="AI20" s="31">
        <f t="shared" si="8"/>
        <v>8.024401689347725</v>
      </c>
      <c r="AJ20" s="31">
        <f t="shared" si="8"/>
        <v>-10.916356276148445</v>
      </c>
      <c r="AK20" s="31">
        <f t="shared" si="8"/>
        <v>11.835623213893163</v>
      </c>
      <c r="AL20" s="31">
        <f t="shared" si="8"/>
        <v>7.2768153525068495</v>
      </c>
      <c r="AM20" s="31">
        <f t="shared" si="8"/>
        <v>18.64941877408283</v>
      </c>
      <c r="AN20" s="31">
        <f t="shared" si="8"/>
        <v>16.30984567222488</v>
      </c>
      <c r="AO20" s="31">
        <f t="shared" si="8"/>
        <v>49.1768948868594</v>
      </c>
      <c r="AP20" s="31">
        <f t="shared" si="8"/>
        <v>47.8255569286263</v>
      </c>
      <c r="AQ20" s="31">
        <f t="shared" si="8"/>
        <v>20.672259790981087</v>
      </c>
      <c r="AR20" s="31">
        <f t="shared" si="8"/>
        <v>11.860081691750658</v>
      </c>
      <c r="AS20" s="31">
        <f t="shared" si="8"/>
        <v>24.814724326085187</v>
      </c>
      <c r="AT20" s="31">
        <f t="shared" si="8"/>
        <v>7.196125936352438</v>
      </c>
      <c r="AU20" s="31">
        <f t="shared" si="8"/>
        <v>-9.26360225140713</v>
      </c>
      <c r="AV20" s="31">
        <f t="shared" si="8"/>
        <v>4.091720920505423</v>
      </c>
      <c r="AW20" s="31">
        <f t="shared" si="8"/>
        <v>15.157938631546026</v>
      </c>
      <c r="AX20" s="31">
        <f t="shared" si="8"/>
        <v>-18.989014937631538</v>
      </c>
      <c r="AY20" s="31">
        <f t="shared" si="8"/>
        <v>9.879001003101104</v>
      </c>
      <c r="AZ20" s="31">
        <f t="shared" si="8"/>
        <v>17.33546901780786</v>
      </c>
      <c r="BA20" s="31">
        <f t="shared" si="8"/>
        <v>10.83210218528778</v>
      </c>
      <c r="BB20" s="31">
        <f t="shared" si="8"/>
        <v>13.623878701278082</v>
      </c>
      <c r="BC20" s="31">
        <f t="shared" si="8"/>
        <v>15.519189557763491</v>
      </c>
      <c r="BD20" s="31">
        <f t="shared" si="8"/>
        <v>-0.011420790940966834</v>
      </c>
      <c r="BE20" s="31">
        <f t="shared" si="8"/>
        <v>9.98068020267561</v>
      </c>
      <c r="BF20" s="31">
        <f t="shared" si="8"/>
        <v>3.594114387736256</v>
      </c>
      <c r="BG20" s="31">
        <f t="shared" si="8"/>
        <v>3.751935317392052</v>
      </c>
      <c r="BH20" s="31">
        <f t="shared" si="8"/>
        <v>19.36941194261195</v>
      </c>
      <c r="BI20" s="31">
        <f t="shared" si="8"/>
        <v>12.85911084205498</v>
      </c>
      <c r="BJ20" s="32">
        <f t="shared" si="8"/>
        <v>1.361672794117647</v>
      </c>
    </row>
    <row r="21" spans="1:62" ht="12.75">
      <c r="A21" s="30" t="s">
        <v>146</v>
      </c>
      <c r="B21" s="31">
        <f>IF(B154=0,0,(B153-B154)*100/B154)</f>
        <v>12.445987551215985</v>
      </c>
      <c r="C21" s="31">
        <f aca="true" t="shared" si="9" ref="C21:BJ21">IF(C154=0,0,(C153-C154)*100/C154)</f>
        <v>0</v>
      </c>
      <c r="D21" s="31">
        <f t="shared" si="9"/>
        <v>16.87987290887473</v>
      </c>
      <c r="E21" s="31">
        <f t="shared" si="9"/>
        <v>14.313895947572556</v>
      </c>
      <c r="F21" s="31">
        <f t="shared" si="9"/>
        <v>117.17401231540515</v>
      </c>
      <c r="G21" s="31">
        <f t="shared" si="9"/>
        <v>-7.369723635363674</v>
      </c>
      <c r="H21" s="31">
        <f t="shared" si="9"/>
        <v>0</v>
      </c>
      <c r="I21" s="31">
        <f t="shared" si="9"/>
        <v>16.481235823397952</v>
      </c>
      <c r="J21" s="31">
        <f t="shared" si="9"/>
        <v>0</v>
      </c>
      <c r="K21" s="31">
        <f t="shared" si="9"/>
        <v>22.9559621044686</v>
      </c>
      <c r="L21" s="31">
        <f t="shared" si="9"/>
        <v>-0.9123465211459755</v>
      </c>
      <c r="M21" s="31">
        <f t="shared" si="9"/>
        <v>-100</v>
      </c>
      <c r="N21" s="31">
        <f t="shared" si="9"/>
        <v>66.58047118871025</v>
      </c>
      <c r="O21" s="31">
        <f t="shared" si="9"/>
        <v>-100</v>
      </c>
      <c r="P21" s="31">
        <f t="shared" si="9"/>
        <v>-3.4394846116267708</v>
      </c>
      <c r="Q21" s="31">
        <f t="shared" si="9"/>
        <v>-45.96313188809811</v>
      </c>
      <c r="R21" s="31">
        <f t="shared" si="9"/>
        <v>-33.45720345667759</v>
      </c>
      <c r="S21" s="31">
        <f t="shared" si="9"/>
        <v>4.404160395613847</v>
      </c>
      <c r="T21" s="31">
        <f t="shared" si="9"/>
        <v>38.61392064157041</v>
      </c>
      <c r="U21" s="31">
        <f t="shared" si="9"/>
        <v>34.334782421555545</v>
      </c>
      <c r="V21" s="31">
        <f t="shared" si="9"/>
        <v>0</v>
      </c>
      <c r="W21" s="31">
        <f t="shared" si="9"/>
        <v>0</v>
      </c>
      <c r="X21" s="31">
        <f t="shared" si="9"/>
        <v>7.053241113077047</v>
      </c>
      <c r="Y21" s="31">
        <f t="shared" si="9"/>
        <v>4.472023109018936</v>
      </c>
      <c r="Z21" s="31">
        <f t="shared" si="9"/>
        <v>0</v>
      </c>
      <c r="AA21" s="31">
        <f t="shared" si="9"/>
        <v>-60.79161380228374</v>
      </c>
      <c r="AB21" s="31">
        <f t="shared" si="9"/>
        <v>11.852096250166115</v>
      </c>
      <c r="AC21" s="31">
        <f t="shared" si="9"/>
        <v>-100</v>
      </c>
      <c r="AD21" s="31">
        <f t="shared" si="9"/>
        <v>-5.056877927540388</v>
      </c>
      <c r="AE21" s="31">
        <f t="shared" si="9"/>
        <v>192.1560222888984</v>
      </c>
      <c r="AF21" s="31">
        <f t="shared" si="9"/>
        <v>-100</v>
      </c>
      <c r="AG21" s="31">
        <f t="shared" si="9"/>
        <v>31.619454145647392</v>
      </c>
      <c r="AH21" s="31">
        <f t="shared" si="9"/>
        <v>0</v>
      </c>
      <c r="AI21" s="31">
        <f t="shared" si="9"/>
        <v>-73.08934337997847</v>
      </c>
      <c r="AJ21" s="31">
        <f t="shared" si="9"/>
        <v>33.9561349960757</v>
      </c>
      <c r="AK21" s="31">
        <f t="shared" si="9"/>
        <v>1.962536023054755</v>
      </c>
      <c r="AL21" s="31">
        <f t="shared" si="9"/>
        <v>-5.109379088335804</v>
      </c>
      <c r="AM21" s="31">
        <f t="shared" si="9"/>
        <v>31.410628349090413</v>
      </c>
      <c r="AN21" s="31">
        <f t="shared" si="9"/>
        <v>17.141589687385835</v>
      </c>
      <c r="AO21" s="31">
        <f t="shared" si="9"/>
        <v>0</v>
      </c>
      <c r="AP21" s="31">
        <f t="shared" si="9"/>
        <v>-49.03805143215555</v>
      </c>
      <c r="AQ21" s="31">
        <f t="shared" si="9"/>
        <v>8.555317907835894</v>
      </c>
      <c r="AR21" s="31">
        <f t="shared" si="9"/>
        <v>10.680252979219079</v>
      </c>
      <c r="AS21" s="31">
        <f t="shared" si="9"/>
        <v>17.553252078824467</v>
      </c>
      <c r="AT21" s="31">
        <f t="shared" si="9"/>
        <v>-7.726836281987523</v>
      </c>
      <c r="AU21" s="31">
        <f t="shared" si="9"/>
        <v>8.476221287609189</v>
      </c>
      <c r="AV21" s="31">
        <f t="shared" si="9"/>
        <v>0</v>
      </c>
      <c r="AW21" s="31">
        <f t="shared" si="9"/>
        <v>-67.86256595032815</v>
      </c>
      <c r="AX21" s="31">
        <f t="shared" si="9"/>
        <v>64.59393405184503</v>
      </c>
      <c r="AY21" s="31">
        <f t="shared" si="9"/>
        <v>16.593934464436547</v>
      </c>
      <c r="AZ21" s="31">
        <f t="shared" si="9"/>
        <v>16.371752535141297</v>
      </c>
      <c r="BA21" s="31">
        <f t="shared" si="9"/>
        <v>-2.7526611935332914</v>
      </c>
      <c r="BB21" s="31">
        <f t="shared" si="9"/>
        <v>78.6932069138129</v>
      </c>
      <c r="BC21" s="31">
        <f t="shared" si="9"/>
        <v>3.172564867620954</v>
      </c>
      <c r="BD21" s="31">
        <f t="shared" si="9"/>
        <v>94.93253977372365</v>
      </c>
      <c r="BE21" s="31">
        <f t="shared" si="9"/>
        <v>-48.887700974546654</v>
      </c>
      <c r="BF21" s="31">
        <f t="shared" si="9"/>
        <v>-4.920999268318177</v>
      </c>
      <c r="BG21" s="31">
        <f t="shared" si="9"/>
        <v>0</v>
      </c>
      <c r="BH21" s="31">
        <f t="shared" si="9"/>
        <v>51.11121231441844</v>
      </c>
      <c r="BI21" s="31">
        <f t="shared" si="9"/>
        <v>-100</v>
      </c>
      <c r="BJ21" s="32">
        <f t="shared" si="9"/>
        <v>14.553321178807586</v>
      </c>
    </row>
    <row r="22" spans="1:62" ht="12.75">
      <c r="A22" s="30" t="s">
        <v>147</v>
      </c>
      <c r="B22" s="31">
        <f>IF((B130+B131)=0,0,B129*100/(B130+B131))</f>
        <v>96.73381101320578</v>
      </c>
      <c r="C22" s="31">
        <f aca="true" t="shared" si="10" ref="C22:BJ22">IF((C130+C131)=0,0,C129*100/(C130+C131))</f>
        <v>214.8866161677152</v>
      </c>
      <c r="D22" s="31">
        <f t="shared" si="10"/>
        <v>92.98723727344303</v>
      </c>
      <c r="E22" s="31">
        <f t="shared" si="10"/>
        <v>103.04236188580117</v>
      </c>
      <c r="F22" s="31">
        <f t="shared" si="10"/>
        <v>119.78826939628331</v>
      </c>
      <c r="G22" s="31">
        <f t="shared" si="10"/>
        <v>77.00389105058366</v>
      </c>
      <c r="H22" s="31">
        <f t="shared" si="10"/>
        <v>94.5611177111577</v>
      </c>
      <c r="I22" s="31">
        <f t="shared" si="10"/>
        <v>75.69239097512043</v>
      </c>
      <c r="J22" s="31">
        <f t="shared" si="10"/>
        <v>24.925298392658213</v>
      </c>
      <c r="K22" s="31">
        <f t="shared" si="10"/>
        <v>75.69838642451487</v>
      </c>
      <c r="L22" s="31">
        <f t="shared" si="10"/>
        <v>99.99952582658457</v>
      </c>
      <c r="M22" s="31">
        <f t="shared" si="10"/>
        <v>15.061897832817337</v>
      </c>
      <c r="N22" s="31">
        <f t="shared" si="10"/>
        <v>86.0661074013312</v>
      </c>
      <c r="O22" s="31">
        <f t="shared" si="10"/>
        <v>160.80720150361066</v>
      </c>
      <c r="P22" s="31">
        <f t="shared" si="10"/>
        <v>79.37012531340429</v>
      </c>
      <c r="Q22" s="31">
        <f t="shared" si="10"/>
        <v>57.65250210516336</v>
      </c>
      <c r="R22" s="31">
        <f t="shared" si="10"/>
        <v>96.40349281554992</v>
      </c>
      <c r="S22" s="31">
        <f t="shared" si="10"/>
        <v>32.33335167696026</v>
      </c>
      <c r="T22" s="31">
        <f t="shared" si="10"/>
        <v>95.0936836084582</v>
      </c>
      <c r="U22" s="31">
        <f t="shared" si="10"/>
        <v>168.697990767276</v>
      </c>
      <c r="V22" s="31">
        <f t="shared" si="10"/>
        <v>112.2889877542979</v>
      </c>
      <c r="W22" s="31">
        <f t="shared" si="10"/>
        <v>53.19852660909105</v>
      </c>
      <c r="X22" s="31">
        <f t="shared" si="10"/>
        <v>89.33908336268533</v>
      </c>
      <c r="Y22" s="31">
        <f t="shared" si="10"/>
        <v>67.07687447236636</v>
      </c>
      <c r="Z22" s="31">
        <f t="shared" si="10"/>
        <v>62.5140625</v>
      </c>
      <c r="AA22" s="31">
        <f t="shared" si="10"/>
        <v>89.79225716659931</v>
      </c>
      <c r="AB22" s="31">
        <f t="shared" si="10"/>
        <v>54.263282508522835</v>
      </c>
      <c r="AC22" s="31">
        <f t="shared" si="10"/>
        <v>78.97907536099532</v>
      </c>
      <c r="AD22" s="31">
        <f t="shared" si="10"/>
        <v>78.44924978327377</v>
      </c>
      <c r="AE22" s="31">
        <f t="shared" si="10"/>
        <v>100</v>
      </c>
      <c r="AF22" s="31">
        <f t="shared" si="10"/>
        <v>100.00006625961178</v>
      </c>
      <c r="AG22" s="31">
        <f t="shared" si="10"/>
        <v>91.5264854515933</v>
      </c>
      <c r="AH22" s="31">
        <f t="shared" si="10"/>
        <v>88.67354756048569</v>
      </c>
      <c r="AI22" s="31">
        <f t="shared" si="10"/>
        <v>99.99593591913491</v>
      </c>
      <c r="AJ22" s="31">
        <f t="shared" si="10"/>
        <v>110.10448768649735</v>
      </c>
      <c r="AK22" s="31">
        <f t="shared" si="10"/>
        <v>70.92440977370622</v>
      </c>
      <c r="AL22" s="31">
        <f t="shared" si="10"/>
        <v>15.362166436923802</v>
      </c>
      <c r="AM22" s="31">
        <f t="shared" si="10"/>
        <v>86.93858798986209</v>
      </c>
      <c r="AN22" s="31">
        <f t="shared" si="10"/>
        <v>117.08291611993765</v>
      </c>
      <c r="AO22" s="31">
        <f t="shared" si="10"/>
        <v>70.21677662582469</v>
      </c>
      <c r="AP22" s="31">
        <f t="shared" si="10"/>
        <v>48.06421853957022</v>
      </c>
      <c r="AQ22" s="31">
        <f t="shared" si="10"/>
        <v>74.05158050805575</v>
      </c>
      <c r="AR22" s="31">
        <f t="shared" si="10"/>
        <v>88.96196464250376</v>
      </c>
      <c r="AS22" s="31">
        <f t="shared" si="10"/>
        <v>100.06958250497019</v>
      </c>
      <c r="AT22" s="31">
        <f t="shared" si="10"/>
        <v>97.91176804833634</v>
      </c>
      <c r="AU22" s="31">
        <f t="shared" si="10"/>
        <v>43.4758921274857</v>
      </c>
      <c r="AV22" s="31">
        <f t="shared" si="10"/>
        <v>90.26593614983648</v>
      </c>
      <c r="AW22" s="31">
        <f t="shared" si="10"/>
        <v>117.50367658562533</v>
      </c>
      <c r="AX22" s="31">
        <f t="shared" si="10"/>
        <v>99.97328217742367</v>
      </c>
      <c r="AY22" s="31">
        <f t="shared" si="10"/>
        <v>67.43542781244348</v>
      </c>
      <c r="AZ22" s="31">
        <f t="shared" si="10"/>
        <v>84.99774236969176</v>
      </c>
      <c r="BA22" s="31">
        <f t="shared" si="10"/>
        <v>91.22438000777505</v>
      </c>
      <c r="BB22" s="31">
        <f t="shared" si="10"/>
        <v>28.12259918310046</v>
      </c>
      <c r="BC22" s="31">
        <f t="shared" si="10"/>
        <v>76.87134134220055</v>
      </c>
      <c r="BD22" s="31">
        <f t="shared" si="10"/>
        <v>56.79554935514618</v>
      </c>
      <c r="BE22" s="31">
        <f t="shared" si="10"/>
        <v>254.91902035533258</v>
      </c>
      <c r="BF22" s="31">
        <f t="shared" si="10"/>
        <v>110.52300783174441</v>
      </c>
      <c r="BG22" s="31">
        <f t="shared" si="10"/>
        <v>70.83975941103897</v>
      </c>
      <c r="BH22" s="31">
        <f t="shared" si="10"/>
        <v>78.93394475763421</v>
      </c>
      <c r="BI22" s="31">
        <f t="shared" si="10"/>
        <v>101.43216566673118</v>
      </c>
      <c r="BJ22" s="32">
        <f t="shared" si="10"/>
        <v>70.34685463198498</v>
      </c>
    </row>
    <row r="23" spans="1:62" ht="12.75">
      <c r="A23" s="13" t="s">
        <v>148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</row>
    <row r="24" spans="1:62" ht="12.75">
      <c r="A24" s="27" t="s">
        <v>149</v>
      </c>
      <c r="B24" s="28">
        <f>IF(B155=0,0,(B7-B155)*100/B155)</f>
        <v>5.156756014886932</v>
      </c>
      <c r="C24" s="28">
        <f aca="true" t="shared" si="11" ref="C24:BJ24">IF(C155=0,0,(C7-C155)*100/C155)</f>
        <v>35.24649335644136</v>
      </c>
      <c r="D24" s="28">
        <f t="shared" si="11"/>
        <v>7.033375407900487</v>
      </c>
      <c r="E24" s="28">
        <f t="shared" si="11"/>
        <v>13.98546208291364</v>
      </c>
      <c r="F24" s="28">
        <f t="shared" si="11"/>
        <v>18.33863501817678</v>
      </c>
      <c r="G24" s="28">
        <f t="shared" si="11"/>
        <v>12.87697945735131</v>
      </c>
      <c r="H24" s="28">
        <f t="shared" si="11"/>
        <v>2.47241205247808</v>
      </c>
      <c r="I24" s="28">
        <f t="shared" si="11"/>
        <v>0.329494545108816</v>
      </c>
      <c r="J24" s="28">
        <f t="shared" si="11"/>
        <v>45.246559971652985</v>
      </c>
      <c r="K24" s="28">
        <f t="shared" si="11"/>
        <v>15.168426915068258</v>
      </c>
      <c r="L24" s="28">
        <f t="shared" si="11"/>
        <v>8.976666252947748</v>
      </c>
      <c r="M24" s="28">
        <f t="shared" si="11"/>
        <v>93.37974451299998</v>
      </c>
      <c r="N24" s="28">
        <f t="shared" si="11"/>
        <v>8.122022577316834</v>
      </c>
      <c r="O24" s="28">
        <f t="shared" si="11"/>
        <v>-21.886250376859916</v>
      </c>
      <c r="P24" s="28">
        <f t="shared" si="11"/>
        <v>25.699335757249727</v>
      </c>
      <c r="Q24" s="28">
        <f t="shared" si="11"/>
        <v>12.708983722493223</v>
      </c>
      <c r="R24" s="28">
        <f t="shared" si="11"/>
        <v>-9.531804394536422</v>
      </c>
      <c r="S24" s="28">
        <f t="shared" si="11"/>
        <v>-42.241965838368365</v>
      </c>
      <c r="T24" s="28">
        <f t="shared" si="11"/>
        <v>3.858940452125812</v>
      </c>
      <c r="U24" s="28">
        <f t="shared" si="11"/>
        <v>5.908733665453996</v>
      </c>
      <c r="V24" s="28">
        <f t="shared" si="11"/>
        <v>25.721792807300055</v>
      </c>
      <c r="W24" s="28">
        <f t="shared" si="11"/>
        <v>-7.090661548216119</v>
      </c>
      <c r="X24" s="28">
        <f t="shared" si="11"/>
        <v>11.945791331231874</v>
      </c>
      <c r="Y24" s="28">
        <f t="shared" si="11"/>
        <v>-5.749478808527299</v>
      </c>
      <c r="Z24" s="28">
        <f t="shared" si="11"/>
        <v>31.025046417389255</v>
      </c>
      <c r="AA24" s="28">
        <f t="shared" si="11"/>
        <v>13.764917057396929</v>
      </c>
      <c r="AB24" s="28">
        <f t="shared" si="11"/>
        <v>18.31832758434357</v>
      </c>
      <c r="AC24" s="28">
        <f t="shared" si="11"/>
        <v>6.325332848376021</v>
      </c>
      <c r="AD24" s="28">
        <f t="shared" si="11"/>
        <v>37.97735847658567</v>
      </c>
      <c r="AE24" s="28">
        <f t="shared" si="11"/>
        <v>-18.02053230514646</v>
      </c>
      <c r="AF24" s="28">
        <f t="shared" si="11"/>
        <v>-0.9270699662577293</v>
      </c>
      <c r="AG24" s="28">
        <f t="shared" si="11"/>
        <v>4.169205057563443</v>
      </c>
      <c r="AH24" s="28">
        <f t="shared" si="11"/>
        <v>16.068817934135645</v>
      </c>
      <c r="AI24" s="28">
        <f t="shared" si="11"/>
        <v>5.977192000962226</v>
      </c>
      <c r="AJ24" s="28">
        <f t="shared" si="11"/>
        <v>-18.62773641077748</v>
      </c>
      <c r="AK24" s="28">
        <f t="shared" si="11"/>
        <v>29.206247547725933</v>
      </c>
      <c r="AL24" s="28">
        <f t="shared" si="11"/>
        <v>26.786157128023152</v>
      </c>
      <c r="AM24" s="28">
        <f t="shared" si="11"/>
        <v>56.11277352007853</v>
      </c>
      <c r="AN24" s="28">
        <f t="shared" si="11"/>
        <v>27.00793044300291</v>
      </c>
      <c r="AO24" s="28">
        <f t="shared" si="11"/>
        <v>65.36112947765548</v>
      </c>
      <c r="AP24" s="28">
        <f t="shared" si="11"/>
        <v>38.89975178822418</v>
      </c>
      <c r="AQ24" s="28">
        <f t="shared" si="11"/>
        <v>53.81911019827804</v>
      </c>
      <c r="AR24" s="28">
        <f t="shared" si="11"/>
        <v>23.459506851879148</v>
      </c>
      <c r="AS24" s="28">
        <f t="shared" si="11"/>
        <v>21.905713172146076</v>
      </c>
      <c r="AT24" s="28">
        <f t="shared" si="11"/>
        <v>9.773266508995397</v>
      </c>
      <c r="AU24" s="28">
        <f t="shared" si="11"/>
        <v>-2.0301734863764724</v>
      </c>
      <c r="AV24" s="28">
        <f t="shared" si="11"/>
        <v>4.673356694580151</v>
      </c>
      <c r="AW24" s="28">
        <f t="shared" si="11"/>
        <v>8.45917982520865</v>
      </c>
      <c r="AX24" s="28">
        <f t="shared" si="11"/>
        <v>167.0289651029641</v>
      </c>
      <c r="AY24" s="28">
        <f t="shared" si="11"/>
        <v>5.959085260889887</v>
      </c>
      <c r="AZ24" s="28">
        <f t="shared" si="11"/>
        <v>16.748566924597306</v>
      </c>
      <c r="BA24" s="28">
        <f t="shared" si="11"/>
        <v>13.01362830528771</v>
      </c>
      <c r="BB24" s="28">
        <f t="shared" si="11"/>
        <v>6.776022920944214</v>
      </c>
      <c r="BC24" s="28">
        <f t="shared" si="11"/>
        <v>16.72967648305181</v>
      </c>
      <c r="BD24" s="28">
        <f t="shared" si="11"/>
        <v>4.314625598653799</v>
      </c>
      <c r="BE24" s="28">
        <f t="shared" si="11"/>
        <v>21.86162347494648</v>
      </c>
      <c r="BF24" s="28">
        <f t="shared" si="11"/>
        <v>1.854912154474956</v>
      </c>
      <c r="BG24" s="28">
        <f t="shared" si="11"/>
        <v>13.76284949476396</v>
      </c>
      <c r="BH24" s="28">
        <f t="shared" si="11"/>
        <v>10.86293318745692</v>
      </c>
      <c r="BI24" s="28">
        <f t="shared" si="11"/>
        <v>2.1952441105246576</v>
      </c>
      <c r="BJ24" s="29">
        <f t="shared" si="11"/>
        <v>10.808204465488265</v>
      </c>
    </row>
    <row r="25" spans="1:62" ht="12.75">
      <c r="A25" s="30" t="s">
        <v>150</v>
      </c>
      <c r="B25" s="31">
        <f>IF(B157=0,0,(B156-B157)*100/B157)</f>
        <v>9.463757940910481</v>
      </c>
      <c r="C25" s="31">
        <f aca="true" t="shared" si="12" ref="C25:BJ25">IF(C157=0,0,(C156-C157)*100/C157)</f>
        <v>16.52403652574058</v>
      </c>
      <c r="D25" s="31">
        <f t="shared" si="12"/>
        <v>9.357190461231397</v>
      </c>
      <c r="E25" s="31">
        <f t="shared" si="12"/>
        <v>17.04087765589838</v>
      </c>
      <c r="F25" s="31">
        <f t="shared" si="12"/>
        <v>16.417216370497652</v>
      </c>
      <c r="G25" s="31">
        <f t="shared" si="12"/>
        <v>6.693884494343795</v>
      </c>
      <c r="H25" s="31">
        <f t="shared" si="12"/>
        <v>9.425510931212731</v>
      </c>
      <c r="I25" s="31">
        <f t="shared" si="12"/>
        <v>-4.64503174164586</v>
      </c>
      <c r="J25" s="31">
        <f t="shared" si="12"/>
        <v>15.641369617989012</v>
      </c>
      <c r="K25" s="31">
        <f t="shared" si="12"/>
        <v>7.558673238267202</v>
      </c>
      <c r="L25" s="31">
        <f t="shared" si="12"/>
        <v>-14.829188309439711</v>
      </c>
      <c r="M25" s="31">
        <f t="shared" si="12"/>
        <v>21.575797872340427</v>
      </c>
      <c r="N25" s="31">
        <f t="shared" si="12"/>
        <v>9.294127961816864</v>
      </c>
      <c r="O25" s="31">
        <f t="shared" si="12"/>
        <v>8.632451386675168</v>
      </c>
      <c r="P25" s="31">
        <f t="shared" si="12"/>
        <v>21.284881193329902</v>
      </c>
      <c r="Q25" s="31">
        <f t="shared" si="12"/>
        <v>2.414990406883452</v>
      </c>
      <c r="R25" s="31">
        <f t="shared" si="12"/>
        <v>17.27632258780858</v>
      </c>
      <c r="S25" s="31">
        <f t="shared" si="12"/>
        <v>2.5483538577805143</v>
      </c>
      <c r="T25" s="31">
        <f t="shared" si="12"/>
        <v>7.539085441655747</v>
      </c>
      <c r="U25" s="31">
        <f t="shared" si="12"/>
        <v>-2.1206714954907815</v>
      </c>
      <c r="V25" s="31">
        <f t="shared" si="12"/>
        <v>36.556257563533684</v>
      </c>
      <c r="W25" s="31">
        <f t="shared" si="12"/>
        <v>34.067617316827985</v>
      </c>
      <c r="X25" s="31">
        <f t="shared" si="12"/>
        <v>6.391099105865478</v>
      </c>
      <c r="Y25" s="31">
        <f t="shared" si="12"/>
        <v>14.433619090946793</v>
      </c>
      <c r="Z25" s="31">
        <f t="shared" si="12"/>
        <v>23.311730919171488</v>
      </c>
      <c r="AA25" s="31">
        <f t="shared" si="12"/>
        <v>15.626412460189346</v>
      </c>
      <c r="AB25" s="31">
        <f t="shared" si="12"/>
        <v>16.4899657091461</v>
      </c>
      <c r="AC25" s="31">
        <f t="shared" si="12"/>
        <v>13.081678655945613</v>
      </c>
      <c r="AD25" s="31">
        <f t="shared" si="12"/>
        <v>15.137024093095123</v>
      </c>
      <c r="AE25" s="31">
        <f t="shared" si="12"/>
        <v>-24.951297794216973</v>
      </c>
      <c r="AF25" s="31">
        <f t="shared" si="12"/>
        <v>29.25314066053495</v>
      </c>
      <c r="AG25" s="31">
        <f t="shared" si="12"/>
        <v>8.071383573607628</v>
      </c>
      <c r="AH25" s="31">
        <f t="shared" si="12"/>
        <v>9.036545555528331</v>
      </c>
      <c r="AI25" s="31">
        <f t="shared" si="12"/>
        <v>2.8610247991752815</v>
      </c>
      <c r="AJ25" s="31">
        <f t="shared" si="12"/>
        <v>-5.437517449469262</v>
      </c>
      <c r="AK25" s="31">
        <f t="shared" si="12"/>
        <v>-14.45972214603668</v>
      </c>
      <c r="AL25" s="31">
        <f t="shared" si="12"/>
        <v>14.751395519217661</v>
      </c>
      <c r="AM25" s="31">
        <f t="shared" si="12"/>
        <v>34.663068224350134</v>
      </c>
      <c r="AN25" s="31">
        <f t="shared" si="12"/>
        <v>10.672332548979567</v>
      </c>
      <c r="AO25" s="31">
        <f t="shared" si="12"/>
        <v>30.501684421378496</v>
      </c>
      <c r="AP25" s="31">
        <f t="shared" si="12"/>
        <v>9.35479098613494</v>
      </c>
      <c r="AQ25" s="31">
        <f t="shared" si="12"/>
        <v>27.187680484182895</v>
      </c>
      <c r="AR25" s="31">
        <f t="shared" si="12"/>
        <v>63.79289079672129</v>
      </c>
      <c r="AS25" s="31">
        <f t="shared" si="12"/>
        <v>11.488090879387743</v>
      </c>
      <c r="AT25" s="31">
        <f t="shared" si="12"/>
        <v>12.701117315051087</v>
      </c>
      <c r="AU25" s="31">
        <f t="shared" si="12"/>
        <v>21.035909368135492</v>
      </c>
      <c r="AV25" s="31">
        <f t="shared" si="12"/>
        <v>7.793887916669927</v>
      </c>
      <c r="AW25" s="31">
        <f t="shared" si="12"/>
        <v>7.139557711184248</v>
      </c>
      <c r="AX25" s="31">
        <f t="shared" si="12"/>
        <v>69.3065201617083</v>
      </c>
      <c r="AY25" s="31">
        <f t="shared" si="12"/>
        <v>9.142273858774367</v>
      </c>
      <c r="AZ25" s="31">
        <f t="shared" si="12"/>
        <v>4.211016951936565</v>
      </c>
      <c r="BA25" s="31">
        <f t="shared" si="12"/>
        <v>8.858102941159185</v>
      </c>
      <c r="BB25" s="31">
        <f t="shared" si="12"/>
        <v>8.737192733896029</v>
      </c>
      <c r="BC25" s="31">
        <f t="shared" si="12"/>
        <v>10.005056542903999</v>
      </c>
      <c r="BD25" s="31">
        <f t="shared" si="12"/>
        <v>12.829717768923441</v>
      </c>
      <c r="BE25" s="31">
        <f t="shared" si="12"/>
        <v>17.802342203119718</v>
      </c>
      <c r="BF25" s="31">
        <f t="shared" si="12"/>
        <v>29.18070725832177</v>
      </c>
      <c r="BG25" s="31">
        <f t="shared" si="12"/>
        <v>12.615890528974296</v>
      </c>
      <c r="BH25" s="31">
        <f t="shared" si="12"/>
        <v>15.5052541953645</v>
      </c>
      <c r="BI25" s="31">
        <f t="shared" si="12"/>
        <v>21.9536673173311</v>
      </c>
      <c r="BJ25" s="32">
        <f t="shared" si="12"/>
        <v>11.53250292986545</v>
      </c>
    </row>
    <row r="26" spans="1:62" ht="25.5">
      <c r="A26" s="30" t="s">
        <v>151</v>
      </c>
      <c r="B26" s="31">
        <f>IF(B156=0,0,B158*100/B156)</f>
        <v>4.977467602038768</v>
      </c>
      <c r="C26" s="31">
        <f aca="true" t="shared" si="13" ref="C26:BJ26">IF(C156=0,0,C158*100/C156)</f>
        <v>0.7658197686892326</v>
      </c>
      <c r="D26" s="31">
        <f t="shared" si="13"/>
        <v>1.7322286379804226</v>
      </c>
      <c r="E26" s="31">
        <f t="shared" si="13"/>
        <v>0.6634619684359295</v>
      </c>
      <c r="F26" s="31">
        <f t="shared" si="13"/>
        <v>4.249421194669508</v>
      </c>
      <c r="G26" s="31">
        <f t="shared" si="13"/>
        <v>0.34279336734693877</v>
      </c>
      <c r="H26" s="31">
        <f t="shared" si="13"/>
        <v>3.802053773201886</v>
      </c>
      <c r="I26" s="31">
        <f t="shared" si="13"/>
        <v>6.555226141389645</v>
      </c>
      <c r="J26" s="31">
        <f t="shared" si="13"/>
        <v>0</v>
      </c>
      <c r="K26" s="31">
        <f t="shared" si="13"/>
        <v>3.5420935954653197</v>
      </c>
      <c r="L26" s="31">
        <f t="shared" si="13"/>
        <v>4.065763397696672</v>
      </c>
      <c r="M26" s="31">
        <f t="shared" si="13"/>
        <v>0</v>
      </c>
      <c r="N26" s="31">
        <f t="shared" si="13"/>
        <v>2.683704309683993</v>
      </c>
      <c r="O26" s="31">
        <f t="shared" si="13"/>
        <v>4.440947238687716</v>
      </c>
      <c r="P26" s="31">
        <f t="shared" si="13"/>
        <v>0.6328641651263293</v>
      </c>
      <c r="Q26" s="31">
        <f t="shared" si="13"/>
        <v>1.5284864037316361</v>
      </c>
      <c r="R26" s="31">
        <f t="shared" si="13"/>
        <v>4.418216548461734</v>
      </c>
      <c r="S26" s="31">
        <f t="shared" si="13"/>
        <v>0.9543548712357388</v>
      </c>
      <c r="T26" s="31">
        <f t="shared" si="13"/>
        <v>3.252923170403043</v>
      </c>
      <c r="U26" s="31">
        <f t="shared" si="13"/>
        <v>1.944241668587386</v>
      </c>
      <c r="V26" s="31">
        <f t="shared" si="13"/>
        <v>0</v>
      </c>
      <c r="W26" s="31">
        <f t="shared" si="13"/>
        <v>3.314664260978616</v>
      </c>
      <c r="X26" s="31">
        <f t="shared" si="13"/>
        <v>1.7305371159289726</v>
      </c>
      <c r="Y26" s="31">
        <f t="shared" si="13"/>
        <v>3.024482052408514</v>
      </c>
      <c r="Z26" s="31">
        <f t="shared" si="13"/>
        <v>3.894594284996572</v>
      </c>
      <c r="AA26" s="31">
        <f t="shared" si="13"/>
        <v>1.2244021653618324</v>
      </c>
      <c r="AB26" s="31">
        <f t="shared" si="13"/>
        <v>0.9827124271319925</v>
      </c>
      <c r="AC26" s="31">
        <f t="shared" si="13"/>
        <v>5.088109353221594</v>
      </c>
      <c r="AD26" s="31">
        <f t="shared" si="13"/>
        <v>1.11180977219336</v>
      </c>
      <c r="AE26" s="31">
        <f t="shared" si="13"/>
        <v>0</v>
      </c>
      <c r="AF26" s="31">
        <f t="shared" si="13"/>
        <v>2.0461973098069435</v>
      </c>
      <c r="AG26" s="31">
        <f t="shared" si="13"/>
        <v>0.8949923507848134</v>
      </c>
      <c r="AH26" s="31">
        <f t="shared" si="13"/>
        <v>4.836271992128089</v>
      </c>
      <c r="AI26" s="31">
        <f t="shared" si="13"/>
        <v>3.709511065244395</v>
      </c>
      <c r="AJ26" s="31">
        <f t="shared" si="13"/>
        <v>7.647712060898353</v>
      </c>
      <c r="AK26" s="31">
        <f t="shared" si="13"/>
        <v>0</v>
      </c>
      <c r="AL26" s="31">
        <f t="shared" si="13"/>
        <v>0</v>
      </c>
      <c r="AM26" s="31">
        <f t="shared" si="13"/>
        <v>7.9159144991448365</v>
      </c>
      <c r="AN26" s="31">
        <f t="shared" si="13"/>
        <v>2.202033905405137</v>
      </c>
      <c r="AO26" s="31">
        <f t="shared" si="13"/>
        <v>1.628249494174283</v>
      </c>
      <c r="AP26" s="31">
        <f t="shared" si="13"/>
        <v>5.155463807729637</v>
      </c>
      <c r="AQ26" s="31">
        <f t="shared" si="13"/>
        <v>0.4881157902234389</v>
      </c>
      <c r="AR26" s="31">
        <f t="shared" si="13"/>
        <v>0.3186368305029251</v>
      </c>
      <c r="AS26" s="31">
        <f t="shared" si="13"/>
        <v>1.2003072786633378</v>
      </c>
      <c r="AT26" s="31">
        <f t="shared" si="13"/>
        <v>5.077851349115914</v>
      </c>
      <c r="AU26" s="31">
        <f t="shared" si="13"/>
        <v>1.329084315503173</v>
      </c>
      <c r="AV26" s="31">
        <f t="shared" si="13"/>
        <v>4.885367965531947</v>
      </c>
      <c r="AW26" s="31">
        <f t="shared" si="13"/>
        <v>0.8645684567917868</v>
      </c>
      <c r="AX26" s="31">
        <f t="shared" si="13"/>
        <v>2.5226198493846814</v>
      </c>
      <c r="AY26" s="31">
        <f t="shared" si="13"/>
        <v>2.106056449831898</v>
      </c>
      <c r="AZ26" s="31">
        <f t="shared" si="13"/>
        <v>0.248251392293943</v>
      </c>
      <c r="BA26" s="31">
        <f t="shared" si="13"/>
        <v>6.133670786782742</v>
      </c>
      <c r="BB26" s="31">
        <f t="shared" si="13"/>
        <v>2.0798028491580935</v>
      </c>
      <c r="BC26" s="31">
        <f t="shared" si="13"/>
        <v>0</v>
      </c>
      <c r="BD26" s="31">
        <f t="shared" si="13"/>
        <v>3.2717980576785077</v>
      </c>
      <c r="BE26" s="31">
        <f t="shared" si="13"/>
        <v>0</v>
      </c>
      <c r="BF26" s="31">
        <f t="shared" si="13"/>
        <v>6.08821866511291</v>
      </c>
      <c r="BG26" s="31">
        <f t="shared" si="13"/>
        <v>2.42229115813065</v>
      </c>
      <c r="BH26" s="31">
        <f t="shared" si="13"/>
        <v>1.9665770726664413</v>
      </c>
      <c r="BI26" s="31">
        <f t="shared" si="13"/>
        <v>0.9292706857977835</v>
      </c>
      <c r="BJ26" s="32">
        <f t="shared" si="13"/>
        <v>1.3943419919921032</v>
      </c>
    </row>
    <row r="27" spans="1:62" ht="12.75">
      <c r="A27" s="30" t="s">
        <v>152</v>
      </c>
      <c r="B27" s="31">
        <f>IF(B160=0,0,(B159-B160)*100/B160)</f>
        <v>1.3694753663095918</v>
      </c>
      <c r="C27" s="31">
        <f aca="true" t="shared" si="14" ref="C27:BJ27">IF(C160=0,0,(C159-C160)*100/C160)</f>
        <v>0</v>
      </c>
      <c r="D27" s="31">
        <f t="shared" si="14"/>
        <v>0</v>
      </c>
      <c r="E27" s="31">
        <f t="shared" si="14"/>
        <v>0</v>
      </c>
      <c r="F27" s="31">
        <f t="shared" si="14"/>
        <v>24.927231099242743</v>
      </c>
      <c r="G27" s="31">
        <f t="shared" si="14"/>
        <v>0</v>
      </c>
      <c r="H27" s="31">
        <f t="shared" si="14"/>
        <v>-0.032089364516968574</v>
      </c>
      <c r="I27" s="31">
        <f t="shared" si="14"/>
        <v>0</v>
      </c>
      <c r="J27" s="31">
        <f t="shared" si="14"/>
        <v>0</v>
      </c>
      <c r="K27" s="31">
        <f t="shared" si="14"/>
        <v>18.840100153619893</v>
      </c>
      <c r="L27" s="31">
        <f t="shared" si="14"/>
        <v>34.81348366714008</v>
      </c>
      <c r="M27" s="31">
        <f t="shared" si="14"/>
        <v>0</v>
      </c>
      <c r="N27" s="31">
        <f t="shared" si="14"/>
        <v>4.680006783505223</v>
      </c>
      <c r="O27" s="31">
        <f t="shared" si="14"/>
        <v>0</v>
      </c>
      <c r="P27" s="31">
        <f t="shared" si="14"/>
        <v>0</v>
      </c>
      <c r="Q27" s="31">
        <f t="shared" si="14"/>
        <v>0</v>
      </c>
      <c r="R27" s="31">
        <f t="shared" si="14"/>
        <v>0.728485928716625</v>
      </c>
      <c r="S27" s="31">
        <f t="shared" si="14"/>
        <v>0</v>
      </c>
      <c r="T27" s="31">
        <f t="shared" si="14"/>
        <v>5.713730869515928</v>
      </c>
      <c r="U27" s="31">
        <f t="shared" si="14"/>
        <v>0</v>
      </c>
      <c r="V27" s="31">
        <f t="shared" si="14"/>
        <v>0</v>
      </c>
      <c r="W27" s="31">
        <f t="shared" si="14"/>
        <v>0</v>
      </c>
      <c r="X27" s="31">
        <f t="shared" si="14"/>
        <v>7.9999993782564305</v>
      </c>
      <c r="Y27" s="31">
        <f t="shared" si="14"/>
        <v>0</v>
      </c>
      <c r="Z27" s="31">
        <f t="shared" si="14"/>
        <v>0</v>
      </c>
      <c r="AA27" s="31">
        <f t="shared" si="14"/>
        <v>0</v>
      </c>
      <c r="AB27" s="31">
        <f t="shared" si="14"/>
        <v>0</v>
      </c>
      <c r="AC27" s="31">
        <f t="shared" si="14"/>
        <v>-1.459080612236703</v>
      </c>
      <c r="AD27" s="31">
        <f t="shared" si="14"/>
        <v>0</v>
      </c>
      <c r="AE27" s="31">
        <f t="shared" si="14"/>
        <v>0</v>
      </c>
      <c r="AF27" s="31">
        <f t="shared" si="14"/>
        <v>0</v>
      </c>
      <c r="AG27" s="31">
        <f t="shared" si="14"/>
        <v>-100</v>
      </c>
      <c r="AH27" s="31">
        <f t="shared" si="14"/>
        <v>7.000001636341174</v>
      </c>
      <c r="AI27" s="31">
        <f t="shared" si="14"/>
        <v>3.749653870358716</v>
      </c>
      <c r="AJ27" s="31">
        <f t="shared" si="14"/>
        <v>0</v>
      </c>
      <c r="AK27" s="31">
        <f t="shared" si="14"/>
        <v>0.00041140787453392</v>
      </c>
      <c r="AL27" s="31">
        <f t="shared" si="14"/>
        <v>0</v>
      </c>
      <c r="AM27" s="31">
        <f t="shared" si="14"/>
        <v>0</v>
      </c>
      <c r="AN27" s="31">
        <f t="shared" si="14"/>
        <v>0</v>
      </c>
      <c r="AO27" s="31">
        <f t="shared" si="14"/>
        <v>0</v>
      </c>
      <c r="AP27" s="31">
        <f t="shared" si="14"/>
        <v>0</v>
      </c>
      <c r="AQ27" s="31">
        <f t="shared" si="14"/>
        <v>0</v>
      </c>
      <c r="AR27" s="31">
        <f t="shared" si="14"/>
        <v>179.28994590977527</v>
      </c>
      <c r="AS27" s="31">
        <f t="shared" si="14"/>
        <v>0</v>
      </c>
      <c r="AT27" s="31">
        <f t="shared" si="14"/>
        <v>3.477497730536046</v>
      </c>
      <c r="AU27" s="31">
        <f t="shared" si="14"/>
        <v>0</v>
      </c>
      <c r="AV27" s="31">
        <f t="shared" si="14"/>
        <v>13.691435147858279</v>
      </c>
      <c r="AW27" s="31">
        <f t="shared" si="14"/>
        <v>16.373333333333335</v>
      </c>
      <c r="AX27" s="31">
        <f t="shared" si="14"/>
        <v>0</v>
      </c>
      <c r="AY27" s="31">
        <f t="shared" si="14"/>
        <v>0</v>
      </c>
      <c r="AZ27" s="31">
        <f t="shared" si="14"/>
        <v>8.426989247311829</v>
      </c>
      <c r="BA27" s="31">
        <f t="shared" si="14"/>
        <v>8.63928043194366</v>
      </c>
      <c r="BB27" s="31">
        <f t="shared" si="14"/>
        <v>0</v>
      </c>
      <c r="BC27" s="31">
        <f t="shared" si="14"/>
        <v>0</v>
      </c>
      <c r="BD27" s="31">
        <f t="shared" si="14"/>
        <v>0</v>
      </c>
      <c r="BE27" s="31">
        <f t="shared" si="14"/>
        <v>0</v>
      </c>
      <c r="BF27" s="31">
        <f t="shared" si="14"/>
        <v>0</v>
      </c>
      <c r="BG27" s="31">
        <f t="shared" si="14"/>
        <v>17.126255566023115</v>
      </c>
      <c r="BH27" s="31">
        <f t="shared" si="14"/>
        <v>0</v>
      </c>
      <c r="BI27" s="31">
        <f t="shared" si="14"/>
        <v>0</v>
      </c>
      <c r="BJ27" s="32">
        <f t="shared" si="14"/>
        <v>0</v>
      </c>
    </row>
    <row r="28" spans="1:62" ht="12.75">
      <c r="A28" s="30" t="s">
        <v>153</v>
      </c>
      <c r="B28" s="31">
        <f>IF(B162=0,0,(B161-B162)*100/B162)</f>
        <v>8.728043165201356</v>
      </c>
      <c r="C28" s="31">
        <f aca="true" t="shared" si="15" ref="C28:BJ28">IF(C162=0,0,(C161-C162)*100/C162)</f>
        <v>0</v>
      </c>
      <c r="D28" s="31">
        <f t="shared" si="15"/>
        <v>0</v>
      </c>
      <c r="E28" s="31">
        <f t="shared" si="15"/>
        <v>0</v>
      </c>
      <c r="F28" s="31">
        <f t="shared" si="15"/>
        <v>0</v>
      </c>
      <c r="G28" s="31">
        <f t="shared" si="15"/>
        <v>0</v>
      </c>
      <c r="H28" s="31">
        <f t="shared" si="15"/>
        <v>0</v>
      </c>
      <c r="I28" s="31">
        <f t="shared" si="15"/>
        <v>5.210153727673943</v>
      </c>
      <c r="J28" s="31">
        <f t="shared" si="15"/>
        <v>0</v>
      </c>
      <c r="K28" s="31">
        <f t="shared" si="15"/>
        <v>0</v>
      </c>
      <c r="L28" s="31">
        <f t="shared" si="15"/>
        <v>0</v>
      </c>
      <c r="M28" s="31">
        <f t="shared" si="15"/>
        <v>0</v>
      </c>
      <c r="N28" s="31">
        <f t="shared" si="15"/>
        <v>18.397128003750353</v>
      </c>
      <c r="O28" s="31">
        <f t="shared" si="15"/>
        <v>0</v>
      </c>
      <c r="P28" s="31">
        <f t="shared" si="15"/>
        <v>0</v>
      </c>
      <c r="Q28" s="31">
        <f t="shared" si="15"/>
        <v>17.045454545454547</v>
      </c>
      <c r="R28" s="31">
        <f t="shared" si="15"/>
        <v>0</v>
      </c>
      <c r="S28" s="31">
        <f t="shared" si="15"/>
        <v>0</v>
      </c>
      <c r="T28" s="31">
        <f t="shared" si="15"/>
        <v>0</v>
      </c>
      <c r="U28" s="31">
        <f t="shared" si="15"/>
        <v>0</v>
      </c>
      <c r="V28" s="31">
        <f t="shared" si="15"/>
        <v>0</v>
      </c>
      <c r="W28" s="31">
        <f t="shared" si="15"/>
        <v>13.92765310950381</v>
      </c>
      <c r="X28" s="31">
        <f t="shared" si="15"/>
        <v>0</v>
      </c>
      <c r="Y28" s="31">
        <f t="shared" si="15"/>
        <v>0</v>
      </c>
      <c r="Z28" s="31">
        <f t="shared" si="15"/>
        <v>0</v>
      </c>
      <c r="AA28" s="31">
        <f t="shared" si="15"/>
        <v>0</v>
      </c>
      <c r="AB28" s="31">
        <f t="shared" si="15"/>
        <v>-52.58025359710349</v>
      </c>
      <c r="AC28" s="31">
        <f t="shared" si="15"/>
        <v>0</v>
      </c>
      <c r="AD28" s="31">
        <f t="shared" si="15"/>
        <v>0</v>
      </c>
      <c r="AE28" s="31">
        <f t="shared" si="15"/>
        <v>0</v>
      </c>
      <c r="AF28" s="31">
        <f t="shared" si="15"/>
        <v>0</v>
      </c>
      <c r="AG28" s="31">
        <f t="shared" si="15"/>
        <v>0</v>
      </c>
      <c r="AH28" s="31">
        <f t="shared" si="15"/>
        <v>0</v>
      </c>
      <c r="AI28" s="31">
        <f t="shared" si="15"/>
        <v>0</v>
      </c>
      <c r="AJ28" s="31">
        <f t="shared" si="15"/>
        <v>0</v>
      </c>
      <c r="AK28" s="31">
        <f t="shared" si="15"/>
        <v>0</v>
      </c>
      <c r="AL28" s="31">
        <f t="shared" si="15"/>
        <v>5.500000751236692</v>
      </c>
      <c r="AM28" s="31">
        <f t="shared" si="15"/>
        <v>0</v>
      </c>
      <c r="AN28" s="31">
        <f t="shared" si="15"/>
        <v>0</v>
      </c>
      <c r="AO28" s="31">
        <f t="shared" si="15"/>
        <v>0</v>
      </c>
      <c r="AP28" s="31">
        <f t="shared" si="15"/>
        <v>0</v>
      </c>
      <c r="AQ28" s="31">
        <f t="shared" si="15"/>
        <v>0</v>
      </c>
      <c r="AR28" s="31">
        <f t="shared" si="15"/>
        <v>0</v>
      </c>
      <c r="AS28" s="31">
        <f t="shared" si="15"/>
        <v>0</v>
      </c>
      <c r="AT28" s="31">
        <f t="shared" si="15"/>
        <v>8.632519414707255</v>
      </c>
      <c r="AU28" s="31">
        <f t="shared" si="15"/>
        <v>0</v>
      </c>
      <c r="AV28" s="31">
        <f t="shared" si="15"/>
        <v>0</v>
      </c>
      <c r="AW28" s="31">
        <f t="shared" si="15"/>
        <v>0</v>
      </c>
      <c r="AX28" s="31">
        <f t="shared" si="15"/>
        <v>0</v>
      </c>
      <c r="AY28" s="31">
        <f t="shared" si="15"/>
        <v>5.500001871753271</v>
      </c>
      <c r="AZ28" s="31">
        <f t="shared" si="15"/>
        <v>0</v>
      </c>
      <c r="BA28" s="31">
        <f t="shared" si="15"/>
        <v>0</v>
      </c>
      <c r="BB28" s="31">
        <f t="shared" si="15"/>
        <v>0</v>
      </c>
      <c r="BC28" s="31">
        <f t="shared" si="15"/>
        <v>0</v>
      </c>
      <c r="BD28" s="31">
        <f t="shared" si="15"/>
        <v>1.3483178007668655</v>
      </c>
      <c r="BE28" s="31">
        <f t="shared" si="15"/>
        <v>0</v>
      </c>
      <c r="BF28" s="31">
        <f t="shared" si="15"/>
        <v>0</v>
      </c>
      <c r="BG28" s="31">
        <f t="shared" si="15"/>
        <v>0</v>
      </c>
      <c r="BH28" s="31">
        <f t="shared" si="15"/>
        <v>0</v>
      </c>
      <c r="BI28" s="31">
        <f t="shared" si="15"/>
        <v>0</v>
      </c>
      <c r="BJ28" s="32">
        <f t="shared" si="15"/>
        <v>4</v>
      </c>
    </row>
    <row r="29" spans="1:62" ht="25.5">
      <c r="A29" s="30" t="s">
        <v>154</v>
      </c>
      <c r="B29" s="31">
        <f>IF((B7-B139-B164)=0,0,B156*100/(B7-B139-B164))</f>
        <v>29.569111104666636</v>
      </c>
      <c r="C29" s="31">
        <f aca="true" t="shared" si="16" ref="C29:BJ29">IF((C7-C139-C164)=0,0,C156*100/(C7-C139-C164))</f>
        <v>36.39550870554924</v>
      </c>
      <c r="D29" s="31">
        <f t="shared" si="16"/>
        <v>45.952129823800064</v>
      </c>
      <c r="E29" s="31">
        <f t="shared" si="16"/>
        <v>32.62698747475947</v>
      </c>
      <c r="F29" s="31">
        <f t="shared" si="16"/>
        <v>34.857262840400516</v>
      </c>
      <c r="G29" s="31">
        <f t="shared" si="16"/>
        <v>41.960194012376654</v>
      </c>
      <c r="H29" s="31">
        <f t="shared" si="16"/>
        <v>48.758603046297736</v>
      </c>
      <c r="I29" s="31">
        <f t="shared" si="16"/>
        <v>43.240677761037155</v>
      </c>
      <c r="J29" s="31">
        <f t="shared" si="16"/>
        <v>31.724542817836895</v>
      </c>
      <c r="K29" s="31">
        <f t="shared" si="16"/>
        <v>31.991629868452257</v>
      </c>
      <c r="L29" s="31">
        <f t="shared" si="16"/>
        <v>28.30825458939978</v>
      </c>
      <c r="M29" s="31">
        <f t="shared" si="16"/>
        <v>23.82138844105721</v>
      </c>
      <c r="N29" s="31">
        <f t="shared" si="16"/>
        <v>27.21371875551466</v>
      </c>
      <c r="O29" s="31">
        <f t="shared" si="16"/>
        <v>41.75304467151854</v>
      </c>
      <c r="P29" s="31">
        <f t="shared" si="16"/>
        <v>52.27484089590191</v>
      </c>
      <c r="Q29" s="31">
        <f t="shared" si="16"/>
        <v>32.95513170670907</v>
      </c>
      <c r="R29" s="31">
        <f t="shared" si="16"/>
        <v>31.433880059696783</v>
      </c>
      <c r="S29" s="31">
        <f t="shared" si="16"/>
        <v>24.707512482068136</v>
      </c>
      <c r="T29" s="31">
        <f t="shared" si="16"/>
        <v>23.98190455484826</v>
      </c>
      <c r="U29" s="31">
        <f t="shared" si="16"/>
        <v>39.694327217245736</v>
      </c>
      <c r="V29" s="31">
        <f t="shared" si="16"/>
        <v>35.991483355347164</v>
      </c>
      <c r="W29" s="31">
        <f t="shared" si="16"/>
        <v>49.03823800801184</v>
      </c>
      <c r="X29" s="31">
        <f t="shared" si="16"/>
        <v>39.793827301462066</v>
      </c>
      <c r="Y29" s="31">
        <f t="shared" si="16"/>
        <v>31.40781870799264</v>
      </c>
      <c r="Z29" s="31">
        <f t="shared" si="16"/>
        <v>20.566154355783752</v>
      </c>
      <c r="AA29" s="31">
        <f t="shared" si="16"/>
        <v>30.687064175319765</v>
      </c>
      <c r="AB29" s="31">
        <f t="shared" si="16"/>
        <v>47.85486321837488</v>
      </c>
      <c r="AC29" s="31">
        <f t="shared" si="16"/>
        <v>24.85683569550601</v>
      </c>
      <c r="AD29" s="31">
        <f t="shared" si="16"/>
        <v>40.197042761635906</v>
      </c>
      <c r="AE29" s="31">
        <f t="shared" si="16"/>
        <v>43.370220592748986</v>
      </c>
      <c r="AF29" s="31">
        <f t="shared" si="16"/>
        <v>52.02051672983239</v>
      </c>
      <c r="AG29" s="31">
        <f t="shared" si="16"/>
        <v>38.00609210270647</v>
      </c>
      <c r="AH29" s="31">
        <f t="shared" si="16"/>
        <v>29.131928040253346</v>
      </c>
      <c r="AI29" s="31">
        <f t="shared" si="16"/>
        <v>32.196831963208325</v>
      </c>
      <c r="AJ29" s="31">
        <f t="shared" si="16"/>
        <v>45.790834549262605</v>
      </c>
      <c r="AK29" s="31">
        <f t="shared" si="16"/>
        <v>29.39444645441389</v>
      </c>
      <c r="AL29" s="31">
        <f t="shared" si="16"/>
        <v>31.412842812075098</v>
      </c>
      <c r="AM29" s="31">
        <f t="shared" si="16"/>
        <v>29.454000230820093</v>
      </c>
      <c r="AN29" s="31">
        <f t="shared" si="16"/>
        <v>29.274064752196416</v>
      </c>
      <c r="AO29" s="31">
        <f t="shared" si="16"/>
        <v>39.7962016881386</v>
      </c>
      <c r="AP29" s="31">
        <f t="shared" si="16"/>
        <v>46.28186456930986</v>
      </c>
      <c r="AQ29" s="31">
        <f t="shared" si="16"/>
        <v>44.149633025137994</v>
      </c>
      <c r="AR29" s="31">
        <f t="shared" si="16"/>
        <v>45.927777892395774</v>
      </c>
      <c r="AS29" s="31">
        <f t="shared" si="16"/>
        <v>35.12014164067111</v>
      </c>
      <c r="AT29" s="31">
        <f t="shared" si="16"/>
        <v>27.618398443557002</v>
      </c>
      <c r="AU29" s="31">
        <f t="shared" si="16"/>
        <v>22.869856376472587</v>
      </c>
      <c r="AV29" s="31">
        <f t="shared" si="16"/>
        <v>32.6507422204371</v>
      </c>
      <c r="AW29" s="31">
        <f t="shared" si="16"/>
        <v>29.714473304935463</v>
      </c>
      <c r="AX29" s="31">
        <f t="shared" si="16"/>
        <v>23.345029908452265</v>
      </c>
      <c r="AY29" s="31">
        <f t="shared" si="16"/>
        <v>29.376851446355584</v>
      </c>
      <c r="AZ29" s="31">
        <f t="shared" si="16"/>
        <v>33.15042505625296</v>
      </c>
      <c r="BA29" s="31">
        <f t="shared" si="16"/>
        <v>24.788909489574845</v>
      </c>
      <c r="BB29" s="31">
        <f t="shared" si="16"/>
        <v>29.94687655806316</v>
      </c>
      <c r="BC29" s="31">
        <f t="shared" si="16"/>
        <v>31.186415038215536</v>
      </c>
      <c r="BD29" s="31">
        <f t="shared" si="16"/>
        <v>31.02879558867561</v>
      </c>
      <c r="BE29" s="31">
        <f t="shared" si="16"/>
        <v>37.7940196706271</v>
      </c>
      <c r="BF29" s="31">
        <f t="shared" si="16"/>
        <v>51.72120731911844</v>
      </c>
      <c r="BG29" s="31">
        <f t="shared" si="16"/>
        <v>41.332508995365586</v>
      </c>
      <c r="BH29" s="31">
        <f t="shared" si="16"/>
        <v>43.38773327741125</v>
      </c>
      <c r="BI29" s="31">
        <f t="shared" si="16"/>
        <v>34.264847149437394</v>
      </c>
      <c r="BJ29" s="32">
        <f t="shared" si="16"/>
        <v>40.554151776127696</v>
      </c>
    </row>
    <row r="30" spans="1:62" ht="25.5">
      <c r="A30" s="30" t="s">
        <v>155</v>
      </c>
      <c r="B30" s="31">
        <f>IF((B7-B139-B164)=0,0,B165*100/(B7-B139-B164))</f>
        <v>15.08990949755647</v>
      </c>
      <c r="C30" s="31">
        <f aca="true" t="shared" si="17" ref="C30:BJ30">IF((C7-C139-C164)=0,0,C165*100/(C7-C139-C164))</f>
        <v>15.714297905673565</v>
      </c>
      <c r="D30" s="31">
        <f t="shared" si="17"/>
        <v>10.325873310066799</v>
      </c>
      <c r="E30" s="31">
        <f t="shared" si="17"/>
        <v>1.8399750534017583</v>
      </c>
      <c r="F30" s="31">
        <f t="shared" si="17"/>
        <v>3.0762573874008585</v>
      </c>
      <c r="G30" s="31">
        <f t="shared" si="17"/>
        <v>2.114065897307242</v>
      </c>
      <c r="H30" s="31">
        <f t="shared" si="17"/>
        <v>4.841577332985569</v>
      </c>
      <c r="I30" s="31">
        <f t="shared" si="17"/>
        <v>3.2874046921877342</v>
      </c>
      <c r="J30" s="31">
        <f t="shared" si="17"/>
        <v>7.1738387529244765</v>
      </c>
      <c r="K30" s="31">
        <f t="shared" si="17"/>
        <v>1.621135154013473</v>
      </c>
      <c r="L30" s="31">
        <f t="shared" si="17"/>
        <v>4.332163204235484</v>
      </c>
      <c r="M30" s="31">
        <f t="shared" si="17"/>
        <v>0.8598368264204407</v>
      </c>
      <c r="N30" s="31">
        <f t="shared" si="17"/>
        <v>0.5860666060289769</v>
      </c>
      <c r="O30" s="31">
        <f t="shared" si="17"/>
        <v>0</v>
      </c>
      <c r="P30" s="31">
        <f t="shared" si="17"/>
        <v>8.39769314661539</v>
      </c>
      <c r="Q30" s="31">
        <f t="shared" si="17"/>
        <v>8.452445989602106</v>
      </c>
      <c r="R30" s="31">
        <f t="shared" si="17"/>
        <v>4.3892497743641306</v>
      </c>
      <c r="S30" s="31">
        <f t="shared" si="17"/>
        <v>9.133343389745239</v>
      </c>
      <c r="T30" s="31">
        <f t="shared" si="17"/>
        <v>3.2968802570932714</v>
      </c>
      <c r="U30" s="31">
        <f t="shared" si="17"/>
        <v>0</v>
      </c>
      <c r="V30" s="31">
        <f t="shared" si="17"/>
        <v>6.1415273595262505</v>
      </c>
      <c r="W30" s="31">
        <f t="shared" si="17"/>
        <v>12.4185689180887</v>
      </c>
      <c r="X30" s="31">
        <f t="shared" si="17"/>
        <v>5.98517243743679</v>
      </c>
      <c r="Y30" s="31">
        <f t="shared" si="17"/>
        <v>5.724167359476458</v>
      </c>
      <c r="Z30" s="31">
        <f t="shared" si="17"/>
        <v>8.647642058212748</v>
      </c>
      <c r="AA30" s="31">
        <f t="shared" si="17"/>
        <v>16.739198106759176</v>
      </c>
      <c r="AB30" s="31">
        <f t="shared" si="17"/>
        <v>5.759469408303428</v>
      </c>
      <c r="AC30" s="31">
        <f t="shared" si="17"/>
        <v>10.924610732669288</v>
      </c>
      <c r="AD30" s="31">
        <f t="shared" si="17"/>
        <v>0.20395141175779072</v>
      </c>
      <c r="AE30" s="31">
        <f t="shared" si="17"/>
        <v>0</v>
      </c>
      <c r="AF30" s="31">
        <f t="shared" si="17"/>
        <v>9.084141745659995</v>
      </c>
      <c r="AG30" s="31">
        <f t="shared" si="17"/>
        <v>3.217469703124765</v>
      </c>
      <c r="AH30" s="31">
        <f t="shared" si="17"/>
        <v>8.201883111397251</v>
      </c>
      <c r="AI30" s="31">
        <f t="shared" si="17"/>
        <v>10.511931764278104</v>
      </c>
      <c r="AJ30" s="31">
        <f t="shared" si="17"/>
        <v>7.76895302834229</v>
      </c>
      <c r="AK30" s="31">
        <f t="shared" si="17"/>
        <v>0</v>
      </c>
      <c r="AL30" s="31">
        <f t="shared" si="17"/>
        <v>14.994707330997153</v>
      </c>
      <c r="AM30" s="31">
        <f t="shared" si="17"/>
        <v>12.019633629120584</v>
      </c>
      <c r="AN30" s="31">
        <f t="shared" si="17"/>
        <v>5.340242850390388</v>
      </c>
      <c r="AO30" s="31">
        <f t="shared" si="17"/>
        <v>31.297201243891603</v>
      </c>
      <c r="AP30" s="31">
        <f t="shared" si="17"/>
        <v>1.9335857191355073</v>
      </c>
      <c r="AQ30" s="31">
        <f t="shared" si="17"/>
        <v>11.427779173851633</v>
      </c>
      <c r="AR30" s="31">
        <f t="shared" si="17"/>
        <v>8.385639630359263</v>
      </c>
      <c r="AS30" s="31">
        <f t="shared" si="17"/>
        <v>1.0117190793356379</v>
      </c>
      <c r="AT30" s="31">
        <f t="shared" si="17"/>
        <v>7.038673287107995</v>
      </c>
      <c r="AU30" s="31">
        <f t="shared" si="17"/>
        <v>30.989381088192136</v>
      </c>
      <c r="AV30" s="31">
        <f t="shared" si="17"/>
        <v>10.530679856749451</v>
      </c>
      <c r="AW30" s="31">
        <f t="shared" si="17"/>
        <v>8.315985011049547</v>
      </c>
      <c r="AX30" s="31">
        <f t="shared" si="17"/>
        <v>2.73285355935595</v>
      </c>
      <c r="AY30" s="31">
        <f t="shared" si="17"/>
        <v>17.09627974185573</v>
      </c>
      <c r="AZ30" s="31">
        <f t="shared" si="17"/>
        <v>10.980261214279956</v>
      </c>
      <c r="BA30" s="31">
        <f t="shared" si="17"/>
        <v>3.569980382472153</v>
      </c>
      <c r="BB30" s="31">
        <f t="shared" si="17"/>
        <v>17.405591840491052</v>
      </c>
      <c r="BC30" s="31">
        <f t="shared" si="17"/>
        <v>21.08246404014133</v>
      </c>
      <c r="BD30" s="31">
        <f t="shared" si="17"/>
        <v>15.143684679140947</v>
      </c>
      <c r="BE30" s="31">
        <f t="shared" si="17"/>
        <v>7.527714192527</v>
      </c>
      <c r="BF30" s="31">
        <f t="shared" si="17"/>
        <v>20.04090846718556</v>
      </c>
      <c r="BG30" s="31">
        <f t="shared" si="17"/>
        <v>6.480678466443455</v>
      </c>
      <c r="BH30" s="31">
        <f t="shared" si="17"/>
        <v>6.556588522592927</v>
      </c>
      <c r="BI30" s="31">
        <f t="shared" si="17"/>
        <v>6.98234616347098</v>
      </c>
      <c r="BJ30" s="32">
        <f t="shared" si="17"/>
        <v>16.28618834498912</v>
      </c>
    </row>
    <row r="31" spans="1:62" ht="12.75">
      <c r="A31" s="30" t="s">
        <v>156</v>
      </c>
      <c r="B31" s="31">
        <f>IF(B130=0,0,B139*100/B130)</f>
        <v>2.7175444690261297</v>
      </c>
      <c r="C31" s="31">
        <f aca="true" t="shared" si="18" ref="C31:BJ31">IF(C130=0,0,C139*100/C130)</f>
        <v>40.46156939907691</v>
      </c>
      <c r="D31" s="31">
        <f t="shared" si="18"/>
        <v>3.4403240329865272</v>
      </c>
      <c r="E31" s="31">
        <f t="shared" si="18"/>
        <v>0</v>
      </c>
      <c r="F31" s="31">
        <f t="shared" si="18"/>
        <v>6.814338765054471</v>
      </c>
      <c r="G31" s="31">
        <f t="shared" si="18"/>
        <v>7.262569832402234</v>
      </c>
      <c r="H31" s="31">
        <f t="shared" si="18"/>
        <v>0</v>
      </c>
      <c r="I31" s="31">
        <f t="shared" si="18"/>
        <v>7.755899758668033</v>
      </c>
      <c r="J31" s="31">
        <f t="shared" si="18"/>
        <v>0</v>
      </c>
      <c r="K31" s="31">
        <f t="shared" si="18"/>
        <v>0.22270908592016003</v>
      </c>
      <c r="L31" s="31">
        <f t="shared" si="18"/>
        <v>25.315772283259427</v>
      </c>
      <c r="M31" s="31">
        <f t="shared" si="18"/>
        <v>0</v>
      </c>
      <c r="N31" s="31">
        <f t="shared" si="18"/>
        <v>4.890205013713485</v>
      </c>
      <c r="O31" s="31">
        <f t="shared" si="18"/>
        <v>15.332720024532351</v>
      </c>
      <c r="P31" s="31">
        <f t="shared" si="18"/>
        <v>0</v>
      </c>
      <c r="Q31" s="31">
        <f t="shared" si="18"/>
        <v>30.881485650362936</v>
      </c>
      <c r="R31" s="31">
        <f t="shared" si="18"/>
        <v>2.3963483759081043</v>
      </c>
      <c r="S31" s="31">
        <f t="shared" si="18"/>
        <v>52.31910994730158</v>
      </c>
      <c r="T31" s="31">
        <f t="shared" si="18"/>
        <v>5.099456224584948</v>
      </c>
      <c r="U31" s="31">
        <f t="shared" si="18"/>
        <v>16.82911100448539</v>
      </c>
      <c r="V31" s="31">
        <f t="shared" si="18"/>
        <v>2.69311484990261</v>
      </c>
      <c r="W31" s="31">
        <f t="shared" si="18"/>
        <v>14.529876732648042</v>
      </c>
      <c r="X31" s="31">
        <f t="shared" si="18"/>
        <v>2.462386929179484</v>
      </c>
      <c r="Y31" s="31">
        <f t="shared" si="18"/>
        <v>5.277281705967859</v>
      </c>
      <c r="Z31" s="31">
        <f t="shared" si="18"/>
        <v>84.22664624808576</v>
      </c>
      <c r="AA31" s="31">
        <f t="shared" si="18"/>
        <v>3.7958637022323978</v>
      </c>
      <c r="AB31" s="31">
        <f t="shared" si="18"/>
        <v>33.418500911013844</v>
      </c>
      <c r="AC31" s="31">
        <f t="shared" si="18"/>
        <v>8.454947429076931</v>
      </c>
      <c r="AD31" s="31">
        <f t="shared" si="18"/>
        <v>3.7211904043449215</v>
      </c>
      <c r="AE31" s="31">
        <f t="shared" si="18"/>
        <v>0</v>
      </c>
      <c r="AF31" s="31">
        <f t="shared" si="18"/>
        <v>0</v>
      </c>
      <c r="AG31" s="31">
        <f t="shared" si="18"/>
        <v>4.186138477560247</v>
      </c>
      <c r="AH31" s="31">
        <f t="shared" si="18"/>
        <v>3.0988159039925898</v>
      </c>
      <c r="AI31" s="31">
        <f t="shared" si="18"/>
        <v>0.5628829785425631</v>
      </c>
      <c r="AJ31" s="31">
        <f t="shared" si="18"/>
        <v>8.389049334748533</v>
      </c>
      <c r="AK31" s="31">
        <f t="shared" si="18"/>
        <v>0</v>
      </c>
      <c r="AL31" s="31">
        <f t="shared" si="18"/>
        <v>9.815229627531162</v>
      </c>
      <c r="AM31" s="31">
        <f t="shared" si="18"/>
        <v>0</v>
      </c>
      <c r="AN31" s="31">
        <f t="shared" si="18"/>
        <v>8.949452819267814</v>
      </c>
      <c r="AO31" s="31">
        <f t="shared" si="18"/>
        <v>42.51700680272109</v>
      </c>
      <c r="AP31" s="31">
        <f t="shared" si="18"/>
        <v>-31.52682430095058</v>
      </c>
      <c r="AQ31" s="31">
        <f t="shared" si="18"/>
        <v>17.504679182851387</v>
      </c>
      <c r="AR31" s="31">
        <f t="shared" si="18"/>
        <v>43.56156879284375</v>
      </c>
      <c r="AS31" s="31">
        <f t="shared" si="18"/>
        <v>0</v>
      </c>
      <c r="AT31" s="31">
        <f t="shared" si="18"/>
        <v>0.11939048138529783</v>
      </c>
      <c r="AU31" s="31">
        <f t="shared" si="18"/>
        <v>5.002977963073258</v>
      </c>
      <c r="AV31" s="31">
        <f t="shared" si="18"/>
        <v>1.4198592021985508</v>
      </c>
      <c r="AW31" s="31">
        <f t="shared" si="18"/>
        <v>0</v>
      </c>
      <c r="AX31" s="31">
        <f t="shared" si="18"/>
        <v>0</v>
      </c>
      <c r="AY31" s="31">
        <f t="shared" si="18"/>
        <v>15.936892891297287</v>
      </c>
      <c r="AZ31" s="31">
        <f t="shared" si="18"/>
        <v>6.378268845110153</v>
      </c>
      <c r="BA31" s="31">
        <f t="shared" si="18"/>
        <v>1.607723128887743</v>
      </c>
      <c r="BB31" s="31">
        <f t="shared" si="18"/>
        <v>48.301279020000415</v>
      </c>
      <c r="BC31" s="31">
        <f t="shared" si="18"/>
        <v>15.291017887891456</v>
      </c>
      <c r="BD31" s="31">
        <f t="shared" si="18"/>
        <v>18.099376432706727</v>
      </c>
      <c r="BE31" s="31">
        <f t="shared" si="18"/>
        <v>4.082474226804123</v>
      </c>
      <c r="BF31" s="31">
        <f t="shared" si="18"/>
        <v>0</v>
      </c>
      <c r="BG31" s="31">
        <f t="shared" si="18"/>
        <v>2.019123172098393</v>
      </c>
      <c r="BH31" s="31">
        <f t="shared" si="18"/>
        <v>6.970452947002949</v>
      </c>
      <c r="BI31" s="31">
        <f t="shared" si="18"/>
        <v>0</v>
      </c>
      <c r="BJ31" s="32">
        <f t="shared" si="18"/>
        <v>28.071316677155203</v>
      </c>
    </row>
    <row r="32" spans="1:62" ht="12.75">
      <c r="A32" s="30" t="s">
        <v>157</v>
      </c>
      <c r="B32" s="31">
        <f>IF(B159=0,0,B166*100/B159)</f>
        <v>0.006784056918201129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0.4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0.1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0.2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2">
        <v>0</v>
      </c>
    </row>
    <row r="33" spans="1:62" ht="12.75">
      <c r="A33" s="30" t="s">
        <v>158</v>
      </c>
      <c r="B33" s="31">
        <f>IF(B161=0,0,B167*100/B161)</f>
        <v>34.115015780516735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2">
        <v>0</v>
      </c>
    </row>
    <row r="34" spans="1:62" ht="25.5">
      <c r="A34" s="16" t="s">
        <v>159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4"/>
    </row>
    <row r="35" spans="1:62" ht="12.75">
      <c r="A35" s="13" t="s">
        <v>160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</row>
    <row r="36" spans="1:62" ht="12.75">
      <c r="A36" s="27" t="s">
        <v>161</v>
      </c>
      <c r="B36" s="33">
        <v>5466767000</v>
      </c>
      <c r="C36" s="33">
        <v>23613586</v>
      </c>
      <c r="D36" s="33">
        <v>29100650</v>
      </c>
      <c r="E36" s="33">
        <v>44269000</v>
      </c>
      <c r="F36" s="33">
        <v>39853603</v>
      </c>
      <c r="G36" s="33">
        <v>17325000</v>
      </c>
      <c r="H36" s="33">
        <v>139521500</v>
      </c>
      <c r="I36" s="33">
        <v>375044912</v>
      </c>
      <c r="J36" s="33">
        <v>33318000</v>
      </c>
      <c r="K36" s="33">
        <v>32262000</v>
      </c>
      <c r="L36" s="33">
        <v>14071000</v>
      </c>
      <c r="M36" s="33">
        <v>0</v>
      </c>
      <c r="N36" s="33">
        <v>443157508</v>
      </c>
      <c r="O36" s="33">
        <v>17927000</v>
      </c>
      <c r="P36" s="33">
        <v>19315250</v>
      </c>
      <c r="Q36" s="33">
        <v>334505000</v>
      </c>
      <c r="R36" s="33">
        <v>129412000</v>
      </c>
      <c r="S36" s="33">
        <v>51436027</v>
      </c>
      <c r="T36" s="33">
        <v>39671000</v>
      </c>
      <c r="U36" s="33">
        <v>52090000</v>
      </c>
      <c r="V36" s="33">
        <v>39443361</v>
      </c>
      <c r="W36" s="33">
        <v>196037000</v>
      </c>
      <c r="X36" s="33">
        <v>35308713</v>
      </c>
      <c r="Y36" s="33">
        <v>73269379</v>
      </c>
      <c r="Z36" s="33">
        <v>37994000</v>
      </c>
      <c r="AA36" s="33">
        <v>31585000</v>
      </c>
      <c r="AB36" s="33">
        <v>250424000</v>
      </c>
      <c r="AC36" s="33">
        <v>409228521</v>
      </c>
      <c r="AD36" s="33">
        <v>10332000</v>
      </c>
      <c r="AE36" s="33">
        <v>70390200</v>
      </c>
      <c r="AF36" s="33">
        <v>60499000</v>
      </c>
      <c r="AG36" s="33">
        <v>21051000</v>
      </c>
      <c r="AH36" s="33">
        <v>57627250</v>
      </c>
      <c r="AI36" s="33">
        <v>5792982</v>
      </c>
      <c r="AJ36" s="33">
        <v>95675000</v>
      </c>
      <c r="AK36" s="33">
        <v>35381000</v>
      </c>
      <c r="AL36" s="33">
        <v>403253401</v>
      </c>
      <c r="AM36" s="33">
        <v>49174094</v>
      </c>
      <c r="AN36" s="33">
        <v>55571000</v>
      </c>
      <c r="AO36" s="33">
        <v>10995000</v>
      </c>
      <c r="AP36" s="33">
        <v>13537124</v>
      </c>
      <c r="AQ36" s="33">
        <v>30449000</v>
      </c>
      <c r="AR36" s="33">
        <v>241505000</v>
      </c>
      <c r="AS36" s="33">
        <v>25340000</v>
      </c>
      <c r="AT36" s="33">
        <v>338713600</v>
      </c>
      <c r="AU36" s="33">
        <v>13676000</v>
      </c>
      <c r="AV36" s="33">
        <v>45976000</v>
      </c>
      <c r="AW36" s="33">
        <v>34200094</v>
      </c>
      <c r="AX36" s="33">
        <v>47651000</v>
      </c>
      <c r="AY36" s="33">
        <v>277488000</v>
      </c>
      <c r="AZ36" s="33">
        <v>63287500</v>
      </c>
      <c r="BA36" s="33">
        <v>479841000</v>
      </c>
      <c r="BB36" s="33">
        <v>60816000</v>
      </c>
      <c r="BC36" s="33">
        <v>61478000</v>
      </c>
      <c r="BD36" s="33">
        <v>352455123</v>
      </c>
      <c r="BE36" s="33">
        <v>58529500</v>
      </c>
      <c r="BF36" s="33">
        <v>9701000</v>
      </c>
      <c r="BG36" s="33">
        <v>106300000</v>
      </c>
      <c r="BH36" s="33">
        <v>38608139</v>
      </c>
      <c r="BI36" s="33">
        <v>107639000</v>
      </c>
      <c r="BJ36" s="34">
        <v>227233640</v>
      </c>
    </row>
    <row r="37" spans="1:62" ht="12.75">
      <c r="A37" s="30" t="s">
        <v>162</v>
      </c>
      <c r="B37" s="35">
        <v>1283335000</v>
      </c>
      <c r="C37" s="35">
        <v>0</v>
      </c>
      <c r="D37" s="35">
        <v>12409000</v>
      </c>
      <c r="E37" s="35">
        <v>0</v>
      </c>
      <c r="F37" s="35">
        <v>4815000</v>
      </c>
      <c r="G37" s="35">
        <v>3851000</v>
      </c>
      <c r="H37" s="35">
        <v>45162000</v>
      </c>
      <c r="I37" s="35">
        <v>14303898</v>
      </c>
      <c r="J37" s="35">
        <v>11022000</v>
      </c>
      <c r="K37" s="35">
        <v>12350000</v>
      </c>
      <c r="L37" s="35">
        <v>2450000</v>
      </c>
      <c r="M37" s="35">
        <v>0</v>
      </c>
      <c r="N37" s="35">
        <v>60000000</v>
      </c>
      <c r="O37" s="35">
        <v>3500000</v>
      </c>
      <c r="P37" s="35">
        <v>3501250</v>
      </c>
      <c r="Q37" s="35">
        <v>29587000</v>
      </c>
      <c r="R37" s="35">
        <v>91450000</v>
      </c>
      <c r="S37" s="35">
        <v>12589027</v>
      </c>
      <c r="T37" s="35">
        <v>4050000</v>
      </c>
      <c r="U37" s="35">
        <v>15880000</v>
      </c>
      <c r="V37" s="35">
        <v>18151000</v>
      </c>
      <c r="W37" s="35">
        <v>1440000</v>
      </c>
      <c r="X37" s="35">
        <v>13646328</v>
      </c>
      <c r="Y37" s="35">
        <v>41387000</v>
      </c>
      <c r="Z37" s="35">
        <v>6150000</v>
      </c>
      <c r="AA37" s="35">
        <v>695000</v>
      </c>
      <c r="AB37" s="35">
        <v>2703000</v>
      </c>
      <c r="AC37" s="35">
        <v>110800000</v>
      </c>
      <c r="AD37" s="35">
        <v>750000</v>
      </c>
      <c r="AE37" s="35">
        <v>6662200</v>
      </c>
      <c r="AF37" s="35">
        <v>1300000</v>
      </c>
      <c r="AG37" s="35">
        <v>0</v>
      </c>
      <c r="AH37" s="35">
        <v>3583500</v>
      </c>
      <c r="AI37" s="35">
        <v>5754000</v>
      </c>
      <c r="AJ37" s="35">
        <v>3560000</v>
      </c>
      <c r="AK37" s="35">
        <v>2710000</v>
      </c>
      <c r="AL37" s="35">
        <v>44222401</v>
      </c>
      <c r="AM37" s="35">
        <v>10672094</v>
      </c>
      <c r="AN37" s="35">
        <v>10680000</v>
      </c>
      <c r="AO37" s="35">
        <v>70000</v>
      </c>
      <c r="AP37" s="35">
        <v>1350000</v>
      </c>
      <c r="AQ37" s="35">
        <v>0</v>
      </c>
      <c r="AR37" s="35">
        <v>0</v>
      </c>
      <c r="AS37" s="35">
        <v>4700000</v>
      </c>
      <c r="AT37" s="35">
        <v>108897500</v>
      </c>
      <c r="AU37" s="35">
        <v>264000</v>
      </c>
      <c r="AV37" s="35">
        <v>3500000</v>
      </c>
      <c r="AW37" s="35">
        <v>21653094</v>
      </c>
      <c r="AX37" s="35">
        <v>0</v>
      </c>
      <c r="AY37" s="35">
        <v>38251000</v>
      </c>
      <c r="AZ37" s="35">
        <v>31430500</v>
      </c>
      <c r="BA37" s="35">
        <v>182675166</v>
      </c>
      <c r="BB37" s="35">
        <v>0</v>
      </c>
      <c r="BC37" s="35">
        <v>21705000</v>
      </c>
      <c r="BD37" s="35">
        <v>144124421</v>
      </c>
      <c r="BE37" s="35">
        <v>39008500</v>
      </c>
      <c r="BF37" s="35">
        <v>605000</v>
      </c>
      <c r="BG37" s="35">
        <v>12196000</v>
      </c>
      <c r="BH37" s="35">
        <v>4867000</v>
      </c>
      <c r="BI37" s="35">
        <v>10559892</v>
      </c>
      <c r="BJ37" s="36">
        <v>16748000</v>
      </c>
    </row>
    <row r="38" spans="1:62" ht="12.75">
      <c r="A38" s="30" t="s">
        <v>163</v>
      </c>
      <c r="B38" s="35">
        <v>3183432000</v>
      </c>
      <c r="C38" s="35">
        <v>23613586</v>
      </c>
      <c r="D38" s="35">
        <v>16691650</v>
      </c>
      <c r="E38" s="35">
        <v>44269000</v>
      </c>
      <c r="F38" s="35">
        <v>35038603</v>
      </c>
      <c r="G38" s="35">
        <v>13474000</v>
      </c>
      <c r="H38" s="35">
        <v>94359500</v>
      </c>
      <c r="I38" s="35">
        <v>360741014</v>
      </c>
      <c r="J38" s="35">
        <v>22296000</v>
      </c>
      <c r="K38" s="35">
        <v>19912000</v>
      </c>
      <c r="L38" s="35">
        <v>11621000</v>
      </c>
      <c r="M38" s="35">
        <v>0</v>
      </c>
      <c r="N38" s="35">
        <v>383157508</v>
      </c>
      <c r="O38" s="35">
        <v>14427000</v>
      </c>
      <c r="P38" s="35">
        <v>15814000</v>
      </c>
      <c r="Q38" s="35">
        <v>79918000</v>
      </c>
      <c r="R38" s="35">
        <v>37962000</v>
      </c>
      <c r="S38" s="35">
        <v>38847000</v>
      </c>
      <c r="T38" s="35">
        <v>23161000</v>
      </c>
      <c r="U38" s="35">
        <v>36210000</v>
      </c>
      <c r="V38" s="35">
        <v>21292361</v>
      </c>
      <c r="W38" s="35">
        <v>193847000</v>
      </c>
      <c r="X38" s="35">
        <v>18462385</v>
      </c>
      <c r="Y38" s="35">
        <v>31882379</v>
      </c>
      <c r="Z38" s="35">
        <v>31844000</v>
      </c>
      <c r="AA38" s="35">
        <v>30890000</v>
      </c>
      <c r="AB38" s="35">
        <v>247721000</v>
      </c>
      <c r="AC38" s="35">
        <v>4000000</v>
      </c>
      <c r="AD38" s="35">
        <v>9582000</v>
      </c>
      <c r="AE38" s="35">
        <v>63728000</v>
      </c>
      <c r="AF38" s="35">
        <v>59199000</v>
      </c>
      <c r="AG38" s="35">
        <v>21051000</v>
      </c>
      <c r="AH38" s="35">
        <v>36500750</v>
      </c>
      <c r="AI38" s="35">
        <v>38982</v>
      </c>
      <c r="AJ38" s="35">
        <v>61443000</v>
      </c>
      <c r="AK38" s="35">
        <v>32671000</v>
      </c>
      <c r="AL38" s="35">
        <v>359031000</v>
      </c>
      <c r="AM38" s="35">
        <v>38502000</v>
      </c>
      <c r="AN38" s="35">
        <v>44891000</v>
      </c>
      <c r="AO38" s="35">
        <v>10925000</v>
      </c>
      <c r="AP38" s="35">
        <v>12187124</v>
      </c>
      <c r="AQ38" s="35">
        <v>30449000</v>
      </c>
      <c r="AR38" s="35">
        <v>241505000</v>
      </c>
      <c r="AS38" s="35">
        <v>20640000</v>
      </c>
      <c r="AT38" s="35">
        <v>93697400</v>
      </c>
      <c r="AU38" s="35">
        <v>13412000</v>
      </c>
      <c r="AV38" s="35">
        <v>42476000</v>
      </c>
      <c r="AW38" s="35">
        <v>12547000</v>
      </c>
      <c r="AX38" s="35">
        <v>47651000</v>
      </c>
      <c r="AY38" s="35">
        <v>239237000</v>
      </c>
      <c r="AZ38" s="35">
        <v>31857000</v>
      </c>
      <c r="BA38" s="35">
        <v>89345022</v>
      </c>
      <c r="BB38" s="35">
        <v>60816000</v>
      </c>
      <c r="BC38" s="35">
        <v>27673000</v>
      </c>
      <c r="BD38" s="35">
        <v>208330702</v>
      </c>
      <c r="BE38" s="35">
        <v>19521000</v>
      </c>
      <c r="BF38" s="35">
        <v>9096000</v>
      </c>
      <c r="BG38" s="35">
        <v>94104000</v>
      </c>
      <c r="BH38" s="35">
        <v>33741139</v>
      </c>
      <c r="BI38" s="35">
        <v>97079108</v>
      </c>
      <c r="BJ38" s="36">
        <v>210485640</v>
      </c>
    </row>
    <row r="39" spans="1:62" ht="25.5">
      <c r="A39" s="30" t="s">
        <v>164</v>
      </c>
      <c r="B39" s="31">
        <f>IF((B37+B44)=0,0,B37*100/(B37+B44))</f>
        <v>56.20441152962662</v>
      </c>
      <c r="C39" s="31">
        <f aca="true" t="shared" si="19" ref="C39:BJ39">IF((C37+C44)=0,0,C37*100/(C37+C44))</f>
        <v>0</v>
      </c>
      <c r="D39" s="31">
        <f t="shared" si="19"/>
        <v>100</v>
      </c>
      <c r="E39" s="31">
        <f t="shared" si="19"/>
        <v>0</v>
      </c>
      <c r="F39" s="31">
        <f t="shared" si="19"/>
        <v>100</v>
      </c>
      <c r="G39" s="31">
        <f t="shared" si="19"/>
        <v>100</v>
      </c>
      <c r="H39" s="31">
        <f t="shared" si="19"/>
        <v>100</v>
      </c>
      <c r="I39" s="31">
        <f t="shared" si="19"/>
        <v>100</v>
      </c>
      <c r="J39" s="31">
        <f t="shared" si="19"/>
        <v>100</v>
      </c>
      <c r="K39" s="31">
        <f t="shared" si="19"/>
        <v>100</v>
      </c>
      <c r="L39" s="31">
        <f t="shared" si="19"/>
        <v>100</v>
      </c>
      <c r="M39" s="31">
        <f t="shared" si="19"/>
        <v>0</v>
      </c>
      <c r="N39" s="31">
        <f t="shared" si="19"/>
        <v>100</v>
      </c>
      <c r="O39" s="31">
        <f t="shared" si="19"/>
        <v>100</v>
      </c>
      <c r="P39" s="31">
        <f t="shared" si="19"/>
        <v>100</v>
      </c>
      <c r="Q39" s="31">
        <f t="shared" si="19"/>
        <v>11.621567479879177</v>
      </c>
      <c r="R39" s="31">
        <f t="shared" si="19"/>
        <v>100</v>
      </c>
      <c r="S39" s="31">
        <f t="shared" si="19"/>
        <v>100</v>
      </c>
      <c r="T39" s="31">
        <f t="shared" si="19"/>
        <v>24.530587522713507</v>
      </c>
      <c r="U39" s="31">
        <f t="shared" si="19"/>
        <v>100</v>
      </c>
      <c r="V39" s="31">
        <f t="shared" si="19"/>
        <v>100</v>
      </c>
      <c r="W39" s="31">
        <f t="shared" si="19"/>
        <v>65.75342465753425</v>
      </c>
      <c r="X39" s="31">
        <f t="shared" si="19"/>
        <v>81.0047625809019</v>
      </c>
      <c r="Y39" s="31">
        <f t="shared" si="19"/>
        <v>100</v>
      </c>
      <c r="Z39" s="31">
        <f t="shared" si="19"/>
        <v>100</v>
      </c>
      <c r="AA39" s="31">
        <f t="shared" si="19"/>
        <v>100</v>
      </c>
      <c r="AB39" s="31">
        <f t="shared" si="19"/>
        <v>100</v>
      </c>
      <c r="AC39" s="31">
        <f t="shared" si="19"/>
        <v>27.342596648077492</v>
      </c>
      <c r="AD39" s="31">
        <f t="shared" si="19"/>
        <v>100</v>
      </c>
      <c r="AE39" s="31">
        <f t="shared" si="19"/>
        <v>100</v>
      </c>
      <c r="AF39" s="31">
        <f t="shared" si="19"/>
        <v>100</v>
      </c>
      <c r="AG39" s="31">
        <f t="shared" si="19"/>
        <v>0</v>
      </c>
      <c r="AH39" s="31">
        <f t="shared" si="19"/>
        <v>16.96210919934679</v>
      </c>
      <c r="AI39" s="31">
        <f t="shared" si="19"/>
        <v>100</v>
      </c>
      <c r="AJ39" s="31">
        <f t="shared" si="19"/>
        <v>10.399626080860013</v>
      </c>
      <c r="AK39" s="31">
        <f t="shared" si="19"/>
        <v>100</v>
      </c>
      <c r="AL39" s="31">
        <f t="shared" si="19"/>
        <v>100</v>
      </c>
      <c r="AM39" s="31">
        <f t="shared" si="19"/>
        <v>100</v>
      </c>
      <c r="AN39" s="31">
        <f t="shared" si="19"/>
        <v>100</v>
      </c>
      <c r="AO39" s="31">
        <f t="shared" si="19"/>
        <v>100</v>
      </c>
      <c r="AP39" s="31">
        <f t="shared" si="19"/>
        <v>100</v>
      </c>
      <c r="AQ39" s="31">
        <f t="shared" si="19"/>
        <v>0</v>
      </c>
      <c r="AR39" s="31">
        <f t="shared" si="19"/>
        <v>0</v>
      </c>
      <c r="AS39" s="31">
        <f t="shared" si="19"/>
        <v>100</v>
      </c>
      <c r="AT39" s="31">
        <f t="shared" si="19"/>
        <v>44.44502037008165</v>
      </c>
      <c r="AU39" s="31">
        <f t="shared" si="19"/>
        <v>100</v>
      </c>
      <c r="AV39" s="31">
        <f t="shared" si="19"/>
        <v>100</v>
      </c>
      <c r="AW39" s="31">
        <f t="shared" si="19"/>
        <v>100</v>
      </c>
      <c r="AX39" s="31">
        <f t="shared" si="19"/>
        <v>0</v>
      </c>
      <c r="AY39" s="31">
        <f t="shared" si="19"/>
        <v>100</v>
      </c>
      <c r="AZ39" s="31">
        <f t="shared" si="19"/>
        <v>100</v>
      </c>
      <c r="BA39" s="31">
        <f t="shared" si="19"/>
        <v>46.7802938549088</v>
      </c>
      <c r="BB39" s="31">
        <f t="shared" si="19"/>
        <v>0</v>
      </c>
      <c r="BC39" s="31">
        <f t="shared" si="19"/>
        <v>64.20647833160776</v>
      </c>
      <c r="BD39" s="31">
        <f t="shared" si="19"/>
        <v>100</v>
      </c>
      <c r="BE39" s="31">
        <f t="shared" si="19"/>
        <v>100</v>
      </c>
      <c r="BF39" s="31">
        <f t="shared" si="19"/>
        <v>100</v>
      </c>
      <c r="BG39" s="31">
        <f t="shared" si="19"/>
        <v>100</v>
      </c>
      <c r="BH39" s="31">
        <f t="shared" si="19"/>
        <v>100</v>
      </c>
      <c r="BI39" s="31">
        <f t="shared" si="19"/>
        <v>100</v>
      </c>
      <c r="BJ39" s="32">
        <f t="shared" si="19"/>
        <v>100</v>
      </c>
    </row>
    <row r="40" spans="1:62" ht="12.75">
      <c r="A40" s="30" t="s">
        <v>165</v>
      </c>
      <c r="B40" s="31">
        <f>IF((B37+B44)=0,0,B44*100/(B37+B44))</f>
        <v>43.79558847037338</v>
      </c>
      <c r="C40" s="31">
        <f aca="true" t="shared" si="20" ref="C40:BJ40">IF((C37+C44)=0,0,C44*100/(C37+C44))</f>
        <v>0</v>
      </c>
      <c r="D40" s="31">
        <f t="shared" si="20"/>
        <v>0</v>
      </c>
      <c r="E40" s="31">
        <f t="shared" si="20"/>
        <v>0</v>
      </c>
      <c r="F40" s="31">
        <f t="shared" si="20"/>
        <v>0</v>
      </c>
      <c r="G40" s="31">
        <f t="shared" si="20"/>
        <v>0</v>
      </c>
      <c r="H40" s="31">
        <f t="shared" si="20"/>
        <v>0</v>
      </c>
      <c r="I40" s="31">
        <f t="shared" si="20"/>
        <v>0</v>
      </c>
      <c r="J40" s="31">
        <f t="shared" si="20"/>
        <v>0</v>
      </c>
      <c r="K40" s="31">
        <f t="shared" si="20"/>
        <v>0</v>
      </c>
      <c r="L40" s="31">
        <f t="shared" si="20"/>
        <v>0</v>
      </c>
      <c r="M40" s="31">
        <f t="shared" si="20"/>
        <v>0</v>
      </c>
      <c r="N40" s="31">
        <f t="shared" si="20"/>
        <v>0</v>
      </c>
      <c r="O40" s="31">
        <f t="shared" si="20"/>
        <v>0</v>
      </c>
      <c r="P40" s="31">
        <f t="shared" si="20"/>
        <v>0</v>
      </c>
      <c r="Q40" s="31">
        <f t="shared" si="20"/>
        <v>88.37843252012082</v>
      </c>
      <c r="R40" s="31">
        <f t="shared" si="20"/>
        <v>0</v>
      </c>
      <c r="S40" s="31">
        <f t="shared" si="20"/>
        <v>0</v>
      </c>
      <c r="T40" s="31">
        <f t="shared" si="20"/>
        <v>75.4694124772865</v>
      </c>
      <c r="U40" s="31">
        <f t="shared" si="20"/>
        <v>0</v>
      </c>
      <c r="V40" s="31">
        <f t="shared" si="20"/>
        <v>0</v>
      </c>
      <c r="W40" s="31">
        <f t="shared" si="20"/>
        <v>34.24657534246575</v>
      </c>
      <c r="X40" s="31">
        <f t="shared" si="20"/>
        <v>18.995237419098096</v>
      </c>
      <c r="Y40" s="31">
        <f t="shared" si="20"/>
        <v>0</v>
      </c>
      <c r="Z40" s="31">
        <f t="shared" si="20"/>
        <v>0</v>
      </c>
      <c r="AA40" s="31">
        <f t="shared" si="20"/>
        <v>0</v>
      </c>
      <c r="AB40" s="31">
        <f t="shared" si="20"/>
        <v>0</v>
      </c>
      <c r="AC40" s="31">
        <f t="shared" si="20"/>
        <v>72.65740335192251</v>
      </c>
      <c r="AD40" s="31">
        <f t="shared" si="20"/>
        <v>0</v>
      </c>
      <c r="AE40" s="31">
        <f t="shared" si="20"/>
        <v>0</v>
      </c>
      <c r="AF40" s="31">
        <f t="shared" si="20"/>
        <v>0</v>
      </c>
      <c r="AG40" s="31">
        <f t="shared" si="20"/>
        <v>0</v>
      </c>
      <c r="AH40" s="31">
        <f t="shared" si="20"/>
        <v>83.0378908006532</v>
      </c>
      <c r="AI40" s="31">
        <f t="shared" si="20"/>
        <v>0</v>
      </c>
      <c r="AJ40" s="31">
        <f t="shared" si="20"/>
        <v>89.60037391913998</v>
      </c>
      <c r="AK40" s="31">
        <f t="shared" si="20"/>
        <v>0</v>
      </c>
      <c r="AL40" s="31">
        <f t="shared" si="20"/>
        <v>0</v>
      </c>
      <c r="AM40" s="31">
        <f t="shared" si="20"/>
        <v>0</v>
      </c>
      <c r="AN40" s="31">
        <f t="shared" si="20"/>
        <v>0</v>
      </c>
      <c r="AO40" s="31">
        <f t="shared" si="20"/>
        <v>0</v>
      </c>
      <c r="AP40" s="31">
        <f t="shared" si="20"/>
        <v>0</v>
      </c>
      <c r="AQ40" s="31">
        <f t="shared" si="20"/>
        <v>0</v>
      </c>
      <c r="AR40" s="31">
        <f t="shared" si="20"/>
        <v>0</v>
      </c>
      <c r="AS40" s="31">
        <f t="shared" si="20"/>
        <v>0</v>
      </c>
      <c r="AT40" s="31">
        <f t="shared" si="20"/>
        <v>55.55497962991835</v>
      </c>
      <c r="AU40" s="31">
        <f t="shared" si="20"/>
        <v>0</v>
      </c>
      <c r="AV40" s="31">
        <f t="shared" si="20"/>
        <v>0</v>
      </c>
      <c r="AW40" s="31">
        <f t="shared" si="20"/>
        <v>0</v>
      </c>
      <c r="AX40" s="31">
        <f t="shared" si="20"/>
        <v>0</v>
      </c>
      <c r="AY40" s="31">
        <f t="shared" si="20"/>
        <v>0</v>
      </c>
      <c r="AZ40" s="31">
        <f t="shared" si="20"/>
        <v>0</v>
      </c>
      <c r="BA40" s="31">
        <f t="shared" si="20"/>
        <v>53.2197061450912</v>
      </c>
      <c r="BB40" s="31">
        <f t="shared" si="20"/>
        <v>0</v>
      </c>
      <c r="BC40" s="31">
        <f t="shared" si="20"/>
        <v>35.79352166839225</v>
      </c>
      <c r="BD40" s="31">
        <f t="shared" si="20"/>
        <v>0</v>
      </c>
      <c r="BE40" s="31">
        <f t="shared" si="20"/>
        <v>0</v>
      </c>
      <c r="BF40" s="31">
        <f t="shared" si="20"/>
        <v>0</v>
      </c>
      <c r="BG40" s="31">
        <f t="shared" si="20"/>
        <v>0</v>
      </c>
      <c r="BH40" s="31">
        <f t="shared" si="20"/>
        <v>0</v>
      </c>
      <c r="BI40" s="31">
        <f t="shared" si="20"/>
        <v>0</v>
      </c>
      <c r="BJ40" s="32">
        <f t="shared" si="20"/>
        <v>0</v>
      </c>
    </row>
    <row r="41" spans="1:62" ht="12.75">
      <c r="A41" s="30" t="s">
        <v>166</v>
      </c>
      <c r="B41" s="31">
        <f>IF((B37+B44+B38)=0,0,B38*100/(B37+B44+B38))</f>
        <v>58.23244341673973</v>
      </c>
      <c r="C41" s="31">
        <f aca="true" t="shared" si="21" ref="C41:BJ41">IF((C37+C44+C38)=0,0,C38*100/(C37+C44+C38))</f>
        <v>100</v>
      </c>
      <c r="D41" s="31">
        <f t="shared" si="21"/>
        <v>57.358340793075065</v>
      </c>
      <c r="E41" s="31">
        <f t="shared" si="21"/>
        <v>100</v>
      </c>
      <c r="F41" s="31">
        <f t="shared" si="21"/>
        <v>87.91828181758122</v>
      </c>
      <c r="G41" s="31">
        <f t="shared" si="21"/>
        <v>77.77200577200577</v>
      </c>
      <c r="H41" s="31">
        <f t="shared" si="21"/>
        <v>67.63079525377809</v>
      </c>
      <c r="I41" s="31">
        <f t="shared" si="21"/>
        <v>96.18608397492405</v>
      </c>
      <c r="J41" s="31">
        <f t="shared" si="21"/>
        <v>66.91878264001441</v>
      </c>
      <c r="K41" s="31">
        <f t="shared" si="21"/>
        <v>61.71967020023557</v>
      </c>
      <c r="L41" s="31">
        <f t="shared" si="21"/>
        <v>82.58830218179234</v>
      </c>
      <c r="M41" s="31">
        <f t="shared" si="21"/>
        <v>0</v>
      </c>
      <c r="N41" s="31">
        <f t="shared" si="21"/>
        <v>86.46079578550207</v>
      </c>
      <c r="O41" s="31">
        <f t="shared" si="21"/>
        <v>80.47637641546271</v>
      </c>
      <c r="P41" s="31">
        <f t="shared" si="21"/>
        <v>81.87313133404952</v>
      </c>
      <c r="Q41" s="31">
        <f t="shared" si="21"/>
        <v>23.89142165289009</v>
      </c>
      <c r="R41" s="31">
        <f t="shared" si="21"/>
        <v>29.33421939232838</v>
      </c>
      <c r="S41" s="31">
        <f t="shared" si="21"/>
        <v>75.52488453278089</v>
      </c>
      <c r="T41" s="31">
        <f t="shared" si="21"/>
        <v>58.38269768848781</v>
      </c>
      <c r="U41" s="31">
        <f t="shared" si="21"/>
        <v>69.51430216932232</v>
      </c>
      <c r="V41" s="31">
        <f t="shared" si="21"/>
        <v>53.98211628060803</v>
      </c>
      <c r="W41" s="31">
        <f t="shared" si="21"/>
        <v>98.88286394915245</v>
      </c>
      <c r="X41" s="31">
        <f t="shared" si="21"/>
        <v>52.28846772183398</v>
      </c>
      <c r="Y41" s="31">
        <f t="shared" si="21"/>
        <v>43.513920051103476</v>
      </c>
      <c r="Z41" s="31">
        <f t="shared" si="21"/>
        <v>83.81323366847397</v>
      </c>
      <c r="AA41" s="31">
        <f t="shared" si="21"/>
        <v>97.79958841222098</v>
      </c>
      <c r="AB41" s="31">
        <f t="shared" si="21"/>
        <v>98.92063061048462</v>
      </c>
      <c r="AC41" s="31">
        <f t="shared" si="21"/>
        <v>0.9774489789288171</v>
      </c>
      <c r="AD41" s="31">
        <f t="shared" si="21"/>
        <v>92.74099883855982</v>
      </c>
      <c r="AE41" s="31">
        <f t="shared" si="21"/>
        <v>90.53533020221565</v>
      </c>
      <c r="AF41" s="31">
        <f t="shared" si="21"/>
        <v>97.85120415213474</v>
      </c>
      <c r="AG41" s="31">
        <f t="shared" si="21"/>
        <v>100</v>
      </c>
      <c r="AH41" s="31">
        <f t="shared" si="21"/>
        <v>63.339392388149705</v>
      </c>
      <c r="AI41" s="31">
        <f t="shared" si="21"/>
        <v>0.6729176786670492</v>
      </c>
      <c r="AJ41" s="31">
        <f t="shared" si="21"/>
        <v>64.22053828063757</v>
      </c>
      <c r="AK41" s="31">
        <f t="shared" si="21"/>
        <v>92.34052174896131</v>
      </c>
      <c r="AL41" s="31">
        <f t="shared" si="21"/>
        <v>89.03359503222144</v>
      </c>
      <c r="AM41" s="31">
        <f t="shared" si="21"/>
        <v>78.29732460347923</v>
      </c>
      <c r="AN41" s="31">
        <f t="shared" si="21"/>
        <v>80.7813427867053</v>
      </c>
      <c r="AO41" s="31">
        <f t="shared" si="21"/>
        <v>99.36334697589814</v>
      </c>
      <c r="AP41" s="31">
        <f t="shared" si="21"/>
        <v>90.02742384571494</v>
      </c>
      <c r="AQ41" s="31">
        <f t="shared" si="21"/>
        <v>100</v>
      </c>
      <c r="AR41" s="31">
        <f t="shared" si="21"/>
        <v>100</v>
      </c>
      <c r="AS41" s="31">
        <f t="shared" si="21"/>
        <v>81.45224940805052</v>
      </c>
      <c r="AT41" s="31">
        <f t="shared" si="21"/>
        <v>27.662721544100975</v>
      </c>
      <c r="AU41" s="31">
        <f t="shared" si="21"/>
        <v>98.06961099736765</v>
      </c>
      <c r="AV41" s="31">
        <f t="shared" si="21"/>
        <v>92.38733252131547</v>
      </c>
      <c r="AW41" s="31">
        <f t="shared" si="21"/>
        <v>36.687033667217406</v>
      </c>
      <c r="AX41" s="31">
        <f t="shared" si="21"/>
        <v>100</v>
      </c>
      <c r="AY41" s="31">
        <f t="shared" si="21"/>
        <v>86.21525975898057</v>
      </c>
      <c r="AZ41" s="31">
        <f t="shared" si="21"/>
        <v>50.336954374876555</v>
      </c>
      <c r="BA41" s="31">
        <f t="shared" si="21"/>
        <v>18.61971403027253</v>
      </c>
      <c r="BB41" s="31">
        <f t="shared" si="21"/>
        <v>100</v>
      </c>
      <c r="BC41" s="31">
        <f t="shared" si="21"/>
        <v>45.01285012524806</v>
      </c>
      <c r="BD41" s="31">
        <f t="shared" si="21"/>
        <v>59.10843350119215</v>
      </c>
      <c r="BE41" s="31">
        <f t="shared" si="21"/>
        <v>33.35241203153965</v>
      </c>
      <c r="BF41" s="31">
        <f t="shared" si="21"/>
        <v>93.76352953303783</v>
      </c>
      <c r="BG41" s="31">
        <f t="shared" si="21"/>
        <v>88.52681091251176</v>
      </c>
      <c r="BH41" s="31">
        <f t="shared" si="21"/>
        <v>87.39384977866973</v>
      </c>
      <c r="BI41" s="31">
        <f t="shared" si="21"/>
        <v>90.18952981725954</v>
      </c>
      <c r="BJ41" s="32">
        <f t="shared" si="21"/>
        <v>92.62961241126094</v>
      </c>
    </row>
    <row r="42" spans="1:62" ht="12.75">
      <c r="A42" s="13" t="s">
        <v>167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</row>
    <row r="43" spans="1:62" ht="12.75">
      <c r="A43" s="27" t="s">
        <v>168</v>
      </c>
      <c r="B43" s="33">
        <v>9464425000</v>
      </c>
      <c r="C43" s="33">
        <v>1000000</v>
      </c>
      <c r="D43" s="33">
        <v>0</v>
      </c>
      <c r="E43" s="33">
        <v>0</v>
      </c>
      <c r="F43" s="33">
        <v>433000</v>
      </c>
      <c r="G43" s="33">
        <v>0</v>
      </c>
      <c r="H43" s="33">
        <v>62077000</v>
      </c>
      <c r="I43" s="33">
        <v>223799000</v>
      </c>
      <c r="J43" s="33">
        <v>20154000</v>
      </c>
      <c r="K43" s="33">
        <v>34816000</v>
      </c>
      <c r="L43" s="33">
        <v>4853000</v>
      </c>
      <c r="M43" s="33">
        <v>0</v>
      </c>
      <c r="N43" s="33">
        <v>573000000</v>
      </c>
      <c r="O43" s="33">
        <v>0</v>
      </c>
      <c r="P43" s="33">
        <v>0</v>
      </c>
      <c r="Q43" s="33">
        <v>240469247</v>
      </c>
      <c r="R43" s="33">
        <v>5263305</v>
      </c>
      <c r="S43" s="33">
        <v>3440000</v>
      </c>
      <c r="T43" s="33">
        <v>30797000</v>
      </c>
      <c r="U43" s="33">
        <v>0</v>
      </c>
      <c r="V43" s="33">
        <v>869649</v>
      </c>
      <c r="W43" s="33">
        <v>15107000</v>
      </c>
      <c r="X43" s="33">
        <v>10257346</v>
      </c>
      <c r="Y43" s="33">
        <v>829000</v>
      </c>
      <c r="Z43" s="33">
        <v>0</v>
      </c>
      <c r="AA43" s="33">
        <v>0</v>
      </c>
      <c r="AB43" s="33">
        <v>0</v>
      </c>
      <c r="AC43" s="33">
        <v>190141000</v>
      </c>
      <c r="AD43" s="33">
        <v>900000</v>
      </c>
      <c r="AE43" s="33">
        <v>0</v>
      </c>
      <c r="AF43" s="33">
        <v>0</v>
      </c>
      <c r="AG43" s="33">
        <v>0</v>
      </c>
      <c r="AH43" s="33">
        <v>18692565</v>
      </c>
      <c r="AI43" s="33">
        <v>0</v>
      </c>
      <c r="AJ43" s="33">
        <v>35188016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5866000</v>
      </c>
      <c r="AR43" s="33">
        <v>0</v>
      </c>
      <c r="AS43" s="33">
        <v>0</v>
      </c>
      <c r="AT43" s="33">
        <v>597677000</v>
      </c>
      <c r="AU43" s="33">
        <v>0</v>
      </c>
      <c r="AV43" s="33">
        <v>4799000</v>
      </c>
      <c r="AW43" s="33">
        <v>0</v>
      </c>
      <c r="AX43" s="33">
        <v>0</v>
      </c>
      <c r="AY43" s="33">
        <v>72487000</v>
      </c>
      <c r="AZ43" s="33">
        <v>0</v>
      </c>
      <c r="BA43" s="33">
        <v>231166000</v>
      </c>
      <c r="BB43" s="33">
        <v>517000</v>
      </c>
      <c r="BC43" s="33">
        <v>12565045</v>
      </c>
      <c r="BD43" s="33">
        <v>86534316</v>
      </c>
      <c r="BE43" s="33">
        <v>381000</v>
      </c>
      <c r="BF43" s="33">
        <v>2442000</v>
      </c>
      <c r="BG43" s="33">
        <v>9709000</v>
      </c>
      <c r="BH43" s="33">
        <v>0</v>
      </c>
      <c r="BI43" s="33">
        <v>0</v>
      </c>
      <c r="BJ43" s="34">
        <v>25383618</v>
      </c>
    </row>
    <row r="44" spans="1:62" ht="12.75">
      <c r="A44" s="30" t="s">
        <v>169</v>
      </c>
      <c r="B44" s="35">
        <v>1000000000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225000000</v>
      </c>
      <c r="R44" s="35">
        <v>0</v>
      </c>
      <c r="S44" s="35">
        <v>0</v>
      </c>
      <c r="T44" s="35">
        <v>12460000</v>
      </c>
      <c r="U44" s="35">
        <v>0</v>
      </c>
      <c r="V44" s="35">
        <v>0</v>
      </c>
      <c r="W44" s="35">
        <v>750000</v>
      </c>
      <c r="X44" s="35">
        <v>3200000</v>
      </c>
      <c r="Y44" s="35">
        <v>0</v>
      </c>
      <c r="Z44" s="35">
        <v>0</v>
      </c>
      <c r="AA44" s="35">
        <v>0</v>
      </c>
      <c r="AB44" s="35">
        <v>0</v>
      </c>
      <c r="AC44" s="35">
        <v>294428521</v>
      </c>
      <c r="AD44" s="35">
        <v>0</v>
      </c>
      <c r="AE44" s="35">
        <v>0</v>
      </c>
      <c r="AF44" s="35">
        <v>0</v>
      </c>
      <c r="AG44" s="35">
        <v>0</v>
      </c>
      <c r="AH44" s="35">
        <v>17543000</v>
      </c>
      <c r="AI44" s="35">
        <v>0</v>
      </c>
      <c r="AJ44" s="35">
        <v>30672000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136118700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207820812</v>
      </c>
      <c r="BB44" s="35">
        <v>0</v>
      </c>
      <c r="BC44" s="35">
        <v>12100000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6">
        <v>0</v>
      </c>
    </row>
    <row r="45" spans="1:62" ht="12.75">
      <c r="A45" s="30" t="s">
        <v>170</v>
      </c>
      <c r="B45" s="35">
        <v>2326295300</v>
      </c>
      <c r="C45" s="35">
        <v>500000</v>
      </c>
      <c r="D45" s="35">
        <v>19187</v>
      </c>
      <c r="E45" s="35">
        <v>0</v>
      </c>
      <c r="F45" s="35">
        <v>127484</v>
      </c>
      <c r="G45" s="35">
        <v>82000</v>
      </c>
      <c r="H45" s="35">
        <v>13876007</v>
      </c>
      <c r="I45" s="35">
        <v>36250841</v>
      </c>
      <c r="J45" s="35">
        <v>2500000</v>
      </c>
      <c r="K45" s="35">
        <v>8449371</v>
      </c>
      <c r="L45" s="35">
        <v>250000</v>
      </c>
      <c r="M45" s="35">
        <v>457993</v>
      </c>
      <c r="N45" s="35">
        <v>114213725</v>
      </c>
      <c r="O45" s="35">
        <v>0</v>
      </c>
      <c r="P45" s="35">
        <v>1300</v>
      </c>
      <c r="Q45" s="35">
        <v>3500000</v>
      </c>
      <c r="R45" s="35">
        <v>891992</v>
      </c>
      <c r="S45" s="35">
        <v>671000</v>
      </c>
      <c r="T45" s="35">
        <v>10307500</v>
      </c>
      <c r="U45" s="35">
        <v>4818146</v>
      </c>
      <c r="V45" s="35">
        <v>366000</v>
      </c>
      <c r="W45" s="35">
        <v>8374464</v>
      </c>
      <c r="X45" s="35">
        <v>3828480</v>
      </c>
      <c r="Y45" s="35">
        <v>1015312</v>
      </c>
      <c r="Z45" s="35">
        <v>0</v>
      </c>
      <c r="AA45" s="35">
        <v>0</v>
      </c>
      <c r="AB45" s="35">
        <v>8392000</v>
      </c>
      <c r="AC45" s="35">
        <v>43584969</v>
      </c>
      <c r="AD45" s="35">
        <v>190403</v>
      </c>
      <c r="AE45" s="35">
        <v>0</v>
      </c>
      <c r="AF45" s="35">
        <v>1400000</v>
      </c>
      <c r="AG45" s="35">
        <v>1000000</v>
      </c>
      <c r="AH45" s="35">
        <v>4463855</v>
      </c>
      <c r="AI45" s="35">
        <v>0</v>
      </c>
      <c r="AJ45" s="35">
        <v>3397257</v>
      </c>
      <c r="AK45" s="35">
        <v>300000</v>
      </c>
      <c r="AL45" s="35">
        <v>10902</v>
      </c>
      <c r="AM45" s="35">
        <v>0</v>
      </c>
      <c r="AN45" s="35">
        <v>0</v>
      </c>
      <c r="AO45" s="35">
        <v>300000</v>
      </c>
      <c r="AP45" s="35">
        <v>0</v>
      </c>
      <c r="AQ45" s="35">
        <v>1401000</v>
      </c>
      <c r="AR45" s="35">
        <v>0</v>
      </c>
      <c r="AS45" s="35">
        <v>293000</v>
      </c>
      <c r="AT45" s="35">
        <v>184629200</v>
      </c>
      <c r="AU45" s="35">
        <v>0</v>
      </c>
      <c r="AV45" s="35">
        <v>1040090</v>
      </c>
      <c r="AW45" s="35">
        <v>2500000</v>
      </c>
      <c r="AX45" s="35">
        <v>0</v>
      </c>
      <c r="AY45" s="35">
        <v>16405907</v>
      </c>
      <c r="AZ45" s="35">
        <v>0</v>
      </c>
      <c r="BA45" s="35">
        <v>51518083</v>
      </c>
      <c r="BB45" s="35">
        <v>1173000</v>
      </c>
      <c r="BC45" s="35">
        <v>3534374</v>
      </c>
      <c r="BD45" s="35">
        <v>14949529</v>
      </c>
      <c r="BE45" s="35">
        <v>316800</v>
      </c>
      <c r="BF45" s="35">
        <v>725292</v>
      </c>
      <c r="BG45" s="35">
        <v>6273000</v>
      </c>
      <c r="BH45" s="35">
        <v>0</v>
      </c>
      <c r="BI45" s="35">
        <v>0</v>
      </c>
      <c r="BJ45" s="36">
        <v>5993553</v>
      </c>
    </row>
    <row r="46" spans="1:62" ht="25.5">
      <c r="A46" s="30" t="s">
        <v>171</v>
      </c>
      <c r="B46" s="31">
        <f>IF(B43=0,0,B45*100/B43)</f>
        <v>24.579362190518705</v>
      </c>
      <c r="C46" s="31">
        <f aca="true" t="shared" si="22" ref="C46:BJ46">IF(C43=0,0,C45*100/C43)</f>
        <v>50</v>
      </c>
      <c r="D46" s="31">
        <f t="shared" si="22"/>
        <v>0</v>
      </c>
      <c r="E46" s="31">
        <f t="shared" si="22"/>
        <v>0</v>
      </c>
      <c r="F46" s="31">
        <f t="shared" si="22"/>
        <v>29.44203233256351</v>
      </c>
      <c r="G46" s="31">
        <f t="shared" si="22"/>
        <v>0</v>
      </c>
      <c r="H46" s="31">
        <f t="shared" si="22"/>
        <v>22.352895597403226</v>
      </c>
      <c r="I46" s="31">
        <f t="shared" si="22"/>
        <v>16.197945924691354</v>
      </c>
      <c r="J46" s="31">
        <f t="shared" si="22"/>
        <v>12.404485461943038</v>
      </c>
      <c r="K46" s="31">
        <f t="shared" si="22"/>
        <v>24.26864372702206</v>
      </c>
      <c r="L46" s="31">
        <f t="shared" si="22"/>
        <v>5.151452709664126</v>
      </c>
      <c r="M46" s="31">
        <f t="shared" si="22"/>
        <v>0</v>
      </c>
      <c r="N46" s="31">
        <f t="shared" si="22"/>
        <v>19.932587260034904</v>
      </c>
      <c r="O46" s="31">
        <f t="shared" si="22"/>
        <v>0</v>
      </c>
      <c r="P46" s="31">
        <f t="shared" si="22"/>
        <v>0</v>
      </c>
      <c r="Q46" s="31">
        <f t="shared" si="22"/>
        <v>1.4554875701008039</v>
      </c>
      <c r="R46" s="31">
        <f t="shared" si="22"/>
        <v>16.947374320887732</v>
      </c>
      <c r="S46" s="31">
        <f t="shared" si="22"/>
        <v>19.50581395348837</v>
      </c>
      <c r="T46" s="31">
        <f t="shared" si="22"/>
        <v>33.46916907490989</v>
      </c>
      <c r="U46" s="31">
        <f t="shared" si="22"/>
        <v>0</v>
      </c>
      <c r="V46" s="31">
        <f t="shared" si="22"/>
        <v>42.0859450191974</v>
      </c>
      <c r="W46" s="31">
        <f t="shared" si="22"/>
        <v>55.434328457006686</v>
      </c>
      <c r="X46" s="31">
        <f t="shared" si="22"/>
        <v>37.32427471979594</v>
      </c>
      <c r="Y46" s="31">
        <f t="shared" si="22"/>
        <v>122.47430639324487</v>
      </c>
      <c r="Z46" s="31">
        <f t="shared" si="22"/>
        <v>0</v>
      </c>
      <c r="AA46" s="31">
        <f t="shared" si="22"/>
        <v>0</v>
      </c>
      <c r="AB46" s="31">
        <f t="shared" si="22"/>
        <v>0</v>
      </c>
      <c r="AC46" s="31">
        <f t="shared" si="22"/>
        <v>22.922446500228777</v>
      </c>
      <c r="AD46" s="31">
        <f t="shared" si="22"/>
        <v>21.15588888888889</v>
      </c>
      <c r="AE46" s="31">
        <f t="shared" si="22"/>
        <v>0</v>
      </c>
      <c r="AF46" s="31">
        <f t="shared" si="22"/>
        <v>0</v>
      </c>
      <c r="AG46" s="31">
        <f t="shared" si="22"/>
        <v>0</v>
      </c>
      <c r="AH46" s="31">
        <f t="shared" si="22"/>
        <v>23.88037703760827</v>
      </c>
      <c r="AI46" s="31">
        <f t="shared" si="22"/>
        <v>0</v>
      </c>
      <c r="AJ46" s="31">
        <f t="shared" si="22"/>
        <v>9.654585242884965</v>
      </c>
      <c r="AK46" s="31">
        <f t="shared" si="22"/>
        <v>0</v>
      </c>
      <c r="AL46" s="31">
        <f t="shared" si="22"/>
        <v>0</v>
      </c>
      <c r="AM46" s="31">
        <f t="shared" si="22"/>
        <v>0</v>
      </c>
      <c r="AN46" s="31">
        <f t="shared" si="22"/>
        <v>0</v>
      </c>
      <c r="AO46" s="31">
        <f t="shared" si="22"/>
        <v>0</v>
      </c>
      <c r="AP46" s="31">
        <f t="shared" si="22"/>
        <v>0</v>
      </c>
      <c r="AQ46" s="31">
        <f t="shared" si="22"/>
        <v>23.883395840436414</v>
      </c>
      <c r="AR46" s="31">
        <f t="shared" si="22"/>
        <v>0</v>
      </c>
      <c r="AS46" s="31">
        <f t="shared" si="22"/>
        <v>0</v>
      </c>
      <c r="AT46" s="31">
        <f t="shared" si="22"/>
        <v>30.89113350522105</v>
      </c>
      <c r="AU46" s="31">
        <f t="shared" si="22"/>
        <v>0</v>
      </c>
      <c r="AV46" s="31">
        <f t="shared" si="22"/>
        <v>21.673056886851427</v>
      </c>
      <c r="AW46" s="31">
        <f t="shared" si="22"/>
        <v>0</v>
      </c>
      <c r="AX46" s="31">
        <f t="shared" si="22"/>
        <v>0</v>
      </c>
      <c r="AY46" s="31">
        <f t="shared" si="22"/>
        <v>22.63289555368549</v>
      </c>
      <c r="AZ46" s="31">
        <f t="shared" si="22"/>
        <v>0</v>
      </c>
      <c r="BA46" s="31">
        <f t="shared" si="22"/>
        <v>22.28618525215646</v>
      </c>
      <c r="BB46" s="31">
        <f t="shared" si="22"/>
        <v>226.88588007736945</v>
      </c>
      <c r="BC46" s="31">
        <f t="shared" si="22"/>
        <v>28.12862190306521</v>
      </c>
      <c r="BD46" s="31">
        <f t="shared" si="22"/>
        <v>17.27583887067415</v>
      </c>
      <c r="BE46" s="31">
        <f t="shared" si="22"/>
        <v>83.14960629921259</v>
      </c>
      <c r="BF46" s="31">
        <f t="shared" si="22"/>
        <v>29.7007371007371</v>
      </c>
      <c r="BG46" s="31">
        <f t="shared" si="22"/>
        <v>64.6101555258008</v>
      </c>
      <c r="BH46" s="31">
        <f t="shared" si="22"/>
        <v>0</v>
      </c>
      <c r="BI46" s="31">
        <f t="shared" si="22"/>
        <v>0</v>
      </c>
      <c r="BJ46" s="32">
        <f t="shared" si="22"/>
        <v>23.61189409642077</v>
      </c>
    </row>
    <row r="47" spans="1:62" ht="12.75">
      <c r="A47" s="30" t="s">
        <v>172</v>
      </c>
      <c r="B47" s="31">
        <f>IF(B78=0,0,B45*100/B78)</f>
        <v>5.728153776332959</v>
      </c>
      <c r="C47" s="31">
        <f aca="true" t="shared" si="23" ref="C47:BJ47">IF(C78=0,0,C45*100/C78)</f>
        <v>0.4523852901096198</v>
      </c>
      <c r="D47" s="31">
        <f t="shared" si="23"/>
        <v>0.003577732964239531</v>
      </c>
      <c r="E47" s="31">
        <f t="shared" si="23"/>
        <v>0</v>
      </c>
      <c r="F47" s="31">
        <f t="shared" si="23"/>
        <v>0.08330545245438863</v>
      </c>
      <c r="G47" s="31">
        <f t="shared" si="23"/>
        <v>0.12265299199484307</v>
      </c>
      <c r="H47" s="31">
        <f t="shared" si="23"/>
        <v>2.604477875275679</v>
      </c>
      <c r="I47" s="31">
        <f t="shared" si="23"/>
        <v>1.7496060943761484</v>
      </c>
      <c r="J47" s="31">
        <f t="shared" si="23"/>
        <v>1.7800015360701256</v>
      </c>
      <c r="K47" s="31">
        <f t="shared" si="23"/>
        <v>1.9116498878884332</v>
      </c>
      <c r="L47" s="31">
        <f t="shared" si="23"/>
        <v>0.5651888861257433</v>
      </c>
      <c r="M47" s="31">
        <f t="shared" si="23"/>
        <v>4.767780553820529</v>
      </c>
      <c r="N47" s="31">
        <f t="shared" si="23"/>
        <v>1.7559676833551698</v>
      </c>
      <c r="O47" s="31">
        <f t="shared" si="23"/>
        <v>0</v>
      </c>
      <c r="P47" s="31">
        <f t="shared" si="23"/>
        <v>0.0010305192231470472</v>
      </c>
      <c r="Q47" s="31">
        <f t="shared" si="23"/>
        <v>0.4971075442461222</v>
      </c>
      <c r="R47" s="31">
        <f t="shared" si="23"/>
        <v>0.12196105732106252</v>
      </c>
      <c r="S47" s="31">
        <f t="shared" si="23"/>
        <v>0.536993317594334</v>
      </c>
      <c r="T47" s="31">
        <f t="shared" si="23"/>
        <v>1.5637800770701216</v>
      </c>
      <c r="U47" s="31">
        <f t="shared" si="23"/>
        <v>9.056665413533835</v>
      </c>
      <c r="V47" s="31">
        <f t="shared" si="23"/>
        <v>0.30893948822502465</v>
      </c>
      <c r="W47" s="31">
        <f t="shared" si="23"/>
        <v>0.7875014810677229</v>
      </c>
      <c r="X47" s="31">
        <f t="shared" si="23"/>
        <v>2.0430127374678526</v>
      </c>
      <c r="Y47" s="31">
        <f t="shared" si="23"/>
        <v>0.5487876331009135</v>
      </c>
      <c r="Z47" s="31">
        <f t="shared" si="23"/>
        <v>0</v>
      </c>
      <c r="AA47" s="31">
        <f t="shared" si="23"/>
        <v>0</v>
      </c>
      <c r="AB47" s="31">
        <f t="shared" si="23"/>
        <v>3.1776083120659755</v>
      </c>
      <c r="AC47" s="31">
        <f t="shared" si="23"/>
        <v>2.443741975202043</v>
      </c>
      <c r="AD47" s="31">
        <f t="shared" si="23"/>
        <v>0.3487426049050314</v>
      </c>
      <c r="AE47" s="31">
        <f t="shared" si="23"/>
        <v>0</v>
      </c>
      <c r="AF47" s="31">
        <f t="shared" si="23"/>
        <v>1.1340018290315501</v>
      </c>
      <c r="AG47" s="31">
        <f t="shared" si="23"/>
        <v>0.2673348669586113</v>
      </c>
      <c r="AH47" s="31">
        <f t="shared" si="23"/>
        <v>2.3278734098032605</v>
      </c>
      <c r="AI47" s="31">
        <f t="shared" si="23"/>
        <v>0</v>
      </c>
      <c r="AJ47" s="31">
        <f t="shared" si="23"/>
        <v>1.048594003856608</v>
      </c>
      <c r="AK47" s="31">
        <f t="shared" si="23"/>
        <v>0.10787292569353302</v>
      </c>
      <c r="AL47" s="31">
        <f t="shared" si="23"/>
        <v>0.00047228268508447496</v>
      </c>
      <c r="AM47" s="31">
        <f t="shared" si="23"/>
        <v>0</v>
      </c>
      <c r="AN47" s="31">
        <f t="shared" si="23"/>
        <v>0</v>
      </c>
      <c r="AO47" s="31">
        <f t="shared" si="23"/>
        <v>0.29221097901519</v>
      </c>
      <c r="AP47" s="31">
        <f t="shared" si="23"/>
        <v>0</v>
      </c>
      <c r="AQ47" s="31">
        <f t="shared" si="23"/>
        <v>1.0645330415555403</v>
      </c>
      <c r="AR47" s="31">
        <f t="shared" si="23"/>
        <v>0</v>
      </c>
      <c r="AS47" s="31">
        <f t="shared" si="23"/>
        <v>0.48390559711968817</v>
      </c>
      <c r="AT47" s="31">
        <f t="shared" si="23"/>
        <v>4.227550984192696</v>
      </c>
      <c r="AU47" s="31">
        <f t="shared" si="23"/>
        <v>0</v>
      </c>
      <c r="AV47" s="31">
        <f t="shared" si="23"/>
        <v>0.2361479429661248</v>
      </c>
      <c r="AW47" s="31">
        <f t="shared" si="23"/>
        <v>1.424128148747337</v>
      </c>
      <c r="AX47" s="31">
        <f t="shared" si="23"/>
        <v>0</v>
      </c>
      <c r="AY47" s="31">
        <f t="shared" si="23"/>
        <v>1.0510502874612564</v>
      </c>
      <c r="AZ47" s="31">
        <f t="shared" si="23"/>
        <v>0</v>
      </c>
      <c r="BA47" s="31">
        <f t="shared" si="23"/>
        <v>4.45691314405743</v>
      </c>
      <c r="BB47" s="31">
        <f t="shared" si="23"/>
        <v>0.740693966469864</v>
      </c>
      <c r="BC47" s="31">
        <f t="shared" si="23"/>
        <v>2.7889988997719266</v>
      </c>
      <c r="BD47" s="31">
        <f t="shared" si="23"/>
        <v>0.9905405558132356</v>
      </c>
      <c r="BE47" s="31">
        <f t="shared" si="23"/>
        <v>0.31565695565844787</v>
      </c>
      <c r="BF47" s="31">
        <f t="shared" si="23"/>
        <v>1.115347588923463</v>
      </c>
      <c r="BG47" s="31">
        <f t="shared" si="23"/>
        <v>1.4242252242025202</v>
      </c>
      <c r="BH47" s="31">
        <f t="shared" si="23"/>
        <v>0</v>
      </c>
      <c r="BI47" s="31">
        <f t="shared" si="23"/>
        <v>0</v>
      </c>
      <c r="BJ47" s="32">
        <f t="shared" si="23"/>
        <v>0.3951451183936738</v>
      </c>
    </row>
    <row r="48" spans="1:62" ht="12.75">
      <c r="A48" s="30" t="s">
        <v>173</v>
      </c>
      <c r="B48" s="31">
        <f>IF(B7=0,0,B45*100/B7)</f>
        <v>9.314095195942194</v>
      </c>
      <c r="C48" s="31">
        <f aca="true" t="shared" si="24" ref="C48:BJ48">IF(C7=0,0,C45*100/C7)</f>
        <v>0.8542931305264223</v>
      </c>
      <c r="D48" s="31">
        <f t="shared" si="24"/>
        <v>0.012600007345790492</v>
      </c>
      <c r="E48" s="31">
        <f t="shared" si="24"/>
        <v>0</v>
      </c>
      <c r="F48" s="31">
        <f t="shared" si="24"/>
        <v>0.12594105831229854</v>
      </c>
      <c r="G48" s="31">
        <f t="shared" si="24"/>
        <v>0.24424388645637865</v>
      </c>
      <c r="H48" s="31">
        <f t="shared" si="24"/>
        <v>2.339952273530529</v>
      </c>
      <c r="I48" s="31">
        <f t="shared" si="24"/>
        <v>5.785297068774803</v>
      </c>
      <c r="J48" s="31">
        <f t="shared" si="24"/>
        <v>2.03296658616119</v>
      </c>
      <c r="K48" s="31">
        <f t="shared" si="24"/>
        <v>3.2828870410889883</v>
      </c>
      <c r="L48" s="31">
        <f t="shared" si="24"/>
        <v>0.23727494471493787</v>
      </c>
      <c r="M48" s="31">
        <f t="shared" si="24"/>
        <v>0.7279783192662884</v>
      </c>
      <c r="N48" s="31">
        <f t="shared" si="24"/>
        <v>3.5416229107602524</v>
      </c>
      <c r="O48" s="31">
        <f t="shared" si="24"/>
        <v>0</v>
      </c>
      <c r="P48" s="31">
        <f t="shared" si="24"/>
        <v>0.002257946996431141</v>
      </c>
      <c r="Q48" s="31">
        <f t="shared" si="24"/>
        <v>0.6434995917059441</v>
      </c>
      <c r="R48" s="31">
        <f t="shared" si="24"/>
        <v>0.1538672052872144</v>
      </c>
      <c r="S48" s="31">
        <f t="shared" si="24"/>
        <v>1.1540466534108957</v>
      </c>
      <c r="T48" s="31">
        <f t="shared" si="24"/>
        <v>3.2834268172119745</v>
      </c>
      <c r="U48" s="31">
        <f t="shared" si="24"/>
        <v>4.875422117759895</v>
      </c>
      <c r="V48" s="31">
        <f t="shared" si="24"/>
        <v>0.4464672637332751</v>
      </c>
      <c r="W48" s="31">
        <f t="shared" si="24"/>
        <v>2.2093787527380835</v>
      </c>
      <c r="X48" s="31">
        <f t="shared" si="24"/>
        <v>1.7319728965386911</v>
      </c>
      <c r="Y48" s="31">
        <f t="shared" si="24"/>
        <v>0.9108796483201005</v>
      </c>
      <c r="Z48" s="31">
        <f t="shared" si="24"/>
        <v>0</v>
      </c>
      <c r="AA48" s="31">
        <f t="shared" si="24"/>
        <v>0</v>
      </c>
      <c r="AB48" s="31">
        <f t="shared" si="24"/>
        <v>3.425991320713122</v>
      </c>
      <c r="AC48" s="31">
        <f t="shared" si="24"/>
        <v>2.8989776249451267</v>
      </c>
      <c r="AD48" s="31">
        <f t="shared" si="24"/>
        <v>0.3363463711015327</v>
      </c>
      <c r="AE48" s="31">
        <f t="shared" si="24"/>
        <v>0</v>
      </c>
      <c r="AF48" s="31">
        <f t="shared" si="24"/>
        <v>1.1183690510984496</v>
      </c>
      <c r="AG48" s="31">
        <f t="shared" si="24"/>
        <v>1.2653749862216481</v>
      </c>
      <c r="AH48" s="31">
        <f t="shared" si="24"/>
        <v>3.5081832013599805</v>
      </c>
      <c r="AI48" s="31">
        <f t="shared" si="24"/>
        <v>0</v>
      </c>
      <c r="AJ48" s="31">
        <f t="shared" si="24"/>
        <v>3.7219976471567304</v>
      </c>
      <c r="AK48" s="31">
        <f t="shared" si="24"/>
        <v>0.11230907457322552</v>
      </c>
      <c r="AL48" s="31">
        <f t="shared" si="24"/>
        <v>0.002409670419837019</v>
      </c>
      <c r="AM48" s="31">
        <f t="shared" si="24"/>
        <v>0</v>
      </c>
      <c r="AN48" s="31">
        <f t="shared" si="24"/>
        <v>0</v>
      </c>
      <c r="AO48" s="31">
        <f t="shared" si="24"/>
        <v>0.7056167090036692</v>
      </c>
      <c r="AP48" s="31">
        <f t="shared" si="24"/>
        <v>0</v>
      </c>
      <c r="AQ48" s="31">
        <f t="shared" si="24"/>
        <v>1.0977903063956251</v>
      </c>
      <c r="AR48" s="31">
        <f t="shared" si="24"/>
        <v>0</v>
      </c>
      <c r="AS48" s="31">
        <f t="shared" si="24"/>
        <v>0.4771598404038759</v>
      </c>
      <c r="AT48" s="31">
        <f t="shared" si="24"/>
        <v>9.280581640674134</v>
      </c>
      <c r="AU48" s="31">
        <f t="shared" si="24"/>
        <v>0</v>
      </c>
      <c r="AV48" s="31">
        <f t="shared" si="24"/>
        <v>0.5099503542549002</v>
      </c>
      <c r="AW48" s="31">
        <f t="shared" si="24"/>
        <v>3.7795180358600673</v>
      </c>
      <c r="AX48" s="31">
        <f t="shared" si="24"/>
        <v>0</v>
      </c>
      <c r="AY48" s="31">
        <f t="shared" si="24"/>
        <v>3.118544472039223</v>
      </c>
      <c r="AZ48" s="31">
        <f t="shared" si="24"/>
        <v>0</v>
      </c>
      <c r="BA48" s="31">
        <f t="shared" si="24"/>
        <v>4.889354836603691</v>
      </c>
      <c r="BB48" s="31">
        <f t="shared" si="24"/>
        <v>1.4742424395336573</v>
      </c>
      <c r="BC48" s="31">
        <f t="shared" si="24"/>
        <v>4.710960192693338</v>
      </c>
      <c r="BD48" s="31">
        <f t="shared" si="24"/>
        <v>3.3446280095030074</v>
      </c>
      <c r="BE48" s="31">
        <f t="shared" si="24"/>
        <v>0.45245486973334426</v>
      </c>
      <c r="BF48" s="31">
        <f t="shared" si="24"/>
        <v>2.0408655976836356</v>
      </c>
      <c r="BG48" s="31">
        <f t="shared" si="24"/>
        <v>2.419892698416446</v>
      </c>
      <c r="BH48" s="31">
        <f t="shared" si="24"/>
        <v>0</v>
      </c>
      <c r="BI48" s="31">
        <f t="shared" si="24"/>
        <v>0</v>
      </c>
      <c r="BJ48" s="32">
        <f t="shared" si="24"/>
        <v>2.3504532952334376</v>
      </c>
    </row>
    <row r="49" spans="1:62" ht="12.75">
      <c r="A49" s="30" t="s">
        <v>174</v>
      </c>
      <c r="B49" s="31">
        <f>IF(B78=0,0,B43*100/B78)</f>
        <v>23.304729113526584</v>
      </c>
      <c r="C49" s="31">
        <f aca="true" t="shared" si="25" ref="C49:BJ49">IF(C78=0,0,C43*100/C78)</f>
        <v>0.9047705802192396</v>
      </c>
      <c r="D49" s="31">
        <f t="shared" si="25"/>
        <v>0</v>
      </c>
      <c r="E49" s="31">
        <f t="shared" si="25"/>
        <v>0</v>
      </c>
      <c r="F49" s="31">
        <f t="shared" si="25"/>
        <v>0.2829473574154425</v>
      </c>
      <c r="G49" s="31">
        <f t="shared" si="25"/>
        <v>0</v>
      </c>
      <c r="H49" s="31">
        <f t="shared" si="25"/>
        <v>11.651635305710666</v>
      </c>
      <c r="I49" s="31">
        <f t="shared" si="25"/>
        <v>10.80140718156822</v>
      </c>
      <c r="J49" s="31">
        <f t="shared" si="25"/>
        <v>14.349660383182924</v>
      </c>
      <c r="K49" s="31">
        <f t="shared" si="25"/>
        <v>7.877036349418636</v>
      </c>
      <c r="L49" s="31">
        <f t="shared" si="25"/>
        <v>10.971446657472928</v>
      </c>
      <c r="M49" s="31">
        <f t="shared" si="25"/>
        <v>0</v>
      </c>
      <c r="N49" s="31">
        <f t="shared" si="25"/>
        <v>8.809532151783968</v>
      </c>
      <c r="O49" s="31">
        <f t="shared" si="25"/>
        <v>0</v>
      </c>
      <c r="P49" s="31">
        <f t="shared" si="25"/>
        <v>0</v>
      </c>
      <c r="Q49" s="31">
        <f t="shared" si="25"/>
        <v>34.15402195510977</v>
      </c>
      <c r="R49" s="31">
        <f t="shared" si="25"/>
        <v>0.7196457398757331</v>
      </c>
      <c r="S49" s="31">
        <f t="shared" si="25"/>
        <v>2.7529910767876435</v>
      </c>
      <c r="T49" s="31">
        <f t="shared" si="25"/>
        <v>4.672300270048852</v>
      </c>
      <c r="U49" s="31">
        <f t="shared" si="25"/>
        <v>0</v>
      </c>
      <c r="V49" s="31">
        <f t="shared" si="25"/>
        <v>0.7340680792224166</v>
      </c>
      <c r="W49" s="31">
        <f t="shared" si="25"/>
        <v>1.4206025453676903</v>
      </c>
      <c r="X49" s="31">
        <f t="shared" si="25"/>
        <v>5.473683689248716</v>
      </c>
      <c r="Y49" s="31">
        <f t="shared" si="25"/>
        <v>0.44808388735744015</v>
      </c>
      <c r="Z49" s="31">
        <f t="shared" si="25"/>
        <v>0</v>
      </c>
      <c r="AA49" s="31">
        <f t="shared" si="25"/>
        <v>0</v>
      </c>
      <c r="AB49" s="31">
        <f t="shared" si="25"/>
        <v>0</v>
      </c>
      <c r="AC49" s="31">
        <f t="shared" si="25"/>
        <v>10.660912547784342</v>
      </c>
      <c r="AD49" s="31">
        <f t="shared" si="25"/>
        <v>1.6484422221001154</v>
      </c>
      <c r="AE49" s="31">
        <f t="shared" si="25"/>
        <v>0</v>
      </c>
      <c r="AF49" s="31">
        <f t="shared" si="25"/>
        <v>0</v>
      </c>
      <c r="AG49" s="31">
        <f t="shared" si="25"/>
        <v>0</v>
      </c>
      <c r="AH49" s="31">
        <f t="shared" si="25"/>
        <v>9.748059698291966</v>
      </c>
      <c r="AI49" s="31">
        <f t="shared" si="25"/>
        <v>0</v>
      </c>
      <c r="AJ49" s="31">
        <f t="shared" si="25"/>
        <v>10.86109840533418</v>
      </c>
      <c r="AK49" s="31">
        <f t="shared" si="25"/>
        <v>0</v>
      </c>
      <c r="AL49" s="31">
        <f t="shared" si="25"/>
        <v>0</v>
      </c>
      <c r="AM49" s="31">
        <f t="shared" si="25"/>
        <v>0</v>
      </c>
      <c r="AN49" s="31">
        <f t="shared" si="25"/>
        <v>0</v>
      </c>
      <c r="AO49" s="31">
        <f t="shared" si="25"/>
        <v>0</v>
      </c>
      <c r="AP49" s="31">
        <f t="shared" si="25"/>
        <v>0</v>
      </c>
      <c r="AQ49" s="31">
        <f t="shared" si="25"/>
        <v>4.457209722887081</v>
      </c>
      <c r="AR49" s="31">
        <f t="shared" si="25"/>
        <v>0</v>
      </c>
      <c r="AS49" s="31">
        <f t="shared" si="25"/>
        <v>0</v>
      </c>
      <c r="AT49" s="31">
        <f t="shared" si="25"/>
        <v>13.685321658650626</v>
      </c>
      <c r="AU49" s="31">
        <f t="shared" si="25"/>
        <v>0</v>
      </c>
      <c r="AV49" s="31">
        <f t="shared" si="25"/>
        <v>1.0895922259558624</v>
      </c>
      <c r="AW49" s="31">
        <f t="shared" si="25"/>
        <v>0</v>
      </c>
      <c r="AX49" s="31">
        <f t="shared" si="25"/>
        <v>0</v>
      </c>
      <c r="AY49" s="31">
        <f t="shared" si="25"/>
        <v>4.6439055266620795</v>
      </c>
      <c r="AZ49" s="31">
        <f t="shared" si="25"/>
        <v>0</v>
      </c>
      <c r="BA49" s="31">
        <f t="shared" si="25"/>
        <v>19.998546604678204</v>
      </c>
      <c r="BB49" s="31">
        <f t="shared" si="25"/>
        <v>0.32646102358475676</v>
      </c>
      <c r="BC49" s="31">
        <f t="shared" si="25"/>
        <v>9.91516366988461</v>
      </c>
      <c r="BD49" s="31">
        <f t="shared" si="25"/>
        <v>5.733675587208009</v>
      </c>
      <c r="BE49" s="31">
        <f t="shared" si="25"/>
        <v>0.37962531599074695</v>
      </c>
      <c r="BF49" s="31">
        <f t="shared" si="25"/>
        <v>3.755285887823244</v>
      </c>
      <c r="BG49" s="31">
        <f t="shared" si="25"/>
        <v>2.2043364740606197</v>
      </c>
      <c r="BH49" s="31">
        <f t="shared" si="25"/>
        <v>0</v>
      </c>
      <c r="BI49" s="31">
        <f t="shared" si="25"/>
        <v>0</v>
      </c>
      <c r="BJ49" s="32">
        <f t="shared" si="25"/>
        <v>1.6735002993833188</v>
      </c>
    </row>
    <row r="50" spans="1:62" ht="12.75">
      <c r="A50" s="13" t="s">
        <v>175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</row>
    <row r="51" spans="1:62" ht="12.75">
      <c r="A51" s="16" t="s">
        <v>176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4"/>
    </row>
    <row r="52" spans="1:62" ht="12.75">
      <c r="A52" s="13" t="s">
        <v>177</v>
      </c>
      <c r="B52" s="19">
        <v>2166428000</v>
      </c>
      <c r="C52" s="19">
        <v>0</v>
      </c>
      <c r="D52" s="19">
        <v>2815000</v>
      </c>
      <c r="E52" s="19">
        <v>0</v>
      </c>
      <c r="F52" s="19">
        <v>11105000</v>
      </c>
      <c r="G52" s="19">
        <v>0</v>
      </c>
      <c r="H52" s="19">
        <v>11422000</v>
      </c>
      <c r="I52" s="19">
        <v>359091440</v>
      </c>
      <c r="J52" s="19">
        <v>0</v>
      </c>
      <c r="K52" s="19">
        <v>6215170</v>
      </c>
      <c r="L52" s="19">
        <v>0</v>
      </c>
      <c r="M52" s="19">
        <v>0</v>
      </c>
      <c r="N52" s="19">
        <v>244862508</v>
      </c>
      <c r="O52" s="19">
        <v>0</v>
      </c>
      <c r="P52" s="19">
        <v>1520000</v>
      </c>
      <c r="Q52" s="19">
        <v>333505000</v>
      </c>
      <c r="R52" s="19">
        <v>24800000</v>
      </c>
      <c r="S52" s="19">
        <v>0</v>
      </c>
      <c r="T52" s="19">
        <v>10300000</v>
      </c>
      <c r="U52" s="19">
        <v>0</v>
      </c>
      <c r="V52" s="19">
        <v>0</v>
      </c>
      <c r="W52" s="19">
        <v>189785000</v>
      </c>
      <c r="X52" s="19">
        <v>4346100</v>
      </c>
      <c r="Y52" s="19">
        <v>0</v>
      </c>
      <c r="Z52" s="19">
        <v>0</v>
      </c>
      <c r="AA52" s="19">
        <v>4950000</v>
      </c>
      <c r="AB52" s="19">
        <v>249754000</v>
      </c>
      <c r="AC52" s="19">
        <v>141967000</v>
      </c>
      <c r="AD52" s="19">
        <v>0</v>
      </c>
      <c r="AE52" s="19">
        <v>0</v>
      </c>
      <c r="AF52" s="19">
        <v>59199000</v>
      </c>
      <c r="AG52" s="19">
        <v>4100000</v>
      </c>
      <c r="AH52" s="19">
        <v>19787000</v>
      </c>
      <c r="AI52" s="19">
        <v>589000</v>
      </c>
      <c r="AJ52" s="19">
        <v>532000</v>
      </c>
      <c r="AK52" s="19">
        <v>8000000</v>
      </c>
      <c r="AL52" s="19">
        <v>377268232</v>
      </c>
      <c r="AM52" s="19">
        <v>0</v>
      </c>
      <c r="AN52" s="19">
        <v>250000</v>
      </c>
      <c r="AO52" s="19">
        <v>0</v>
      </c>
      <c r="AP52" s="19">
        <v>0</v>
      </c>
      <c r="AQ52" s="19">
        <v>0</v>
      </c>
      <c r="AR52" s="19">
        <v>220707000</v>
      </c>
      <c r="AS52" s="19">
        <v>0</v>
      </c>
      <c r="AT52" s="19">
        <v>197470100</v>
      </c>
      <c r="AU52" s="19">
        <v>0</v>
      </c>
      <c r="AV52" s="19">
        <v>6412270</v>
      </c>
      <c r="AW52" s="19">
        <v>16730000</v>
      </c>
      <c r="AX52" s="19">
        <v>0</v>
      </c>
      <c r="AY52" s="19">
        <v>264997000</v>
      </c>
      <c r="AZ52" s="19">
        <v>2600000</v>
      </c>
      <c r="BA52" s="19">
        <v>205235469</v>
      </c>
      <c r="BB52" s="19">
        <v>0</v>
      </c>
      <c r="BC52" s="19">
        <v>0</v>
      </c>
      <c r="BD52" s="19">
        <v>304221755</v>
      </c>
      <c r="BE52" s="19">
        <v>0</v>
      </c>
      <c r="BF52" s="19">
        <v>225000</v>
      </c>
      <c r="BG52" s="19">
        <v>15207000</v>
      </c>
      <c r="BH52" s="19">
        <v>100000</v>
      </c>
      <c r="BI52" s="19">
        <v>0</v>
      </c>
      <c r="BJ52" s="20">
        <v>223848000</v>
      </c>
    </row>
    <row r="53" spans="1:62" ht="12.75">
      <c r="A53" s="30" t="s">
        <v>178</v>
      </c>
      <c r="B53" s="35">
        <v>568798000</v>
      </c>
      <c r="C53" s="35">
        <v>0</v>
      </c>
      <c r="D53" s="35">
        <v>0</v>
      </c>
      <c r="E53" s="35">
        <v>0</v>
      </c>
      <c r="F53" s="35">
        <v>10675000</v>
      </c>
      <c r="G53" s="35">
        <v>0</v>
      </c>
      <c r="H53" s="35">
        <v>7922000</v>
      </c>
      <c r="I53" s="35">
        <v>0</v>
      </c>
      <c r="J53" s="35">
        <v>0</v>
      </c>
      <c r="K53" s="35">
        <v>1900000</v>
      </c>
      <c r="L53" s="35">
        <v>0</v>
      </c>
      <c r="M53" s="35">
        <v>0</v>
      </c>
      <c r="N53" s="35">
        <v>161500000</v>
      </c>
      <c r="O53" s="35">
        <v>0</v>
      </c>
      <c r="P53" s="35">
        <v>0</v>
      </c>
      <c r="Q53" s="35">
        <v>0</v>
      </c>
      <c r="R53" s="35">
        <v>24700000</v>
      </c>
      <c r="S53" s="35">
        <v>0</v>
      </c>
      <c r="T53" s="35">
        <v>10300000</v>
      </c>
      <c r="U53" s="35">
        <v>0</v>
      </c>
      <c r="V53" s="35">
        <v>0</v>
      </c>
      <c r="W53" s="35">
        <v>0</v>
      </c>
      <c r="X53" s="35">
        <v>3901500</v>
      </c>
      <c r="Y53" s="35">
        <v>0</v>
      </c>
      <c r="Z53" s="35">
        <v>0</v>
      </c>
      <c r="AA53" s="35">
        <v>4950000</v>
      </c>
      <c r="AB53" s="35">
        <v>0</v>
      </c>
      <c r="AC53" s="35">
        <v>41820000</v>
      </c>
      <c r="AD53" s="35">
        <v>0</v>
      </c>
      <c r="AE53" s="35">
        <v>0</v>
      </c>
      <c r="AF53" s="35">
        <v>0</v>
      </c>
      <c r="AG53" s="35">
        <v>2400000</v>
      </c>
      <c r="AH53" s="35">
        <v>14000000</v>
      </c>
      <c r="AI53" s="35">
        <v>59000</v>
      </c>
      <c r="AJ53" s="35">
        <v>0</v>
      </c>
      <c r="AK53" s="35">
        <v>8000000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58818000</v>
      </c>
      <c r="AU53" s="35">
        <v>0</v>
      </c>
      <c r="AV53" s="35">
        <v>1473000</v>
      </c>
      <c r="AW53" s="35">
        <v>16730000</v>
      </c>
      <c r="AX53" s="35">
        <v>0</v>
      </c>
      <c r="AY53" s="35">
        <v>0</v>
      </c>
      <c r="AZ53" s="35">
        <v>2000000</v>
      </c>
      <c r="BA53" s="35">
        <v>199964969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15207000</v>
      </c>
      <c r="BH53" s="35">
        <v>0</v>
      </c>
      <c r="BI53" s="35">
        <v>0</v>
      </c>
      <c r="BJ53" s="36">
        <v>0</v>
      </c>
    </row>
    <row r="54" spans="1:62" ht="12.75">
      <c r="A54" s="30" t="s">
        <v>179</v>
      </c>
      <c r="B54" s="35">
        <v>744430000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310371077</v>
      </c>
      <c r="J54" s="35">
        <v>0</v>
      </c>
      <c r="K54" s="35">
        <v>0</v>
      </c>
      <c r="L54" s="35">
        <v>0</v>
      </c>
      <c r="M54" s="35">
        <v>0</v>
      </c>
      <c r="N54" s="35">
        <v>28175000</v>
      </c>
      <c r="O54" s="35">
        <v>0</v>
      </c>
      <c r="P54" s="35">
        <v>0</v>
      </c>
      <c r="Q54" s="35">
        <v>333505000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189785000</v>
      </c>
      <c r="X54" s="35">
        <v>0</v>
      </c>
      <c r="Y54" s="35">
        <v>0</v>
      </c>
      <c r="Z54" s="35">
        <v>0</v>
      </c>
      <c r="AA54" s="35">
        <v>0</v>
      </c>
      <c r="AB54" s="35">
        <v>249754000</v>
      </c>
      <c r="AC54" s="35">
        <v>36400000</v>
      </c>
      <c r="AD54" s="35">
        <v>0</v>
      </c>
      <c r="AE54" s="35">
        <v>0</v>
      </c>
      <c r="AF54" s="35">
        <v>59199000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377268232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168707000</v>
      </c>
      <c r="AS54" s="35">
        <v>0</v>
      </c>
      <c r="AT54" s="35">
        <v>52449000</v>
      </c>
      <c r="AU54" s="35">
        <v>0</v>
      </c>
      <c r="AV54" s="35">
        <v>0</v>
      </c>
      <c r="AW54" s="35">
        <v>0</v>
      </c>
      <c r="AX54" s="35">
        <v>0</v>
      </c>
      <c r="AY54" s="35">
        <v>254497000</v>
      </c>
      <c r="AZ54" s="35">
        <v>0</v>
      </c>
      <c r="BA54" s="35">
        <v>0</v>
      </c>
      <c r="BB54" s="35">
        <v>0</v>
      </c>
      <c r="BC54" s="35">
        <v>0</v>
      </c>
      <c r="BD54" s="35">
        <v>245345439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6">
        <v>600000</v>
      </c>
    </row>
    <row r="55" spans="1:62" ht="12.75">
      <c r="A55" s="30" t="s">
        <v>180</v>
      </c>
      <c r="B55" s="35">
        <v>770400000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48720363</v>
      </c>
      <c r="J55" s="35">
        <v>0</v>
      </c>
      <c r="K55" s="35">
        <v>3115170</v>
      </c>
      <c r="L55" s="35">
        <v>0</v>
      </c>
      <c r="M55" s="35">
        <v>0</v>
      </c>
      <c r="N55" s="35">
        <v>47096658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44882000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230000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52000000</v>
      </c>
      <c r="AS55" s="35">
        <v>0</v>
      </c>
      <c r="AT55" s="35">
        <v>75182000</v>
      </c>
      <c r="AU55" s="35">
        <v>0</v>
      </c>
      <c r="AV55" s="35">
        <v>877000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58876316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6">
        <v>223248000</v>
      </c>
    </row>
    <row r="56" spans="1:62" ht="12.75">
      <c r="A56" s="30" t="s">
        <v>181</v>
      </c>
      <c r="B56" s="35">
        <v>82800000</v>
      </c>
      <c r="C56" s="35">
        <v>0</v>
      </c>
      <c r="D56" s="35">
        <v>2815000</v>
      </c>
      <c r="E56" s="35">
        <v>0</v>
      </c>
      <c r="F56" s="35">
        <v>430000</v>
      </c>
      <c r="G56" s="35">
        <v>0</v>
      </c>
      <c r="H56" s="35">
        <v>3500000</v>
      </c>
      <c r="I56" s="35">
        <v>0</v>
      </c>
      <c r="J56" s="35">
        <v>0</v>
      </c>
      <c r="K56" s="35">
        <v>1200000</v>
      </c>
      <c r="L56" s="35">
        <v>0</v>
      </c>
      <c r="M56" s="35">
        <v>0</v>
      </c>
      <c r="N56" s="35">
        <v>8090850</v>
      </c>
      <c r="O56" s="35">
        <v>0</v>
      </c>
      <c r="P56" s="35">
        <v>1520000</v>
      </c>
      <c r="Q56" s="35">
        <v>0</v>
      </c>
      <c r="R56" s="35">
        <v>100000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444600</v>
      </c>
      <c r="Y56" s="35">
        <v>0</v>
      </c>
      <c r="Z56" s="35">
        <v>0</v>
      </c>
      <c r="AA56" s="35">
        <v>0</v>
      </c>
      <c r="AB56" s="35">
        <v>0</v>
      </c>
      <c r="AC56" s="35">
        <v>18865000</v>
      </c>
      <c r="AD56" s="35">
        <v>0</v>
      </c>
      <c r="AE56" s="35">
        <v>0</v>
      </c>
      <c r="AF56" s="35">
        <v>0</v>
      </c>
      <c r="AG56" s="35">
        <v>1700000</v>
      </c>
      <c r="AH56" s="35">
        <v>5787000</v>
      </c>
      <c r="AI56" s="35">
        <v>300000</v>
      </c>
      <c r="AJ56" s="35">
        <v>532000</v>
      </c>
      <c r="AK56" s="35">
        <v>0</v>
      </c>
      <c r="AL56" s="35">
        <v>0</v>
      </c>
      <c r="AM56" s="35">
        <v>0</v>
      </c>
      <c r="AN56" s="35">
        <v>250000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11021100</v>
      </c>
      <c r="AU56" s="35">
        <v>0</v>
      </c>
      <c r="AV56" s="35">
        <v>4062270</v>
      </c>
      <c r="AW56" s="35">
        <v>0</v>
      </c>
      <c r="AX56" s="35">
        <v>0</v>
      </c>
      <c r="AY56" s="35">
        <v>10500000</v>
      </c>
      <c r="AZ56" s="35">
        <v>600000</v>
      </c>
      <c r="BA56" s="35">
        <v>5270500</v>
      </c>
      <c r="BB56" s="35">
        <v>0</v>
      </c>
      <c r="BC56" s="35">
        <v>0</v>
      </c>
      <c r="BD56" s="35">
        <v>0</v>
      </c>
      <c r="BE56" s="35">
        <v>0</v>
      </c>
      <c r="BF56" s="35">
        <v>225000</v>
      </c>
      <c r="BG56" s="35">
        <v>0</v>
      </c>
      <c r="BH56" s="35">
        <v>100000</v>
      </c>
      <c r="BI56" s="35">
        <v>0</v>
      </c>
      <c r="BJ56" s="36">
        <v>0</v>
      </c>
    </row>
    <row r="57" spans="1:62" ht="12.75">
      <c r="A57" s="13" t="s">
        <v>182</v>
      </c>
      <c r="B57" s="19">
        <v>2155200000</v>
      </c>
      <c r="C57" s="19">
        <v>22036545</v>
      </c>
      <c r="D57" s="19">
        <v>24944850</v>
      </c>
      <c r="E57" s="19">
        <v>0</v>
      </c>
      <c r="F57" s="19">
        <v>27688603</v>
      </c>
      <c r="G57" s="19">
        <v>13619000</v>
      </c>
      <c r="H57" s="19">
        <v>18704500</v>
      </c>
      <c r="I57" s="19">
        <v>2750898</v>
      </c>
      <c r="J57" s="19">
        <v>17900000</v>
      </c>
      <c r="K57" s="19">
        <v>20886830</v>
      </c>
      <c r="L57" s="19">
        <v>14071000</v>
      </c>
      <c r="M57" s="19">
        <v>0</v>
      </c>
      <c r="N57" s="19">
        <v>173585000</v>
      </c>
      <c r="O57" s="19">
        <v>0</v>
      </c>
      <c r="P57" s="19">
        <v>15231000</v>
      </c>
      <c r="Q57" s="19">
        <v>0</v>
      </c>
      <c r="R57" s="19">
        <v>93662000</v>
      </c>
      <c r="S57" s="19">
        <v>50772027</v>
      </c>
      <c r="T57" s="19">
        <v>28818000</v>
      </c>
      <c r="U57" s="19">
        <v>39110000</v>
      </c>
      <c r="V57" s="19">
        <v>14727361</v>
      </c>
      <c r="W57" s="19">
        <v>2454000</v>
      </c>
      <c r="X57" s="19">
        <v>26431198</v>
      </c>
      <c r="Y57" s="19">
        <v>0</v>
      </c>
      <c r="Z57" s="19">
        <v>0</v>
      </c>
      <c r="AA57" s="19">
        <v>18028000</v>
      </c>
      <c r="AB57" s="19">
        <v>0</v>
      </c>
      <c r="AC57" s="19">
        <v>100951521</v>
      </c>
      <c r="AD57" s="19">
        <v>0</v>
      </c>
      <c r="AE57" s="19">
        <v>853000</v>
      </c>
      <c r="AF57" s="19">
        <v>800000</v>
      </c>
      <c r="AG57" s="19">
        <v>8951000</v>
      </c>
      <c r="AH57" s="19">
        <v>23702050</v>
      </c>
      <c r="AI57" s="19">
        <v>1109982</v>
      </c>
      <c r="AJ57" s="19">
        <v>69570000</v>
      </c>
      <c r="AK57" s="19">
        <v>24671000</v>
      </c>
      <c r="AL57" s="19">
        <v>1934000</v>
      </c>
      <c r="AM57" s="19">
        <v>48532094</v>
      </c>
      <c r="AN57" s="19">
        <v>0</v>
      </c>
      <c r="AO57" s="19">
        <v>10925000</v>
      </c>
      <c r="AP57" s="19">
        <v>0</v>
      </c>
      <c r="AQ57" s="19">
        <v>27876000</v>
      </c>
      <c r="AR57" s="19">
        <v>0</v>
      </c>
      <c r="AS57" s="19">
        <v>0</v>
      </c>
      <c r="AT57" s="19">
        <v>37935200</v>
      </c>
      <c r="AU57" s="19">
        <v>13412000</v>
      </c>
      <c r="AV57" s="19">
        <v>32375290</v>
      </c>
      <c r="AW57" s="19">
        <v>12547000</v>
      </c>
      <c r="AX57" s="19">
        <v>44246000</v>
      </c>
      <c r="AY57" s="19">
        <v>200000</v>
      </c>
      <c r="AZ57" s="19">
        <v>58939000</v>
      </c>
      <c r="BA57" s="19">
        <v>206623191</v>
      </c>
      <c r="BB57" s="19">
        <v>60816000</v>
      </c>
      <c r="BC57" s="19">
        <v>56627000</v>
      </c>
      <c r="BD57" s="19">
        <v>1585088</v>
      </c>
      <c r="BE57" s="19">
        <v>56279500</v>
      </c>
      <c r="BF57" s="19">
        <v>8102268</v>
      </c>
      <c r="BG57" s="19">
        <v>76213000</v>
      </c>
      <c r="BH57" s="19">
        <v>25804000</v>
      </c>
      <c r="BI57" s="19">
        <v>102479108</v>
      </c>
      <c r="BJ57" s="20">
        <v>0</v>
      </c>
    </row>
    <row r="58" spans="1:62" ht="12.75">
      <c r="A58" s="30" t="s">
        <v>183</v>
      </c>
      <c r="B58" s="35">
        <v>323127000</v>
      </c>
      <c r="C58" s="35">
        <v>0</v>
      </c>
      <c r="D58" s="35">
        <v>243200</v>
      </c>
      <c r="E58" s="35">
        <v>0</v>
      </c>
      <c r="F58" s="35">
        <v>27088603</v>
      </c>
      <c r="G58" s="35">
        <v>145000</v>
      </c>
      <c r="H58" s="35">
        <v>678500</v>
      </c>
      <c r="I58" s="35">
        <v>2750898</v>
      </c>
      <c r="J58" s="35">
        <v>0</v>
      </c>
      <c r="K58" s="35">
        <v>0</v>
      </c>
      <c r="L58" s="35">
        <v>0</v>
      </c>
      <c r="M58" s="35">
        <v>0</v>
      </c>
      <c r="N58" s="35">
        <v>10350000</v>
      </c>
      <c r="O58" s="35">
        <v>0</v>
      </c>
      <c r="P58" s="35">
        <v>57000</v>
      </c>
      <c r="Q58" s="35">
        <v>0</v>
      </c>
      <c r="R58" s="35">
        <v>0</v>
      </c>
      <c r="S58" s="35">
        <v>0</v>
      </c>
      <c r="T58" s="35">
        <v>3511000</v>
      </c>
      <c r="U58" s="35">
        <v>39110000</v>
      </c>
      <c r="V58" s="35">
        <v>280000</v>
      </c>
      <c r="W58" s="35">
        <v>455000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9237000</v>
      </c>
      <c r="AD58" s="35">
        <v>0</v>
      </c>
      <c r="AE58" s="35">
        <v>853000</v>
      </c>
      <c r="AF58" s="35">
        <v>800000</v>
      </c>
      <c r="AG58" s="35">
        <v>0</v>
      </c>
      <c r="AH58" s="35">
        <v>22502050</v>
      </c>
      <c r="AI58" s="35">
        <v>750000</v>
      </c>
      <c r="AJ58" s="35">
        <v>110000</v>
      </c>
      <c r="AK58" s="35">
        <v>0</v>
      </c>
      <c r="AL58" s="35">
        <v>1934000</v>
      </c>
      <c r="AM58" s="35">
        <v>48532094</v>
      </c>
      <c r="AN58" s="35">
        <v>0</v>
      </c>
      <c r="AO58" s="35">
        <v>0</v>
      </c>
      <c r="AP58" s="35">
        <v>0</v>
      </c>
      <c r="AQ58" s="35">
        <v>8363000</v>
      </c>
      <c r="AR58" s="35">
        <v>0</v>
      </c>
      <c r="AS58" s="35">
        <v>0</v>
      </c>
      <c r="AT58" s="35">
        <v>155600</v>
      </c>
      <c r="AU58" s="35">
        <v>0</v>
      </c>
      <c r="AV58" s="35">
        <v>340000</v>
      </c>
      <c r="AW58" s="35">
        <v>0</v>
      </c>
      <c r="AX58" s="35">
        <v>44246000</v>
      </c>
      <c r="AY58" s="35">
        <v>0</v>
      </c>
      <c r="AZ58" s="35">
        <v>5612000</v>
      </c>
      <c r="BA58" s="35">
        <v>13523131</v>
      </c>
      <c r="BB58" s="35">
        <v>60816000</v>
      </c>
      <c r="BC58" s="35">
        <v>710000</v>
      </c>
      <c r="BD58" s="35">
        <v>0</v>
      </c>
      <c r="BE58" s="35">
        <v>56279500</v>
      </c>
      <c r="BF58" s="35">
        <v>25000</v>
      </c>
      <c r="BG58" s="35">
        <v>0</v>
      </c>
      <c r="BH58" s="35">
        <v>1460000</v>
      </c>
      <c r="BI58" s="35">
        <v>4400000</v>
      </c>
      <c r="BJ58" s="36">
        <v>0</v>
      </c>
    </row>
    <row r="59" spans="1:62" ht="12.75">
      <c r="A59" s="30" t="s">
        <v>184</v>
      </c>
      <c r="B59" s="35">
        <v>1797873000</v>
      </c>
      <c r="C59" s="35">
        <v>22036545</v>
      </c>
      <c r="D59" s="35">
        <v>24691650</v>
      </c>
      <c r="E59" s="35">
        <v>0</v>
      </c>
      <c r="F59" s="35">
        <v>600000</v>
      </c>
      <c r="G59" s="35">
        <v>13474000</v>
      </c>
      <c r="H59" s="35">
        <v>18026000</v>
      </c>
      <c r="I59" s="35">
        <v>0</v>
      </c>
      <c r="J59" s="35">
        <v>17900000</v>
      </c>
      <c r="K59" s="35">
        <v>20886830</v>
      </c>
      <c r="L59" s="35">
        <v>14071000</v>
      </c>
      <c r="M59" s="35">
        <v>0</v>
      </c>
      <c r="N59" s="35">
        <v>163235000</v>
      </c>
      <c r="O59" s="35">
        <v>0</v>
      </c>
      <c r="P59" s="35">
        <v>15174000</v>
      </c>
      <c r="Q59" s="35">
        <v>0</v>
      </c>
      <c r="R59" s="35">
        <v>93662000</v>
      </c>
      <c r="S59" s="35">
        <v>50772027</v>
      </c>
      <c r="T59" s="35">
        <v>25307000</v>
      </c>
      <c r="U59" s="35">
        <v>0</v>
      </c>
      <c r="V59" s="35">
        <v>14447361</v>
      </c>
      <c r="W59" s="35">
        <v>1999000</v>
      </c>
      <c r="X59" s="35">
        <v>26431198</v>
      </c>
      <c r="Y59" s="35">
        <v>0</v>
      </c>
      <c r="Z59" s="35">
        <v>0</v>
      </c>
      <c r="AA59" s="35">
        <v>18028000</v>
      </c>
      <c r="AB59" s="35">
        <v>0</v>
      </c>
      <c r="AC59" s="35">
        <v>91264521</v>
      </c>
      <c r="AD59" s="35">
        <v>0</v>
      </c>
      <c r="AE59" s="35">
        <v>0</v>
      </c>
      <c r="AF59" s="35">
        <v>0</v>
      </c>
      <c r="AG59" s="35">
        <v>8951000</v>
      </c>
      <c r="AH59" s="35">
        <v>1200000</v>
      </c>
      <c r="AI59" s="35">
        <v>359982</v>
      </c>
      <c r="AJ59" s="35">
        <v>69460000</v>
      </c>
      <c r="AK59" s="35">
        <v>24671000</v>
      </c>
      <c r="AL59" s="35">
        <v>0</v>
      </c>
      <c r="AM59" s="35">
        <v>0</v>
      </c>
      <c r="AN59" s="35">
        <v>0</v>
      </c>
      <c r="AO59" s="35">
        <v>10925000</v>
      </c>
      <c r="AP59" s="35">
        <v>0</v>
      </c>
      <c r="AQ59" s="35">
        <v>16725000</v>
      </c>
      <c r="AR59" s="35">
        <v>0</v>
      </c>
      <c r="AS59" s="35">
        <v>0</v>
      </c>
      <c r="AT59" s="35">
        <v>37779600</v>
      </c>
      <c r="AU59" s="35">
        <v>13412000</v>
      </c>
      <c r="AV59" s="35">
        <v>32035290</v>
      </c>
      <c r="AW59" s="35">
        <v>12547000</v>
      </c>
      <c r="AX59" s="35">
        <v>0</v>
      </c>
      <c r="AY59" s="35">
        <v>0</v>
      </c>
      <c r="AZ59" s="35">
        <v>52887000</v>
      </c>
      <c r="BA59" s="35">
        <v>193100060</v>
      </c>
      <c r="BB59" s="35">
        <v>0</v>
      </c>
      <c r="BC59" s="35">
        <v>55917000</v>
      </c>
      <c r="BD59" s="35">
        <v>1585088</v>
      </c>
      <c r="BE59" s="35">
        <v>0</v>
      </c>
      <c r="BF59" s="35">
        <v>8077268</v>
      </c>
      <c r="BG59" s="35">
        <v>76213000</v>
      </c>
      <c r="BH59" s="35">
        <v>24344000</v>
      </c>
      <c r="BI59" s="35">
        <v>98079108</v>
      </c>
      <c r="BJ59" s="36">
        <v>0</v>
      </c>
    </row>
    <row r="60" spans="1:62" ht="12.75">
      <c r="A60" s="30" t="s">
        <v>185</v>
      </c>
      <c r="B60" s="35">
        <v>34200000</v>
      </c>
      <c r="C60" s="35">
        <v>0</v>
      </c>
      <c r="D60" s="35">
        <v>10000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450000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2788000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200000</v>
      </c>
      <c r="AZ60" s="35">
        <v>440000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6">
        <v>0</v>
      </c>
    </row>
    <row r="61" spans="1:62" ht="12.75">
      <c r="A61" s="13" t="s">
        <v>186</v>
      </c>
      <c r="B61" s="19">
        <v>134250000</v>
      </c>
      <c r="C61" s="19">
        <v>1577041</v>
      </c>
      <c r="D61" s="19">
        <v>102800</v>
      </c>
      <c r="E61" s="19">
        <v>2280000</v>
      </c>
      <c r="F61" s="19">
        <v>1060000</v>
      </c>
      <c r="G61" s="19">
        <v>1155000</v>
      </c>
      <c r="H61" s="19">
        <v>41023000</v>
      </c>
      <c r="I61" s="19">
        <v>3502574</v>
      </c>
      <c r="J61" s="19">
        <v>4300000</v>
      </c>
      <c r="K61" s="19">
        <v>1300000</v>
      </c>
      <c r="L61" s="19">
        <v>0</v>
      </c>
      <c r="M61" s="19">
        <v>0</v>
      </c>
      <c r="N61" s="19">
        <v>16400000</v>
      </c>
      <c r="O61" s="19">
        <v>17927000</v>
      </c>
      <c r="P61" s="19">
        <v>217250</v>
      </c>
      <c r="Q61" s="19">
        <v>1000000</v>
      </c>
      <c r="R61" s="19">
        <v>5950000</v>
      </c>
      <c r="S61" s="19">
        <v>664000</v>
      </c>
      <c r="T61" s="19">
        <v>553000</v>
      </c>
      <c r="U61" s="19">
        <v>12500000</v>
      </c>
      <c r="V61" s="19">
        <v>2031000</v>
      </c>
      <c r="W61" s="19">
        <v>1120000</v>
      </c>
      <c r="X61" s="19">
        <v>202110</v>
      </c>
      <c r="Y61" s="19">
        <v>73269379</v>
      </c>
      <c r="Z61" s="19">
        <v>37994000</v>
      </c>
      <c r="AA61" s="19">
        <v>1993000</v>
      </c>
      <c r="AB61" s="19">
        <v>670000</v>
      </c>
      <c r="AC61" s="19">
        <v>117780000</v>
      </c>
      <c r="AD61" s="19">
        <v>9982000</v>
      </c>
      <c r="AE61" s="19">
        <v>66330700</v>
      </c>
      <c r="AF61" s="19">
        <v>500000</v>
      </c>
      <c r="AG61" s="19">
        <v>0</v>
      </c>
      <c r="AH61" s="19">
        <v>13386900</v>
      </c>
      <c r="AI61" s="19">
        <v>960000</v>
      </c>
      <c r="AJ61" s="19">
        <v>22190000</v>
      </c>
      <c r="AK61" s="19">
        <v>0</v>
      </c>
      <c r="AL61" s="19">
        <v>21427606</v>
      </c>
      <c r="AM61" s="19">
        <v>340000</v>
      </c>
      <c r="AN61" s="19">
        <v>1850000</v>
      </c>
      <c r="AO61" s="19">
        <v>70000</v>
      </c>
      <c r="AP61" s="19">
        <v>8875124</v>
      </c>
      <c r="AQ61" s="19">
        <v>0</v>
      </c>
      <c r="AR61" s="19">
        <v>3000000</v>
      </c>
      <c r="AS61" s="19">
        <v>4700000</v>
      </c>
      <c r="AT61" s="19">
        <v>42152600</v>
      </c>
      <c r="AU61" s="19">
        <v>264000</v>
      </c>
      <c r="AV61" s="19">
        <v>3308440</v>
      </c>
      <c r="AW61" s="19">
        <v>970000</v>
      </c>
      <c r="AX61" s="19">
        <v>2940000</v>
      </c>
      <c r="AY61" s="19">
        <v>2860000</v>
      </c>
      <c r="AZ61" s="19">
        <v>748500</v>
      </c>
      <c r="BA61" s="19">
        <v>31270000</v>
      </c>
      <c r="BB61" s="19">
        <v>0</v>
      </c>
      <c r="BC61" s="19">
        <v>4451000</v>
      </c>
      <c r="BD61" s="19">
        <v>24095702</v>
      </c>
      <c r="BE61" s="19">
        <v>1900000</v>
      </c>
      <c r="BF61" s="19">
        <v>63208</v>
      </c>
      <c r="BG61" s="19">
        <v>0</v>
      </c>
      <c r="BH61" s="19">
        <v>2277000</v>
      </c>
      <c r="BI61" s="19">
        <v>3059892</v>
      </c>
      <c r="BJ61" s="20">
        <v>3385640</v>
      </c>
    </row>
    <row r="62" spans="1:62" ht="12.75">
      <c r="A62" s="13" t="s">
        <v>187</v>
      </c>
      <c r="B62" s="19">
        <v>972038000</v>
      </c>
      <c r="C62" s="19">
        <v>0</v>
      </c>
      <c r="D62" s="19">
        <v>1238000</v>
      </c>
      <c r="E62" s="19">
        <v>41989000</v>
      </c>
      <c r="F62" s="19">
        <v>0</v>
      </c>
      <c r="G62" s="19">
        <v>2551000</v>
      </c>
      <c r="H62" s="19">
        <v>67777000</v>
      </c>
      <c r="I62" s="19">
        <v>9700000</v>
      </c>
      <c r="J62" s="19">
        <v>11118000</v>
      </c>
      <c r="K62" s="19">
        <v>3860000</v>
      </c>
      <c r="L62" s="19">
        <v>0</v>
      </c>
      <c r="M62" s="19">
        <v>0</v>
      </c>
      <c r="N62" s="19">
        <v>5500000</v>
      </c>
      <c r="O62" s="19">
        <v>0</v>
      </c>
      <c r="P62" s="19">
        <v>2347000</v>
      </c>
      <c r="Q62" s="19">
        <v>0</v>
      </c>
      <c r="R62" s="19">
        <v>5000000</v>
      </c>
      <c r="S62" s="19">
        <v>0</v>
      </c>
      <c r="T62" s="19">
        <v>0</v>
      </c>
      <c r="U62" s="19">
        <v>480000</v>
      </c>
      <c r="V62" s="19">
        <v>22685000</v>
      </c>
      <c r="W62" s="19">
        <v>2678000</v>
      </c>
      <c r="X62" s="19">
        <v>4329305</v>
      </c>
      <c r="Y62" s="19">
        <v>0</v>
      </c>
      <c r="Z62" s="19">
        <v>0</v>
      </c>
      <c r="AA62" s="19">
        <v>6614000</v>
      </c>
      <c r="AB62" s="19">
        <v>0</v>
      </c>
      <c r="AC62" s="19">
        <v>48530000</v>
      </c>
      <c r="AD62" s="19">
        <v>300000</v>
      </c>
      <c r="AE62" s="19">
        <v>3206500</v>
      </c>
      <c r="AF62" s="19">
        <v>0</v>
      </c>
      <c r="AG62" s="19">
        <v>8000000</v>
      </c>
      <c r="AH62" s="19">
        <v>751300</v>
      </c>
      <c r="AI62" s="19">
        <v>3134000</v>
      </c>
      <c r="AJ62" s="19">
        <v>3383000</v>
      </c>
      <c r="AK62" s="19">
        <v>2710000</v>
      </c>
      <c r="AL62" s="19">
        <v>2623563</v>
      </c>
      <c r="AM62" s="19">
        <v>296000</v>
      </c>
      <c r="AN62" s="19">
        <v>1930000</v>
      </c>
      <c r="AO62" s="19">
        <v>0</v>
      </c>
      <c r="AP62" s="19">
        <v>4662000</v>
      </c>
      <c r="AQ62" s="19">
        <v>2573000</v>
      </c>
      <c r="AR62" s="19">
        <v>17798000</v>
      </c>
      <c r="AS62" s="19">
        <v>20640000</v>
      </c>
      <c r="AT62" s="19">
        <v>61155700</v>
      </c>
      <c r="AU62" s="19">
        <v>0</v>
      </c>
      <c r="AV62" s="19">
        <v>3880000</v>
      </c>
      <c r="AW62" s="19">
        <v>3953094</v>
      </c>
      <c r="AX62" s="19">
        <v>465000</v>
      </c>
      <c r="AY62" s="19">
        <v>9431000</v>
      </c>
      <c r="AZ62" s="19">
        <v>1000000</v>
      </c>
      <c r="BA62" s="19">
        <v>36712340</v>
      </c>
      <c r="BB62" s="19">
        <v>0</v>
      </c>
      <c r="BC62" s="19">
        <v>400000</v>
      </c>
      <c r="BD62" s="19">
        <v>22552578</v>
      </c>
      <c r="BE62" s="19">
        <v>350000</v>
      </c>
      <c r="BF62" s="19">
        <v>1310524</v>
      </c>
      <c r="BG62" s="19">
        <v>14880000</v>
      </c>
      <c r="BH62" s="19">
        <v>10427139</v>
      </c>
      <c r="BI62" s="19">
        <v>2100000</v>
      </c>
      <c r="BJ62" s="20">
        <v>0</v>
      </c>
    </row>
    <row r="63" spans="1:62" ht="12.75">
      <c r="A63" s="13" t="s">
        <v>188</v>
      </c>
      <c r="B63" s="19">
        <v>38851000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595000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2810000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50000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6000</v>
      </c>
      <c r="AN63" s="19">
        <v>51541000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20">
        <v>0</v>
      </c>
    </row>
    <row r="64" spans="1:62" ht="25.5">
      <c r="A64" s="13" t="s">
        <v>189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6"/>
    </row>
    <row r="65" spans="1:62" ht="12.75">
      <c r="A65" s="16" t="s">
        <v>177</v>
      </c>
      <c r="B65" s="37">
        <f>IF(B36=0,0,B52*100/B36)</f>
        <v>39.62905314969524</v>
      </c>
      <c r="C65" s="37">
        <f aca="true" t="shared" si="26" ref="C65:BJ65">IF(C36=0,0,C52*100/C36)</f>
        <v>0</v>
      </c>
      <c r="D65" s="37">
        <f t="shared" si="26"/>
        <v>9.673323448101675</v>
      </c>
      <c r="E65" s="37">
        <f t="shared" si="26"/>
        <v>0</v>
      </c>
      <c r="F65" s="37">
        <f t="shared" si="26"/>
        <v>27.864481913968984</v>
      </c>
      <c r="G65" s="37">
        <f t="shared" si="26"/>
        <v>0</v>
      </c>
      <c r="H65" s="37">
        <f t="shared" si="26"/>
        <v>8.186551893435778</v>
      </c>
      <c r="I65" s="37">
        <f t="shared" si="26"/>
        <v>95.74625025175652</v>
      </c>
      <c r="J65" s="37">
        <f t="shared" si="26"/>
        <v>0</v>
      </c>
      <c r="K65" s="37">
        <f t="shared" si="26"/>
        <v>19.26467670944145</v>
      </c>
      <c r="L65" s="37">
        <f t="shared" si="26"/>
        <v>0</v>
      </c>
      <c r="M65" s="37">
        <f t="shared" si="26"/>
        <v>0</v>
      </c>
      <c r="N65" s="37">
        <f t="shared" si="26"/>
        <v>55.25405833810222</v>
      </c>
      <c r="O65" s="37">
        <f t="shared" si="26"/>
        <v>0</v>
      </c>
      <c r="P65" s="37">
        <f t="shared" si="26"/>
        <v>7.869429595785713</v>
      </c>
      <c r="Q65" s="37">
        <f t="shared" si="26"/>
        <v>99.70105080641545</v>
      </c>
      <c r="R65" s="37">
        <f t="shared" si="26"/>
        <v>19.16360152072451</v>
      </c>
      <c r="S65" s="37">
        <f t="shared" si="26"/>
        <v>0</v>
      </c>
      <c r="T65" s="37">
        <f t="shared" si="26"/>
        <v>25.963550200398277</v>
      </c>
      <c r="U65" s="37">
        <f t="shared" si="26"/>
        <v>0</v>
      </c>
      <c r="V65" s="37">
        <f t="shared" si="26"/>
        <v>0</v>
      </c>
      <c r="W65" s="37">
        <f t="shared" si="26"/>
        <v>96.81080612333386</v>
      </c>
      <c r="X65" s="37">
        <f t="shared" si="26"/>
        <v>12.308859855639598</v>
      </c>
      <c r="Y65" s="37">
        <f t="shared" si="26"/>
        <v>0</v>
      </c>
      <c r="Z65" s="37">
        <f t="shared" si="26"/>
        <v>0</v>
      </c>
      <c r="AA65" s="37">
        <f t="shared" si="26"/>
        <v>15.671996200728193</v>
      </c>
      <c r="AB65" s="37">
        <f t="shared" si="26"/>
        <v>99.7324537584257</v>
      </c>
      <c r="AC65" s="37">
        <f t="shared" si="26"/>
        <v>34.69137479789685</v>
      </c>
      <c r="AD65" s="37">
        <f t="shared" si="26"/>
        <v>0</v>
      </c>
      <c r="AE65" s="37">
        <f t="shared" si="26"/>
        <v>0</v>
      </c>
      <c r="AF65" s="37">
        <f t="shared" si="26"/>
        <v>97.85120415213474</v>
      </c>
      <c r="AG65" s="37">
        <f t="shared" si="26"/>
        <v>19.476509429480785</v>
      </c>
      <c r="AH65" s="37">
        <f t="shared" si="26"/>
        <v>34.33618643957503</v>
      </c>
      <c r="AI65" s="37">
        <f t="shared" si="26"/>
        <v>10.167475058614027</v>
      </c>
      <c r="AJ65" s="37">
        <f t="shared" si="26"/>
        <v>0.5560491246407108</v>
      </c>
      <c r="AK65" s="37">
        <f t="shared" si="26"/>
        <v>22.611005907125293</v>
      </c>
      <c r="AL65" s="37">
        <f t="shared" si="26"/>
        <v>93.55611907164051</v>
      </c>
      <c r="AM65" s="37">
        <f t="shared" si="26"/>
        <v>0</v>
      </c>
      <c r="AN65" s="37">
        <f t="shared" si="26"/>
        <v>0.44987493476813445</v>
      </c>
      <c r="AO65" s="37">
        <f t="shared" si="26"/>
        <v>0</v>
      </c>
      <c r="AP65" s="37">
        <f t="shared" si="26"/>
        <v>0</v>
      </c>
      <c r="AQ65" s="37">
        <f t="shared" si="26"/>
        <v>0</v>
      </c>
      <c r="AR65" s="37">
        <f t="shared" si="26"/>
        <v>91.38817001718391</v>
      </c>
      <c r="AS65" s="37">
        <f t="shared" si="26"/>
        <v>0</v>
      </c>
      <c r="AT65" s="37">
        <f t="shared" si="26"/>
        <v>58.30002102070894</v>
      </c>
      <c r="AU65" s="37">
        <f t="shared" si="26"/>
        <v>0</v>
      </c>
      <c r="AV65" s="37">
        <f t="shared" si="26"/>
        <v>13.946994083869845</v>
      </c>
      <c r="AW65" s="37">
        <f t="shared" si="26"/>
        <v>48.91799420200424</v>
      </c>
      <c r="AX65" s="37">
        <f t="shared" si="26"/>
        <v>0</v>
      </c>
      <c r="AY65" s="37">
        <f t="shared" si="26"/>
        <v>95.49854408118549</v>
      </c>
      <c r="AZ65" s="37">
        <f t="shared" si="26"/>
        <v>4.108236223582856</v>
      </c>
      <c r="BA65" s="37">
        <f t="shared" si="26"/>
        <v>42.771557453406444</v>
      </c>
      <c r="BB65" s="37">
        <f t="shared" si="26"/>
        <v>0</v>
      </c>
      <c r="BC65" s="37">
        <f t="shared" si="26"/>
        <v>0</v>
      </c>
      <c r="BD65" s="37">
        <f t="shared" si="26"/>
        <v>86.31503279355086</v>
      </c>
      <c r="BE65" s="37">
        <f t="shared" si="26"/>
        <v>0</v>
      </c>
      <c r="BF65" s="37">
        <f t="shared" si="26"/>
        <v>2.3193485207710545</v>
      </c>
      <c r="BG65" s="37">
        <f t="shared" si="26"/>
        <v>14.305738476011289</v>
      </c>
      <c r="BH65" s="37">
        <f t="shared" si="26"/>
        <v>0.25901274340107405</v>
      </c>
      <c r="BI65" s="37">
        <f t="shared" si="26"/>
        <v>0</v>
      </c>
      <c r="BJ65" s="38">
        <f t="shared" si="26"/>
        <v>98.51006215452958</v>
      </c>
    </row>
    <row r="66" spans="1:62" ht="12.75">
      <c r="A66" s="30" t="s">
        <v>190</v>
      </c>
      <c r="B66" s="31">
        <f>IF(B36=0,0,B53*100/B36)</f>
        <v>10.404650500012165</v>
      </c>
      <c r="C66" s="31">
        <f aca="true" t="shared" si="27" ref="C66:BJ66">IF(C36=0,0,C53*100/C36)</f>
        <v>0</v>
      </c>
      <c r="D66" s="31">
        <f t="shared" si="27"/>
        <v>0</v>
      </c>
      <c r="E66" s="31">
        <f t="shared" si="27"/>
        <v>0</v>
      </c>
      <c r="F66" s="31">
        <f t="shared" si="27"/>
        <v>26.785533042018812</v>
      </c>
      <c r="G66" s="31">
        <f t="shared" si="27"/>
        <v>0</v>
      </c>
      <c r="H66" s="31">
        <f t="shared" si="27"/>
        <v>5.6779779460513256</v>
      </c>
      <c r="I66" s="31">
        <f t="shared" si="27"/>
        <v>0</v>
      </c>
      <c r="J66" s="31">
        <f t="shared" si="27"/>
        <v>0</v>
      </c>
      <c r="K66" s="31">
        <f t="shared" si="27"/>
        <v>5.889281507656066</v>
      </c>
      <c r="L66" s="31">
        <f t="shared" si="27"/>
        <v>0</v>
      </c>
      <c r="M66" s="31">
        <f t="shared" si="27"/>
        <v>0</v>
      </c>
      <c r="N66" s="31">
        <f t="shared" si="27"/>
        <v>36.44302467735693</v>
      </c>
      <c r="O66" s="31">
        <f t="shared" si="27"/>
        <v>0</v>
      </c>
      <c r="P66" s="31">
        <f t="shared" si="27"/>
        <v>0</v>
      </c>
      <c r="Q66" s="31">
        <f t="shared" si="27"/>
        <v>0</v>
      </c>
      <c r="R66" s="31">
        <f t="shared" si="27"/>
        <v>19.086328933947392</v>
      </c>
      <c r="S66" s="31">
        <f t="shared" si="27"/>
        <v>0</v>
      </c>
      <c r="T66" s="31">
        <f t="shared" si="27"/>
        <v>25.963550200398277</v>
      </c>
      <c r="U66" s="31">
        <f t="shared" si="27"/>
        <v>0</v>
      </c>
      <c r="V66" s="31">
        <f t="shared" si="27"/>
        <v>0</v>
      </c>
      <c r="W66" s="31">
        <f t="shared" si="27"/>
        <v>0</v>
      </c>
      <c r="X66" s="31">
        <f t="shared" si="27"/>
        <v>11.049680570345343</v>
      </c>
      <c r="Y66" s="31">
        <f t="shared" si="27"/>
        <v>0</v>
      </c>
      <c r="Z66" s="31">
        <f t="shared" si="27"/>
        <v>0</v>
      </c>
      <c r="AA66" s="31">
        <f t="shared" si="27"/>
        <v>15.671996200728193</v>
      </c>
      <c r="AB66" s="31">
        <f t="shared" si="27"/>
        <v>0</v>
      </c>
      <c r="AC66" s="31">
        <f t="shared" si="27"/>
        <v>10.219229074700783</v>
      </c>
      <c r="AD66" s="31">
        <f t="shared" si="27"/>
        <v>0</v>
      </c>
      <c r="AE66" s="31">
        <f t="shared" si="27"/>
        <v>0</v>
      </c>
      <c r="AF66" s="31">
        <f t="shared" si="27"/>
        <v>0</v>
      </c>
      <c r="AG66" s="31">
        <f t="shared" si="27"/>
        <v>11.400883568476557</v>
      </c>
      <c r="AH66" s="31">
        <f t="shared" si="27"/>
        <v>24.29406227088747</v>
      </c>
      <c r="AI66" s="31">
        <f t="shared" si="27"/>
        <v>1.0184737325267021</v>
      </c>
      <c r="AJ66" s="31">
        <f t="shared" si="27"/>
        <v>0</v>
      </c>
      <c r="AK66" s="31">
        <f t="shared" si="27"/>
        <v>22.611005907125293</v>
      </c>
      <c r="AL66" s="31">
        <f t="shared" si="27"/>
        <v>0</v>
      </c>
      <c r="AM66" s="31">
        <f t="shared" si="27"/>
        <v>0</v>
      </c>
      <c r="AN66" s="31">
        <f t="shared" si="27"/>
        <v>0</v>
      </c>
      <c r="AO66" s="31">
        <f t="shared" si="27"/>
        <v>0</v>
      </c>
      <c r="AP66" s="31">
        <f t="shared" si="27"/>
        <v>0</v>
      </c>
      <c r="AQ66" s="31">
        <f t="shared" si="27"/>
        <v>0</v>
      </c>
      <c r="AR66" s="31">
        <f t="shared" si="27"/>
        <v>0</v>
      </c>
      <c r="AS66" s="31">
        <f t="shared" si="27"/>
        <v>0</v>
      </c>
      <c r="AT66" s="31">
        <f t="shared" si="27"/>
        <v>17.365113181165444</v>
      </c>
      <c r="AU66" s="31">
        <f t="shared" si="27"/>
        <v>0</v>
      </c>
      <c r="AV66" s="31">
        <f t="shared" si="27"/>
        <v>3.203845484600661</v>
      </c>
      <c r="AW66" s="31">
        <f t="shared" si="27"/>
        <v>48.91799420200424</v>
      </c>
      <c r="AX66" s="31">
        <f t="shared" si="27"/>
        <v>0</v>
      </c>
      <c r="AY66" s="31">
        <f t="shared" si="27"/>
        <v>0</v>
      </c>
      <c r="AZ66" s="31">
        <f t="shared" si="27"/>
        <v>3.160181710448351</v>
      </c>
      <c r="BA66" s="31">
        <f t="shared" si="27"/>
        <v>41.67317278015009</v>
      </c>
      <c r="BB66" s="31">
        <f t="shared" si="27"/>
        <v>0</v>
      </c>
      <c r="BC66" s="31">
        <f t="shared" si="27"/>
        <v>0</v>
      </c>
      <c r="BD66" s="31">
        <f t="shared" si="27"/>
        <v>0</v>
      </c>
      <c r="BE66" s="31">
        <f t="shared" si="27"/>
        <v>0</v>
      </c>
      <c r="BF66" s="31">
        <f t="shared" si="27"/>
        <v>0</v>
      </c>
      <c r="BG66" s="31">
        <f t="shared" si="27"/>
        <v>14.305738476011289</v>
      </c>
      <c r="BH66" s="31">
        <f t="shared" si="27"/>
        <v>0</v>
      </c>
      <c r="BI66" s="31">
        <f t="shared" si="27"/>
        <v>0</v>
      </c>
      <c r="BJ66" s="32">
        <f t="shared" si="27"/>
        <v>0</v>
      </c>
    </row>
    <row r="67" spans="1:62" ht="12.75">
      <c r="A67" s="30" t="s">
        <v>191</v>
      </c>
      <c r="B67" s="31">
        <f>IF(B36=0,0,B54*100/B36)</f>
        <v>13.617372022623243</v>
      </c>
      <c r="C67" s="31">
        <f aca="true" t="shared" si="28" ref="C67:BJ67">IF(C36=0,0,C54*100/C36)</f>
        <v>0</v>
      </c>
      <c r="D67" s="31">
        <f t="shared" si="28"/>
        <v>0</v>
      </c>
      <c r="E67" s="31">
        <f t="shared" si="28"/>
        <v>0</v>
      </c>
      <c r="F67" s="31">
        <f t="shared" si="28"/>
        <v>0</v>
      </c>
      <c r="G67" s="31">
        <f t="shared" si="28"/>
        <v>0</v>
      </c>
      <c r="H67" s="31">
        <f t="shared" si="28"/>
        <v>0</v>
      </c>
      <c r="I67" s="31">
        <f t="shared" si="28"/>
        <v>82.75570926822759</v>
      </c>
      <c r="J67" s="31">
        <f t="shared" si="28"/>
        <v>0</v>
      </c>
      <c r="K67" s="31">
        <f t="shared" si="28"/>
        <v>0</v>
      </c>
      <c r="L67" s="31">
        <f t="shared" si="28"/>
        <v>0</v>
      </c>
      <c r="M67" s="31">
        <f t="shared" si="28"/>
        <v>0</v>
      </c>
      <c r="N67" s="31">
        <f t="shared" si="28"/>
        <v>6.357784645724653</v>
      </c>
      <c r="O67" s="31">
        <f t="shared" si="28"/>
        <v>0</v>
      </c>
      <c r="P67" s="31">
        <f t="shared" si="28"/>
        <v>0</v>
      </c>
      <c r="Q67" s="31">
        <f t="shared" si="28"/>
        <v>99.70105080641545</v>
      </c>
      <c r="R67" s="31">
        <f t="shared" si="28"/>
        <v>0</v>
      </c>
      <c r="S67" s="31">
        <f t="shared" si="28"/>
        <v>0</v>
      </c>
      <c r="T67" s="31">
        <f t="shared" si="28"/>
        <v>0</v>
      </c>
      <c r="U67" s="31">
        <f t="shared" si="28"/>
        <v>0</v>
      </c>
      <c r="V67" s="31">
        <f t="shared" si="28"/>
        <v>0</v>
      </c>
      <c r="W67" s="31">
        <f t="shared" si="28"/>
        <v>96.81080612333386</v>
      </c>
      <c r="X67" s="31">
        <f t="shared" si="28"/>
        <v>0</v>
      </c>
      <c r="Y67" s="31">
        <f t="shared" si="28"/>
        <v>0</v>
      </c>
      <c r="Z67" s="31">
        <f t="shared" si="28"/>
        <v>0</v>
      </c>
      <c r="AA67" s="31">
        <f t="shared" si="28"/>
        <v>0</v>
      </c>
      <c r="AB67" s="31">
        <f t="shared" si="28"/>
        <v>99.7324537584257</v>
      </c>
      <c r="AC67" s="31">
        <f t="shared" si="28"/>
        <v>8.894785708252236</v>
      </c>
      <c r="AD67" s="31">
        <f t="shared" si="28"/>
        <v>0</v>
      </c>
      <c r="AE67" s="31">
        <f t="shared" si="28"/>
        <v>0</v>
      </c>
      <c r="AF67" s="31">
        <f t="shared" si="28"/>
        <v>97.85120415213474</v>
      </c>
      <c r="AG67" s="31">
        <f t="shared" si="28"/>
        <v>0</v>
      </c>
      <c r="AH67" s="31">
        <f t="shared" si="28"/>
        <v>0</v>
      </c>
      <c r="AI67" s="31">
        <f t="shared" si="28"/>
        <v>0</v>
      </c>
      <c r="AJ67" s="31">
        <f t="shared" si="28"/>
        <v>0</v>
      </c>
      <c r="AK67" s="31">
        <f t="shared" si="28"/>
        <v>0</v>
      </c>
      <c r="AL67" s="31">
        <f t="shared" si="28"/>
        <v>93.55611907164051</v>
      </c>
      <c r="AM67" s="31">
        <f t="shared" si="28"/>
        <v>0</v>
      </c>
      <c r="AN67" s="31">
        <f t="shared" si="28"/>
        <v>0</v>
      </c>
      <c r="AO67" s="31">
        <f t="shared" si="28"/>
        <v>0</v>
      </c>
      <c r="AP67" s="31">
        <f t="shared" si="28"/>
        <v>0</v>
      </c>
      <c r="AQ67" s="31">
        <f t="shared" si="28"/>
        <v>0</v>
      </c>
      <c r="AR67" s="31">
        <f t="shared" si="28"/>
        <v>69.85652470963335</v>
      </c>
      <c r="AS67" s="31">
        <f t="shared" si="28"/>
        <v>0</v>
      </c>
      <c r="AT67" s="31">
        <f t="shared" si="28"/>
        <v>15.484763528833799</v>
      </c>
      <c r="AU67" s="31">
        <f t="shared" si="28"/>
        <v>0</v>
      </c>
      <c r="AV67" s="31">
        <f t="shared" si="28"/>
        <v>0</v>
      </c>
      <c r="AW67" s="31">
        <f t="shared" si="28"/>
        <v>0</v>
      </c>
      <c r="AX67" s="31">
        <f t="shared" si="28"/>
        <v>0</v>
      </c>
      <c r="AY67" s="31">
        <f t="shared" si="28"/>
        <v>91.71459666724327</v>
      </c>
      <c r="AZ67" s="31">
        <f t="shared" si="28"/>
        <v>0</v>
      </c>
      <c r="BA67" s="31">
        <f t="shared" si="28"/>
        <v>0</v>
      </c>
      <c r="BB67" s="31">
        <f t="shared" si="28"/>
        <v>0</v>
      </c>
      <c r="BC67" s="31">
        <f t="shared" si="28"/>
        <v>0</v>
      </c>
      <c r="BD67" s="31">
        <f t="shared" si="28"/>
        <v>69.6104051238319</v>
      </c>
      <c r="BE67" s="31">
        <f t="shared" si="28"/>
        <v>0</v>
      </c>
      <c r="BF67" s="31">
        <f t="shared" si="28"/>
        <v>0</v>
      </c>
      <c r="BG67" s="31">
        <f t="shared" si="28"/>
        <v>0</v>
      </c>
      <c r="BH67" s="31">
        <f t="shared" si="28"/>
        <v>0</v>
      </c>
      <c r="BI67" s="31">
        <f t="shared" si="28"/>
        <v>0</v>
      </c>
      <c r="BJ67" s="32">
        <f t="shared" si="28"/>
        <v>0.2640454115860662</v>
      </c>
    </row>
    <row r="68" spans="1:62" ht="12.75">
      <c r="A68" s="30" t="s">
        <v>192</v>
      </c>
      <c r="B68" s="31">
        <f>IF(B36=0,0,B55*100/B36)</f>
        <v>14.092424279286094</v>
      </c>
      <c r="C68" s="31">
        <f aca="true" t="shared" si="29" ref="C68:BJ68">IF(C36=0,0,C55*100/C36)</f>
        <v>0</v>
      </c>
      <c r="D68" s="31">
        <f t="shared" si="29"/>
        <v>0</v>
      </c>
      <c r="E68" s="31">
        <f t="shared" si="29"/>
        <v>0</v>
      </c>
      <c r="F68" s="31">
        <f t="shared" si="29"/>
        <v>0</v>
      </c>
      <c r="G68" s="31">
        <f t="shared" si="29"/>
        <v>0</v>
      </c>
      <c r="H68" s="31">
        <f t="shared" si="29"/>
        <v>0</v>
      </c>
      <c r="I68" s="31">
        <f t="shared" si="29"/>
        <v>12.990540983528927</v>
      </c>
      <c r="J68" s="31">
        <f t="shared" si="29"/>
        <v>0</v>
      </c>
      <c r="K68" s="31">
        <f t="shared" si="29"/>
        <v>9.655848986423656</v>
      </c>
      <c r="L68" s="31">
        <f t="shared" si="29"/>
        <v>0</v>
      </c>
      <c r="M68" s="31">
        <f t="shared" si="29"/>
        <v>0</v>
      </c>
      <c r="N68" s="31">
        <f t="shared" si="29"/>
        <v>10.627521174706127</v>
      </c>
      <c r="O68" s="31">
        <f t="shared" si="29"/>
        <v>0</v>
      </c>
      <c r="P68" s="31">
        <f t="shared" si="29"/>
        <v>0</v>
      </c>
      <c r="Q68" s="31">
        <f t="shared" si="29"/>
        <v>0</v>
      </c>
      <c r="R68" s="31">
        <f t="shared" si="29"/>
        <v>0</v>
      </c>
      <c r="S68" s="31">
        <f t="shared" si="29"/>
        <v>0</v>
      </c>
      <c r="T68" s="31">
        <f t="shared" si="29"/>
        <v>0</v>
      </c>
      <c r="U68" s="31">
        <f t="shared" si="29"/>
        <v>0</v>
      </c>
      <c r="V68" s="31">
        <f t="shared" si="29"/>
        <v>0</v>
      </c>
      <c r="W68" s="31">
        <f t="shared" si="29"/>
        <v>0</v>
      </c>
      <c r="X68" s="31">
        <f t="shared" si="29"/>
        <v>0</v>
      </c>
      <c r="Y68" s="31">
        <f t="shared" si="29"/>
        <v>0</v>
      </c>
      <c r="Z68" s="31">
        <f t="shared" si="29"/>
        <v>0</v>
      </c>
      <c r="AA68" s="31">
        <f t="shared" si="29"/>
        <v>0</v>
      </c>
      <c r="AB68" s="31">
        <f t="shared" si="29"/>
        <v>0</v>
      </c>
      <c r="AC68" s="31">
        <f t="shared" si="29"/>
        <v>10.967466268070792</v>
      </c>
      <c r="AD68" s="31">
        <f t="shared" si="29"/>
        <v>0</v>
      </c>
      <c r="AE68" s="31">
        <f t="shared" si="29"/>
        <v>0</v>
      </c>
      <c r="AF68" s="31">
        <f t="shared" si="29"/>
        <v>0</v>
      </c>
      <c r="AG68" s="31">
        <f t="shared" si="29"/>
        <v>0</v>
      </c>
      <c r="AH68" s="31">
        <f t="shared" si="29"/>
        <v>0</v>
      </c>
      <c r="AI68" s="31">
        <f t="shared" si="29"/>
        <v>3.9703213301888387</v>
      </c>
      <c r="AJ68" s="31">
        <f t="shared" si="29"/>
        <v>0</v>
      </c>
      <c r="AK68" s="31">
        <f t="shared" si="29"/>
        <v>0</v>
      </c>
      <c r="AL68" s="31">
        <f t="shared" si="29"/>
        <v>0</v>
      </c>
      <c r="AM68" s="31">
        <f t="shared" si="29"/>
        <v>0</v>
      </c>
      <c r="AN68" s="31">
        <f t="shared" si="29"/>
        <v>0</v>
      </c>
      <c r="AO68" s="31">
        <f t="shared" si="29"/>
        <v>0</v>
      </c>
      <c r="AP68" s="31">
        <f t="shared" si="29"/>
        <v>0</v>
      </c>
      <c r="AQ68" s="31">
        <f t="shared" si="29"/>
        <v>0</v>
      </c>
      <c r="AR68" s="31">
        <f t="shared" si="29"/>
        <v>21.53164530755057</v>
      </c>
      <c r="AS68" s="31">
        <f t="shared" si="29"/>
        <v>0</v>
      </c>
      <c r="AT68" s="31">
        <f t="shared" si="29"/>
        <v>22.19633342151009</v>
      </c>
      <c r="AU68" s="31">
        <f t="shared" si="29"/>
        <v>0</v>
      </c>
      <c r="AV68" s="31">
        <f t="shared" si="29"/>
        <v>1.9075169653732382</v>
      </c>
      <c r="AW68" s="31">
        <f t="shared" si="29"/>
        <v>0</v>
      </c>
      <c r="AX68" s="31">
        <f t="shared" si="29"/>
        <v>0</v>
      </c>
      <c r="AY68" s="31">
        <f t="shared" si="29"/>
        <v>0</v>
      </c>
      <c r="AZ68" s="31">
        <f t="shared" si="29"/>
        <v>0</v>
      </c>
      <c r="BA68" s="31">
        <f t="shared" si="29"/>
        <v>0</v>
      </c>
      <c r="BB68" s="31">
        <f t="shared" si="29"/>
        <v>0</v>
      </c>
      <c r="BC68" s="31">
        <f t="shared" si="29"/>
        <v>0</v>
      </c>
      <c r="BD68" s="31">
        <f t="shared" si="29"/>
        <v>16.704627669718963</v>
      </c>
      <c r="BE68" s="31">
        <f t="shared" si="29"/>
        <v>0</v>
      </c>
      <c r="BF68" s="31">
        <f t="shared" si="29"/>
        <v>0</v>
      </c>
      <c r="BG68" s="31">
        <f t="shared" si="29"/>
        <v>0</v>
      </c>
      <c r="BH68" s="31">
        <f t="shared" si="29"/>
        <v>0</v>
      </c>
      <c r="BI68" s="31">
        <f t="shared" si="29"/>
        <v>0</v>
      </c>
      <c r="BJ68" s="32">
        <f t="shared" si="29"/>
        <v>98.24601674294352</v>
      </c>
    </row>
    <row r="69" spans="1:62" ht="12.75">
      <c r="A69" s="30" t="s">
        <v>193</v>
      </c>
      <c r="B69" s="31">
        <f>IF(B36=0,0,B56*100/B36)</f>
        <v>1.514606347773739</v>
      </c>
      <c r="C69" s="31">
        <f aca="true" t="shared" si="30" ref="C69:BJ69">IF(C36=0,0,C56*100/C36)</f>
        <v>0</v>
      </c>
      <c r="D69" s="31">
        <f t="shared" si="30"/>
        <v>9.673323448101675</v>
      </c>
      <c r="E69" s="31">
        <f t="shared" si="30"/>
        <v>0</v>
      </c>
      <c r="F69" s="31">
        <f t="shared" si="30"/>
        <v>1.0789488719501723</v>
      </c>
      <c r="G69" s="31">
        <f t="shared" si="30"/>
        <v>0</v>
      </c>
      <c r="H69" s="31">
        <f t="shared" si="30"/>
        <v>2.5085739473844533</v>
      </c>
      <c r="I69" s="31">
        <f t="shared" si="30"/>
        <v>0</v>
      </c>
      <c r="J69" s="31">
        <f t="shared" si="30"/>
        <v>0</v>
      </c>
      <c r="K69" s="31">
        <f t="shared" si="30"/>
        <v>3.719546215361726</v>
      </c>
      <c r="L69" s="31">
        <f t="shared" si="30"/>
        <v>0</v>
      </c>
      <c r="M69" s="31">
        <f t="shared" si="30"/>
        <v>0</v>
      </c>
      <c r="N69" s="31">
        <f t="shared" si="30"/>
        <v>1.8257278403145096</v>
      </c>
      <c r="O69" s="31">
        <f t="shared" si="30"/>
        <v>0</v>
      </c>
      <c r="P69" s="31">
        <f t="shared" si="30"/>
        <v>7.869429595785713</v>
      </c>
      <c r="Q69" s="31">
        <f t="shared" si="30"/>
        <v>0</v>
      </c>
      <c r="R69" s="31">
        <f t="shared" si="30"/>
        <v>0.07727258677711495</v>
      </c>
      <c r="S69" s="31">
        <f t="shared" si="30"/>
        <v>0</v>
      </c>
      <c r="T69" s="31">
        <f t="shared" si="30"/>
        <v>0</v>
      </c>
      <c r="U69" s="31">
        <f t="shared" si="30"/>
        <v>0</v>
      </c>
      <c r="V69" s="31">
        <f t="shared" si="30"/>
        <v>0</v>
      </c>
      <c r="W69" s="31">
        <f t="shared" si="30"/>
        <v>0</v>
      </c>
      <c r="X69" s="31">
        <f t="shared" si="30"/>
        <v>1.2591792852942558</v>
      </c>
      <c r="Y69" s="31">
        <f t="shared" si="30"/>
        <v>0</v>
      </c>
      <c r="Z69" s="31">
        <f t="shared" si="30"/>
        <v>0</v>
      </c>
      <c r="AA69" s="31">
        <f t="shared" si="30"/>
        <v>0</v>
      </c>
      <c r="AB69" s="31">
        <f t="shared" si="30"/>
        <v>0</v>
      </c>
      <c r="AC69" s="31">
        <f t="shared" si="30"/>
        <v>4.609893746873034</v>
      </c>
      <c r="AD69" s="31">
        <f t="shared" si="30"/>
        <v>0</v>
      </c>
      <c r="AE69" s="31">
        <f t="shared" si="30"/>
        <v>0</v>
      </c>
      <c r="AF69" s="31">
        <f t="shared" si="30"/>
        <v>0</v>
      </c>
      <c r="AG69" s="31">
        <f t="shared" si="30"/>
        <v>8.075625861004228</v>
      </c>
      <c r="AH69" s="31">
        <f t="shared" si="30"/>
        <v>10.042124168687558</v>
      </c>
      <c r="AI69" s="31">
        <f t="shared" si="30"/>
        <v>5.178679995898485</v>
      </c>
      <c r="AJ69" s="31">
        <f t="shared" si="30"/>
        <v>0.5560491246407108</v>
      </c>
      <c r="AK69" s="31">
        <f t="shared" si="30"/>
        <v>0</v>
      </c>
      <c r="AL69" s="31">
        <f t="shared" si="30"/>
        <v>0</v>
      </c>
      <c r="AM69" s="31">
        <f t="shared" si="30"/>
        <v>0</v>
      </c>
      <c r="AN69" s="31">
        <f t="shared" si="30"/>
        <v>0.44987493476813445</v>
      </c>
      <c r="AO69" s="31">
        <f t="shared" si="30"/>
        <v>0</v>
      </c>
      <c r="AP69" s="31">
        <f t="shared" si="30"/>
        <v>0</v>
      </c>
      <c r="AQ69" s="31">
        <f t="shared" si="30"/>
        <v>0</v>
      </c>
      <c r="AR69" s="31">
        <f t="shared" si="30"/>
        <v>0</v>
      </c>
      <c r="AS69" s="31">
        <f t="shared" si="30"/>
        <v>0</v>
      </c>
      <c r="AT69" s="31">
        <f t="shared" si="30"/>
        <v>3.253810889199607</v>
      </c>
      <c r="AU69" s="31">
        <f t="shared" si="30"/>
        <v>0</v>
      </c>
      <c r="AV69" s="31">
        <f t="shared" si="30"/>
        <v>8.835631633895945</v>
      </c>
      <c r="AW69" s="31">
        <f t="shared" si="30"/>
        <v>0</v>
      </c>
      <c r="AX69" s="31">
        <f t="shared" si="30"/>
        <v>0</v>
      </c>
      <c r="AY69" s="31">
        <f t="shared" si="30"/>
        <v>3.7839474139422244</v>
      </c>
      <c r="AZ69" s="31">
        <f t="shared" si="30"/>
        <v>0.9480545131345053</v>
      </c>
      <c r="BA69" s="31">
        <f t="shared" si="30"/>
        <v>1.0983846732563496</v>
      </c>
      <c r="BB69" s="31">
        <f t="shared" si="30"/>
        <v>0</v>
      </c>
      <c r="BC69" s="31">
        <f t="shared" si="30"/>
        <v>0</v>
      </c>
      <c r="BD69" s="31">
        <f t="shared" si="30"/>
        <v>0</v>
      </c>
      <c r="BE69" s="31">
        <f t="shared" si="30"/>
        <v>0</v>
      </c>
      <c r="BF69" s="31">
        <f t="shared" si="30"/>
        <v>2.3193485207710545</v>
      </c>
      <c r="BG69" s="31">
        <f t="shared" si="30"/>
        <v>0</v>
      </c>
      <c r="BH69" s="31">
        <f t="shared" si="30"/>
        <v>0.25901274340107405</v>
      </c>
      <c r="BI69" s="31">
        <f t="shared" si="30"/>
        <v>0</v>
      </c>
      <c r="BJ69" s="32">
        <f t="shared" si="30"/>
        <v>0</v>
      </c>
    </row>
    <row r="70" spans="1:62" ht="12.75">
      <c r="A70" s="13" t="s">
        <v>182</v>
      </c>
      <c r="B70" s="39">
        <f>IF(B36=0,0,B57*100/B36)</f>
        <v>39.423666675386016</v>
      </c>
      <c r="C70" s="39">
        <f aca="true" t="shared" si="31" ref="C70:BJ70">IF(C36=0,0,C57*100/C36)</f>
        <v>93.32146756532447</v>
      </c>
      <c r="D70" s="39">
        <f t="shared" si="31"/>
        <v>85.71921933015241</v>
      </c>
      <c r="E70" s="39">
        <f t="shared" si="31"/>
        <v>0</v>
      </c>
      <c r="F70" s="39">
        <f t="shared" si="31"/>
        <v>69.47578365750269</v>
      </c>
      <c r="G70" s="39">
        <f t="shared" si="31"/>
        <v>78.60894660894661</v>
      </c>
      <c r="H70" s="39">
        <f t="shared" si="31"/>
        <v>13.406177542529287</v>
      </c>
      <c r="I70" s="39">
        <f t="shared" si="31"/>
        <v>0.7334849539299976</v>
      </c>
      <c r="J70" s="39">
        <f t="shared" si="31"/>
        <v>53.724713368149345</v>
      </c>
      <c r="K70" s="39">
        <f t="shared" si="31"/>
        <v>64.74127456450313</v>
      </c>
      <c r="L70" s="39">
        <f t="shared" si="31"/>
        <v>100</v>
      </c>
      <c r="M70" s="39">
        <f t="shared" si="31"/>
        <v>0</v>
      </c>
      <c r="N70" s="39">
        <f t="shared" si="31"/>
        <v>39.170046059560384</v>
      </c>
      <c r="O70" s="39">
        <f t="shared" si="31"/>
        <v>0</v>
      </c>
      <c r="P70" s="39">
        <f t="shared" si="31"/>
        <v>78.85479090356066</v>
      </c>
      <c r="Q70" s="39">
        <f t="shared" si="31"/>
        <v>0</v>
      </c>
      <c r="R70" s="39">
        <f t="shared" si="31"/>
        <v>72.3750502271814</v>
      </c>
      <c r="S70" s="39">
        <f t="shared" si="31"/>
        <v>98.70907603341914</v>
      </c>
      <c r="T70" s="39">
        <f t="shared" si="31"/>
        <v>72.64248443447354</v>
      </c>
      <c r="U70" s="39">
        <f t="shared" si="31"/>
        <v>75.08158955653677</v>
      </c>
      <c r="V70" s="39">
        <f t="shared" si="31"/>
        <v>37.33799713467623</v>
      </c>
      <c r="W70" s="39">
        <f t="shared" si="31"/>
        <v>1.2518045062921794</v>
      </c>
      <c r="X70" s="39">
        <f t="shared" si="31"/>
        <v>74.85743816264275</v>
      </c>
      <c r="Y70" s="39">
        <f t="shared" si="31"/>
        <v>0</v>
      </c>
      <c r="Z70" s="39">
        <f t="shared" si="31"/>
        <v>0</v>
      </c>
      <c r="AA70" s="39">
        <f t="shared" si="31"/>
        <v>57.077726769035934</v>
      </c>
      <c r="AB70" s="39">
        <f t="shared" si="31"/>
        <v>0</v>
      </c>
      <c r="AC70" s="39">
        <f t="shared" si="31"/>
        <v>24.668740280690262</v>
      </c>
      <c r="AD70" s="39">
        <f t="shared" si="31"/>
        <v>0</v>
      </c>
      <c r="AE70" s="39">
        <f t="shared" si="31"/>
        <v>1.2118164176263173</v>
      </c>
      <c r="AF70" s="39">
        <f t="shared" si="31"/>
        <v>1.3223359063786178</v>
      </c>
      <c r="AG70" s="39">
        <f t="shared" si="31"/>
        <v>42.52054534226403</v>
      </c>
      <c r="AH70" s="39">
        <f t="shared" si="31"/>
        <v>41.1299341891206</v>
      </c>
      <c r="AI70" s="39">
        <f t="shared" si="31"/>
        <v>19.160805264024642</v>
      </c>
      <c r="AJ70" s="39">
        <f t="shared" si="31"/>
        <v>72.71492030310948</v>
      </c>
      <c r="AK70" s="39">
        <f t="shared" si="31"/>
        <v>69.72951584183602</v>
      </c>
      <c r="AL70" s="39">
        <f t="shared" si="31"/>
        <v>0.479599178879585</v>
      </c>
      <c r="AM70" s="39">
        <f t="shared" si="31"/>
        <v>98.69443451261145</v>
      </c>
      <c r="AN70" s="39">
        <f t="shared" si="31"/>
        <v>0</v>
      </c>
      <c r="AO70" s="39">
        <f t="shared" si="31"/>
        <v>99.36334697589814</v>
      </c>
      <c r="AP70" s="39">
        <f t="shared" si="31"/>
        <v>0</v>
      </c>
      <c r="AQ70" s="39">
        <f t="shared" si="31"/>
        <v>91.54980459128379</v>
      </c>
      <c r="AR70" s="39">
        <f t="shared" si="31"/>
        <v>0</v>
      </c>
      <c r="AS70" s="39">
        <f t="shared" si="31"/>
        <v>0</v>
      </c>
      <c r="AT70" s="39">
        <f t="shared" si="31"/>
        <v>11.199786486282216</v>
      </c>
      <c r="AU70" s="39">
        <f t="shared" si="31"/>
        <v>98.06961099736765</v>
      </c>
      <c r="AV70" s="39">
        <f t="shared" si="31"/>
        <v>70.41780494170872</v>
      </c>
      <c r="AW70" s="39">
        <f t="shared" si="31"/>
        <v>36.687033667217406</v>
      </c>
      <c r="AX70" s="39">
        <f t="shared" si="31"/>
        <v>92.85429476821054</v>
      </c>
      <c r="AY70" s="39">
        <f t="shared" si="31"/>
        <v>0.07207518883699475</v>
      </c>
      <c r="AZ70" s="39">
        <f t="shared" si="31"/>
        <v>93.12897491605767</v>
      </c>
      <c r="BA70" s="39">
        <f t="shared" si="31"/>
        <v>43.0607620024133</v>
      </c>
      <c r="BB70" s="39">
        <f t="shared" si="31"/>
        <v>100</v>
      </c>
      <c r="BC70" s="39">
        <f t="shared" si="31"/>
        <v>92.10937245844042</v>
      </c>
      <c r="BD70" s="39">
        <f t="shared" si="31"/>
        <v>0.44972760971898257</v>
      </c>
      <c r="BE70" s="39">
        <f t="shared" si="31"/>
        <v>96.15578468977182</v>
      </c>
      <c r="BF70" s="39">
        <f t="shared" si="31"/>
        <v>83.51992578084733</v>
      </c>
      <c r="BG70" s="39">
        <f t="shared" si="31"/>
        <v>71.69614299153339</v>
      </c>
      <c r="BH70" s="39">
        <f t="shared" si="31"/>
        <v>66.83564830721315</v>
      </c>
      <c r="BI70" s="39">
        <f t="shared" si="31"/>
        <v>95.20629883220765</v>
      </c>
      <c r="BJ70" s="40">
        <f t="shared" si="31"/>
        <v>0</v>
      </c>
    </row>
    <row r="71" spans="1:62" ht="25.5">
      <c r="A71" s="30" t="s">
        <v>194</v>
      </c>
      <c r="B71" s="31">
        <f>IF(B36=0,0,B58*100/B36)</f>
        <v>5.910751272187016</v>
      </c>
      <c r="C71" s="31">
        <f aca="true" t="shared" si="32" ref="C71:BJ71">IF(C36=0,0,C58*100/C36)</f>
        <v>0</v>
      </c>
      <c r="D71" s="31">
        <f t="shared" si="32"/>
        <v>0.8357201643262264</v>
      </c>
      <c r="E71" s="31">
        <f t="shared" si="32"/>
        <v>0</v>
      </c>
      <c r="F71" s="31">
        <f t="shared" si="32"/>
        <v>67.97027360361872</v>
      </c>
      <c r="G71" s="31">
        <f t="shared" si="32"/>
        <v>0.836940836940837</v>
      </c>
      <c r="H71" s="31">
        <f t="shared" si="32"/>
        <v>0.48630497808581474</v>
      </c>
      <c r="I71" s="31">
        <f t="shared" si="32"/>
        <v>0.7334849539299976</v>
      </c>
      <c r="J71" s="31">
        <f t="shared" si="32"/>
        <v>0</v>
      </c>
      <c r="K71" s="31">
        <f t="shared" si="32"/>
        <v>0</v>
      </c>
      <c r="L71" s="31">
        <f t="shared" si="32"/>
        <v>0</v>
      </c>
      <c r="M71" s="31">
        <f t="shared" si="32"/>
        <v>0</v>
      </c>
      <c r="N71" s="31">
        <f t="shared" si="32"/>
        <v>2.335512727000893</v>
      </c>
      <c r="O71" s="31">
        <f t="shared" si="32"/>
        <v>0</v>
      </c>
      <c r="P71" s="31">
        <f t="shared" si="32"/>
        <v>0.29510360984196427</v>
      </c>
      <c r="Q71" s="31">
        <f t="shared" si="32"/>
        <v>0</v>
      </c>
      <c r="R71" s="31">
        <f t="shared" si="32"/>
        <v>0</v>
      </c>
      <c r="S71" s="31">
        <f t="shared" si="32"/>
        <v>0</v>
      </c>
      <c r="T71" s="31">
        <f t="shared" si="32"/>
        <v>8.850293665397897</v>
      </c>
      <c r="U71" s="31">
        <f t="shared" si="32"/>
        <v>75.08158955653677</v>
      </c>
      <c r="V71" s="31">
        <f t="shared" si="32"/>
        <v>0.7098786535964823</v>
      </c>
      <c r="W71" s="31">
        <f t="shared" si="32"/>
        <v>0.2320990425276861</v>
      </c>
      <c r="X71" s="31">
        <f t="shared" si="32"/>
        <v>0</v>
      </c>
      <c r="Y71" s="31">
        <f t="shared" si="32"/>
        <v>0</v>
      </c>
      <c r="Z71" s="31">
        <f t="shared" si="32"/>
        <v>0</v>
      </c>
      <c r="AA71" s="31">
        <f t="shared" si="32"/>
        <v>0</v>
      </c>
      <c r="AB71" s="31">
        <f t="shared" si="32"/>
        <v>0</v>
      </c>
      <c r="AC71" s="31">
        <f t="shared" si="32"/>
        <v>2.257174054591371</v>
      </c>
      <c r="AD71" s="31">
        <f t="shared" si="32"/>
        <v>0</v>
      </c>
      <c r="AE71" s="31">
        <f t="shared" si="32"/>
        <v>1.2118164176263173</v>
      </c>
      <c r="AF71" s="31">
        <f t="shared" si="32"/>
        <v>1.3223359063786178</v>
      </c>
      <c r="AG71" s="31">
        <f t="shared" si="32"/>
        <v>0</v>
      </c>
      <c r="AH71" s="31">
        <f t="shared" si="32"/>
        <v>39.0475859944731</v>
      </c>
      <c r="AI71" s="31">
        <f t="shared" si="32"/>
        <v>12.946699989746213</v>
      </c>
      <c r="AJ71" s="31">
        <f t="shared" si="32"/>
        <v>0.11497256336556048</v>
      </c>
      <c r="AK71" s="31">
        <f t="shared" si="32"/>
        <v>0</v>
      </c>
      <c r="AL71" s="31">
        <f t="shared" si="32"/>
        <v>0.479599178879585</v>
      </c>
      <c r="AM71" s="31">
        <f t="shared" si="32"/>
        <v>98.69443451261145</v>
      </c>
      <c r="AN71" s="31">
        <f t="shared" si="32"/>
        <v>0</v>
      </c>
      <c r="AO71" s="31">
        <f t="shared" si="32"/>
        <v>0</v>
      </c>
      <c r="AP71" s="31">
        <f t="shared" si="32"/>
        <v>0</v>
      </c>
      <c r="AQ71" s="31">
        <f t="shared" si="32"/>
        <v>27.46559821340602</v>
      </c>
      <c r="AR71" s="31">
        <f t="shared" si="32"/>
        <v>0</v>
      </c>
      <c r="AS71" s="31">
        <f t="shared" si="32"/>
        <v>0</v>
      </c>
      <c r="AT71" s="31">
        <f t="shared" si="32"/>
        <v>0.04593851560728592</v>
      </c>
      <c r="AU71" s="31">
        <f t="shared" si="32"/>
        <v>0</v>
      </c>
      <c r="AV71" s="31">
        <f t="shared" si="32"/>
        <v>0.7395162693579259</v>
      </c>
      <c r="AW71" s="31">
        <f t="shared" si="32"/>
        <v>0</v>
      </c>
      <c r="AX71" s="31">
        <f t="shared" si="32"/>
        <v>92.85429476821054</v>
      </c>
      <c r="AY71" s="31">
        <f t="shared" si="32"/>
        <v>0</v>
      </c>
      <c r="AZ71" s="31">
        <f t="shared" si="32"/>
        <v>8.867469879518072</v>
      </c>
      <c r="BA71" s="31">
        <f t="shared" si="32"/>
        <v>2.8182525044754407</v>
      </c>
      <c r="BB71" s="31">
        <f t="shared" si="32"/>
        <v>100</v>
      </c>
      <c r="BC71" s="31">
        <f t="shared" si="32"/>
        <v>1.154884674192394</v>
      </c>
      <c r="BD71" s="31">
        <f t="shared" si="32"/>
        <v>0</v>
      </c>
      <c r="BE71" s="31">
        <f t="shared" si="32"/>
        <v>96.15578468977182</v>
      </c>
      <c r="BF71" s="31">
        <f t="shared" si="32"/>
        <v>0.2577053911967838</v>
      </c>
      <c r="BG71" s="31">
        <f t="shared" si="32"/>
        <v>0</v>
      </c>
      <c r="BH71" s="31">
        <f t="shared" si="32"/>
        <v>3.781586053655681</v>
      </c>
      <c r="BI71" s="31">
        <f t="shared" si="32"/>
        <v>4.087737715883648</v>
      </c>
      <c r="BJ71" s="32">
        <f t="shared" si="32"/>
        <v>0</v>
      </c>
    </row>
    <row r="72" spans="1:62" ht="12.75">
      <c r="A72" s="30" t="s">
        <v>195</v>
      </c>
      <c r="B72" s="31">
        <f>IF(B36=0,0,B59*100/B36)</f>
        <v>32.88731712911854</v>
      </c>
      <c r="C72" s="31">
        <f aca="true" t="shared" si="33" ref="C72:BJ72">IF(C36=0,0,C59*100/C36)</f>
        <v>93.32146756532447</v>
      </c>
      <c r="D72" s="31">
        <f t="shared" si="33"/>
        <v>84.84913567222725</v>
      </c>
      <c r="E72" s="31">
        <f t="shared" si="33"/>
        <v>0</v>
      </c>
      <c r="F72" s="31">
        <f t="shared" si="33"/>
        <v>1.5055100538839612</v>
      </c>
      <c r="G72" s="31">
        <f t="shared" si="33"/>
        <v>77.77200577200577</v>
      </c>
      <c r="H72" s="31">
        <f t="shared" si="33"/>
        <v>12.919872564443473</v>
      </c>
      <c r="I72" s="31">
        <f t="shared" si="33"/>
        <v>0</v>
      </c>
      <c r="J72" s="31">
        <f t="shared" si="33"/>
        <v>53.724713368149345</v>
      </c>
      <c r="K72" s="31">
        <f t="shared" si="33"/>
        <v>64.74127456450313</v>
      </c>
      <c r="L72" s="31">
        <f t="shared" si="33"/>
        <v>100</v>
      </c>
      <c r="M72" s="31">
        <f t="shared" si="33"/>
        <v>0</v>
      </c>
      <c r="N72" s="31">
        <f t="shared" si="33"/>
        <v>36.834533332559495</v>
      </c>
      <c r="O72" s="31">
        <f t="shared" si="33"/>
        <v>0</v>
      </c>
      <c r="P72" s="31">
        <f t="shared" si="33"/>
        <v>78.5596872937187</v>
      </c>
      <c r="Q72" s="31">
        <f t="shared" si="33"/>
        <v>0</v>
      </c>
      <c r="R72" s="31">
        <f t="shared" si="33"/>
        <v>72.3750502271814</v>
      </c>
      <c r="S72" s="31">
        <f t="shared" si="33"/>
        <v>98.70907603341914</v>
      </c>
      <c r="T72" s="31">
        <f t="shared" si="33"/>
        <v>63.792190769075646</v>
      </c>
      <c r="U72" s="31">
        <f t="shared" si="33"/>
        <v>0</v>
      </c>
      <c r="V72" s="31">
        <f t="shared" si="33"/>
        <v>36.628118481079746</v>
      </c>
      <c r="W72" s="31">
        <f t="shared" si="33"/>
        <v>1.0197054637644933</v>
      </c>
      <c r="X72" s="31">
        <f t="shared" si="33"/>
        <v>74.85743816264275</v>
      </c>
      <c r="Y72" s="31">
        <f t="shared" si="33"/>
        <v>0</v>
      </c>
      <c r="Z72" s="31">
        <f t="shared" si="33"/>
        <v>0</v>
      </c>
      <c r="AA72" s="31">
        <f t="shared" si="33"/>
        <v>57.077726769035934</v>
      </c>
      <c r="AB72" s="31">
        <f t="shared" si="33"/>
        <v>0</v>
      </c>
      <c r="AC72" s="31">
        <f t="shared" si="33"/>
        <v>22.301603215969397</v>
      </c>
      <c r="AD72" s="31">
        <f t="shared" si="33"/>
        <v>0</v>
      </c>
      <c r="AE72" s="31">
        <f t="shared" si="33"/>
        <v>0</v>
      </c>
      <c r="AF72" s="31">
        <f t="shared" si="33"/>
        <v>0</v>
      </c>
      <c r="AG72" s="31">
        <f t="shared" si="33"/>
        <v>42.52054534226403</v>
      </c>
      <c r="AH72" s="31">
        <f t="shared" si="33"/>
        <v>2.0823481946474973</v>
      </c>
      <c r="AI72" s="31">
        <f t="shared" si="33"/>
        <v>6.214105274278428</v>
      </c>
      <c r="AJ72" s="31">
        <f t="shared" si="33"/>
        <v>72.59994773974393</v>
      </c>
      <c r="AK72" s="31">
        <f t="shared" si="33"/>
        <v>69.72951584183602</v>
      </c>
      <c r="AL72" s="31">
        <f t="shared" si="33"/>
        <v>0</v>
      </c>
      <c r="AM72" s="31">
        <f t="shared" si="33"/>
        <v>0</v>
      </c>
      <c r="AN72" s="31">
        <f t="shared" si="33"/>
        <v>0</v>
      </c>
      <c r="AO72" s="31">
        <f t="shared" si="33"/>
        <v>99.36334697589814</v>
      </c>
      <c r="AP72" s="31">
        <f t="shared" si="33"/>
        <v>0</v>
      </c>
      <c r="AQ72" s="31">
        <f t="shared" si="33"/>
        <v>54.927912246707606</v>
      </c>
      <c r="AR72" s="31">
        <f t="shared" si="33"/>
        <v>0</v>
      </c>
      <c r="AS72" s="31">
        <f t="shared" si="33"/>
        <v>0</v>
      </c>
      <c r="AT72" s="31">
        <f t="shared" si="33"/>
        <v>11.15384797067493</v>
      </c>
      <c r="AU72" s="31">
        <f t="shared" si="33"/>
        <v>98.06961099736765</v>
      </c>
      <c r="AV72" s="31">
        <f t="shared" si="33"/>
        <v>69.67828867235079</v>
      </c>
      <c r="AW72" s="31">
        <f t="shared" si="33"/>
        <v>36.687033667217406</v>
      </c>
      <c r="AX72" s="31">
        <f t="shared" si="33"/>
        <v>0</v>
      </c>
      <c r="AY72" s="31">
        <f t="shared" si="33"/>
        <v>0</v>
      </c>
      <c r="AZ72" s="31">
        <f t="shared" si="33"/>
        <v>83.56626506024097</v>
      </c>
      <c r="BA72" s="31">
        <f t="shared" si="33"/>
        <v>40.24250949793786</v>
      </c>
      <c r="BB72" s="31">
        <f t="shared" si="33"/>
        <v>0</v>
      </c>
      <c r="BC72" s="31">
        <f t="shared" si="33"/>
        <v>90.95448778424803</v>
      </c>
      <c r="BD72" s="31">
        <f t="shared" si="33"/>
        <v>0.44972760971898257</v>
      </c>
      <c r="BE72" s="31">
        <f t="shared" si="33"/>
        <v>0</v>
      </c>
      <c r="BF72" s="31">
        <f t="shared" si="33"/>
        <v>83.26222038965055</v>
      </c>
      <c r="BG72" s="31">
        <f t="shared" si="33"/>
        <v>71.69614299153339</v>
      </c>
      <c r="BH72" s="31">
        <f t="shared" si="33"/>
        <v>63.05406225355747</v>
      </c>
      <c r="BI72" s="31">
        <f t="shared" si="33"/>
        <v>91.118561116324</v>
      </c>
      <c r="BJ72" s="32">
        <f t="shared" si="33"/>
        <v>0</v>
      </c>
    </row>
    <row r="73" spans="1:62" ht="12.75">
      <c r="A73" s="30" t="s">
        <v>196</v>
      </c>
      <c r="B73" s="31">
        <f>IF(B36=0,0,B60*100/B36)</f>
        <v>0.6255982740804574</v>
      </c>
      <c r="C73" s="31">
        <f aca="true" t="shared" si="34" ref="C73:BJ73">IF(C36=0,0,C60*100/C36)</f>
        <v>0</v>
      </c>
      <c r="D73" s="31">
        <f t="shared" si="34"/>
        <v>0.03436349359894023</v>
      </c>
      <c r="E73" s="31">
        <f t="shared" si="34"/>
        <v>0</v>
      </c>
      <c r="F73" s="31">
        <f t="shared" si="34"/>
        <v>0</v>
      </c>
      <c r="G73" s="31">
        <f t="shared" si="34"/>
        <v>0</v>
      </c>
      <c r="H73" s="31">
        <f t="shared" si="34"/>
        <v>0</v>
      </c>
      <c r="I73" s="31">
        <f t="shared" si="34"/>
        <v>0</v>
      </c>
      <c r="J73" s="31">
        <f t="shared" si="34"/>
        <v>0</v>
      </c>
      <c r="K73" s="31">
        <f t="shared" si="34"/>
        <v>0</v>
      </c>
      <c r="L73" s="31">
        <f t="shared" si="34"/>
        <v>0</v>
      </c>
      <c r="M73" s="31">
        <f t="shared" si="34"/>
        <v>0</v>
      </c>
      <c r="N73" s="31">
        <f t="shared" si="34"/>
        <v>0</v>
      </c>
      <c r="O73" s="31">
        <f t="shared" si="34"/>
        <v>0</v>
      </c>
      <c r="P73" s="31">
        <f t="shared" si="34"/>
        <v>0</v>
      </c>
      <c r="Q73" s="31">
        <f t="shared" si="34"/>
        <v>0</v>
      </c>
      <c r="R73" s="31">
        <f t="shared" si="34"/>
        <v>0</v>
      </c>
      <c r="S73" s="31">
        <f t="shared" si="34"/>
        <v>0</v>
      </c>
      <c r="T73" s="31">
        <f t="shared" si="34"/>
        <v>0</v>
      </c>
      <c r="U73" s="31">
        <f t="shared" si="34"/>
        <v>0</v>
      </c>
      <c r="V73" s="31">
        <f t="shared" si="34"/>
        <v>0</v>
      </c>
      <c r="W73" s="31">
        <f t="shared" si="34"/>
        <v>0</v>
      </c>
      <c r="X73" s="31">
        <f t="shared" si="34"/>
        <v>0</v>
      </c>
      <c r="Y73" s="31">
        <f t="shared" si="34"/>
        <v>0</v>
      </c>
      <c r="Z73" s="31">
        <f t="shared" si="34"/>
        <v>0</v>
      </c>
      <c r="AA73" s="31">
        <f t="shared" si="34"/>
        <v>0</v>
      </c>
      <c r="AB73" s="31">
        <f t="shared" si="34"/>
        <v>0</v>
      </c>
      <c r="AC73" s="31">
        <f t="shared" si="34"/>
        <v>0.10996301012949193</v>
      </c>
      <c r="AD73" s="31">
        <f t="shared" si="34"/>
        <v>0</v>
      </c>
      <c r="AE73" s="31">
        <f t="shared" si="34"/>
        <v>0</v>
      </c>
      <c r="AF73" s="31">
        <f t="shared" si="34"/>
        <v>0</v>
      </c>
      <c r="AG73" s="31">
        <f t="shared" si="34"/>
        <v>0</v>
      </c>
      <c r="AH73" s="31">
        <f t="shared" si="34"/>
        <v>0</v>
      </c>
      <c r="AI73" s="31">
        <f t="shared" si="34"/>
        <v>0</v>
      </c>
      <c r="AJ73" s="31">
        <f t="shared" si="34"/>
        <v>0</v>
      </c>
      <c r="AK73" s="31">
        <f t="shared" si="34"/>
        <v>0</v>
      </c>
      <c r="AL73" s="31">
        <f t="shared" si="34"/>
        <v>0</v>
      </c>
      <c r="AM73" s="31">
        <f t="shared" si="34"/>
        <v>0</v>
      </c>
      <c r="AN73" s="31">
        <f t="shared" si="34"/>
        <v>0</v>
      </c>
      <c r="AO73" s="31">
        <f t="shared" si="34"/>
        <v>0</v>
      </c>
      <c r="AP73" s="31">
        <f t="shared" si="34"/>
        <v>0</v>
      </c>
      <c r="AQ73" s="31">
        <f t="shared" si="34"/>
        <v>9.156294131170153</v>
      </c>
      <c r="AR73" s="31">
        <f t="shared" si="34"/>
        <v>0</v>
      </c>
      <c r="AS73" s="31">
        <f t="shared" si="34"/>
        <v>0</v>
      </c>
      <c r="AT73" s="31">
        <f t="shared" si="34"/>
        <v>0</v>
      </c>
      <c r="AU73" s="31">
        <f t="shared" si="34"/>
        <v>0</v>
      </c>
      <c r="AV73" s="31">
        <f t="shared" si="34"/>
        <v>0</v>
      </c>
      <c r="AW73" s="31">
        <f t="shared" si="34"/>
        <v>0</v>
      </c>
      <c r="AX73" s="31">
        <f t="shared" si="34"/>
        <v>0</v>
      </c>
      <c r="AY73" s="31">
        <f t="shared" si="34"/>
        <v>0.07207518883699475</v>
      </c>
      <c r="AZ73" s="31">
        <f t="shared" si="34"/>
        <v>0.6952399762986372</v>
      </c>
      <c r="BA73" s="31">
        <f t="shared" si="34"/>
        <v>0</v>
      </c>
      <c r="BB73" s="31">
        <f t="shared" si="34"/>
        <v>0</v>
      </c>
      <c r="BC73" s="31">
        <f t="shared" si="34"/>
        <v>0</v>
      </c>
      <c r="BD73" s="31">
        <f t="shared" si="34"/>
        <v>0</v>
      </c>
      <c r="BE73" s="31">
        <f t="shared" si="34"/>
        <v>0</v>
      </c>
      <c r="BF73" s="31">
        <f t="shared" si="34"/>
        <v>0</v>
      </c>
      <c r="BG73" s="31">
        <f t="shared" si="34"/>
        <v>0</v>
      </c>
      <c r="BH73" s="31">
        <f t="shared" si="34"/>
        <v>0</v>
      </c>
      <c r="BI73" s="31">
        <f t="shared" si="34"/>
        <v>0</v>
      </c>
      <c r="BJ73" s="32">
        <f t="shared" si="34"/>
        <v>0</v>
      </c>
    </row>
    <row r="74" spans="1:62" ht="12.75">
      <c r="A74" s="13" t="s">
        <v>186</v>
      </c>
      <c r="B74" s="39">
        <f>IF(B36=0,0,B61*100/B36)</f>
        <v>2.4557476109737255</v>
      </c>
      <c r="C74" s="39">
        <f aca="true" t="shared" si="35" ref="C74:BJ74">IF(C36=0,0,C61*100/C36)</f>
        <v>6.67853243467553</v>
      </c>
      <c r="D74" s="39">
        <f t="shared" si="35"/>
        <v>0.3532567141971056</v>
      </c>
      <c r="E74" s="39">
        <f t="shared" si="35"/>
        <v>5.15033093135151</v>
      </c>
      <c r="F74" s="39">
        <f t="shared" si="35"/>
        <v>2.6597344285283318</v>
      </c>
      <c r="G74" s="39">
        <f t="shared" si="35"/>
        <v>6.666666666666667</v>
      </c>
      <c r="H74" s="39">
        <f t="shared" si="35"/>
        <v>29.40263686958641</v>
      </c>
      <c r="I74" s="39">
        <f t="shared" si="35"/>
        <v>0.933907883544358</v>
      </c>
      <c r="J74" s="39">
        <f t="shared" si="35"/>
        <v>12.905936730896212</v>
      </c>
      <c r="K74" s="39">
        <f t="shared" si="35"/>
        <v>4.029508399975203</v>
      </c>
      <c r="L74" s="39">
        <f t="shared" si="35"/>
        <v>0</v>
      </c>
      <c r="M74" s="39">
        <f t="shared" si="35"/>
        <v>0</v>
      </c>
      <c r="N74" s="39">
        <f t="shared" si="35"/>
        <v>3.700715818629434</v>
      </c>
      <c r="O74" s="39">
        <f t="shared" si="35"/>
        <v>100</v>
      </c>
      <c r="P74" s="39">
        <f t="shared" si="35"/>
        <v>1.1247589340029251</v>
      </c>
      <c r="Q74" s="39">
        <f t="shared" si="35"/>
        <v>0.2989491935845503</v>
      </c>
      <c r="R74" s="39">
        <f t="shared" si="35"/>
        <v>4.59771891323834</v>
      </c>
      <c r="S74" s="39">
        <f t="shared" si="35"/>
        <v>1.2909239665808558</v>
      </c>
      <c r="T74" s="39">
        <f t="shared" si="35"/>
        <v>1.3939653651281794</v>
      </c>
      <c r="U74" s="39">
        <f t="shared" si="35"/>
        <v>23.996928393165675</v>
      </c>
      <c r="V74" s="39">
        <f t="shared" si="35"/>
        <v>5.149155519480199</v>
      </c>
      <c r="W74" s="39">
        <f t="shared" si="35"/>
        <v>0.5713207200681504</v>
      </c>
      <c r="X74" s="39">
        <f t="shared" si="35"/>
        <v>0.5724082891381512</v>
      </c>
      <c r="Y74" s="39">
        <f t="shared" si="35"/>
        <v>100</v>
      </c>
      <c r="Z74" s="39">
        <f t="shared" si="35"/>
        <v>100</v>
      </c>
      <c r="AA74" s="39">
        <f t="shared" si="35"/>
        <v>6.3099572581921795</v>
      </c>
      <c r="AB74" s="39">
        <f t="shared" si="35"/>
        <v>0.26754624157429</v>
      </c>
      <c r="AC74" s="39">
        <f t="shared" si="35"/>
        <v>28.78098518455902</v>
      </c>
      <c r="AD74" s="39">
        <f t="shared" si="35"/>
        <v>96.61246612466125</v>
      </c>
      <c r="AE74" s="39">
        <f t="shared" si="35"/>
        <v>94.23286196089796</v>
      </c>
      <c r="AF74" s="39">
        <f t="shared" si="35"/>
        <v>0.8264599414866362</v>
      </c>
      <c r="AG74" s="39">
        <f t="shared" si="35"/>
        <v>0</v>
      </c>
      <c r="AH74" s="39">
        <f t="shared" si="35"/>
        <v>23.23015587243882</v>
      </c>
      <c r="AI74" s="39">
        <f t="shared" si="35"/>
        <v>16.571775986875153</v>
      </c>
      <c r="AJ74" s="39">
        <f t="shared" si="35"/>
        <v>23.193101646198066</v>
      </c>
      <c r="AK74" s="39">
        <f t="shared" si="35"/>
        <v>0</v>
      </c>
      <c r="AL74" s="39">
        <f t="shared" si="35"/>
        <v>5.313682648891038</v>
      </c>
      <c r="AM74" s="39">
        <f t="shared" si="35"/>
        <v>0.6914209746294462</v>
      </c>
      <c r="AN74" s="39">
        <f t="shared" si="35"/>
        <v>3.329074517284195</v>
      </c>
      <c r="AO74" s="39">
        <f t="shared" si="35"/>
        <v>0.6366530241018645</v>
      </c>
      <c r="AP74" s="39">
        <f t="shared" si="35"/>
        <v>65.56137034720226</v>
      </c>
      <c r="AQ74" s="39">
        <f t="shared" si="35"/>
        <v>0</v>
      </c>
      <c r="AR74" s="39">
        <f t="shared" si="35"/>
        <v>1.2422103062048404</v>
      </c>
      <c r="AS74" s="39">
        <f t="shared" si="35"/>
        <v>18.547750591949487</v>
      </c>
      <c r="AT74" s="39">
        <f t="shared" si="35"/>
        <v>12.444909209432394</v>
      </c>
      <c r="AU74" s="39">
        <f t="shared" si="35"/>
        <v>1.9303890026323487</v>
      </c>
      <c r="AV74" s="39">
        <f t="shared" si="35"/>
        <v>7.196015312336871</v>
      </c>
      <c r="AW74" s="39">
        <f t="shared" si="35"/>
        <v>2.8362495144019193</v>
      </c>
      <c r="AX74" s="39">
        <f t="shared" si="35"/>
        <v>6.169860023923947</v>
      </c>
      <c r="AY74" s="39">
        <f t="shared" si="35"/>
        <v>1.030675200369025</v>
      </c>
      <c r="AZ74" s="39">
        <f t="shared" si="35"/>
        <v>1.1826980051352953</v>
      </c>
      <c r="BA74" s="39">
        <f t="shared" si="35"/>
        <v>6.516742004122198</v>
      </c>
      <c r="BB74" s="39">
        <f t="shared" si="35"/>
        <v>0</v>
      </c>
      <c r="BC74" s="39">
        <f t="shared" si="35"/>
        <v>7.239988288493445</v>
      </c>
      <c r="BD74" s="39">
        <f t="shared" si="35"/>
        <v>6.836530504906294</v>
      </c>
      <c r="BE74" s="39">
        <f t="shared" si="35"/>
        <v>3.246226261970459</v>
      </c>
      <c r="BF74" s="39">
        <f t="shared" si="35"/>
        <v>0.6515616946706525</v>
      </c>
      <c r="BG74" s="39">
        <f t="shared" si="35"/>
        <v>0</v>
      </c>
      <c r="BH74" s="39">
        <f t="shared" si="35"/>
        <v>5.897720167242456</v>
      </c>
      <c r="BI74" s="39">
        <f t="shared" si="35"/>
        <v>2.8427354397569653</v>
      </c>
      <c r="BJ74" s="40">
        <f t="shared" si="35"/>
        <v>1.4899378454704153</v>
      </c>
    </row>
    <row r="75" spans="1:62" ht="12.75">
      <c r="A75" s="13" t="s">
        <v>187</v>
      </c>
      <c r="B75" s="39">
        <f>IF(B36=0,0,B62*100/B36)</f>
        <v>17.780856583059055</v>
      </c>
      <c r="C75" s="39">
        <f aca="true" t="shared" si="36" ref="C75:BJ75">IF(C36=0,0,C62*100/C36)</f>
        <v>0</v>
      </c>
      <c r="D75" s="39">
        <f t="shared" si="36"/>
        <v>4.2542005075488</v>
      </c>
      <c r="E75" s="39">
        <f t="shared" si="36"/>
        <v>94.8496690686485</v>
      </c>
      <c r="F75" s="39">
        <f t="shared" si="36"/>
        <v>0</v>
      </c>
      <c r="G75" s="39">
        <f t="shared" si="36"/>
        <v>14.724386724386724</v>
      </c>
      <c r="H75" s="39">
        <f t="shared" si="36"/>
        <v>48.57817612339317</v>
      </c>
      <c r="I75" s="39">
        <f t="shared" si="36"/>
        <v>2.5863569107691293</v>
      </c>
      <c r="J75" s="39">
        <f t="shared" si="36"/>
        <v>33.36934990095444</v>
      </c>
      <c r="K75" s="39">
        <f t="shared" si="36"/>
        <v>11.964540326080218</v>
      </c>
      <c r="L75" s="39">
        <f t="shared" si="36"/>
        <v>0</v>
      </c>
      <c r="M75" s="39">
        <f t="shared" si="36"/>
        <v>0</v>
      </c>
      <c r="N75" s="39">
        <f t="shared" si="36"/>
        <v>1.2410937196623102</v>
      </c>
      <c r="O75" s="39">
        <f t="shared" si="36"/>
        <v>0</v>
      </c>
      <c r="P75" s="39">
        <f t="shared" si="36"/>
        <v>12.151020566650704</v>
      </c>
      <c r="Q75" s="39">
        <f t="shared" si="36"/>
        <v>0</v>
      </c>
      <c r="R75" s="39">
        <f t="shared" si="36"/>
        <v>3.8636293388557474</v>
      </c>
      <c r="S75" s="39">
        <f t="shared" si="36"/>
        <v>0</v>
      </c>
      <c r="T75" s="39">
        <f t="shared" si="36"/>
        <v>0</v>
      </c>
      <c r="U75" s="39">
        <f t="shared" si="36"/>
        <v>0.9214820502975619</v>
      </c>
      <c r="V75" s="39">
        <f t="shared" si="36"/>
        <v>57.512847345843575</v>
      </c>
      <c r="W75" s="39">
        <f t="shared" si="36"/>
        <v>1.3660686503058097</v>
      </c>
      <c r="X75" s="39">
        <f t="shared" si="36"/>
        <v>12.261293692579505</v>
      </c>
      <c r="Y75" s="39">
        <f t="shared" si="36"/>
        <v>0</v>
      </c>
      <c r="Z75" s="39">
        <f t="shared" si="36"/>
        <v>0</v>
      </c>
      <c r="AA75" s="39">
        <f t="shared" si="36"/>
        <v>20.94031977204369</v>
      </c>
      <c r="AB75" s="39">
        <f t="shared" si="36"/>
        <v>0</v>
      </c>
      <c r="AC75" s="39">
        <f t="shared" si="36"/>
        <v>11.858899736853873</v>
      </c>
      <c r="AD75" s="39">
        <f t="shared" si="36"/>
        <v>2.9036004645760745</v>
      </c>
      <c r="AE75" s="39">
        <f t="shared" si="36"/>
        <v>4.555321621475716</v>
      </c>
      <c r="AF75" s="39">
        <f t="shared" si="36"/>
        <v>0</v>
      </c>
      <c r="AG75" s="39">
        <f t="shared" si="36"/>
        <v>38.00294522825519</v>
      </c>
      <c r="AH75" s="39">
        <f t="shared" si="36"/>
        <v>1.3037234988655542</v>
      </c>
      <c r="AI75" s="39">
        <f t="shared" si="36"/>
        <v>54.09994369048618</v>
      </c>
      <c r="AJ75" s="39">
        <f t="shared" si="36"/>
        <v>3.5359289260517377</v>
      </c>
      <c r="AK75" s="39">
        <f t="shared" si="36"/>
        <v>7.659478251038693</v>
      </c>
      <c r="AL75" s="39">
        <f t="shared" si="36"/>
        <v>0.6505991005888627</v>
      </c>
      <c r="AM75" s="39">
        <f t="shared" si="36"/>
        <v>0.6019429661479884</v>
      </c>
      <c r="AN75" s="39">
        <f t="shared" si="36"/>
        <v>3.473034496409998</v>
      </c>
      <c r="AO75" s="39">
        <f t="shared" si="36"/>
        <v>0</v>
      </c>
      <c r="AP75" s="39">
        <f t="shared" si="36"/>
        <v>34.438629652797744</v>
      </c>
      <c r="AQ75" s="39">
        <f t="shared" si="36"/>
        <v>8.450195408716214</v>
      </c>
      <c r="AR75" s="39">
        <f t="shared" si="36"/>
        <v>7.369619676611251</v>
      </c>
      <c r="AS75" s="39">
        <f t="shared" si="36"/>
        <v>81.45224940805052</v>
      </c>
      <c r="AT75" s="39">
        <f t="shared" si="36"/>
        <v>18.05528328357645</v>
      </c>
      <c r="AU75" s="39">
        <f t="shared" si="36"/>
        <v>0</v>
      </c>
      <c r="AV75" s="39">
        <f t="shared" si="36"/>
        <v>8.439185662084565</v>
      </c>
      <c r="AW75" s="39">
        <f t="shared" si="36"/>
        <v>11.558722616376434</v>
      </c>
      <c r="AX75" s="39">
        <f t="shared" si="36"/>
        <v>0.9758452078655222</v>
      </c>
      <c r="AY75" s="39">
        <f t="shared" si="36"/>
        <v>3.3987055296084874</v>
      </c>
      <c r="AZ75" s="39">
        <f t="shared" si="36"/>
        <v>1.5800908552241755</v>
      </c>
      <c r="BA75" s="39">
        <f t="shared" si="36"/>
        <v>7.6509385400580605</v>
      </c>
      <c r="BB75" s="39">
        <f t="shared" si="36"/>
        <v>0</v>
      </c>
      <c r="BC75" s="39">
        <f t="shared" si="36"/>
        <v>0.6506392530661375</v>
      </c>
      <c r="BD75" s="39">
        <f t="shared" si="36"/>
        <v>6.398709091823869</v>
      </c>
      <c r="BE75" s="39">
        <f t="shared" si="36"/>
        <v>0.5979890482577161</v>
      </c>
      <c r="BF75" s="39">
        <f t="shared" si="36"/>
        <v>13.509164003710957</v>
      </c>
      <c r="BG75" s="39">
        <f t="shared" si="36"/>
        <v>13.998118532455315</v>
      </c>
      <c r="BH75" s="39">
        <f t="shared" si="36"/>
        <v>27.007618782143318</v>
      </c>
      <c r="BI75" s="39">
        <f t="shared" si="36"/>
        <v>1.9509657280353776</v>
      </c>
      <c r="BJ75" s="40">
        <f t="shared" si="36"/>
        <v>0</v>
      </c>
    </row>
    <row r="76" spans="1:62" ht="12.75">
      <c r="A76" s="13" t="s">
        <v>188</v>
      </c>
      <c r="B76" s="39">
        <f>IF(B36=0,0,B63*100/B36)</f>
        <v>0.7106759808859606</v>
      </c>
      <c r="C76" s="39">
        <f aca="true" t="shared" si="37" ref="C76:BJ76">IF(C36=0,0,C63*100/C36)</f>
        <v>0</v>
      </c>
      <c r="D76" s="39">
        <f t="shared" si="37"/>
        <v>0</v>
      </c>
      <c r="E76" s="39">
        <f t="shared" si="37"/>
        <v>0</v>
      </c>
      <c r="F76" s="39">
        <f t="shared" si="37"/>
        <v>0</v>
      </c>
      <c r="G76" s="39">
        <f t="shared" si="37"/>
        <v>0</v>
      </c>
      <c r="H76" s="39">
        <f t="shared" si="37"/>
        <v>0.42645757105535703</v>
      </c>
      <c r="I76" s="39">
        <f t="shared" si="37"/>
        <v>0</v>
      </c>
      <c r="J76" s="39">
        <f t="shared" si="37"/>
        <v>0</v>
      </c>
      <c r="K76" s="39">
        <f t="shared" si="37"/>
        <v>0</v>
      </c>
      <c r="L76" s="39">
        <f t="shared" si="37"/>
        <v>0</v>
      </c>
      <c r="M76" s="39">
        <f t="shared" si="37"/>
        <v>0</v>
      </c>
      <c r="N76" s="39">
        <f t="shared" si="37"/>
        <v>0.634086064045653</v>
      </c>
      <c r="O76" s="39">
        <f t="shared" si="37"/>
        <v>0</v>
      </c>
      <c r="P76" s="39">
        <f t="shared" si="37"/>
        <v>0</v>
      </c>
      <c r="Q76" s="39">
        <f t="shared" si="37"/>
        <v>0</v>
      </c>
      <c r="R76" s="39">
        <f t="shared" si="37"/>
        <v>0</v>
      </c>
      <c r="S76" s="39">
        <f t="shared" si="37"/>
        <v>0</v>
      </c>
      <c r="T76" s="39">
        <f t="shared" si="37"/>
        <v>0</v>
      </c>
      <c r="U76" s="39">
        <f t="shared" si="37"/>
        <v>0</v>
      </c>
      <c r="V76" s="39">
        <f t="shared" si="37"/>
        <v>0</v>
      </c>
      <c r="W76" s="39">
        <f t="shared" si="37"/>
        <v>0</v>
      </c>
      <c r="X76" s="39">
        <f t="shared" si="37"/>
        <v>0</v>
      </c>
      <c r="Y76" s="39">
        <f t="shared" si="37"/>
        <v>0</v>
      </c>
      <c r="Z76" s="39">
        <f t="shared" si="37"/>
        <v>0</v>
      </c>
      <c r="AA76" s="39">
        <f t="shared" si="37"/>
        <v>0</v>
      </c>
      <c r="AB76" s="39">
        <f t="shared" si="37"/>
        <v>0</v>
      </c>
      <c r="AC76" s="39">
        <f t="shared" si="37"/>
        <v>0</v>
      </c>
      <c r="AD76" s="39">
        <f t="shared" si="37"/>
        <v>0.48393341076267904</v>
      </c>
      <c r="AE76" s="39">
        <f t="shared" si="37"/>
        <v>0</v>
      </c>
      <c r="AF76" s="39">
        <f t="shared" si="37"/>
        <v>0</v>
      </c>
      <c r="AG76" s="39">
        <f t="shared" si="37"/>
        <v>0</v>
      </c>
      <c r="AH76" s="39">
        <f t="shared" si="37"/>
        <v>0</v>
      </c>
      <c r="AI76" s="39">
        <f t="shared" si="37"/>
        <v>0</v>
      </c>
      <c r="AJ76" s="39">
        <f t="shared" si="37"/>
        <v>0</v>
      </c>
      <c r="AK76" s="39">
        <f t="shared" si="37"/>
        <v>0</v>
      </c>
      <c r="AL76" s="39">
        <f t="shared" si="37"/>
        <v>0</v>
      </c>
      <c r="AM76" s="39">
        <f t="shared" si="37"/>
        <v>0.012201546611107873</v>
      </c>
      <c r="AN76" s="39">
        <f t="shared" si="37"/>
        <v>92.74801605153768</v>
      </c>
      <c r="AO76" s="39">
        <f t="shared" si="37"/>
        <v>0</v>
      </c>
      <c r="AP76" s="39">
        <f t="shared" si="37"/>
        <v>0</v>
      </c>
      <c r="AQ76" s="39">
        <f t="shared" si="37"/>
        <v>0</v>
      </c>
      <c r="AR76" s="39">
        <f t="shared" si="37"/>
        <v>0</v>
      </c>
      <c r="AS76" s="39">
        <f t="shared" si="37"/>
        <v>0</v>
      </c>
      <c r="AT76" s="39">
        <f t="shared" si="37"/>
        <v>0</v>
      </c>
      <c r="AU76" s="39">
        <f t="shared" si="37"/>
        <v>0</v>
      </c>
      <c r="AV76" s="39">
        <f t="shared" si="37"/>
        <v>0</v>
      </c>
      <c r="AW76" s="39">
        <f t="shared" si="37"/>
        <v>0</v>
      </c>
      <c r="AX76" s="39">
        <f t="shared" si="37"/>
        <v>0</v>
      </c>
      <c r="AY76" s="39">
        <f t="shared" si="37"/>
        <v>0</v>
      </c>
      <c r="AZ76" s="39">
        <f t="shared" si="37"/>
        <v>0</v>
      </c>
      <c r="BA76" s="39">
        <f t="shared" si="37"/>
        <v>0</v>
      </c>
      <c r="BB76" s="39">
        <f t="shared" si="37"/>
        <v>0</v>
      </c>
      <c r="BC76" s="39">
        <f t="shared" si="37"/>
        <v>0</v>
      </c>
      <c r="BD76" s="39">
        <f t="shared" si="37"/>
        <v>0</v>
      </c>
      <c r="BE76" s="39">
        <f t="shared" si="37"/>
        <v>0</v>
      </c>
      <c r="BF76" s="39">
        <f t="shared" si="37"/>
        <v>0</v>
      </c>
      <c r="BG76" s="39">
        <f t="shared" si="37"/>
        <v>0</v>
      </c>
      <c r="BH76" s="39">
        <f t="shared" si="37"/>
        <v>0</v>
      </c>
      <c r="BI76" s="39">
        <f t="shared" si="37"/>
        <v>0</v>
      </c>
      <c r="BJ76" s="40">
        <f t="shared" si="37"/>
        <v>0</v>
      </c>
    </row>
    <row r="77" spans="1:62" ht="12.75">
      <c r="A77" s="16" t="s">
        <v>197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4"/>
    </row>
    <row r="78" spans="1:62" ht="12.75">
      <c r="A78" s="30" t="s">
        <v>198</v>
      </c>
      <c r="B78" s="35">
        <v>40611607000</v>
      </c>
      <c r="C78" s="35">
        <v>110525256</v>
      </c>
      <c r="D78" s="35">
        <v>536289326</v>
      </c>
      <c r="E78" s="35">
        <v>209888824</v>
      </c>
      <c r="F78" s="35">
        <v>153032000</v>
      </c>
      <c r="G78" s="35">
        <v>66855279</v>
      </c>
      <c r="H78" s="35">
        <v>532775000</v>
      </c>
      <c r="I78" s="35">
        <v>2071943000</v>
      </c>
      <c r="J78" s="35">
        <v>140449317</v>
      </c>
      <c r="K78" s="35">
        <v>441993644</v>
      </c>
      <c r="L78" s="35">
        <v>44233000</v>
      </c>
      <c r="M78" s="35">
        <v>9606000</v>
      </c>
      <c r="N78" s="35">
        <v>6504318165</v>
      </c>
      <c r="O78" s="35">
        <v>85521000</v>
      </c>
      <c r="P78" s="35">
        <v>126150000</v>
      </c>
      <c r="Q78" s="35">
        <v>704073000</v>
      </c>
      <c r="R78" s="35">
        <v>731374440</v>
      </c>
      <c r="S78" s="35">
        <v>124955000</v>
      </c>
      <c r="T78" s="35">
        <v>659140000</v>
      </c>
      <c r="U78" s="35">
        <v>53200000</v>
      </c>
      <c r="V78" s="35">
        <v>118469802</v>
      </c>
      <c r="W78" s="35">
        <v>1063422000</v>
      </c>
      <c r="X78" s="35">
        <v>187393839</v>
      </c>
      <c r="Y78" s="35">
        <v>185010000</v>
      </c>
      <c r="Z78" s="35">
        <v>137421000</v>
      </c>
      <c r="AA78" s="35">
        <v>406903000</v>
      </c>
      <c r="AB78" s="35">
        <v>264098000</v>
      </c>
      <c r="AC78" s="35">
        <v>1783534000</v>
      </c>
      <c r="AD78" s="35">
        <v>54597000</v>
      </c>
      <c r="AE78" s="35">
        <v>246072000</v>
      </c>
      <c r="AF78" s="35">
        <v>123456591</v>
      </c>
      <c r="AG78" s="35">
        <v>374062692</v>
      </c>
      <c r="AH78" s="35">
        <v>191756776</v>
      </c>
      <c r="AI78" s="35">
        <v>300000000</v>
      </c>
      <c r="AJ78" s="35">
        <v>323982112</v>
      </c>
      <c r="AK78" s="35">
        <v>278105000</v>
      </c>
      <c r="AL78" s="35">
        <v>2308363263</v>
      </c>
      <c r="AM78" s="35">
        <v>118168000</v>
      </c>
      <c r="AN78" s="35">
        <v>182987872</v>
      </c>
      <c r="AO78" s="35">
        <v>102665547</v>
      </c>
      <c r="AP78" s="35">
        <v>79383216</v>
      </c>
      <c r="AQ78" s="35">
        <v>131607000</v>
      </c>
      <c r="AR78" s="35">
        <v>1187494176</v>
      </c>
      <c r="AS78" s="35">
        <v>60549000</v>
      </c>
      <c r="AT78" s="35">
        <v>4367285000</v>
      </c>
      <c r="AU78" s="35">
        <v>25300000</v>
      </c>
      <c r="AV78" s="35">
        <v>440440000</v>
      </c>
      <c r="AW78" s="35">
        <v>175546000</v>
      </c>
      <c r="AX78" s="35">
        <v>78959283</v>
      </c>
      <c r="AY78" s="35">
        <v>1560906000</v>
      </c>
      <c r="AZ78" s="35">
        <v>295265000</v>
      </c>
      <c r="BA78" s="35">
        <v>1155914000</v>
      </c>
      <c r="BB78" s="35">
        <v>158365000</v>
      </c>
      <c r="BC78" s="35">
        <v>126725543</v>
      </c>
      <c r="BD78" s="35">
        <v>1509229371</v>
      </c>
      <c r="BE78" s="35">
        <v>100362116</v>
      </c>
      <c r="BF78" s="35">
        <v>65028338</v>
      </c>
      <c r="BG78" s="35">
        <v>440450000</v>
      </c>
      <c r="BH78" s="35">
        <v>244410669</v>
      </c>
      <c r="BI78" s="35">
        <v>269966920</v>
      </c>
      <c r="BJ78" s="36">
        <v>1516797936</v>
      </c>
    </row>
    <row r="79" spans="1:62" ht="12.75">
      <c r="A79" s="30" t="s">
        <v>199</v>
      </c>
      <c r="B79" s="35">
        <v>1829573000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268857508</v>
      </c>
      <c r="O79" s="35">
        <v>1561000</v>
      </c>
      <c r="P79" s="35">
        <v>6403000</v>
      </c>
      <c r="Q79" s="35">
        <v>0</v>
      </c>
      <c r="R79" s="35">
        <v>27000000</v>
      </c>
      <c r="S79" s="35">
        <v>35322027</v>
      </c>
      <c r="T79" s="35">
        <v>15603000</v>
      </c>
      <c r="U79" s="35">
        <v>0</v>
      </c>
      <c r="V79" s="35">
        <v>9697492</v>
      </c>
      <c r="W79" s="35">
        <v>200000</v>
      </c>
      <c r="X79" s="35">
        <v>24910498</v>
      </c>
      <c r="Y79" s="35">
        <v>0</v>
      </c>
      <c r="Z79" s="35">
        <v>0</v>
      </c>
      <c r="AA79" s="35">
        <v>31585000</v>
      </c>
      <c r="AB79" s="35">
        <v>0</v>
      </c>
      <c r="AC79" s="35">
        <v>0</v>
      </c>
      <c r="AD79" s="35">
        <v>5541000</v>
      </c>
      <c r="AE79" s="35">
        <v>0</v>
      </c>
      <c r="AF79" s="35">
        <v>0</v>
      </c>
      <c r="AG79" s="35">
        <v>4700000</v>
      </c>
      <c r="AH79" s="35">
        <v>0</v>
      </c>
      <c r="AI79" s="35">
        <v>0</v>
      </c>
      <c r="AJ79" s="35">
        <v>20650000</v>
      </c>
      <c r="AK79" s="35">
        <v>17025000</v>
      </c>
      <c r="AL79" s="35">
        <v>15825000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141333500</v>
      </c>
      <c r="AU79" s="35">
        <v>0</v>
      </c>
      <c r="AV79" s="35">
        <v>14250550</v>
      </c>
      <c r="AW79" s="35">
        <v>0</v>
      </c>
      <c r="AX79" s="35">
        <v>0</v>
      </c>
      <c r="AY79" s="35">
        <v>0</v>
      </c>
      <c r="AZ79" s="35">
        <v>52887000</v>
      </c>
      <c r="BA79" s="35">
        <v>165385149</v>
      </c>
      <c r="BB79" s="35">
        <v>0</v>
      </c>
      <c r="BC79" s="35">
        <v>0</v>
      </c>
      <c r="BD79" s="35">
        <v>11700000</v>
      </c>
      <c r="BE79" s="35">
        <v>0</v>
      </c>
      <c r="BF79" s="35">
        <v>2026208</v>
      </c>
      <c r="BG79" s="35">
        <v>59361000</v>
      </c>
      <c r="BH79" s="35">
        <v>6743000</v>
      </c>
      <c r="BI79" s="35">
        <v>1500000</v>
      </c>
      <c r="BJ79" s="36">
        <v>3404942</v>
      </c>
    </row>
    <row r="80" spans="1:62" ht="12.75">
      <c r="A80" s="30" t="s">
        <v>200</v>
      </c>
      <c r="B80" s="35">
        <v>2840845035</v>
      </c>
      <c r="C80" s="35">
        <v>754000</v>
      </c>
      <c r="D80" s="35">
        <v>0</v>
      </c>
      <c r="E80" s="35">
        <v>7645000</v>
      </c>
      <c r="F80" s="35">
        <v>0</v>
      </c>
      <c r="G80" s="35">
        <v>1375000</v>
      </c>
      <c r="H80" s="35">
        <v>0</v>
      </c>
      <c r="I80" s="35">
        <v>29000000</v>
      </c>
      <c r="J80" s="35">
        <v>10203000</v>
      </c>
      <c r="K80" s="35">
        <v>0</v>
      </c>
      <c r="L80" s="35">
        <v>2150000</v>
      </c>
      <c r="M80" s="35">
        <v>0</v>
      </c>
      <c r="N80" s="35">
        <v>94956222</v>
      </c>
      <c r="O80" s="35">
        <v>2507000</v>
      </c>
      <c r="P80" s="35">
        <v>6741000</v>
      </c>
      <c r="Q80" s="35">
        <v>52886000</v>
      </c>
      <c r="R80" s="35">
        <v>26222000</v>
      </c>
      <c r="S80" s="35">
        <v>2611000</v>
      </c>
      <c r="T80" s="35">
        <v>63983000</v>
      </c>
      <c r="U80" s="35">
        <v>0</v>
      </c>
      <c r="V80" s="35">
        <v>0</v>
      </c>
      <c r="W80" s="35">
        <v>18898000</v>
      </c>
      <c r="X80" s="35">
        <v>0</v>
      </c>
      <c r="Y80" s="35">
        <v>5365000</v>
      </c>
      <c r="Z80" s="35">
        <v>0</v>
      </c>
      <c r="AA80" s="35">
        <v>0</v>
      </c>
      <c r="AB80" s="35">
        <v>0</v>
      </c>
      <c r="AC80" s="35">
        <v>92216000</v>
      </c>
      <c r="AD80" s="35">
        <v>3233000</v>
      </c>
      <c r="AE80" s="35">
        <v>5374000</v>
      </c>
      <c r="AF80" s="35">
        <v>5488000</v>
      </c>
      <c r="AG80" s="35">
        <v>0</v>
      </c>
      <c r="AH80" s="35">
        <v>9206000</v>
      </c>
      <c r="AI80" s="35">
        <v>20180900</v>
      </c>
      <c r="AJ80" s="35">
        <v>8404000</v>
      </c>
      <c r="AK80" s="35">
        <v>9024000</v>
      </c>
      <c r="AL80" s="35">
        <v>51741262</v>
      </c>
      <c r="AM80" s="35">
        <v>0</v>
      </c>
      <c r="AN80" s="35">
        <v>0</v>
      </c>
      <c r="AO80" s="35">
        <v>1350000</v>
      </c>
      <c r="AP80" s="35">
        <v>0</v>
      </c>
      <c r="AQ80" s="35">
        <v>19956000</v>
      </c>
      <c r="AR80" s="35">
        <v>26032000</v>
      </c>
      <c r="AS80" s="35">
        <v>3165000</v>
      </c>
      <c r="AT80" s="35">
        <v>293170100</v>
      </c>
      <c r="AU80" s="35">
        <v>0</v>
      </c>
      <c r="AV80" s="35">
        <v>10988000</v>
      </c>
      <c r="AW80" s="35">
        <v>2714000</v>
      </c>
      <c r="AX80" s="35">
        <v>4309000</v>
      </c>
      <c r="AY80" s="35">
        <v>43797000</v>
      </c>
      <c r="AZ80" s="35">
        <v>21300000</v>
      </c>
      <c r="BA80" s="35">
        <v>71844248</v>
      </c>
      <c r="BB80" s="35">
        <v>0</v>
      </c>
      <c r="BC80" s="35">
        <v>7175000</v>
      </c>
      <c r="BD80" s="35">
        <v>21930000</v>
      </c>
      <c r="BE80" s="35">
        <v>7010000</v>
      </c>
      <c r="BF80" s="35">
        <v>1238000</v>
      </c>
      <c r="BG80" s="35">
        <v>6473000</v>
      </c>
      <c r="BH80" s="35">
        <v>5533000</v>
      </c>
      <c r="BI80" s="35">
        <v>7878000</v>
      </c>
      <c r="BJ80" s="36">
        <v>64817000</v>
      </c>
    </row>
    <row r="81" spans="1:62" ht="12.75">
      <c r="A81" s="30" t="s">
        <v>201</v>
      </c>
      <c r="B81" s="31">
        <f>IF(B164=0,0,B79*100/B164)</f>
        <v>99.32295176382083</v>
      </c>
      <c r="C81" s="31">
        <f aca="true" t="shared" si="38" ref="C81:BJ81">IF(C164=0,0,C79*100/C164)</f>
        <v>0</v>
      </c>
      <c r="D81" s="31">
        <f t="shared" si="38"/>
        <v>0</v>
      </c>
      <c r="E81" s="31">
        <f t="shared" si="38"/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31">
        <f t="shared" si="38"/>
        <v>0</v>
      </c>
      <c r="L81" s="31">
        <f t="shared" si="38"/>
        <v>0</v>
      </c>
      <c r="M81" s="31">
        <f t="shared" si="38"/>
        <v>0</v>
      </c>
      <c r="N81" s="31">
        <f t="shared" si="38"/>
        <v>120.9914442064335</v>
      </c>
      <c r="O81" s="31">
        <f t="shared" si="38"/>
        <v>69.78095663835494</v>
      </c>
      <c r="P81" s="31">
        <f t="shared" si="38"/>
        <v>114.67146437412089</v>
      </c>
      <c r="Q81" s="31">
        <f t="shared" si="38"/>
        <v>0</v>
      </c>
      <c r="R81" s="31">
        <f t="shared" si="38"/>
        <v>40.598522667876885</v>
      </c>
      <c r="S81" s="31">
        <f t="shared" si="38"/>
        <v>484.5271193415638</v>
      </c>
      <c r="T81" s="31">
        <f t="shared" si="38"/>
        <v>44.58</v>
      </c>
      <c r="U81" s="31">
        <f t="shared" si="38"/>
        <v>0</v>
      </c>
      <c r="V81" s="31">
        <f t="shared" si="38"/>
        <v>148.46654864861264</v>
      </c>
      <c r="W81" s="31">
        <f t="shared" si="38"/>
        <v>0.5565449688334817</v>
      </c>
      <c r="X81" s="31">
        <f t="shared" si="38"/>
        <v>236.1776319887532</v>
      </c>
      <c r="Y81" s="31">
        <f t="shared" si="38"/>
        <v>0</v>
      </c>
      <c r="Z81" s="31">
        <f t="shared" si="38"/>
        <v>0</v>
      </c>
      <c r="AA81" s="31">
        <f t="shared" si="38"/>
        <v>0</v>
      </c>
      <c r="AB81" s="31">
        <f t="shared" si="38"/>
        <v>0</v>
      </c>
      <c r="AC81" s="31">
        <f t="shared" si="38"/>
        <v>0</v>
      </c>
      <c r="AD81" s="31">
        <f t="shared" si="38"/>
        <v>84.23639276688958</v>
      </c>
      <c r="AE81" s="31">
        <f t="shared" si="38"/>
        <v>0</v>
      </c>
      <c r="AF81" s="31">
        <f t="shared" si="38"/>
        <v>0</v>
      </c>
      <c r="AG81" s="31">
        <f t="shared" si="38"/>
        <v>0</v>
      </c>
      <c r="AH81" s="31">
        <f t="shared" si="38"/>
        <v>0</v>
      </c>
      <c r="AI81" s="31">
        <f t="shared" si="38"/>
        <v>0</v>
      </c>
      <c r="AJ81" s="31">
        <f t="shared" si="38"/>
        <v>593.6914035209782</v>
      </c>
      <c r="AK81" s="31">
        <f t="shared" si="38"/>
        <v>37.01086956521739</v>
      </c>
      <c r="AL81" s="31">
        <f t="shared" si="38"/>
        <v>44.85511288338331</v>
      </c>
      <c r="AM81" s="31">
        <f t="shared" si="38"/>
        <v>0</v>
      </c>
      <c r="AN81" s="31">
        <f t="shared" si="38"/>
        <v>0</v>
      </c>
      <c r="AO81" s="31">
        <f t="shared" si="38"/>
        <v>0</v>
      </c>
      <c r="AP81" s="31">
        <f t="shared" si="38"/>
        <v>0</v>
      </c>
      <c r="AQ81" s="31">
        <f t="shared" si="38"/>
        <v>0</v>
      </c>
      <c r="AR81" s="31">
        <f t="shared" si="38"/>
        <v>0</v>
      </c>
      <c r="AS81" s="31">
        <f t="shared" si="38"/>
        <v>0</v>
      </c>
      <c r="AT81" s="31">
        <f t="shared" si="38"/>
        <v>97.32518949243695</v>
      </c>
      <c r="AU81" s="31">
        <f t="shared" si="38"/>
        <v>0</v>
      </c>
      <c r="AV81" s="31">
        <f t="shared" si="38"/>
        <v>166.73745422209743</v>
      </c>
      <c r="AW81" s="31">
        <f t="shared" si="38"/>
        <v>0</v>
      </c>
      <c r="AX81" s="31">
        <f t="shared" si="38"/>
        <v>0</v>
      </c>
      <c r="AY81" s="31">
        <f t="shared" si="38"/>
        <v>0</v>
      </c>
      <c r="AZ81" s="31">
        <f t="shared" si="38"/>
        <v>2644.35</v>
      </c>
      <c r="BA81" s="31">
        <f t="shared" si="38"/>
        <v>229.94844229240587</v>
      </c>
      <c r="BB81" s="31">
        <f t="shared" si="38"/>
        <v>0</v>
      </c>
      <c r="BC81" s="31">
        <f t="shared" si="38"/>
        <v>0</v>
      </c>
      <c r="BD81" s="31">
        <f t="shared" si="38"/>
        <v>37.0253164556962</v>
      </c>
      <c r="BE81" s="31">
        <f t="shared" si="38"/>
        <v>0</v>
      </c>
      <c r="BF81" s="31">
        <f t="shared" si="38"/>
        <v>103.52913284602312</v>
      </c>
      <c r="BG81" s="31">
        <f t="shared" si="38"/>
        <v>237.444</v>
      </c>
      <c r="BH81" s="31">
        <f t="shared" si="38"/>
        <v>224.76666666666668</v>
      </c>
      <c r="BI81" s="31">
        <f t="shared" si="38"/>
        <v>18.260804461479747</v>
      </c>
      <c r="BJ81" s="32">
        <f t="shared" si="38"/>
        <v>17.02471</v>
      </c>
    </row>
    <row r="82" spans="1:62" ht="12.75">
      <c r="A82" s="30" t="s">
        <v>202</v>
      </c>
      <c r="B82" s="31">
        <f>IF(B78=0,0,B80*100/B78)</f>
        <v>6.995155436720345</v>
      </c>
      <c r="C82" s="31">
        <f aca="true" t="shared" si="39" ref="C82:BJ82">IF(C78=0,0,C80*100/C78)</f>
        <v>0.6821970174853067</v>
      </c>
      <c r="D82" s="31">
        <f t="shared" si="39"/>
        <v>0</v>
      </c>
      <c r="E82" s="31">
        <f t="shared" si="39"/>
        <v>3.64240451411553</v>
      </c>
      <c r="F82" s="31">
        <f t="shared" si="39"/>
        <v>0</v>
      </c>
      <c r="G82" s="31">
        <f t="shared" si="39"/>
        <v>2.05668126820621</v>
      </c>
      <c r="H82" s="31">
        <f t="shared" si="39"/>
        <v>0</v>
      </c>
      <c r="I82" s="31">
        <f t="shared" si="39"/>
        <v>1.399652403565156</v>
      </c>
      <c r="J82" s="31">
        <f t="shared" si="39"/>
        <v>7.264542269009397</v>
      </c>
      <c r="K82" s="31">
        <f t="shared" si="39"/>
        <v>0</v>
      </c>
      <c r="L82" s="31">
        <f t="shared" si="39"/>
        <v>4.8606244206813916</v>
      </c>
      <c r="M82" s="31">
        <f t="shared" si="39"/>
        <v>0</v>
      </c>
      <c r="N82" s="31">
        <f t="shared" si="39"/>
        <v>1.4598950972442166</v>
      </c>
      <c r="O82" s="31">
        <f t="shared" si="39"/>
        <v>2.9314437389646986</v>
      </c>
      <c r="P82" s="31">
        <f t="shared" si="39"/>
        <v>5.343638525564804</v>
      </c>
      <c r="Q82" s="31">
        <f t="shared" si="39"/>
        <v>7.511437024285834</v>
      </c>
      <c r="R82" s="31">
        <f t="shared" si="39"/>
        <v>3.5853044030360155</v>
      </c>
      <c r="S82" s="31">
        <f t="shared" si="39"/>
        <v>2.08955223880597</v>
      </c>
      <c r="T82" s="31">
        <f t="shared" si="39"/>
        <v>9.70704250993719</v>
      </c>
      <c r="U82" s="31">
        <f t="shared" si="39"/>
        <v>0</v>
      </c>
      <c r="V82" s="31">
        <f t="shared" si="39"/>
        <v>0</v>
      </c>
      <c r="W82" s="31">
        <f t="shared" si="39"/>
        <v>1.7770931953636468</v>
      </c>
      <c r="X82" s="31">
        <f t="shared" si="39"/>
        <v>0</v>
      </c>
      <c r="Y82" s="31">
        <f t="shared" si="39"/>
        <v>2.8998432517161237</v>
      </c>
      <c r="Z82" s="31">
        <f t="shared" si="39"/>
        <v>0</v>
      </c>
      <c r="AA82" s="31">
        <f t="shared" si="39"/>
        <v>0</v>
      </c>
      <c r="AB82" s="31">
        <f t="shared" si="39"/>
        <v>0</v>
      </c>
      <c r="AC82" s="31">
        <f t="shared" si="39"/>
        <v>5.170408862404641</v>
      </c>
      <c r="AD82" s="31">
        <f t="shared" si="39"/>
        <v>5.921570782277414</v>
      </c>
      <c r="AE82" s="31">
        <f t="shared" si="39"/>
        <v>2.183913651289054</v>
      </c>
      <c r="AF82" s="31">
        <f t="shared" si="39"/>
        <v>4.445287169803676</v>
      </c>
      <c r="AG82" s="31">
        <f t="shared" si="39"/>
        <v>0</v>
      </c>
      <c r="AH82" s="31">
        <f t="shared" si="39"/>
        <v>4.800873373048367</v>
      </c>
      <c r="AI82" s="31">
        <f t="shared" si="39"/>
        <v>6.726966666666667</v>
      </c>
      <c r="AJ82" s="31">
        <f t="shared" si="39"/>
        <v>2.5939703732778927</v>
      </c>
      <c r="AK82" s="31">
        <f t="shared" si="39"/>
        <v>3.244817604861473</v>
      </c>
      <c r="AL82" s="31">
        <f t="shared" si="39"/>
        <v>2.241469652083958</v>
      </c>
      <c r="AM82" s="31">
        <f t="shared" si="39"/>
        <v>0</v>
      </c>
      <c r="AN82" s="31">
        <f t="shared" si="39"/>
        <v>0</v>
      </c>
      <c r="AO82" s="31">
        <f t="shared" si="39"/>
        <v>1.3149494055683548</v>
      </c>
      <c r="AP82" s="31">
        <f t="shared" si="39"/>
        <v>0</v>
      </c>
      <c r="AQ82" s="31">
        <f t="shared" si="39"/>
        <v>15.163327178645513</v>
      </c>
      <c r="AR82" s="31">
        <f t="shared" si="39"/>
        <v>2.192179172422316</v>
      </c>
      <c r="AS82" s="31">
        <f t="shared" si="39"/>
        <v>5.227171381856017</v>
      </c>
      <c r="AT82" s="31">
        <f t="shared" si="39"/>
        <v>6.7128685212895425</v>
      </c>
      <c r="AU82" s="31">
        <f t="shared" si="39"/>
        <v>0</v>
      </c>
      <c r="AV82" s="31">
        <f t="shared" si="39"/>
        <v>2.494777949323404</v>
      </c>
      <c r="AW82" s="31">
        <f t="shared" si="39"/>
        <v>1.5460335182801088</v>
      </c>
      <c r="AX82" s="31">
        <f t="shared" si="39"/>
        <v>5.457243070456959</v>
      </c>
      <c r="AY82" s="31">
        <f t="shared" si="39"/>
        <v>2.80587043678479</v>
      </c>
      <c r="AZ82" s="31">
        <f t="shared" si="39"/>
        <v>7.213858737066703</v>
      </c>
      <c r="BA82" s="31">
        <f t="shared" si="39"/>
        <v>6.215362734597902</v>
      </c>
      <c r="BB82" s="31">
        <f t="shared" si="39"/>
        <v>0</v>
      </c>
      <c r="BC82" s="31">
        <f t="shared" si="39"/>
        <v>5.661841985557718</v>
      </c>
      <c r="BD82" s="31">
        <f t="shared" si="39"/>
        <v>1.45305945016624</v>
      </c>
      <c r="BE82" s="31">
        <f t="shared" si="39"/>
        <v>6.984707257467549</v>
      </c>
      <c r="BF82" s="31">
        <f t="shared" si="39"/>
        <v>1.9037853927621524</v>
      </c>
      <c r="BG82" s="31">
        <f t="shared" si="39"/>
        <v>1.4696333295493245</v>
      </c>
      <c r="BH82" s="31">
        <f t="shared" si="39"/>
        <v>2.2638127961590744</v>
      </c>
      <c r="BI82" s="31">
        <f t="shared" si="39"/>
        <v>2.918135303391986</v>
      </c>
      <c r="BJ82" s="32">
        <f t="shared" si="39"/>
        <v>4.273278494229174</v>
      </c>
    </row>
    <row r="83" spans="1:62" ht="12.75">
      <c r="A83" s="30" t="s">
        <v>203</v>
      </c>
      <c r="B83" s="31">
        <f>IF(B78=0,0,(B80+B79)*100/B78)</f>
        <v>11.500204941409976</v>
      </c>
      <c r="C83" s="31">
        <f aca="true" t="shared" si="40" ref="C83:BJ83">IF(C78=0,0,(C80+C79)*100/C78)</f>
        <v>0.6821970174853067</v>
      </c>
      <c r="D83" s="31">
        <f t="shared" si="40"/>
        <v>0</v>
      </c>
      <c r="E83" s="31">
        <f t="shared" si="40"/>
        <v>3.64240451411553</v>
      </c>
      <c r="F83" s="31">
        <f t="shared" si="40"/>
        <v>0</v>
      </c>
      <c r="G83" s="31">
        <f t="shared" si="40"/>
        <v>2.05668126820621</v>
      </c>
      <c r="H83" s="31">
        <f t="shared" si="40"/>
        <v>0</v>
      </c>
      <c r="I83" s="31">
        <f t="shared" si="40"/>
        <v>1.399652403565156</v>
      </c>
      <c r="J83" s="31">
        <f t="shared" si="40"/>
        <v>7.264542269009397</v>
      </c>
      <c r="K83" s="31">
        <f t="shared" si="40"/>
        <v>0</v>
      </c>
      <c r="L83" s="31">
        <f t="shared" si="40"/>
        <v>4.8606244206813916</v>
      </c>
      <c r="M83" s="31">
        <f t="shared" si="40"/>
        <v>0</v>
      </c>
      <c r="N83" s="31">
        <f t="shared" si="40"/>
        <v>5.593418414826268</v>
      </c>
      <c r="O83" s="31">
        <f t="shared" si="40"/>
        <v>4.756726418072754</v>
      </c>
      <c r="P83" s="31">
        <f t="shared" si="40"/>
        <v>10.419342053111375</v>
      </c>
      <c r="Q83" s="31">
        <f t="shared" si="40"/>
        <v>7.511437024285834</v>
      </c>
      <c r="R83" s="31">
        <f t="shared" si="40"/>
        <v>7.276983866157532</v>
      </c>
      <c r="S83" s="31">
        <f t="shared" si="40"/>
        <v>30.357350246088593</v>
      </c>
      <c r="T83" s="31">
        <f t="shared" si="40"/>
        <v>12.074217920320418</v>
      </c>
      <c r="U83" s="31">
        <f t="shared" si="40"/>
        <v>0</v>
      </c>
      <c r="V83" s="31">
        <f t="shared" si="40"/>
        <v>8.185623539743908</v>
      </c>
      <c r="W83" s="31">
        <f t="shared" si="40"/>
        <v>1.7959004045430695</v>
      </c>
      <c r="X83" s="31">
        <f t="shared" si="40"/>
        <v>13.293125394586745</v>
      </c>
      <c r="Y83" s="31">
        <f t="shared" si="40"/>
        <v>2.8998432517161237</v>
      </c>
      <c r="Z83" s="31">
        <f t="shared" si="40"/>
        <v>0</v>
      </c>
      <c r="AA83" s="31">
        <f t="shared" si="40"/>
        <v>7.7622922416399</v>
      </c>
      <c r="AB83" s="31">
        <f t="shared" si="40"/>
        <v>0</v>
      </c>
      <c r="AC83" s="31">
        <f t="shared" si="40"/>
        <v>5.170408862404641</v>
      </c>
      <c r="AD83" s="31">
        <f t="shared" si="40"/>
        <v>16.070480063007125</v>
      </c>
      <c r="AE83" s="31">
        <f t="shared" si="40"/>
        <v>2.183913651289054</v>
      </c>
      <c r="AF83" s="31">
        <f t="shared" si="40"/>
        <v>4.445287169803676</v>
      </c>
      <c r="AG83" s="31">
        <f t="shared" si="40"/>
        <v>1.2564738747054731</v>
      </c>
      <c r="AH83" s="31">
        <f t="shared" si="40"/>
        <v>4.800873373048367</v>
      </c>
      <c r="AI83" s="31">
        <f t="shared" si="40"/>
        <v>6.726966666666667</v>
      </c>
      <c r="AJ83" s="31">
        <f t="shared" si="40"/>
        <v>8.967779060592086</v>
      </c>
      <c r="AK83" s="31">
        <f t="shared" si="40"/>
        <v>9.366606137969471</v>
      </c>
      <c r="AL83" s="31">
        <f t="shared" si="40"/>
        <v>2.927020330075319</v>
      </c>
      <c r="AM83" s="31">
        <f t="shared" si="40"/>
        <v>0</v>
      </c>
      <c r="AN83" s="31">
        <f t="shared" si="40"/>
        <v>0</v>
      </c>
      <c r="AO83" s="31">
        <f t="shared" si="40"/>
        <v>1.3149494055683548</v>
      </c>
      <c r="AP83" s="31">
        <f t="shared" si="40"/>
        <v>0</v>
      </c>
      <c r="AQ83" s="31">
        <f t="shared" si="40"/>
        <v>15.163327178645513</v>
      </c>
      <c r="AR83" s="31">
        <f t="shared" si="40"/>
        <v>2.192179172422316</v>
      </c>
      <c r="AS83" s="31">
        <f t="shared" si="40"/>
        <v>5.227171381856017</v>
      </c>
      <c r="AT83" s="31">
        <f t="shared" si="40"/>
        <v>9.949055305527347</v>
      </c>
      <c r="AU83" s="31">
        <f t="shared" si="40"/>
        <v>0</v>
      </c>
      <c r="AV83" s="31">
        <f t="shared" si="40"/>
        <v>5.730303787121969</v>
      </c>
      <c r="AW83" s="31">
        <f t="shared" si="40"/>
        <v>1.5460335182801088</v>
      </c>
      <c r="AX83" s="31">
        <f t="shared" si="40"/>
        <v>5.457243070456959</v>
      </c>
      <c r="AY83" s="31">
        <f t="shared" si="40"/>
        <v>2.80587043678479</v>
      </c>
      <c r="AZ83" s="31">
        <f t="shared" si="40"/>
        <v>25.125565170270775</v>
      </c>
      <c r="BA83" s="31">
        <f t="shared" si="40"/>
        <v>20.52310094003533</v>
      </c>
      <c r="BB83" s="31">
        <f t="shared" si="40"/>
        <v>0</v>
      </c>
      <c r="BC83" s="31">
        <f t="shared" si="40"/>
        <v>5.661841985557718</v>
      </c>
      <c r="BD83" s="31">
        <f t="shared" si="40"/>
        <v>2.228289526178324</v>
      </c>
      <c r="BE83" s="31">
        <f t="shared" si="40"/>
        <v>6.984707257467549</v>
      </c>
      <c r="BF83" s="31">
        <f t="shared" si="40"/>
        <v>5.019670039852472</v>
      </c>
      <c r="BG83" s="31">
        <f t="shared" si="40"/>
        <v>14.946986037007607</v>
      </c>
      <c r="BH83" s="31">
        <f t="shared" si="40"/>
        <v>5.022693997044786</v>
      </c>
      <c r="BI83" s="31">
        <f t="shared" si="40"/>
        <v>3.4737589331315113</v>
      </c>
      <c r="BJ83" s="32">
        <f t="shared" si="40"/>
        <v>4.497760735349524</v>
      </c>
    </row>
    <row r="84" spans="1:62" ht="12.75">
      <c r="A84" s="30" t="s">
        <v>204</v>
      </c>
      <c r="B84" s="31">
        <f>IF(B78=0,0,B164*100/B78)</f>
        <v>4.535758779503603</v>
      </c>
      <c r="C84" s="31">
        <f aca="true" t="shared" si="41" ref="C84:BJ84">IF(C78=0,0,C164*100/C78)</f>
        <v>11.762017542850115</v>
      </c>
      <c r="D84" s="31">
        <f t="shared" si="41"/>
        <v>2.9834641907454262</v>
      </c>
      <c r="E84" s="31">
        <f t="shared" si="41"/>
        <v>3.096877611739823</v>
      </c>
      <c r="F84" s="31">
        <f t="shared" si="41"/>
        <v>3.6327121124993464</v>
      </c>
      <c r="G84" s="31">
        <f t="shared" si="41"/>
        <v>5.40421048874839</v>
      </c>
      <c r="H84" s="31">
        <f t="shared" si="41"/>
        <v>9.092056121251936</v>
      </c>
      <c r="I84" s="31">
        <f t="shared" si="41"/>
        <v>3.366337587472242</v>
      </c>
      <c r="J84" s="31">
        <f t="shared" si="41"/>
        <v>6.301205437688244</v>
      </c>
      <c r="K84" s="31">
        <f t="shared" si="41"/>
        <v>2.286798721476637</v>
      </c>
      <c r="L84" s="31">
        <f t="shared" si="41"/>
        <v>11.880270386363122</v>
      </c>
      <c r="M84" s="31">
        <f t="shared" si="41"/>
        <v>15.677701436602124</v>
      </c>
      <c r="N84" s="31">
        <f t="shared" si="41"/>
        <v>3.4163765419061414</v>
      </c>
      <c r="O84" s="31">
        <f t="shared" si="41"/>
        <v>2.6157318085616397</v>
      </c>
      <c r="P84" s="31">
        <f t="shared" si="41"/>
        <v>4.426300435988902</v>
      </c>
      <c r="Q84" s="31">
        <f t="shared" si="41"/>
        <v>8.340747337278946</v>
      </c>
      <c r="R84" s="31">
        <f t="shared" si="41"/>
        <v>9.093137435866641</v>
      </c>
      <c r="S84" s="31">
        <f t="shared" si="41"/>
        <v>5.834100276099396</v>
      </c>
      <c r="T84" s="31">
        <f t="shared" si="41"/>
        <v>5.309949327912128</v>
      </c>
      <c r="U84" s="31">
        <f t="shared" si="41"/>
        <v>26.465642857142857</v>
      </c>
      <c r="V84" s="31">
        <f t="shared" si="41"/>
        <v>5.513446371759784</v>
      </c>
      <c r="W84" s="31">
        <f t="shared" si="41"/>
        <v>3.379279345358663</v>
      </c>
      <c r="X84" s="31">
        <f t="shared" si="41"/>
        <v>5.6284438465450295</v>
      </c>
      <c r="Y84" s="31">
        <f t="shared" si="41"/>
        <v>3.0401437760121075</v>
      </c>
      <c r="Z84" s="31">
        <f t="shared" si="41"/>
        <v>7.14264923119465</v>
      </c>
      <c r="AA84" s="31">
        <f t="shared" si="41"/>
        <v>0</v>
      </c>
      <c r="AB84" s="31">
        <f t="shared" si="41"/>
        <v>4.725897204825482</v>
      </c>
      <c r="AC84" s="31">
        <f t="shared" si="41"/>
        <v>12.867093590590367</v>
      </c>
      <c r="AD84" s="31">
        <f t="shared" si="41"/>
        <v>12.048129018077917</v>
      </c>
      <c r="AE84" s="31">
        <f t="shared" si="41"/>
        <v>0.7615657206021001</v>
      </c>
      <c r="AF84" s="31">
        <f t="shared" si="41"/>
        <v>1.3989848464226589</v>
      </c>
      <c r="AG84" s="31">
        <f t="shared" si="41"/>
        <v>0</v>
      </c>
      <c r="AH84" s="31">
        <f t="shared" si="41"/>
        <v>1.9934904412452157</v>
      </c>
      <c r="AI84" s="31">
        <f t="shared" si="41"/>
        <v>6.470353333333334</v>
      </c>
      <c r="AJ84" s="31">
        <f t="shared" si="41"/>
        <v>1.0735895196584186</v>
      </c>
      <c r="AK84" s="31">
        <f t="shared" si="41"/>
        <v>16.540515273008396</v>
      </c>
      <c r="AL84" s="31">
        <f t="shared" si="41"/>
        <v>1.5283668547968916</v>
      </c>
      <c r="AM84" s="31">
        <f t="shared" si="41"/>
        <v>1.8829395437004943</v>
      </c>
      <c r="AN84" s="31">
        <f t="shared" si="41"/>
        <v>0.5464843047084563</v>
      </c>
      <c r="AO84" s="31">
        <f t="shared" si="41"/>
        <v>2.9221097901518998</v>
      </c>
      <c r="AP84" s="31">
        <f t="shared" si="41"/>
        <v>3.7791363857065203</v>
      </c>
      <c r="AQ84" s="31">
        <f t="shared" si="41"/>
        <v>5.584809318653263</v>
      </c>
      <c r="AR84" s="31">
        <f t="shared" si="41"/>
        <v>2.813824326495055</v>
      </c>
      <c r="AS84" s="31">
        <f t="shared" si="41"/>
        <v>3.4682653718475946</v>
      </c>
      <c r="AT84" s="31">
        <f t="shared" si="41"/>
        <v>3.325127647955194</v>
      </c>
      <c r="AU84" s="31">
        <f t="shared" si="41"/>
        <v>4.210774703557313</v>
      </c>
      <c r="AV84" s="31">
        <f t="shared" si="41"/>
        <v>1.9404913268549633</v>
      </c>
      <c r="AW84" s="31">
        <f t="shared" si="41"/>
        <v>2.1077096601460585</v>
      </c>
      <c r="AX84" s="31">
        <f t="shared" si="41"/>
        <v>2.9407561869577767</v>
      </c>
      <c r="AY84" s="31">
        <f t="shared" si="41"/>
        <v>2.935904596433097</v>
      </c>
      <c r="AZ84" s="31">
        <f t="shared" si="41"/>
        <v>0.6773576278935871</v>
      </c>
      <c r="BA84" s="31">
        <f t="shared" si="41"/>
        <v>6.2221505233088275</v>
      </c>
      <c r="BB84" s="31">
        <f t="shared" si="41"/>
        <v>2.083793767562277</v>
      </c>
      <c r="BC84" s="31">
        <f t="shared" si="41"/>
        <v>4.928161957057071</v>
      </c>
      <c r="BD84" s="31">
        <f t="shared" si="41"/>
        <v>2.0937837950411846</v>
      </c>
      <c r="BE84" s="31">
        <f t="shared" si="41"/>
        <v>4.981959527437624</v>
      </c>
      <c r="BF84" s="31">
        <f t="shared" si="41"/>
        <v>3.0096694152017234</v>
      </c>
      <c r="BG84" s="31">
        <f t="shared" si="41"/>
        <v>5.676013168350551</v>
      </c>
      <c r="BH84" s="31">
        <f t="shared" si="41"/>
        <v>1.2274423257685203</v>
      </c>
      <c r="BI84" s="31">
        <f t="shared" si="41"/>
        <v>3.042711677415885</v>
      </c>
      <c r="BJ84" s="32">
        <f t="shared" si="41"/>
        <v>1.3185671950967106</v>
      </c>
    </row>
    <row r="85" spans="1:62" ht="12.75">
      <c r="A85" s="16" t="s">
        <v>205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4"/>
    </row>
    <row r="86" spans="1:62" ht="12.75">
      <c r="A86" s="13" t="s">
        <v>206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6"/>
    </row>
    <row r="87" spans="1:62" ht="12.75">
      <c r="A87" s="27" t="s">
        <v>207</v>
      </c>
      <c r="B87" s="41">
        <v>6.9</v>
      </c>
      <c r="C87" s="41">
        <v>0</v>
      </c>
      <c r="D87" s="41">
        <v>0</v>
      </c>
      <c r="E87" s="41">
        <v>46.2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6</v>
      </c>
      <c r="L87" s="41">
        <v>0</v>
      </c>
      <c r="M87" s="41">
        <v>-100</v>
      </c>
      <c r="N87" s="41">
        <v>5.5</v>
      </c>
      <c r="O87" s="41">
        <v>0</v>
      </c>
      <c r="P87" s="41">
        <v>6</v>
      </c>
      <c r="Q87" s="41">
        <v>0</v>
      </c>
      <c r="R87" s="41">
        <v>10</v>
      </c>
      <c r="S87" s="41">
        <v>0</v>
      </c>
      <c r="T87" s="41">
        <v>5</v>
      </c>
      <c r="U87" s="41">
        <v>0</v>
      </c>
      <c r="V87" s="41">
        <v>0</v>
      </c>
      <c r="W87" s="41">
        <v>0</v>
      </c>
      <c r="X87" s="41">
        <v>4.4</v>
      </c>
      <c r="Y87" s="41">
        <v>93.8</v>
      </c>
      <c r="Z87" s="41">
        <v>0</v>
      </c>
      <c r="AA87" s="41">
        <v>7</v>
      </c>
      <c r="AB87" s="41">
        <v>0</v>
      </c>
      <c r="AC87" s="41">
        <v>-100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10</v>
      </c>
      <c r="AJ87" s="41">
        <v>-100</v>
      </c>
      <c r="AK87" s="41">
        <v>0</v>
      </c>
      <c r="AL87" s="41">
        <v>0</v>
      </c>
      <c r="AM87" s="41">
        <v>0</v>
      </c>
      <c r="AN87" s="41">
        <v>5.6</v>
      </c>
      <c r="AO87" s="41">
        <v>6</v>
      </c>
      <c r="AP87" s="41">
        <v>0</v>
      </c>
      <c r="AQ87" s="41">
        <v>-47.1</v>
      </c>
      <c r="AR87" s="41">
        <v>0</v>
      </c>
      <c r="AS87" s="41">
        <v>0</v>
      </c>
      <c r="AT87" s="41">
        <v>-28.6</v>
      </c>
      <c r="AU87" s="41">
        <v>0</v>
      </c>
      <c r="AV87" s="41">
        <v>5.4</v>
      </c>
      <c r="AW87" s="41">
        <v>0</v>
      </c>
      <c r="AX87" s="41">
        <v>0</v>
      </c>
      <c r="AY87" s="41">
        <v>0</v>
      </c>
      <c r="AZ87" s="41">
        <v>415.5</v>
      </c>
      <c r="BA87" s="41">
        <v>5.9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7</v>
      </c>
      <c r="BH87" s="41">
        <v>0</v>
      </c>
      <c r="BI87" s="41">
        <v>0</v>
      </c>
      <c r="BJ87" s="42">
        <v>0</v>
      </c>
    </row>
    <row r="88" spans="1:62" ht="12.75">
      <c r="A88" s="30" t="s">
        <v>208</v>
      </c>
      <c r="B88" s="43">
        <v>0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11.7</v>
      </c>
      <c r="L88" s="43">
        <v>0</v>
      </c>
      <c r="M88" s="43">
        <v>0</v>
      </c>
      <c r="N88" s="43">
        <v>10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6.9</v>
      </c>
      <c r="Z88" s="43">
        <v>0</v>
      </c>
      <c r="AA88" s="43">
        <v>8</v>
      </c>
      <c r="AB88" s="43">
        <v>0</v>
      </c>
      <c r="AC88" s="43">
        <v>-100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19.9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6</v>
      </c>
      <c r="AW88" s="43">
        <v>9</v>
      </c>
      <c r="AX88" s="43">
        <v>0</v>
      </c>
      <c r="AY88" s="43">
        <v>0</v>
      </c>
      <c r="AZ88" s="43">
        <v>24</v>
      </c>
      <c r="BA88" s="43">
        <v>-33.1</v>
      </c>
      <c r="BB88" s="43">
        <v>0</v>
      </c>
      <c r="BC88" s="43">
        <v>0</v>
      </c>
      <c r="BD88" s="43">
        <v>0</v>
      </c>
      <c r="BE88" s="43">
        <v>0</v>
      </c>
      <c r="BF88" s="43">
        <v>0</v>
      </c>
      <c r="BG88" s="43">
        <v>7</v>
      </c>
      <c r="BH88" s="43">
        <v>0</v>
      </c>
      <c r="BI88" s="43">
        <v>0</v>
      </c>
      <c r="BJ88" s="44">
        <v>0</v>
      </c>
    </row>
    <row r="89" spans="1:62" ht="12.75">
      <c r="A89" s="30" t="s">
        <v>209</v>
      </c>
      <c r="B89" s="43">
        <v>5.5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9.5</v>
      </c>
      <c r="L89" s="43">
        <v>0</v>
      </c>
      <c r="M89" s="43">
        <v>0</v>
      </c>
      <c r="N89" s="43">
        <v>10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9</v>
      </c>
      <c r="U89" s="43">
        <v>0</v>
      </c>
      <c r="V89" s="43">
        <v>0</v>
      </c>
      <c r="W89" s="43">
        <v>0</v>
      </c>
      <c r="X89" s="43">
        <v>8.5</v>
      </c>
      <c r="Y89" s="43">
        <v>7</v>
      </c>
      <c r="Z89" s="43">
        <v>0</v>
      </c>
      <c r="AA89" s="43">
        <v>8</v>
      </c>
      <c r="AB89" s="43">
        <v>0</v>
      </c>
      <c r="AC89" s="43">
        <v>-100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20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  <c r="AT89" s="43">
        <v>7.1</v>
      </c>
      <c r="AU89" s="43">
        <v>0</v>
      </c>
      <c r="AV89" s="43">
        <v>6.2</v>
      </c>
      <c r="AW89" s="43">
        <v>9</v>
      </c>
      <c r="AX89" s="43">
        <v>0</v>
      </c>
      <c r="AY89" s="43">
        <v>0</v>
      </c>
      <c r="AZ89" s="43">
        <v>24</v>
      </c>
      <c r="BA89" s="43">
        <v>11.5</v>
      </c>
      <c r="BB89" s="43">
        <v>0</v>
      </c>
      <c r="BC89" s="43">
        <v>0</v>
      </c>
      <c r="BD89" s="43">
        <v>0</v>
      </c>
      <c r="BE89" s="43">
        <v>0</v>
      </c>
      <c r="BF89" s="43">
        <v>0</v>
      </c>
      <c r="BG89" s="43">
        <v>7</v>
      </c>
      <c r="BH89" s="43">
        <v>0</v>
      </c>
      <c r="BI89" s="43">
        <v>0</v>
      </c>
      <c r="BJ89" s="44">
        <v>0</v>
      </c>
    </row>
    <row r="90" spans="1:62" ht="12.75">
      <c r="A90" s="30" t="s">
        <v>210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8</v>
      </c>
      <c r="J90" s="43">
        <v>0</v>
      </c>
      <c r="K90" s="43">
        <v>0</v>
      </c>
      <c r="L90" s="43">
        <v>0</v>
      </c>
      <c r="M90" s="43">
        <v>0</v>
      </c>
      <c r="N90" s="43">
        <v>10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-100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14.8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43">
        <v>0</v>
      </c>
      <c r="AV90" s="43">
        <v>0</v>
      </c>
      <c r="AW90" s="43">
        <v>0</v>
      </c>
      <c r="AX90" s="43">
        <v>0</v>
      </c>
      <c r="AY90" s="43">
        <v>5.6</v>
      </c>
      <c r="AZ90" s="43">
        <v>0</v>
      </c>
      <c r="BA90" s="43">
        <v>0</v>
      </c>
      <c r="BB90" s="43">
        <v>0</v>
      </c>
      <c r="BC90" s="43">
        <v>0</v>
      </c>
      <c r="BD90" s="43">
        <v>9</v>
      </c>
      <c r="BE90" s="43">
        <v>0</v>
      </c>
      <c r="BF90" s="43">
        <v>0</v>
      </c>
      <c r="BG90" s="43">
        <v>0</v>
      </c>
      <c r="BH90" s="43">
        <v>0</v>
      </c>
      <c r="BI90" s="43">
        <v>0</v>
      </c>
      <c r="BJ90" s="44">
        <v>7.8</v>
      </c>
    </row>
    <row r="91" spans="1:62" ht="12.75">
      <c r="A91" s="30" t="s">
        <v>211</v>
      </c>
      <c r="B91" s="43">
        <v>9.5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8</v>
      </c>
      <c r="J91" s="43">
        <v>0</v>
      </c>
      <c r="K91" s="43">
        <v>0</v>
      </c>
      <c r="L91" s="43">
        <v>0</v>
      </c>
      <c r="M91" s="43">
        <v>0</v>
      </c>
      <c r="N91" s="43">
        <v>10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-100</v>
      </c>
      <c r="X91" s="43">
        <v>0</v>
      </c>
      <c r="Y91" s="43">
        <v>0</v>
      </c>
      <c r="Z91" s="43">
        <v>0</v>
      </c>
      <c r="AA91" s="43">
        <v>0</v>
      </c>
      <c r="AB91" s="43">
        <v>10.9</v>
      </c>
      <c r="AC91" s="43">
        <v>-100</v>
      </c>
      <c r="AD91" s="43">
        <v>0</v>
      </c>
      <c r="AE91" s="43">
        <v>0</v>
      </c>
      <c r="AF91" s="43">
        <v>5.6</v>
      </c>
      <c r="AG91" s="43">
        <v>0</v>
      </c>
      <c r="AH91" s="43">
        <v>0</v>
      </c>
      <c r="AI91" s="43">
        <v>15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  <c r="AT91" s="43">
        <v>8.7</v>
      </c>
      <c r="AU91" s="43">
        <v>0</v>
      </c>
      <c r="AV91" s="43">
        <v>0</v>
      </c>
      <c r="AW91" s="43">
        <v>0</v>
      </c>
      <c r="AX91" s="43">
        <v>0</v>
      </c>
      <c r="AY91" s="43">
        <v>5.6</v>
      </c>
      <c r="AZ91" s="43">
        <v>0</v>
      </c>
      <c r="BA91" s="43">
        <v>0</v>
      </c>
      <c r="BB91" s="43">
        <v>0</v>
      </c>
      <c r="BC91" s="43">
        <v>0</v>
      </c>
      <c r="BD91" s="43">
        <v>9.5</v>
      </c>
      <c r="BE91" s="43">
        <v>0</v>
      </c>
      <c r="BF91" s="43">
        <v>0</v>
      </c>
      <c r="BG91" s="43">
        <v>0</v>
      </c>
      <c r="BH91" s="43">
        <v>0</v>
      </c>
      <c r="BI91" s="43">
        <v>0</v>
      </c>
      <c r="BJ91" s="44">
        <v>8</v>
      </c>
    </row>
    <row r="92" spans="1:62" ht="12.75">
      <c r="A92" s="30" t="s">
        <v>212</v>
      </c>
      <c r="B92" s="43">
        <v>6.8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8</v>
      </c>
      <c r="J92" s="43">
        <v>0</v>
      </c>
      <c r="K92" s="43">
        <v>0</v>
      </c>
      <c r="L92" s="43">
        <v>0</v>
      </c>
      <c r="M92" s="43">
        <v>0</v>
      </c>
      <c r="N92" s="43">
        <v>5.5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-100</v>
      </c>
      <c r="X92" s="43">
        <v>0</v>
      </c>
      <c r="Y92" s="43">
        <v>0</v>
      </c>
      <c r="Z92" s="43">
        <v>0</v>
      </c>
      <c r="AA92" s="43">
        <v>0</v>
      </c>
      <c r="AB92" s="43">
        <v>5.6</v>
      </c>
      <c r="AC92" s="43">
        <v>-100</v>
      </c>
      <c r="AD92" s="43">
        <v>0</v>
      </c>
      <c r="AE92" s="43">
        <v>0</v>
      </c>
      <c r="AF92" s="43">
        <v>5.5</v>
      </c>
      <c r="AG92" s="43">
        <v>0</v>
      </c>
      <c r="AH92" s="43">
        <v>0</v>
      </c>
      <c r="AI92" s="43">
        <v>15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0</v>
      </c>
      <c r="AT92" s="43">
        <v>7.5</v>
      </c>
      <c r="AU92" s="43">
        <v>0</v>
      </c>
      <c r="AV92" s="43">
        <v>0</v>
      </c>
      <c r="AW92" s="43">
        <v>0</v>
      </c>
      <c r="AX92" s="43">
        <v>0</v>
      </c>
      <c r="AY92" s="43">
        <v>5.6</v>
      </c>
      <c r="AZ92" s="43">
        <v>0</v>
      </c>
      <c r="BA92" s="43">
        <v>0</v>
      </c>
      <c r="BB92" s="43">
        <v>0</v>
      </c>
      <c r="BC92" s="43">
        <v>0</v>
      </c>
      <c r="BD92" s="43">
        <v>0</v>
      </c>
      <c r="BE92" s="43">
        <v>0</v>
      </c>
      <c r="BF92" s="43">
        <v>0</v>
      </c>
      <c r="BG92" s="43">
        <v>0</v>
      </c>
      <c r="BH92" s="43">
        <v>0</v>
      </c>
      <c r="BI92" s="43">
        <v>0</v>
      </c>
      <c r="BJ92" s="44">
        <v>8</v>
      </c>
    </row>
    <row r="93" spans="1:62" ht="12.75">
      <c r="A93" s="30" t="s">
        <v>213</v>
      </c>
      <c r="B93" s="43">
        <v>6.9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10.2</v>
      </c>
      <c r="L93" s="43">
        <v>0</v>
      </c>
      <c r="M93" s="43">
        <v>-100</v>
      </c>
      <c r="N93" s="43">
        <v>5.5</v>
      </c>
      <c r="O93" s="43">
        <v>0</v>
      </c>
      <c r="P93" s="43">
        <v>0</v>
      </c>
      <c r="Q93" s="43">
        <v>0</v>
      </c>
      <c r="R93" s="43">
        <v>14.8</v>
      </c>
      <c r="S93" s="43">
        <v>0</v>
      </c>
      <c r="T93" s="43">
        <v>4.9</v>
      </c>
      <c r="U93" s="43">
        <v>0</v>
      </c>
      <c r="V93" s="43">
        <v>0</v>
      </c>
      <c r="W93" s="43">
        <v>0</v>
      </c>
      <c r="X93" s="43">
        <v>8</v>
      </c>
      <c r="Y93" s="43">
        <v>20.3</v>
      </c>
      <c r="Z93" s="43">
        <v>0</v>
      </c>
      <c r="AA93" s="43">
        <v>7</v>
      </c>
      <c r="AB93" s="43">
        <v>0</v>
      </c>
      <c r="AC93" s="43">
        <v>-100</v>
      </c>
      <c r="AD93" s="43">
        <v>0</v>
      </c>
      <c r="AE93" s="43">
        <v>0</v>
      </c>
      <c r="AF93" s="43">
        <v>0</v>
      </c>
      <c r="AG93" s="43">
        <v>6</v>
      </c>
      <c r="AH93" s="43">
        <v>0</v>
      </c>
      <c r="AI93" s="43">
        <v>15</v>
      </c>
      <c r="AJ93" s="43">
        <v>-100</v>
      </c>
      <c r="AK93" s="43">
        <v>0</v>
      </c>
      <c r="AL93" s="43">
        <v>0</v>
      </c>
      <c r="AM93" s="43">
        <v>0</v>
      </c>
      <c r="AN93" s="43">
        <v>6</v>
      </c>
      <c r="AO93" s="43">
        <v>6</v>
      </c>
      <c r="AP93" s="43">
        <v>0</v>
      </c>
      <c r="AQ93" s="43">
        <v>0</v>
      </c>
      <c r="AR93" s="43">
        <v>0</v>
      </c>
      <c r="AS93" s="43">
        <v>0</v>
      </c>
      <c r="AT93" s="43">
        <v>16.3</v>
      </c>
      <c r="AU93" s="43">
        <v>0</v>
      </c>
      <c r="AV93" s="43">
        <v>5.5</v>
      </c>
      <c r="AW93" s="43">
        <v>5</v>
      </c>
      <c r="AX93" s="43">
        <v>0</v>
      </c>
      <c r="AY93" s="43">
        <v>0</v>
      </c>
      <c r="AZ93" s="43">
        <v>6</v>
      </c>
      <c r="BA93" s="43">
        <v>10</v>
      </c>
      <c r="BB93" s="43">
        <v>0</v>
      </c>
      <c r="BC93" s="43">
        <v>0</v>
      </c>
      <c r="BD93" s="43">
        <v>0</v>
      </c>
      <c r="BE93" s="43">
        <v>0</v>
      </c>
      <c r="BF93" s="43">
        <v>0</v>
      </c>
      <c r="BG93" s="43">
        <v>7</v>
      </c>
      <c r="BH93" s="43">
        <v>0</v>
      </c>
      <c r="BI93" s="43">
        <v>-100</v>
      </c>
      <c r="BJ93" s="44">
        <v>0</v>
      </c>
    </row>
    <row r="94" spans="1:62" ht="12.75">
      <c r="A94" s="30" t="s">
        <v>188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0</v>
      </c>
      <c r="AT94" s="43">
        <v>0</v>
      </c>
      <c r="AU94" s="43">
        <v>0</v>
      </c>
      <c r="AV94" s="43">
        <v>0</v>
      </c>
      <c r="AW94" s="43">
        <v>0</v>
      </c>
      <c r="AX94" s="43">
        <v>0</v>
      </c>
      <c r="AY94" s="43">
        <v>0</v>
      </c>
      <c r="AZ94" s="43">
        <v>0</v>
      </c>
      <c r="BA94" s="43">
        <v>0</v>
      </c>
      <c r="BB94" s="43">
        <v>0</v>
      </c>
      <c r="BC94" s="43">
        <v>0</v>
      </c>
      <c r="BD94" s="43">
        <v>0</v>
      </c>
      <c r="BE94" s="43">
        <v>0</v>
      </c>
      <c r="BF94" s="43">
        <v>0</v>
      </c>
      <c r="BG94" s="43">
        <v>0</v>
      </c>
      <c r="BH94" s="43">
        <v>0</v>
      </c>
      <c r="BI94" s="43">
        <v>0</v>
      </c>
      <c r="BJ94" s="44">
        <v>0</v>
      </c>
    </row>
    <row r="95" spans="1:62" ht="12.75">
      <c r="A95" s="13" t="s">
        <v>214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6"/>
    </row>
    <row r="96" spans="1:62" ht="12.75">
      <c r="A96" s="27" t="s">
        <v>207</v>
      </c>
      <c r="B96" s="45">
        <v>309.4</v>
      </c>
      <c r="C96" s="45">
        <v>0</v>
      </c>
      <c r="D96" s="45">
        <v>0</v>
      </c>
      <c r="E96" s="45">
        <v>4157557</v>
      </c>
      <c r="F96" s="45">
        <v>0</v>
      </c>
      <c r="G96" s="45">
        <v>0</v>
      </c>
      <c r="H96" s="45">
        <v>0</v>
      </c>
      <c r="I96" s="45">
        <v>0</v>
      </c>
      <c r="J96" s="45">
        <v>75.98</v>
      </c>
      <c r="K96" s="45">
        <v>3802.01</v>
      </c>
      <c r="L96" s="45">
        <v>0</v>
      </c>
      <c r="M96" s="45">
        <v>0</v>
      </c>
      <c r="N96" s="45">
        <v>177.39</v>
      </c>
      <c r="O96" s="45">
        <v>0</v>
      </c>
      <c r="P96" s="45">
        <v>179.56</v>
      </c>
      <c r="Q96" s="45">
        <v>0</v>
      </c>
      <c r="R96" s="45">
        <v>58.32</v>
      </c>
      <c r="S96" s="45">
        <v>0</v>
      </c>
      <c r="T96" s="45">
        <v>141.35</v>
      </c>
      <c r="U96" s="45">
        <v>70</v>
      </c>
      <c r="V96" s="45">
        <v>0</v>
      </c>
      <c r="W96" s="45">
        <v>0</v>
      </c>
      <c r="X96" s="45">
        <v>351</v>
      </c>
      <c r="Y96" s="45">
        <v>217170</v>
      </c>
      <c r="Z96" s="45">
        <v>0</v>
      </c>
      <c r="AA96" s="45">
        <v>519.3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370.03</v>
      </c>
      <c r="AH96" s="45">
        <v>0</v>
      </c>
      <c r="AI96" s="45">
        <v>259.18</v>
      </c>
      <c r="AJ96" s="45">
        <v>0</v>
      </c>
      <c r="AK96" s="45">
        <v>0</v>
      </c>
      <c r="AL96" s="45">
        <v>0</v>
      </c>
      <c r="AM96" s="45">
        <v>0</v>
      </c>
      <c r="AN96" s="45">
        <v>1955</v>
      </c>
      <c r="AO96" s="45">
        <v>498.05</v>
      </c>
      <c r="AP96" s="45">
        <v>0</v>
      </c>
      <c r="AQ96" s="45">
        <v>361333</v>
      </c>
      <c r="AR96" s="45">
        <v>0</v>
      </c>
      <c r="AS96" s="45">
        <v>0</v>
      </c>
      <c r="AT96" s="45">
        <v>209.3</v>
      </c>
      <c r="AU96" s="45">
        <v>0</v>
      </c>
      <c r="AV96" s="45">
        <v>414.38</v>
      </c>
      <c r="AW96" s="45">
        <v>237.6</v>
      </c>
      <c r="AX96" s="45">
        <v>0</v>
      </c>
      <c r="AY96" s="45">
        <v>0</v>
      </c>
      <c r="AZ96" s="45">
        <v>412</v>
      </c>
      <c r="BA96" s="45">
        <v>2280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1498</v>
      </c>
      <c r="BH96" s="45">
        <v>0</v>
      </c>
      <c r="BI96" s="45">
        <v>4250</v>
      </c>
      <c r="BJ96" s="46">
        <v>0</v>
      </c>
    </row>
    <row r="97" spans="1:62" ht="12.75">
      <c r="A97" s="30" t="s">
        <v>208</v>
      </c>
      <c r="B97" s="47">
        <v>0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94.5</v>
      </c>
      <c r="L97" s="47">
        <v>0</v>
      </c>
      <c r="M97" s="47">
        <v>0</v>
      </c>
      <c r="N97" s="47">
        <v>256.92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2234</v>
      </c>
      <c r="Z97" s="47">
        <v>0</v>
      </c>
      <c r="AA97" s="47">
        <v>243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51.8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177.72</v>
      </c>
      <c r="AW97" s="47">
        <v>54.5</v>
      </c>
      <c r="AX97" s="47">
        <v>0</v>
      </c>
      <c r="AY97" s="47">
        <v>0</v>
      </c>
      <c r="AZ97" s="47">
        <v>232.56</v>
      </c>
      <c r="BA97" s="47">
        <v>33.45</v>
      </c>
      <c r="BB97" s="47">
        <v>0</v>
      </c>
      <c r="BC97" s="47">
        <v>0</v>
      </c>
      <c r="BD97" s="47">
        <v>0</v>
      </c>
      <c r="BE97" s="47">
        <v>0</v>
      </c>
      <c r="BF97" s="47">
        <v>0</v>
      </c>
      <c r="BG97" s="47">
        <v>792.01</v>
      </c>
      <c r="BH97" s="47">
        <v>0</v>
      </c>
      <c r="BI97" s="47">
        <v>0</v>
      </c>
      <c r="BJ97" s="48">
        <v>0</v>
      </c>
    </row>
    <row r="98" spans="1:62" ht="12.75">
      <c r="A98" s="30" t="s">
        <v>209</v>
      </c>
      <c r="B98" s="47">
        <v>548.7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436.01</v>
      </c>
      <c r="L98" s="47">
        <v>0</v>
      </c>
      <c r="M98" s="47">
        <v>0</v>
      </c>
      <c r="N98" s="47">
        <v>250.22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768.72</v>
      </c>
      <c r="U98" s="47">
        <v>0</v>
      </c>
      <c r="V98" s="47">
        <v>0</v>
      </c>
      <c r="W98" s="47">
        <v>0</v>
      </c>
      <c r="X98" s="47">
        <v>532.5</v>
      </c>
      <c r="Y98" s="47">
        <v>4430</v>
      </c>
      <c r="Z98" s="47">
        <v>0</v>
      </c>
      <c r="AA98" s="47">
        <v>518.94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543.59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463.04</v>
      </c>
      <c r="AU98" s="47">
        <v>0</v>
      </c>
      <c r="AV98" s="47">
        <v>470</v>
      </c>
      <c r="AW98" s="47">
        <v>499.22</v>
      </c>
      <c r="AX98" s="47">
        <v>0</v>
      </c>
      <c r="AY98" s="47">
        <v>0</v>
      </c>
      <c r="AZ98" s="47">
        <v>358.73</v>
      </c>
      <c r="BA98" s="47">
        <v>645.59</v>
      </c>
      <c r="BB98" s="47">
        <v>0</v>
      </c>
      <c r="BC98" s="47">
        <v>0</v>
      </c>
      <c r="BD98" s="47">
        <v>0</v>
      </c>
      <c r="BE98" s="47">
        <v>0</v>
      </c>
      <c r="BF98" s="47">
        <v>0</v>
      </c>
      <c r="BG98" s="47">
        <v>3145.8</v>
      </c>
      <c r="BH98" s="47">
        <v>0</v>
      </c>
      <c r="BI98" s="47">
        <v>0</v>
      </c>
      <c r="BJ98" s="48">
        <v>0</v>
      </c>
    </row>
    <row r="99" spans="1:62" ht="12.75">
      <c r="A99" s="30" t="s">
        <v>210</v>
      </c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123.4</v>
      </c>
      <c r="J99" s="47">
        <v>0</v>
      </c>
      <c r="K99" s="47">
        <v>0</v>
      </c>
      <c r="L99" s="47">
        <v>0</v>
      </c>
      <c r="M99" s="47">
        <v>0</v>
      </c>
      <c r="N99" s="47">
        <v>35.44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62.29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30.2</v>
      </c>
      <c r="AJ99" s="47">
        <v>0</v>
      </c>
      <c r="AK99" s="47">
        <v>0</v>
      </c>
      <c r="AL99" s="47">
        <v>4.4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37.82</v>
      </c>
      <c r="AZ99" s="47">
        <v>0</v>
      </c>
      <c r="BA99" s="47">
        <v>0</v>
      </c>
      <c r="BB99" s="47">
        <v>0</v>
      </c>
      <c r="BC99" s="47">
        <v>0</v>
      </c>
      <c r="BD99" s="47">
        <v>34.64</v>
      </c>
      <c r="BE99" s="47">
        <v>0</v>
      </c>
      <c r="BF99" s="47">
        <v>0</v>
      </c>
      <c r="BG99" s="47">
        <v>0</v>
      </c>
      <c r="BH99" s="47">
        <v>0</v>
      </c>
      <c r="BI99" s="47">
        <v>0</v>
      </c>
      <c r="BJ99" s="48">
        <v>3.01</v>
      </c>
    </row>
    <row r="100" spans="1:62" ht="12.75">
      <c r="A100" s="30" t="s">
        <v>211</v>
      </c>
      <c r="B100" s="47">
        <v>290.19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241.38</v>
      </c>
      <c r="J100" s="47">
        <v>0</v>
      </c>
      <c r="K100" s="47">
        <v>0</v>
      </c>
      <c r="L100" s="47">
        <v>0</v>
      </c>
      <c r="M100" s="47">
        <v>0</v>
      </c>
      <c r="N100" s="47">
        <v>226.55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170.15</v>
      </c>
      <c r="X100" s="47">
        <v>0</v>
      </c>
      <c r="Y100" s="47">
        <v>0</v>
      </c>
      <c r="Z100" s="47">
        <v>0</v>
      </c>
      <c r="AA100" s="47">
        <v>0</v>
      </c>
      <c r="AB100" s="47">
        <v>23035556.09</v>
      </c>
      <c r="AC100" s="47">
        <v>0</v>
      </c>
      <c r="AD100" s="47">
        <v>0</v>
      </c>
      <c r="AE100" s="47">
        <v>0</v>
      </c>
      <c r="AF100" s="47">
        <v>132.57</v>
      </c>
      <c r="AG100" s="47">
        <v>0</v>
      </c>
      <c r="AH100" s="47">
        <v>0</v>
      </c>
      <c r="AI100" s="47">
        <v>177.68</v>
      </c>
      <c r="AJ100" s="47">
        <v>0</v>
      </c>
      <c r="AK100" s="47">
        <v>0</v>
      </c>
      <c r="AL100" s="47">
        <v>116.09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6100000</v>
      </c>
      <c r="AS100" s="47">
        <v>0</v>
      </c>
      <c r="AT100" s="47">
        <v>97.72</v>
      </c>
      <c r="AU100" s="47">
        <v>0</v>
      </c>
      <c r="AV100" s="47">
        <v>0</v>
      </c>
      <c r="AW100" s="47">
        <v>0</v>
      </c>
      <c r="AX100" s="47">
        <v>0</v>
      </c>
      <c r="AY100" s="47">
        <v>126.02</v>
      </c>
      <c r="AZ100" s="47">
        <v>0</v>
      </c>
      <c r="BA100" s="47">
        <v>0</v>
      </c>
      <c r="BB100" s="47">
        <v>0</v>
      </c>
      <c r="BC100" s="47">
        <v>0</v>
      </c>
      <c r="BD100" s="47">
        <v>200.42</v>
      </c>
      <c r="BE100" s="47">
        <v>0</v>
      </c>
      <c r="BF100" s="47">
        <v>0</v>
      </c>
      <c r="BG100" s="47">
        <v>0</v>
      </c>
      <c r="BH100" s="47">
        <v>0</v>
      </c>
      <c r="BI100" s="47">
        <v>0</v>
      </c>
      <c r="BJ100" s="48">
        <v>200.63</v>
      </c>
    </row>
    <row r="101" spans="1:62" ht="12.75">
      <c r="A101" s="30" t="s">
        <v>212</v>
      </c>
      <c r="B101" s="47">
        <v>59.7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344.22</v>
      </c>
      <c r="J101" s="47">
        <v>0</v>
      </c>
      <c r="K101" s="47">
        <v>0</v>
      </c>
      <c r="L101" s="47">
        <v>0</v>
      </c>
      <c r="M101" s="47">
        <v>0</v>
      </c>
      <c r="N101" s="47">
        <v>106.6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79.41</v>
      </c>
      <c r="X101" s="47">
        <v>0</v>
      </c>
      <c r="Y101" s="47">
        <v>0</v>
      </c>
      <c r="Z101" s="47">
        <v>0</v>
      </c>
      <c r="AA101" s="47">
        <v>0</v>
      </c>
      <c r="AB101" s="47">
        <v>6685674.24</v>
      </c>
      <c r="AC101" s="47">
        <v>0</v>
      </c>
      <c r="AD101" s="47">
        <v>0</v>
      </c>
      <c r="AE101" s="47">
        <v>0</v>
      </c>
      <c r="AF101" s="47">
        <v>85.5</v>
      </c>
      <c r="AG101" s="47">
        <v>0</v>
      </c>
      <c r="AH101" s="47">
        <v>0</v>
      </c>
      <c r="AI101" s="47">
        <v>87.52</v>
      </c>
      <c r="AJ101" s="47">
        <v>0</v>
      </c>
      <c r="AK101" s="47">
        <v>0</v>
      </c>
      <c r="AL101" s="47">
        <v>48.76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124.8</v>
      </c>
      <c r="AU101" s="47">
        <v>0</v>
      </c>
      <c r="AV101" s="47">
        <v>0</v>
      </c>
      <c r="AW101" s="47">
        <v>0</v>
      </c>
      <c r="AX101" s="47">
        <v>0</v>
      </c>
      <c r="AY101" s="47">
        <v>152.3</v>
      </c>
      <c r="AZ101" s="47">
        <v>0</v>
      </c>
      <c r="BA101" s="47">
        <v>0</v>
      </c>
      <c r="BB101" s="47">
        <v>0</v>
      </c>
      <c r="BC101" s="47">
        <v>0</v>
      </c>
      <c r="BD101" s="47">
        <v>182.5</v>
      </c>
      <c r="BE101" s="47">
        <v>0</v>
      </c>
      <c r="BF101" s="47">
        <v>0</v>
      </c>
      <c r="BG101" s="47">
        <v>0</v>
      </c>
      <c r="BH101" s="47">
        <v>0</v>
      </c>
      <c r="BI101" s="47">
        <v>0</v>
      </c>
      <c r="BJ101" s="48">
        <v>90.13</v>
      </c>
    </row>
    <row r="102" spans="1:62" ht="12.75">
      <c r="A102" s="30" t="s">
        <v>213</v>
      </c>
      <c r="B102" s="47">
        <v>52.39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95.81</v>
      </c>
      <c r="K102" s="47">
        <v>52.55</v>
      </c>
      <c r="L102" s="47">
        <v>0</v>
      </c>
      <c r="M102" s="47">
        <v>0</v>
      </c>
      <c r="N102" s="47">
        <v>68.96</v>
      </c>
      <c r="O102" s="47">
        <v>0</v>
      </c>
      <c r="P102" s="47">
        <v>0</v>
      </c>
      <c r="Q102" s="47">
        <v>0</v>
      </c>
      <c r="R102" s="47">
        <v>45.7</v>
      </c>
      <c r="S102" s="47">
        <v>0</v>
      </c>
      <c r="T102" s="47">
        <v>71.27</v>
      </c>
      <c r="U102" s="47">
        <v>5</v>
      </c>
      <c r="V102" s="47">
        <v>0</v>
      </c>
      <c r="W102" s="47">
        <v>0</v>
      </c>
      <c r="X102" s="47">
        <v>110.01</v>
      </c>
      <c r="Y102" s="47">
        <v>1944288</v>
      </c>
      <c r="Z102" s="47">
        <v>0</v>
      </c>
      <c r="AA102" s="47">
        <v>115.77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88.43</v>
      </c>
      <c r="AH102" s="47">
        <v>0</v>
      </c>
      <c r="AI102" s="47">
        <v>62.91</v>
      </c>
      <c r="AJ102" s="47">
        <v>0</v>
      </c>
      <c r="AK102" s="47">
        <v>0</v>
      </c>
      <c r="AL102" s="47">
        <v>0</v>
      </c>
      <c r="AM102" s="47">
        <v>0</v>
      </c>
      <c r="AN102" s="47">
        <v>159</v>
      </c>
      <c r="AO102" s="47">
        <v>146.2</v>
      </c>
      <c r="AP102" s="47">
        <v>0</v>
      </c>
      <c r="AQ102" s="47">
        <v>0</v>
      </c>
      <c r="AR102" s="47">
        <v>0</v>
      </c>
      <c r="AS102" s="47">
        <v>0</v>
      </c>
      <c r="AT102" s="47">
        <v>90.89</v>
      </c>
      <c r="AU102" s="47">
        <v>0</v>
      </c>
      <c r="AV102" s="47">
        <v>107.34</v>
      </c>
      <c r="AW102" s="47">
        <v>50.66</v>
      </c>
      <c r="AX102" s="47">
        <v>0</v>
      </c>
      <c r="AY102" s="47">
        <v>0</v>
      </c>
      <c r="AZ102" s="47">
        <v>114.71</v>
      </c>
      <c r="BA102" s="47">
        <v>123.73</v>
      </c>
      <c r="BB102" s="47">
        <v>0</v>
      </c>
      <c r="BC102" s="47">
        <v>0</v>
      </c>
      <c r="BD102" s="47">
        <v>0</v>
      </c>
      <c r="BE102" s="47">
        <v>0</v>
      </c>
      <c r="BF102" s="47">
        <v>0</v>
      </c>
      <c r="BG102" s="47">
        <v>199.37</v>
      </c>
      <c r="BH102" s="47">
        <v>0</v>
      </c>
      <c r="BI102" s="47">
        <v>0</v>
      </c>
      <c r="BJ102" s="48">
        <v>0</v>
      </c>
    </row>
    <row r="103" spans="1:62" ht="12.75">
      <c r="A103" s="30" t="s">
        <v>188</v>
      </c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7">
        <v>0</v>
      </c>
      <c r="BG103" s="47">
        <v>0</v>
      </c>
      <c r="BH103" s="47">
        <v>0</v>
      </c>
      <c r="BI103" s="47">
        <v>0</v>
      </c>
      <c r="BJ103" s="48">
        <v>0</v>
      </c>
    </row>
    <row r="104" spans="1:62" ht="12.75">
      <c r="A104" s="30" t="s">
        <v>215</v>
      </c>
      <c r="B104" s="47">
        <v>1260.38</v>
      </c>
      <c r="C104" s="47">
        <v>0</v>
      </c>
      <c r="D104" s="47">
        <v>0</v>
      </c>
      <c r="E104" s="47">
        <v>4157557</v>
      </c>
      <c r="F104" s="47">
        <v>0</v>
      </c>
      <c r="G104" s="47">
        <v>0</v>
      </c>
      <c r="H104" s="47">
        <v>0</v>
      </c>
      <c r="I104" s="47">
        <v>709</v>
      </c>
      <c r="J104" s="47">
        <v>171.79</v>
      </c>
      <c r="K104" s="47">
        <v>4385.07</v>
      </c>
      <c r="L104" s="47">
        <v>0</v>
      </c>
      <c r="M104" s="47">
        <v>0</v>
      </c>
      <c r="N104" s="47">
        <v>1122.08</v>
      </c>
      <c r="O104" s="47">
        <v>0</v>
      </c>
      <c r="P104" s="47">
        <v>213.27</v>
      </c>
      <c r="Q104" s="47">
        <v>0</v>
      </c>
      <c r="R104" s="47">
        <v>104.02</v>
      </c>
      <c r="S104" s="47">
        <v>0</v>
      </c>
      <c r="T104" s="47">
        <v>981.34</v>
      </c>
      <c r="U104" s="47">
        <v>75</v>
      </c>
      <c r="V104" s="47">
        <v>0</v>
      </c>
      <c r="W104" s="47">
        <v>311.85</v>
      </c>
      <c r="X104" s="47">
        <v>993.51</v>
      </c>
      <c r="Y104" s="47">
        <v>2168122</v>
      </c>
      <c r="Z104" s="47">
        <v>0</v>
      </c>
      <c r="AA104" s="47">
        <v>1397.02</v>
      </c>
      <c r="AB104" s="47">
        <v>29721230.33</v>
      </c>
      <c r="AC104" s="47">
        <v>0</v>
      </c>
      <c r="AD104" s="47">
        <v>0</v>
      </c>
      <c r="AE104" s="47">
        <v>0</v>
      </c>
      <c r="AF104" s="47">
        <v>218.07</v>
      </c>
      <c r="AG104" s="47">
        <v>458.46</v>
      </c>
      <c r="AH104" s="47">
        <v>0</v>
      </c>
      <c r="AI104" s="47">
        <v>1212.88</v>
      </c>
      <c r="AJ104" s="47">
        <v>0</v>
      </c>
      <c r="AK104" s="47">
        <v>0</v>
      </c>
      <c r="AL104" s="47">
        <v>169.25</v>
      </c>
      <c r="AM104" s="47">
        <v>0</v>
      </c>
      <c r="AN104" s="47">
        <v>2114</v>
      </c>
      <c r="AO104" s="47">
        <v>644.25</v>
      </c>
      <c r="AP104" s="47">
        <v>0</v>
      </c>
      <c r="AQ104" s="47">
        <v>361333</v>
      </c>
      <c r="AR104" s="47">
        <v>6100000</v>
      </c>
      <c r="AS104" s="47">
        <v>0</v>
      </c>
      <c r="AT104" s="47">
        <v>985.75</v>
      </c>
      <c r="AU104" s="47">
        <v>0</v>
      </c>
      <c r="AV104" s="47">
        <v>1169.44</v>
      </c>
      <c r="AW104" s="47">
        <v>841.98</v>
      </c>
      <c r="AX104" s="47">
        <v>0</v>
      </c>
      <c r="AY104" s="47">
        <v>316.14</v>
      </c>
      <c r="AZ104" s="47">
        <v>1118</v>
      </c>
      <c r="BA104" s="47">
        <v>3082.77</v>
      </c>
      <c r="BB104" s="47">
        <v>0</v>
      </c>
      <c r="BC104" s="47">
        <v>0</v>
      </c>
      <c r="BD104" s="47">
        <v>417.56</v>
      </c>
      <c r="BE104" s="47">
        <v>0</v>
      </c>
      <c r="BF104" s="47">
        <v>0</v>
      </c>
      <c r="BG104" s="47">
        <v>5635.19</v>
      </c>
      <c r="BH104" s="47">
        <v>0</v>
      </c>
      <c r="BI104" s="47">
        <v>4250</v>
      </c>
      <c r="BJ104" s="48">
        <v>293.77</v>
      </c>
    </row>
    <row r="105" spans="1:62" ht="12.75">
      <c r="A105" s="16" t="s">
        <v>216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4"/>
    </row>
    <row r="106" spans="1:62" ht="12.75">
      <c r="A106" s="30" t="s">
        <v>217</v>
      </c>
      <c r="B106" s="49">
        <v>1021000</v>
      </c>
      <c r="C106" s="49">
        <v>0</v>
      </c>
      <c r="D106" s="49">
        <v>0</v>
      </c>
      <c r="E106" s="49">
        <v>0</v>
      </c>
      <c r="F106" s="49">
        <v>0</v>
      </c>
      <c r="G106" s="49">
        <v>11495</v>
      </c>
      <c r="H106" s="49">
        <v>0</v>
      </c>
      <c r="I106" s="49">
        <v>159056</v>
      </c>
      <c r="J106" s="49">
        <v>0</v>
      </c>
      <c r="K106" s="49">
        <v>0</v>
      </c>
      <c r="L106" s="49">
        <v>0</v>
      </c>
      <c r="M106" s="49">
        <v>0</v>
      </c>
      <c r="N106" s="49">
        <v>160097</v>
      </c>
      <c r="O106" s="49">
        <v>0</v>
      </c>
      <c r="P106" s="49">
        <v>10197</v>
      </c>
      <c r="Q106" s="49">
        <v>0</v>
      </c>
      <c r="R106" s="49">
        <v>0</v>
      </c>
      <c r="S106" s="49">
        <v>20071</v>
      </c>
      <c r="T106" s="49">
        <v>0</v>
      </c>
      <c r="U106" s="49">
        <v>0</v>
      </c>
      <c r="V106" s="49">
        <v>0</v>
      </c>
      <c r="W106" s="49">
        <v>147286</v>
      </c>
      <c r="X106" s="49">
        <v>0</v>
      </c>
      <c r="Y106" s="49">
        <v>0</v>
      </c>
      <c r="Z106" s="49">
        <v>0</v>
      </c>
      <c r="AA106" s="49">
        <v>0</v>
      </c>
      <c r="AB106" s="49">
        <v>36898</v>
      </c>
      <c r="AC106" s="49">
        <v>98646</v>
      </c>
      <c r="AD106" s="49">
        <v>0</v>
      </c>
      <c r="AE106" s="49">
        <v>0</v>
      </c>
      <c r="AF106" s="49">
        <v>131925</v>
      </c>
      <c r="AG106" s="49">
        <v>16138</v>
      </c>
      <c r="AH106" s="49">
        <v>0</v>
      </c>
      <c r="AI106" s="49">
        <v>33678</v>
      </c>
      <c r="AJ106" s="49">
        <v>42151</v>
      </c>
      <c r="AK106" s="49">
        <v>35198</v>
      </c>
      <c r="AL106" s="49">
        <v>157854</v>
      </c>
      <c r="AM106" s="49">
        <v>0</v>
      </c>
      <c r="AN106" s="49">
        <v>38849</v>
      </c>
      <c r="AO106" s="49">
        <v>0</v>
      </c>
      <c r="AP106" s="49">
        <v>28</v>
      </c>
      <c r="AQ106" s="49">
        <v>0</v>
      </c>
      <c r="AR106" s="49">
        <v>129194</v>
      </c>
      <c r="AS106" s="49">
        <v>25427051</v>
      </c>
      <c r="AT106" s="49">
        <v>86609</v>
      </c>
      <c r="AU106" s="49">
        <v>13940</v>
      </c>
      <c r="AV106" s="49">
        <v>0</v>
      </c>
      <c r="AW106" s="49">
        <v>0</v>
      </c>
      <c r="AX106" s="49">
        <v>0</v>
      </c>
      <c r="AY106" s="49">
        <v>115046</v>
      </c>
      <c r="AZ106" s="49">
        <v>0</v>
      </c>
      <c r="BA106" s="49">
        <v>0</v>
      </c>
      <c r="BB106" s="49">
        <v>0</v>
      </c>
      <c r="BC106" s="49">
        <v>0</v>
      </c>
      <c r="BD106" s="49">
        <v>159947</v>
      </c>
      <c r="BE106" s="49">
        <v>0</v>
      </c>
      <c r="BF106" s="49">
        <v>0</v>
      </c>
      <c r="BG106" s="49">
        <v>0</v>
      </c>
      <c r="BH106" s="49">
        <v>101688</v>
      </c>
      <c r="BI106" s="49">
        <v>0</v>
      </c>
      <c r="BJ106" s="50">
        <v>114741</v>
      </c>
    </row>
    <row r="107" spans="1:62" ht="12.75">
      <c r="A107" s="16" t="s">
        <v>218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4"/>
    </row>
    <row r="108" spans="1:62" ht="12.75">
      <c r="A108" s="27" t="s">
        <v>219</v>
      </c>
      <c r="B108" s="51">
        <v>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6</v>
      </c>
      <c r="J108" s="51">
        <v>0</v>
      </c>
      <c r="K108" s="51">
        <v>0</v>
      </c>
      <c r="L108" s="51">
        <v>0</v>
      </c>
      <c r="M108" s="51">
        <v>0</v>
      </c>
      <c r="N108" s="51">
        <v>6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69645</v>
      </c>
      <c r="AC108" s="51">
        <v>12</v>
      </c>
      <c r="AD108" s="51">
        <v>0</v>
      </c>
      <c r="AE108" s="51">
        <v>0</v>
      </c>
      <c r="AF108" s="51">
        <v>6</v>
      </c>
      <c r="AG108" s="51">
        <v>6</v>
      </c>
      <c r="AH108" s="51">
        <v>0</v>
      </c>
      <c r="AI108" s="51">
        <v>6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38629</v>
      </c>
      <c r="AS108" s="51">
        <v>0</v>
      </c>
      <c r="AT108" s="51">
        <v>6</v>
      </c>
      <c r="AU108" s="51">
        <v>0</v>
      </c>
      <c r="AV108" s="51">
        <v>0</v>
      </c>
      <c r="AW108" s="51">
        <v>0</v>
      </c>
      <c r="AX108" s="51">
        <v>0</v>
      </c>
      <c r="AY108" s="51">
        <v>9</v>
      </c>
      <c r="AZ108" s="51">
        <v>0</v>
      </c>
      <c r="BA108" s="51">
        <v>0</v>
      </c>
      <c r="BB108" s="51">
        <v>0</v>
      </c>
      <c r="BC108" s="51">
        <v>0</v>
      </c>
      <c r="BD108" s="51">
        <v>10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52">
        <v>6</v>
      </c>
    </row>
    <row r="109" spans="1:62" ht="12.75">
      <c r="A109" s="30" t="s">
        <v>220</v>
      </c>
      <c r="B109" s="49">
        <v>0</v>
      </c>
      <c r="C109" s="49">
        <v>0</v>
      </c>
      <c r="D109" s="49">
        <v>0</v>
      </c>
      <c r="E109" s="49">
        <v>0</v>
      </c>
      <c r="F109" s="49">
        <v>60</v>
      </c>
      <c r="G109" s="49">
        <v>0</v>
      </c>
      <c r="H109" s="49">
        <v>0</v>
      </c>
      <c r="I109" s="49">
        <v>0</v>
      </c>
      <c r="J109" s="49">
        <v>50</v>
      </c>
      <c r="K109" s="49">
        <v>100</v>
      </c>
      <c r="L109" s="49">
        <v>0</v>
      </c>
      <c r="M109" s="49">
        <v>60</v>
      </c>
      <c r="N109" s="49">
        <v>50</v>
      </c>
      <c r="O109" s="49">
        <v>0</v>
      </c>
      <c r="P109" s="49">
        <v>50</v>
      </c>
      <c r="Q109" s="49">
        <v>0</v>
      </c>
      <c r="R109" s="49">
        <v>50</v>
      </c>
      <c r="S109" s="49">
        <v>50</v>
      </c>
      <c r="T109" s="49">
        <v>50</v>
      </c>
      <c r="U109" s="49">
        <v>0</v>
      </c>
      <c r="V109" s="49">
        <v>5833</v>
      </c>
      <c r="W109" s="49">
        <v>0</v>
      </c>
      <c r="X109" s="49">
        <v>0</v>
      </c>
      <c r="Y109" s="49">
        <v>0</v>
      </c>
      <c r="Z109" s="49">
        <v>0</v>
      </c>
      <c r="AA109" s="49">
        <v>641</v>
      </c>
      <c r="AB109" s="49">
        <v>0</v>
      </c>
      <c r="AC109" s="49">
        <v>50</v>
      </c>
      <c r="AD109" s="49">
        <v>50</v>
      </c>
      <c r="AE109" s="49">
        <v>0</v>
      </c>
      <c r="AF109" s="49">
        <v>0</v>
      </c>
      <c r="AG109" s="49">
        <v>20</v>
      </c>
      <c r="AH109" s="49">
        <v>0</v>
      </c>
      <c r="AI109" s="49">
        <v>50</v>
      </c>
      <c r="AJ109" s="49">
        <v>50</v>
      </c>
      <c r="AK109" s="49">
        <v>0</v>
      </c>
      <c r="AL109" s="49">
        <v>0</v>
      </c>
      <c r="AM109" s="49">
        <v>0</v>
      </c>
      <c r="AN109" s="49">
        <v>50</v>
      </c>
      <c r="AO109" s="49">
        <v>0</v>
      </c>
      <c r="AP109" s="49">
        <v>50</v>
      </c>
      <c r="AQ109" s="49">
        <v>0</v>
      </c>
      <c r="AR109" s="49">
        <v>0</v>
      </c>
      <c r="AS109" s="49">
        <v>0</v>
      </c>
      <c r="AT109" s="49">
        <v>50</v>
      </c>
      <c r="AU109" s="49">
        <v>0</v>
      </c>
      <c r="AV109" s="49">
        <v>50</v>
      </c>
      <c r="AW109" s="49">
        <v>0</v>
      </c>
      <c r="AX109" s="49">
        <v>0</v>
      </c>
      <c r="AY109" s="49">
        <v>0</v>
      </c>
      <c r="AZ109" s="49">
        <v>0</v>
      </c>
      <c r="BA109" s="49">
        <v>75</v>
      </c>
      <c r="BB109" s="49">
        <v>0</v>
      </c>
      <c r="BC109" s="49">
        <v>0</v>
      </c>
      <c r="BD109" s="49">
        <v>0</v>
      </c>
      <c r="BE109" s="49">
        <v>0</v>
      </c>
      <c r="BF109" s="49">
        <v>50</v>
      </c>
      <c r="BG109" s="49">
        <v>57</v>
      </c>
      <c r="BH109" s="49">
        <v>0</v>
      </c>
      <c r="BI109" s="49">
        <v>0</v>
      </c>
      <c r="BJ109" s="50">
        <v>0</v>
      </c>
    </row>
    <row r="110" spans="1:62" ht="25.5">
      <c r="A110" s="13" t="s">
        <v>221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6"/>
    </row>
    <row r="111" spans="1:62" ht="12.75">
      <c r="A111" s="27" t="s">
        <v>222</v>
      </c>
      <c r="B111" s="51">
        <v>349021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79792</v>
      </c>
      <c r="J111" s="51">
        <v>0</v>
      </c>
      <c r="K111" s="51">
        <v>0</v>
      </c>
      <c r="L111" s="51">
        <v>0</v>
      </c>
      <c r="M111" s="51">
        <v>0</v>
      </c>
      <c r="N111" s="51">
        <v>21125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14528</v>
      </c>
      <c r="AC111" s="51">
        <v>22664</v>
      </c>
      <c r="AD111" s="51">
        <v>0</v>
      </c>
      <c r="AE111" s="51">
        <v>0</v>
      </c>
      <c r="AF111" s="51">
        <v>131925</v>
      </c>
      <c r="AG111" s="51">
        <v>9511</v>
      </c>
      <c r="AH111" s="51">
        <v>0</v>
      </c>
      <c r="AI111" s="51">
        <v>4</v>
      </c>
      <c r="AJ111" s="51">
        <v>0</v>
      </c>
      <c r="AK111" s="51">
        <v>0</v>
      </c>
      <c r="AL111" s="51">
        <v>101295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129194</v>
      </c>
      <c r="AS111" s="51">
        <v>0</v>
      </c>
      <c r="AT111" s="51">
        <v>86609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32321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52">
        <v>12229</v>
      </c>
    </row>
    <row r="112" spans="1:62" ht="12.75">
      <c r="A112" s="30" t="s">
        <v>223</v>
      </c>
      <c r="B112" s="49">
        <v>193817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90291</v>
      </c>
      <c r="J112" s="49">
        <v>0</v>
      </c>
      <c r="K112" s="49">
        <v>0</v>
      </c>
      <c r="L112" s="49">
        <v>0</v>
      </c>
      <c r="M112" s="49">
        <v>0</v>
      </c>
      <c r="N112" s="49">
        <v>21125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22664</v>
      </c>
      <c r="AD112" s="49">
        <v>0</v>
      </c>
      <c r="AE112" s="49">
        <v>0</v>
      </c>
      <c r="AF112" s="49">
        <v>131925</v>
      </c>
      <c r="AG112" s="49">
        <v>0</v>
      </c>
      <c r="AH112" s="49">
        <v>0</v>
      </c>
      <c r="AI112" s="49">
        <v>4</v>
      </c>
      <c r="AJ112" s="49">
        <v>0</v>
      </c>
      <c r="AK112" s="49">
        <v>0</v>
      </c>
      <c r="AL112" s="49">
        <v>69475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v>129194</v>
      </c>
      <c r="AS112" s="49">
        <v>0</v>
      </c>
      <c r="AT112" s="49">
        <v>20852</v>
      </c>
      <c r="AU112" s="49">
        <v>0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579</v>
      </c>
      <c r="BE112" s="49">
        <v>0</v>
      </c>
      <c r="BF112" s="49">
        <v>0</v>
      </c>
      <c r="BG112" s="49">
        <v>0</v>
      </c>
      <c r="BH112" s="49">
        <v>0</v>
      </c>
      <c r="BI112" s="49">
        <v>0</v>
      </c>
      <c r="BJ112" s="50">
        <v>0</v>
      </c>
    </row>
    <row r="113" spans="1:62" ht="25.5">
      <c r="A113" s="30" t="s">
        <v>224</v>
      </c>
      <c r="B113" s="49">
        <v>84866</v>
      </c>
      <c r="C113" s="49">
        <v>0</v>
      </c>
      <c r="D113" s="49">
        <v>0</v>
      </c>
      <c r="E113" s="49">
        <v>0</v>
      </c>
      <c r="F113" s="49">
        <v>5000</v>
      </c>
      <c r="G113" s="49">
        <v>1500</v>
      </c>
      <c r="H113" s="49">
        <v>0</v>
      </c>
      <c r="I113" s="49">
        <v>0</v>
      </c>
      <c r="J113" s="49">
        <v>4000</v>
      </c>
      <c r="K113" s="49">
        <v>9000</v>
      </c>
      <c r="L113" s="49">
        <v>0</v>
      </c>
      <c r="M113" s="49">
        <v>1278</v>
      </c>
      <c r="N113" s="49">
        <v>0</v>
      </c>
      <c r="O113" s="49">
        <v>0</v>
      </c>
      <c r="P113" s="49">
        <v>0</v>
      </c>
      <c r="Q113" s="49">
        <v>0</v>
      </c>
      <c r="R113" s="49">
        <v>1300</v>
      </c>
      <c r="S113" s="49">
        <v>1408</v>
      </c>
      <c r="T113" s="49">
        <v>6050</v>
      </c>
      <c r="U113" s="49">
        <v>0</v>
      </c>
      <c r="V113" s="49">
        <v>5833</v>
      </c>
      <c r="W113" s="49">
        <v>0</v>
      </c>
      <c r="X113" s="49">
        <v>1819</v>
      </c>
      <c r="Y113" s="49">
        <v>0</v>
      </c>
      <c r="Z113" s="49">
        <v>0</v>
      </c>
      <c r="AA113" s="49">
        <v>0</v>
      </c>
      <c r="AB113" s="49">
        <v>0</v>
      </c>
      <c r="AC113" s="49">
        <v>22664</v>
      </c>
      <c r="AD113" s="49">
        <v>3811</v>
      </c>
      <c r="AE113" s="49">
        <v>0</v>
      </c>
      <c r="AF113" s="49">
        <v>0</v>
      </c>
      <c r="AG113" s="49">
        <v>603</v>
      </c>
      <c r="AH113" s="49">
        <v>3475</v>
      </c>
      <c r="AI113" s="49">
        <v>7</v>
      </c>
      <c r="AJ113" s="49">
        <v>500</v>
      </c>
      <c r="AK113" s="49">
        <v>134</v>
      </c>
      <c r="AL113" s="49">
        <v>0</v>
      </c>
      <c r="AM113" s="49">
        <v>0</v>
      </c>
      <c r="AN113" s="49">
        <v>40000</v>
      </c>
      <c r="AO113" s="49">
        <v>0</v>
      </c>
      <c r="AP113" s="49">
        <v>5000</v>
      </c>
      <c r="AQ113" s="49">
        <v>0</v>
      </c>
      <c r="AR113" s="49">
        <v>129194</v>
      </c>
      <c r="AS113" s="49">
        <v>0</v>
      </c>
      <c r="AT113" s="49">
        <v>2200</v>
      </c>
      <c r="AU113" s="49">
        <v>0</v>
      </c>
      <c r="AV113" s="49">
        <v>2844</v>
      </c>
      <c r="AW113" s="49">
        <v>269</v>
      </c>
      <c r="AX113" s="49">
        <v>0</v>
      </c>
      <c r="AY113" s="49">
        <v>0</v>
      </c>
      <c r="AZ113" s="49">
        <v>1275</v>
      </c>
      <c r="BA113" s="49">
        <v>9891</v>
      </c>
      <c r="BB113" s="49">
        <v>0</v>
      </c>
      <c r="BC113" s="49">
        <v>0</v>
      </c>
      <c r="BD113" s="49">
        <v>11166</v>
      </c>
      <c r="BE113" s="49">
        <v>0</v>
      </c>
      <c r="BF113" s="49">
        <v>389</v>
      </c>
      <c r="BG113" s="49">
        <v>5537</v>
      </c>
      <c r="BH113" s="49">
        <v>0</v>
      </c>
      <c r="BI113" s="49">
        <v>0</v>
      </c>
      <c r="BJ113" s="50">
        <v>0</v>
      </c>
    </row>
    <row r="114" spans="1:62" ht="12.75">
      <c r="A114" s="30" t="s">
        <v>225</v>
      </c>
      <c r="B114" s="49">
        <v>763153</v>
      </c>
      <c r="C114" s="49">
        <v>0</v>
      </c>
      <c r="D114" s="49">
        <v>0</v>
      </c>
      <c r="E114" s="49">
        <v>0</v>
      </c>
      <c r="F114" s="49">
        <v>250</v>
      </c>
      <c r="G114" s="49">
        <v>0</v>
      </c>
      <c r="H114" s="49">
        <v>0</v>
      </c>
      <c r="I114" s="49">
        <v>0</v>
      </c>
      <c r="J114" s="49">
        <v>0</v>
      </c>
      <c r="K114" s="49">
        <v>9000</v>
      </c>
      <c r="L114" s="49">
        <v>0</v>
      </c>
      <c r="M114" s="49">
        <v>52</v>
      </c>
      <c r="N114" s="49">
        <v>21125</v>
      </c>
      <c r="O114" s="49">
        <v>0</v>
      </c>
      <c r="P114" s="49">
        <v>0</v>
      </c>
      <c r="Q114" s="49">
        <v>0</v>
      </c>
      <c r="R114" s="49">
        <v>15000</v>
      </c>
      <c r="S114" s="49">
        <v>0</v>
      </c>
      <c r="T114" s="49">
        <v>6050</v>
      </c>
      <c r="U114" s="49">
        <v>0</v>
      </c>
      <c r="V114" s="49">
        <v>0</v>
      </c>
      <c r="W114" s="49">
        <v>0</v>
      </c>
      <c r="X114" s="49">
        <v>1819</v>
      </c>
      <c r="Y114" s="49">
        <v>0</v>
      </c>
      <c r="Z114" s="49">
        <v>0</v>
      </c>
      <c r="AA114" s="49">
        <v>0</v>
      </c>
      <c r="AB114" s="49">
        <v>0</v>
      </c>
      <c r="AC114" s="49">
        <v>22664</v>
      </c>
      <c r="AD114" s="49">
        <v>0</v>
      </c>
      <c r="AE114" s="49">
        <v>0</v>
      </c>
      <c r="AF114" s="49">
        <v>0</v>
      </c>
      <c r="AG114" s="49">
        <v>1197</v>
      </c>
      <c r="AH114" s="49">
        <v>1260</v>
      </c>
      <c r="AI114" s="49">
        <v>4</v>
      </c>
      <c r="AJ114" s="49">
        <v>0</v>
      </c>
      <c r="AK114" s="49">
        <v>134</v>
      </c>
      <c r="AL114" s="49">
        <v>0</v>
      </c>
      <c r="AM114" s="49">
        <v>0</v>
      </c>
      <c r="AN114" s="49">
        <v>0</v>
      </c>
      <c r="AO114" s="49">
        <v>102</v>
      </c>
      <c r="AP114" s="49">
        <v>0</v>
      </c>
      <c r="AQ114" s="49">
        <v>0</v>
      </c>
      <c r="AR114" s="49">
        <v>129194</v>
      </c>
      <c r="AS114" s="49">
        <v>0</v>
      </c>
      <c r="AT114" s="49">
        <v>0</v>
      </c>
      <c r="AU114" s="49">
        <v>0</v>
      </c>
      <c r="AV114" s="49">
        <v>994</v>
      </c>
      <c r="AW114" s="49">
        <v>40</v>
      </c>
      <c r="AX114" s="49">
        <v>0</v>
      </c>
      <c r="AY114" s="49">
        <v>0</v>
      </c>
      <c r="AZ114" s="49">
        <v>3674</v>
      </c>
      <c r="BA114" s="49">
        <v>13154</v>
      </c>
      <c r="BB114" s="49">
        <v>0</v>
      </c>
      <c r="BC114" s="49">
        <v>0</v>
      </c>
      <c r="BD114" s="49">
        <v>14429</v>
      </c>
      <c r="BE114" s="49">
        <v>0</v>
      </c>
      <c r="BF114" s="49">
        <v>338</v>
      </c>
      <c r="BG114" s="49">
        <v>4909</v>
      </c>
      <c r="BH114" s="49">
        <v>0</v>
      </c>
      <c r="BI114" s="49">
        <v>5029</v>
      </c>
      <c r="BJ114" s="50">
        <v>0</v>
      </c>
    </row>
    <row r="115" spans="1:62" ht="12.75">
      <c r="A115" s="13" t="s">
        <v>226</v>
      </c>
      <c r="B115" s="53">
        <v>1188671000</v>
      </c>
      <c r="C115" s="53">
        <v>0</v>
      </c>
      <c r="D115" s="53">
        <v>0</v>
      </c>
      <c r="E115" s="53">
        <v>0</v>
      </c>
      <c r="F115" s="53">
        <v>1707000</v>
      </c>
      <c r="G115" s="53">
        <v>1200000</v>
      </c>
      <c r="H115" s="53">
        <v>0</v>
      </c>
      <c r="I115" s="53">
        <v>50125773</v>
      </c>
      <c r="J115" s="53">
        <v>1500000</v>
      </c>
      <c r="K115" s="53">
        <v>9752000</v>
      </c>
      <c r="L115" s="53">
        <v>0</v>
      </c>
      <c r="M115" s="53">
        <v>1350000</v>
      </c>
      <c r="N115" s="53">
        <v>0</v>
      </c>
      <c r="O115" s="53">
        <v>1185000</v>
      </c>
      <c r="P115" s="53">
        <v>0</v>
      </c>
      <c r="Q115" s="53">
        <v>9232188</v>
      </c>
      <c r="R115" s="53">
        <v>8419400</v>
      </c>
      <c r="S115" s="53">
        <v>47000</v>
      </c>
      <c r="T115" s="53">
        <v>9335000</v>
      </c>
      <c r="U115" s="53">
        <v>0</v>
      </c>
      <c r="V115" s="53">
        <v>3500000</v>
      </c>
      <c r="W115" s="53">
        <v>0</v>
      </c>
      <c r="X115" s="53">
        <v>3266</v>
      </c>
      <c r="Y115" s="53">
        <v>0</v>
      </c>
      <c r="Z115" s="53">
        <v>0</v>
      </c>
      <c r="AA115" s="53">
        <v>1893000</v>
      </c>
      <c r="AB115" s="53">
        <v>362151</v>
      </c>
      <c r="AC115" s="53">
        <v>0</v>
      </c>
      <c r="AD115" s="53">
        <v>35769</v>
      </c>
      <c r="AE115" s="53">
        <v>500000</v>
      </c>
      <c r="AF115" s="53">
        <v>1056000</v>
      </c>
      <c r="AG115" s="53">
        <v>1208848</v>
      </c>
      <c r="AH115" s="53">
        <v>1661868</v>
      </c>
      <c r="AI115" s="53">
        <v>13197600</v>
      </c>
      <c r="AJ115" s="53">
        <v>99196</v>
      </c>
      <c r="AK115" s="53">
        <v>510048</v>
      </c>
      <c r="AL115" s="53">
        <v>27280</v>
      </c>
      <c r="AM115" s="53">
        <v>0</v>
      </c>
      <c r="AN115" s="53">
        <v>2000000</v>
      </c>
      <c r="AO115" s="53">
        <v>148104</v>
      </c>
      <c r="AP115" s="53">
        <v>250000</v>
      </c>
      <c r="AQ115" s="53">
        <v>0</v>
      </c>
      <c r="AR115" s="53">
        <v>38629</v>
      </c>
      <c r="AS115" s="53">
        <v>0</v>
      </c>
      <c r="AT115" s="53">
        <v>78995780</v>
      </c>
      <c r="AU115" s="53">
        <v>0</v>
      </c>
      <c r="AV115" s="53">
        <v>149000</v>
      </c>
      <c r="AW115" s="53">
        <v>0</v>
      </c>
      <c r="AX115" s="53">
        <v>0</v>
      </c>
      <c r="AY115" s="53">
        <v>184987</v>
      </c>
      <c r="AZ115" s="53">
        <v>1070000</v>
      </c>
      <c r="BA115" s="53">
        <v>24850940</v>
      </c>
      <c r="BB115" s="53">
        <v>200000</v>
      </c>
      <c r="BC115" s="53">
        <v>0</v>
      </c>
      <c r="BD115" s="53">
        <v>26809101</v>
      </c>
      <c r="BE115" s="53">
        <v>0</v>
      </c>
      <c r="BF115" s="53">
        <v>437879</v>
      </c>
      <c r="BG115" s="53">
        <v>440000</v>
      </c>
      <c r="BH115" s="53">
        <v>0</v>
      </c>
      <c r="BI115" s="53">
        <v>0</v>
      </c>
      <c r="BJ115" s="54">
        <v>8812105</v>
      </c>
    </row>
    <row r="116" spans="1:62" ht="12.75">
      <c r="A116" s="27" t="s">
        <v>222</v>
      </c>
      <c r="B116" s="33">
        <v>582000000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50125773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9232188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362151</v>
      </c>
      <c r="AC116" s="33">
        <v>0</v>
      </c>
      <c r="AD116" s="33">
        <v>0</v>
      </c>
      <c r="AE116" s="33">
        <v>0</v>
      </c>
      <c r="AF116" s="33">
        <v>528000</v>
      </c>
      <c r="AG116" s="33">
        <v>0</v>
      </c>
      <c r="AH116" s="33">
        <v>0</v>
      </c>
      <c r="AI116" s="33">
        <v>1520910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44963478</v>
      </c>
      <c r="AU116" s="33">
        <v>0</v>
      </c>
      <c r="AV116" s="33">
        <v>0</v>
      </c>
      <c r="AW116" s="33">
        <v>0</v>
      </c>
      <c r="AX116" s="33">
        <v>0</v>
      </c>
      <c r="AY116" s="33">
        <v>82593</v>
      </c>
      <c r="AZ116" s="33">
        <v>0</v>
      </c>
      <c r="BA116" s="33">
        <v>0</v>
      </c>
      <c r="BB116" s="33">
        <v>0</v>
      </c>
      <c r="BC116" s="33">
        <v>0</v>
      </c>
      <c r="BD116" s="33">
        <v>5358401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4">
        <v>4694760</v>
      </c>
    </row>
    <row r="117" spans="1:62" ht="12.75">
      <c r="A117" s="30" t="s">
        <v>223</v>
      </c>
      <c r="B117" s="35">
        <v>178400000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528000</v>
      </c>
      <c r="AG117" s="35">
        <v>0</v>
      </c>
      <c r="AH117" s="35">
        <v>0</v>
      </c>
      <c r="AI117" s="35">
        <v>4676690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12848859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739000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6">
        <v>4117345</v>
      </c>
    </row>
    <row r="118" spans="1:62" ht="25.5">
      <c r="A118" s="30" t="s">
        <v>224</v>
      </c>
      <c r="B118" s="35">
        <v>75471000</v>
      </c>
      <c r="C118" s="35">
        <v>0</v>
      </c>
      <c r="D118" s="35">
        <v>0</v>
      </c>
      <c r="E118" s="35">
        <v>0</v>
      </c>
      <c r="F118" s="35">
        <v>1700000</v>
      </c>
      <c r="G118" s="35">
        <v>800000</v>
      </c>
      <c r="H118" s="35">
        <v>0</v>
      </c>
      <c r="I118" s="35">
        <v>0</v>
      </c>
      <c r="J118" s="35">
        <v>1500000</v>
      </c>
      <c r="K118" s="35">
        <v>4452000</v>
      </c>
      <c r="L118" s="35">
        <v>0</v>
      </c>
      <c r="M118" s="35">
        <v>1300000</v>
      </c>
      <c r="N118" s="35">
        <v>0</v>
      </c>
      <c r="O118" s="35">
        <v>424000</v>
      </c>
      <c r="P118" s="35">
        <v>0</v>
      </c>
      <c r="Q118" s="35">
        <v>0</v>
      </c>
      <c r="R118" s="35">
        <v>1185400</v>
      </c>
      <c r="S118" s="35">
        <v>47000</v>
      </c>
      <c r="T118" s="35">
        <v>6199000</v>
      </c>
      <c r="U118" s="35">
        <v>0</v>
      </c>
      <c r="V118" s="35">
        <v>3500000</v>
      </c>
      <c r="W118" s="35">
        <v>0</v>
      </c>
      <c r="X118" s="35">
        <v>1792</v>
      </c>
      <c r="Y118" s="35">
        <v>0</v>
      </c>
      <c r="Z118" s="35">
        <v>0</v>
      </c>
      <c r="AA118" s="35">
        <v>1497000</v>
      </c>
      <c r="AB118" s="35">
        <v>0</v>
      </c>
      <c r="AC118" s="35">
        <v>0</v>
      </c>
      <c r="AD118" s="35">
        <v>35769</v>
      </c>
      <c r="AE118" s="35">
        <v>500000</v>
      </c>
      <c r="AF118" s="35">
        <v>0</v>
      </c>
      <c r="AG118" s="35">
        <v>31000</v>
      </c>
      <c r="AH118" s="35">
        <v>250593</v>
      </c>
      <c r="AI118" s="35">
        <v>3500000</v>
      </c>
      <c r="AJ118" s="35">
        <v>99196</v>
      </c>
      <c r="AK118" s="35">
        <v>510048</v>
      </c>
      <c r="AL118" s="35">
        <v>0</v>
      </c>
      <c r="AM118" s="35">
        <v>0</v>
      </c>
      <c r="AN118" s="35">
        <v>2000000</v>
      </c>
      <c r="AO118" s="35">
        <v>0</v>
      </c>
      <c r="AP118" s="35">
        <v>250000</v>
      </c>
      <c r="AQ118" s="35">
        <v>0</v>
      </c>
      <c r="AR118" s="35">
        <v>0</v>
      </c>
      <c r="AS118" s="35">
        <v>0</v>
      </c>
      <c r="AT118" s="35">
        <v>7510946</v>
      </c>
      <c r="AU118" s="35">
        <v>0</v>
      </c>
      <c r="AV118" s="35">
        <v>37000</v>
      </c>
      <c r="AW118" s="35">
        <v>0</v>
      </c>
      <c r="AX118" s="35">
        <v>0</v>
      </c>
      <c r="AY118" s="35">
        <v>0</v>
      </c>
      <c r="AZ118" s="35">
        <v>710000</v>
      </c>
      <c r="BA118" s="35">
        <v>7070940</v>
      </c>
      <c r="BB118" s="35">
        <v>200000</v>
      </c>
      <c r="BC118" s="35">
        <v>0</v>
      </c>
      <c r="BD118" s="35">
        <v>7781140</v>
      </c>
      <c r="BE118" s="35">
        <v>0</v>
      </c>
      <c r="BF118" s="35">
        <v>138869</v>
      </c>
      <c r="BG118" s="35">
        <v>200000</v>
      </c>
      <c r="BH118" s="35">
        <v>0</v>
      </c>
      <c r="BI118" s="35">
        <v>0</v>
      </c>
      <c r="BJ118" s="36">
        <v>0</v>
      </c>
    </row>
    <row r="119" spans="1:62" ht="12.75">
      <c r="A119" s="30" t="s">
        <v>225</v>
      </c>
      <c r="B119" s="35">
        <v>352800000</v>
      </c>
      <c r="C119" s="35">
        <v>0</v>
      </c>
      <c r="D119" s="35">
        <v>0</v>
      </c>
      <c r="E119" s="35">
        <v>0</v>
      </c>
      <c r="F119" s="35">
        <v>7000</v>
      </c>
      <c r="G119" s="35">
        <v>400000</v>
      </c>
      <c r="H119" s="35">
        <v>0</v>
      </c>
      <c r="I119" s="35">
        <v>0</v>
      </c>
      <c r="J119" s="35">
        <v>0</v>
      </c>
      <c r="K119" s="35">
        <v>5300000</v>
      </c>
      <c r="L119" s="35">
        <v>0</v>
      </c>
      <c r="M119" s="35">
        <v>50000</v>
      </c>
      <c r="N119" s="35">
        <v>0</v>
      </c>
      <c r="O119" s="35">
        <v>761000</v>
      </c>
      <c r="P119" s="35">
        <v>0</v>
      </c>
      <c r="Q119" s="35">
        <v>0</v>
      </c>
      <c r="R119" s="35">
        <v>7234000</v>
      </c>
      <c r="S119" s="35">
        <v>0</v>
      </c>
      <c r="T119" s="35">
        <v>3136000</v>
      </c>
      <c r="U119" s="35">
        <v>0</v>
      </c>
      <c r="V119" s="35">
        <v>0</v>
      </c>
      <c r="W119" s="35">
        <v>0</v>
      </c>
      <c r="X119" s="35">
        <v>1474</v>
      </c>
      <c r="Y119" s="35">
        <v>0</v>
      </c>
      <c r="Z119" s="35">
        <v>0</v>
      </c>
      <c r="AA119" s="35">
        <v>396000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1177848</v>
      </c>
      <c r="AH119" s="35">
        <v>1411275</v>
      </c>
      <c r="AI119" s="35">
        <v>3500000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148104</v>
      </c>
      <c r="AP119" s="35">
        <v>0</v>
      </c>
      <c r="AQ119" s="35">
        <v>0</v>
      </c>
      <c r="AR119" s="35">
        <v>0</v>
      </c>
      <c r="AS119" s="35">
        <v>0</v>
      </c>
      <c r="AT119" s="35">
        <v>13672497</v>
      </c>
      <c r="AU119" s="35">
        <v>0</v>
      </c>
      <c r="AV119" s="35">
        <v>112000</v>
      </c>
      <c r="AW119" s="35">
        <v>0</v>
      </c>
      <c r="AX119" s="35">
        <v>0</v>
      </c>
      <c r="AY119" s="35">
        <v>0</v>
      </c>
      <c r="AZ119" s="35">
        <v>360000</v>
      </c>
      <c r="BA119" s="35">
        <v>17780000</v>
      </c>
      <c r="BB119" s="35">
        <v>0</v>
      </c>
      <c r="BC119" s="35">
        <v>0</v>
      </c>
      <c r="BD119" s="35">
        <v>12930560</v>
      </c>
      <c r="BE119" s="35">
        <v>0</v>
      </c>
      <c r="BF119" s="35">
        <v>299010</v>
      </c>
      <c r="BG119" s="35">
        <v>240000</v>
      </c>
      <c r="BH119" s="35">
        <v>0</v>
      </c>
      <c r="BI119" s="35">
        <v>0</v>
      </c>
      <c r="BJ119" s="36">
        <v>0</v>
      </c>
    </row>
    <row r="120" spans="1:62" ht="12.75">
      <c r="A120" s="13" t="s">
        <v>227</v>
      </c>
      <c r="B120" s="55">
        <f>SUM(B121:B124)</f>
        <v>3939.566019462054</v>
      </c>
      <c r="C120" s="55">
        <f aca="true" t="shared" si="42" ref="C120:BJ120">SUM(C121:C124)</f>
        <v>0</v>
      </c>
      <c r="D120" s="55">
        <f t="shared" si="42"/>
        <v>0</v>
      </c>
      <c r="E120" s="55">
        <f t="shared" si="42"/>
        <v>0</v>
      </c>
      <c r="F120" s="55">
        <f t="shared" si="42"/>
        <v>368</v>
      </c>
      <c r="G120" s="55">
        <f t="shared" si="42"/>
        <v>533.3333333333334</v>
      </c>
      <c r="H120" s="55">
        <f t="shared" si="42"/>
        <v>0</v>
      </c>
      <c r="I120" s="55">
        <f t="shared" si="42"/>
        <v>628.2054967916583</v>
      </c>
      <c r="J120" s="55">
        <f t="shared" si="42"/>
        <v>375</v>
      </c>
      <c r="K120" s="55">
        <f t="shared" si="42"/>
        <v>1083.5555555555557</v>
      </c>
      <c r="L120" s="55">
        <f t="shared" si="42"/>
        <v>0</v>
      </c>
      <c r="M120" s="55">
        <f t="shared" si="42"/>
        <v>1978.7528590345491</v>
      </c>
      <c r="N120" s="55">
        <f t="shared" si="42"/>
        <v>0</v>
      </c>
      <c r="O120" s="55">
        <f t="shared" si="42"/>
        <v>0</v>
      </c>
      <c r="P120" s="55">
        <f t="shared" si="42"/>
        <v>0</v>
      </c>
      <c r="Q120" s="55">
        <f t="shared" si="42"/>
        <v>0</v>
      </c>
      <c r="R120" s="55">
        <f t="shared" si="42"/>
        <v>1394.1128205128205</v>
      </c>
      <c r="S120" s="55">
        <f t="shared" si="42"/>
        <v>33.38068181818182</v>
      </c>
      <c r="T120" s="55">
        <f t="shared" si="42"/>
        <v>1542.9752066115702</v>
      </c>
      <c r="U120" s="55">
        <f t="shared" si="42"/>
        <v>0</v>
      </c>
      <c r="V120" s="55">
        <f t="shared" si="42"/>
        <v>600.0342876735814</v>
      </c>
      <c r="W120" s="55">
        <f t="shared" si="42"/>
        <v>0</v>
      </c>
      <c r="X120" s="55">
        <f t="shared" si="42"/>
        <v>1.7954920285871356</v>
      </c>
      <c r="Y120" s="55">
        <f t="shared" si="42"/>
        <v>0</v>
      </c>
      <c r="Z120" s="55">
        <f t="shared" si="42"/>
        <v>0</v>
      </c>
      <c r="AA120" s="55">
        <f t="shared" si="42"/>
        <v>0</v>
      </c>
      <c r="AB120" s="55">
        <f t="shared" si="42"/>
        <v>24.92779460352423</v>
      </c>
      <c r="AC120" s="55">
        <f t="shared" si="42"/>
        <v>0</v>
      </c>
      <c r="AD120" s="55">
        <f t="shared" si="42"/>
        <v>9.385725531356599</v>
      </c>
      <c r="AE120" s="55">
        <f t="shared" si="42"/>
        <v>0</v>
      </c>
      <c r="AF120" s="55">
        <f t="shared" si="42"/>
        <v>8.004548038658328</v>
      </c>
      <c r="AG120" s="55">
        <f t="shared" si="42"/>
        <v>1035.4096185737976</v>
      </c>
      <c r="AH120" s="55">
        <f t="shared" si="42"/>
        <v>1192.1726173347038</v>
      </c>
      <c r="AI120" s="55">
        <f t="shared" si="42"/>
        <v>2924400</v>
      </c>
      <c r="AJ120" s="55">
        <f t="shared" si="42"/>
        <v>198.392</v>
      </c>
      <c r="AK120" s="55">
        <f t="shared" si="42"/>
        <v>3806.3283582089553</v>
      </c>
      <c r="AL120" s="55">
        <f t="shared" si="42"/>
        <v>0</v>
      </c>
      <c r="AM120" s="55">
        <f t="shared" si="42"/>
        <v>0</v>
      </c>
      <c r="AN120" s="55">
        <f t="shared" si="42"/>
        <v>50</v>
      </c>
      <c r="AO120" s="55">
        <f t="shared" si="42"/>
        <v>1452</v>
      </c>
      <c r="AP120" s="55">
        <f t="shared" si="42"/>
        <v>50</v>
      </c>
      <c r="AQ120" s="55">
        <f t="shared" si="42"/>
        <v>0</v>
      </c>
      <c r="AR120" s="55">
        <f t="shared" si="42"/>
        <v>0</v>
      </c>
      <c r="AS120" s="55">
        <f t="shared" si="42"/>
        <v>0</v>
      </c>
      <c r="AT120" s="55">
        <f t="shared" si="42"/>
        <v>4549.414285753012</v>
      </c>
      <c r="AU120" s="55">
        <f t="shared" si="42"/>
        <v>0</v>
      </c>
      <c r="AV120" s="55">
        <f t="shared" si="42"/>
        <v>125.68590162635448</v>
      </c>
      <c r="AW120" s="55">
        <f t="shared" si="42"/>
        <v>0</v>
      </c>
      <c r="AX120" s="55">
        <f t="shared" si="42"/>
        <v>0</v>
      </c>
      <c r="AY120" s="55">
        <f t="shared" si="42"/>
        <v>0</v>
      </c>
      <c r="AZ120" s="55">
        <f t="shared" si="42"/>
        <v>654.8485915868797</v>
      </c>
      <c r="BA120" s="55">
        <f t="shared" si="42"/>
        <v>2066.566357545382</v>
      </c>
      <c r="BB120" s="55">
        <f t="shared" si="42"/>
        <v>0</v>
      </c>
      <c r="BC120" s="55">
        <f t="shared" si="42"/>
        <v>0</v>
      </c>
      <c r="BD120" s="55">
        <f t="shared" si="42"/>
        <v>3035.1364137344976</v>
      </c>
      <c r="BE120" s="55">
        <f t="shared" si="42"/>
        <v>0</v>
      </c>
      <c r="BF120" s="55">
        <f t="shared" si="42"/>
        <v>1241.6346876378516</v>
      </c>
      <c r="BG120" s="55">
        <f t="shared" si="42"/>
        <v>85.01043720289364</v>
      </c>
      <c r="BH120" s="55">
        <f t="shared" si="42"/>
        <v>0</v>
      </c>
      <c r="BI120" s="55">
        <f t="shared" si="42"/>
        <v>0</v>
      </c>
      <c r="BJ120" s="56">
        <f t="shared" si="42"/>
        <v>383.90383514596454</v>
      </c>
    </row>
    <row r="121" spans="1:62" ht="12.75">
      <c r="A121" s="27" t="s">
        <v>222</v>
      </c>
      <c r="B121" s="57">
        <f>IF(B111=0,0,B116/B111)</f>
        <v>1667.5214385380823</v>
      </c>
      <c r="C121" s="57">
        <f aca="true" t="shared" si="43" ref="C121:BJ124">IF(C111=0,0,C116/C111)</f>
        <v>0</v>
      </c>
      <c r="D121" s="57">
        <f t="shared" si="43"/>
        <v>0</v>
      </c>
      <c r="E121" s="57">
        <f t="shared" si="43"/>
        <v>0</v>
      </c>
      <c r="F121" s="57">
        <f t="shared" si="43"/>
        <v>0</v>
      </c>
      <c r="G121" s="57">
        <f t="shared" si="43"/>
        <v>0</v>
      </c>
      <c r="H121" s="57">
        <f t="shared" si="43"/>
        <v>0</v>
      </c>
      <c r="I121" s="57">
        <f t="shared" si="43"/>
        <v>628.2054967916583</v>
      </c>
      <c r="J121" s="57">
        <f t="shared" si="43"/>
        <v>0</v>
      </c>
      <c r="K121" s="57">
        <f t="shared" si="43"/>
        <v>0</v>
      </c>
      <c r="L121" s="57">
        <f t="shared" si="43"/>
        <v>0</v>
      </c>
      <c r="M121" s="57">
        <f t="shared" si="43"/>
        <v>0</v>
      </c>
      <c r="N121" s="57">
        <f t="shared" si="43"/>
        <v>0</v>
      </c>
      <c r="O121" s="57">
        <f t="shared" si="43"/>
        <v>0</v>
      </c>
      <c r="P121" s="57">
        <f t="shared" si="43"/>
        <v>0</v>
      </c>
      <c r="Q121" s="57">
        <f t="shared" si="43"/>
        <v>0</v>
      </c>
      <c r="R121" s="57">
        <f t="shared" si="43"/>
        <v>0</v>
      </c>
      <c r="S121" s="57">
        <f t="shared" si="43"/>
        <v>0</v>
      </c>
      <c r="T121" s="57">
        <f t="shared" si="43"/>
        <v>0</v>
      </c>
      <c r="U121" s="57">
        <f t="shared" si="43"/>
        <v>0</v>
      </c>
      <c r="V121" s="57">
        <f t="shared" si="43"/>
        <v>0</v>
      </c>
      <c r="W121" s="57">
        <f t="shared" si="43"/>
        <v>0</v>
      </c>
      <c r="X121" s="57">
        <f t="shared" si="43"/>
        <v>0</v>
      </c>
      <c r="Y121" s="57">
        <f t="shared" si="43"/>
        <v>0</v>
      </c>
      <c r="Z121" s="57">
        <f t="shared" si="43"/>
        <v>0</v>
      </c>
      <c r="AA121" s="57">
        <f t="shared" si="43"/>
        <v>0</v>
      </c>
      <c r="AB121" s="57">
        <f t="shared" si="43"/>
        <v>24.92779460352423</v>
      </c>
      <c r="AC121" s="57">
        <f t="shared" si="43"/>
        <v>0</v>
      </c>
      <c r="AD121" s="57">
        <f t="shared" si="43"/>
        <v>0</v>
      </c>
      <c r="AE121" s="57">
        <f t="shared" si="43"/>
        <v>0</v>
      </c>
      <c r="AF121" s="57">
        <f t="shared" si="43"/>
        <v>4.002274019329164</v>
      </c>
      <c r="AG121" s="57">
        <f t="shared" si="43"/>
        <v>0</v>
      </c>
      <c r="AH121" s="57">
        <f t="shared" si="43"/>
        <v>0</v>
      </c>
      <c r="AI121" s="57">
        <f t="shared" si="43"/>
        <v>380227.5</v>
      </c>
      <c r="AJ121" s="57">
        <f t="shared" si="43"/>
        <v>0</v>
      </c>
      <c r="AK121" s="57">
        <f t="shared" si="43"/>
        <v>0</v>
      </c>
      <c r="AL121" s="57">
        <f t="shared" si="43"/>
        <v>0</v>
      </c>
      <c r="AM121" s="57">
        <f t="shared" si="43"/>
        <v>0</v>
      </c>
      <c r="AN121" s="57">
        <f t="shared" si="43"/>
        <v>0</v>
      </c>
      <c r="AO121" s="57">
        <f t="shared" si="43"/>
        <v>0</v>
      </c>
      <c r="AP121" s="57">
        <f t="shared" si="43"/>
        <v>0</v>
      </c>
      <c r="AQ121" s="57">
        <f t="shared" si="43"/>
        <v>0</v>
      </c>
      <c r="AR121" s="57">
        <f t="shared" si="43"/>
        <v>0</v>
      </c>
      <c r="AS121" s="57">
        <f t="shared" si="43"/>
        <v>0</v>
      </c>
      <c r="AT121" s="57">
        <f t="shared" si="43"/>
        <v>519.1547991548223</v>
      </c>
      <c r="AU121" s="57">
        <f t="shared" si="43"/>
        <v>0</v>
      </c>
      <c r="AV121" s="57">
        <f t="shared" si="43"/>
        <v>0</v>
      </c>
      <c r="AW121" s="57">
        <f t="shared" si="43"/>
        <v>0</v>
      </c>
      <c r="AX121" s="57">
        <f t="shared" si="43"/>
        <v>0</v>
      </c>
      <c r="AY121" s="57">
        <f t="shared" si="43"/>
        <v>0</v>
      </c>
      <c r="AZ121" s="57">
        <f t="shared" si="43"/>
        <v>0</v>
      </c>
      <c r="BA121" s="57">
        <f t="shared" si="43"/>
        <v>0</v>
      </c>
      <c r="BB121" s="57">
        <f t="shared" si="43"/>
        <v>0</v>
      </c>
      <c r="BC121" s="57">
        <f t="shared" si="43"/>
        <v>0</v>
      </c>
      <c r="BD121" s="57">
        <f t="shared" si="43"/>
        <v>165.78698060084776</v>
      </c>
      <c r="BE121" s="57">
        <f t="shared" si="43"/>
        <v>0</v>
      </c>
      <c r="BF121" s="57">
        <f t="shared" si="43"/>
        <v>0</v>
      </c>
      <c r="BG121" s="57">
        <f t="shared" si="43"/>
        <v>0</v>
      </c>
      <c r="BH121" s="57">
        <f t="shared" si="43"/>
        <v>0</v>
      </c>
      <c r="BI121" s="57">
        <f t="shared" si="43"/>
        <v>0</v>
      </c>
      <c r="BJ121" s="58">
        <f t="shared" si="43"/>
        <v>383.90383514596454</v>
      </c>
    </row>
    <row r="122" spans="1:62" ht="12.75">
      <c r="A122" s="30" t="s">
        <v>223</v>
      </c>
      <c r="B122" s="59">
        <f>IF(B112=0,0,B117/B112)</f>
        <v>920.4558939618299</v>
      </c>
      <c r="C122" s="59">
        <f t="shared" si="43"/>
        <v>0</v>
      </c>
      <c r="D122" s="59">
        <f t="shared" si="43"/>
        <v>0</v>
      </c>
      <c r="E122" s="59">
        <f t="shared" si="43"/>
        <v>0</v>
      </c>
      <c r="F122" s="59">
        <f t="shared" si="43"/>
        <v>0</v>
      </c>
      <c r="G122" s="59">
        <f t="shared" si="43"/>
        <v>0</v>
      </c>
      <c r="H122" s="59">
        <f t="shared" si="43"/>
        <v>0</v>
      </c>
      <c r="I122" s="59">
        <f t="shared" si="43"/>
        <v>0</v>
      </c>
      <c r="J122" s="59">
        <f t="shared" si="43"/>
        <v>0</v>
      </c>
      <c r="K122" s="59">
        <f t="shared" si="43"/>
        <v>0</v>
      </c>
      <c r="L122" s="59">
        <f t="shared" si="43"/>
        <v>0</v>
      </c>
      <c r="M122" s="59">
        <f t="shared" si="43"/>
        <v>0</v>
      </c>
      <c r="N122" s="59">
        <f t="shared" si="43"/>
        <v>0</v>
      </c>
      <c r="O122" s="59">
        <f t="shared" si="43"/>
        <v>0</v>
      </c>
      <c r="P122" s="59">
        <f t="shared" si="43"/>
        <v>0</v>
      </c>
      <c r="Q122" s="59">
        <f t="shared" si="43"/>
        <v>0</v>
      </c>
      <c r="R122" s="59">
        <f t="shared" si="43"/>
        <v>0</v>
      </c>
      <c r="S122" s="59">
        <f t="shared" si="43"/>
        <v>0</v>
      </c>
      <c r="T122" s="59">
        <f t="shared" si="43"/>
        <v>0</v>
      </c>
      <c r="U122" s="59">
        <f t="shared" si="43"/>
        <v>0</v>
      </c>
      <c r="V122" s="59">
        <f t="shared" si="43"/>
        <v>0</v>
      </c>
      <c r="W122" s="59">
        <f t="shared" si="43"/>
        <v>0</v>
      </c>
      <c r="X122" s="59">
        <f t="shared" si="43"/>
        <v>0</v>
      </c>
      <c r="Y122" s="59">
        <f t="shared" si="43"/>
        <v>0</v>
      </c>
      <c r="Z122" s="59">
        <f t="shared" si="43"/>
        <v>0</v>
      </c>
      <c r="AA122" s="59">
        <f t="shared" si="43"/>
        <v>0</v>
      </c>
      <c r="AB122" s="59">
        <f t="shared" si="43"/>
        <v>0</v>
      </c>
      <c r="AC122" s="59">
        <f t="shared" si="43"/>
        <v>0</v>
      </c>
      <c r="AD122" s="59">
        <f t="shared" si="43"/>
        <v>0</v>
      </c>
      <c r="AE122" s="59">
        <f t="shared" si="43"/>
        <v>0</v>
      </c>
      <c r="AF122" s="59">
        <f t="shared" si="43"/>
        <v>4.002274019329164</v>
      </c>
      <c r="AG122" s="59">
        <f t="shared" si="43"/>
        <v>0</v>
      </c>
      <c r="AH122" s="59">
        <f t="shared" si="43"/>
        <v>0</v>
      </c>
      <c r="AI122" s="59">
        <f t="shared" si="43"/>
        <v>1169172.5</v>
      </c>
      <c r="AJ122" s="59">
        <f t="shared" si="43"/>
        <v>0</v>
      </c>
      <c r="AK122" s="59">
        <f t="shared" si="43"/>
        <v>0</v>
      </c>
      <c r="AL122" s="59">
        <f t="shared" si="43"/>
        <v>0</v>
      </c>
      <c r="AM122" s="59">
        <f t="shared" si="43"/>
        <v>0</v>
      </c>
      <c r="AN122" s="59">
        <f t="shared" si="43"/>
        <v>0</v>
      </c>
      <c r="AO122" s="59">
        <f t="shared" si="43"/>
        <v>0</v>
      </c>
      <c r="AP122" s="59">
        <f t="shared" si="43"/>
        <v>0</v>
      </c>
      <c r="AQ122" s="59">
        <f t="shared" si="43"/>
        <v>0</v>
      </c>
      <c r="AR122" s="59">
        <f t="shared" si="43"/>
        <v>0</v>
      </c>
      <c r="AS122" s="59">
        <f t="shared" si="43"/>
        <v>0</v>
      </c>
      <c r="AT122" s="59">
        <f t="shared" si="43"/>
        <v>616.1931229618262</v>
      </c>
      <c r="AU122" s="59">
        <f t="shared" si="43"/>
        <v>0</v>
      </c>
      <c r="AV122" s="59">
        <f t="shared" si="43"/>
        <v>0</v>
      </c>
      <c r="AW122" s="59">
        <f t="shared" si="43"/>
        <v>0</v>
      </c>
      <c r="AX122" s="59">
        <f t="shared" si="43"/>
        <v>0</v>
      </c>
      <c r="AY122" s="59">
        <f t="shared" si="43"/>
        <v>0</v>
      </c>
      <c r="AZ122" s="59">
        <f t="shared" si="43"/>
        <v>0</v>
      </c>
      <c r="BA122" s="59">
        <f t="shared" si="43"/>
        <v>0</v>
      </c>
      <c r="BB122" s="59">
        <f t="shared" si="43"/>
        <v>0</v>
      </c>
      <c r="BC122" s="59">
        <f t="shared" si="43"/>
        <v>0</v>
      </c>
      <c r="BD122" s="59">
        <f t="shared" si="43"/>
        <v>1276.3385146804835</v>
      </c>
      <c r="BE122" s="59">
        <f t="shared" si="43"/>
        <v>0</v>
      </c>
      <c r="BF122" s="59">
        <f t="shared" si="43"/>
        <v>0</v>
      </c>
      <c r="BG122" s="59">
        <f t="shared" si="43"/>
        <v>0</v>
      </c>
      <c r="BH122" s="59">
        <f t="shared" si="43"/>
        <v>0</v>
      </c>
      <c r="BI122" s="59">
        <f t="shared" si="43"/>
        <v>0</v>
      </c>
      <c r="BJ122" s="60">
        <f t="shared" si="43"/>
        <v>0</v>
      </c>
    </row>
    <row r="123" spans="1:62" ht="25.5">
      <c r="A123" s="30" t="s">
        <v>224</v>
      </c>
      <c r="B123" s="59">
        <f>IF(B113=0,0,B118/B113)</f>
        <v>889.2960667405085</v>
      </c>
      <c r="C123" s="59">
        <f t="shared" si="43"/>
        <v>0</v>
      </c>
      <c r="D123" s="59">
        <f t="shared" si="43"/>
        <v>0</v>
      </c>
      <c r="E123" s="59">
        <f t="shared" si="43"/>
        <v>0</v>
      </c>
      <c r="F123" s="59">
        <f t="shared" si="43"/>
        <v>340</v>
      </c>
      <c r="G123" s="59">
        <f t="shared" si="43"/>
        <v>533.3333333333334</v>
      </c>
      <c r="H123" s="59">
        <f t="shared" si="43"/>
        <v>0</v>
      </c>
      <c r="I123" s="59">
        <f t="shared" si="43"/>
        <v>0</v>
      </c>
      <c r="J123" s="59">
        <f t="shared" si="43"/>
        <v>375</v>
      </c>
      <c r="K123" s="59">
        <f t="shared" si="43"/>
        <v>494.6666666666667</v>
      </c>
      <c r="L123" s="59">
        <f t="shared" si="43"/>
        <v>0</v>
      </c>
      <c r="M123" s="59">
        <f t="shared" si="43"/>
        <v>1017.2143974960876</v>
      </c>
      <c r="N123" s="59">
        <f t="shared" si="43"/>
        <v>0</v>
      </c>
      <c r="O123" s="59">
        <f t="shared" si="43"/>
        <v>0</v>
      </c>
      <c r="P123" s="59">
        <f t="shared" si="43"/>
        <v>0</v>
      </c>
      <c r="Q123" s="59">
        <f t="shared" si="43"/>
        <v>0</v>
      </c>
      <c r="R123" s="59">
        <f t="shared" si="43"/>
        <v>911.8461538461538</v>
      </c>
      <c r="S123" s="59">
        <f t="shared" si="43"/>
        <v>33.38068181818182</v>
      </c>
      <c r="T123" s="59">
        <f t="shared" si="43"/>
        <v>1024.6280991735537</v>
      </c>
      <c r="U123" s="59">
        <f t="shared" si="43"/>
        <v>0</v>
      </c>
      <c r="V123" s="59">
        <f t="shared" si="43"/>
        <v>600.0342876735814</v>
      </c>
      <c r="W123" s="59">
        <f t="shared" si="43"/>
        <v>0</v>
      </c>
      <c r="X123" s="59">
        <f t="shared" si="43"/>
        <v>0.9851566794942276</v>
      </c>
      <c r="Y123" s="59">
        <f t="shared" si="43"/>
        <v>0</v>
      </c>
      <c r="Z123" s="59">
        <f t="shared" si="43"/>
        <v>0</v>
      </c>
      <c r="AA123" s="59">
        <f t="shared" si="43"/>
        <v>0</v>
      </c>
      <c r="AB123" s="59">
        <f t="shared" si="43"/>
        <v>0</v>
      </c>
      <c r="AC123" s="59">
        <f t="shared" si="43"/>
        <v>0</v>
      </c>
      <c r="AD123" s="59">
        <f t="shared" si="43"/>
        <v>9.385725531356599</v>
      </c>
      <c r="AE123" s="59">
        <f t="shared" si="43"/>
        <v>0</v>
      </c>
      <c r="AF123" s="59">
        <f t="shared" si="43"/>
        <v>0</v>
      </c>
      <c r="AG123" s="59">
        <f t="shared" si="43"/>
        <v>51.40961857379768</v>
      </c>
      <c r="AH123" s="59">
        <f t="shared" si="43"/>
        <v>72.11309352517985</v>
      </c>
      <c r="AI123" s="59">
        <f t="shared" si="43"/>
        <v>500000</v>
      </c>
      <c r="AJ123" s="59">
        <f t="shared" si="43"/>
        <v>198.392</v>
      </c>
      <c r="AK123" s="59">
        <f t="shared" si="43"/>
        <v>3806.3283582089553</v>
      </c>
      <c r="AL123" s="59">
        <f t="shared" si="43"/>
        <v>0</v>
      </c>
      <c r="AM123" s="59">
        <f t="shared" si="43"/>
        <v>0</v>
      </c>
      <c r="AN123" s="59">
        <f t="shared" si="43"/>
        <v>50</v>
      </c>
      <c r="AO123" s="59">
        <f t="shared" si="43"/>
        <v>0</v>
      </c>
      <c r="AP123" s="59">
        <f t="shared" si="43"/>
        <v>50</v>
      </c>
      <c r="AQ123" s="59">
        <f t="shared" si="43"/>
        <v>0</v>
      </c>
      <c r="AR123" s="59">
        <f t="shared" si="43"/>
        <v>0</v>
      </c>
      <c r="AS123" s="59">
        <f t="shared" si="43"/>
        <v>0</v>
      </c>
      <c r="AT123" s="59">
        <f t="shared" si="43"/>
        <v>3414.066363636364</v>
      </c>
      <c r="AU123" s="59">
        <f t="shared" si="43"/>
        <v>0</v>
      </c>
      <c r="AV123" s="59">
        <f t="shared" si="43"/>
        <v>13.009845288326302</v>
      </c>
      <c r="AW123" s="59">
        <f t="shared" si="43"/>
        <v>0</v>
      </c>
      <c r="AX123" s="59">
        <f t="shared" si="43"/>
        <v>0</v>
      </c>
      <c r="AY123" s="59">
        <f t="shared" si="43"/>
        <v>0</v>
      </c>
      <c r="AZ123" s="59">
        <f t="shared" si="43"/>
        <v>556.8627450980392</v>
      </c>
      <c r="BA123" s="59">
        <f t="shared" si="43"/>
        <v>714.8862602365787</v>
      </c>
      <c r="BB123" s="59">
        <f t="shared" si="43"/>
        <v>0</v>
      </c>
      <c r="BC123" s="59">
        <f t="shared" si="43"/>
        <v>0</v>
      </c>
      <c r="BD123" s="59">
        <f t="shared" si="43"/>
        <v>696.8601110514061</v>
      </c>
      <c r="BE123" s="59">
        <f t="shared" si="43"/>
        <v>0</v>
      </c>
      <c r="BF123" s="59">
        <f t="shared" si="43"/>
        <v>356.98971722365036</v>
      </c>
      <c r="BG123" s="59">
        <f t="shared" si="43"/>
        <v>36.120642947444466</v>
      </c>
      <c r="BH123" s="59">
        <f t="shared" si="43"/>
        <v>0</v>
      </c>
      <c r="BI123" s="59">
        <f t="shared" si="43"/>
        <v>0</v>
      </c>
      <c r="BJ123" s="60">
        <f t="shared" si="43"/>
        <v>0</v>
      </c>
    </row>
    <row r="124" spans="1:62" ht="12.75">
      <c r="A124" s="30" t="s">
        <v>225</v>
      </c>
      <c r="B124" s="59">
        <f>IF(B114=0,0,B119/B114)</f>
        <v>462.2926202216332</v>
      </c>
      <c r="C124" s="59">
        <f t="shared" si="43"/>
        <v>0</v>
      </c>
      <c r="D124" s="59">
        <f t="shared" si="43"/>
        <v>0</v>
      </c>
      <c r="E124" s="59">
        <f t="shared" si="43"/>
        <v>0</v>
      </c>
      <c r="F124" s="59">
        <f t="shared" si="43"/>
        <v>28</v>
      </c>
      <c r="G124" s="59">
        <f t="shared" si="43"/>
        <v>0</v>
      </c>
      <c r="H124" s="59">
        <f t="shared" si="43"/>
        <v>0</v>
      </c>
      <c r="I124" s="59">
        <f t="shared" si="43"/>
        <v>0</v>
      </c>
      <c r="J124" s="59">
        <f t="shared" si="43"/>
        <v>0</v>
      </c>
      <c r="K124" s="59">
        <f t="shared" si="43"/>
        <v>588.8888888888889</v>
      </c>
      <c r="L124" s="59">
        <f t="shared" si="43"/>
        <v>0</v>
      </c>
      <c r="M124" s="59">
        <f t="shared" si="43"/>
        <v>961.5384615384615</v>
      </c>
      <c r="N124" s="59">
        <f t="shared" si="43"/>
        <v>0</v>
      </c>
      <c r="O124" s="59">
        <f t="shared" si="43"/>
        <v>0</v>
      </c>
      <c r="P124" s="59">
        <f t="shared" si="43"/>
        <v>0</v>
      </c>
      <c r="Q124" s="59">
        <f t="shared" si="43"/>
        <v>0</v>
      </c>
      <c r="R124" s="59">
        <f t="shared" si="43"/>
        <v>482.26666666666665</v>
      </c>
      <c r="S124" s="59">
        <f t="shared" si="43"/>
        <v>0</v>
      </c>
      <c r="T124" s="59">
        <f t="shared" si="43"/>
        <v>518.3471074380166</v>
      </c>
      <c r="U124" s="59">
        <f t="shared" si="43"/>
        <v>0</v>
      </c>
      <c r="V124" s="59">
        <f t="shared" si="43"/>
        <v>0</v>
      </c>
      <c r="W124" s="59">
        <f t="shared" si="43"/>
        <v>0</v>
      </c>
      <c r="X124" s="59">
        <f t="shared" si="43"/>
        <v>0.8103353490929082</v>
      </c>
      <c r="Y124" s="59">
        <f t="shared" si="43"/>
        <v>0</v>
      </c>
      <c r="Z124" s="59">
        <f t="shared" si="43"/>
        <v>0</v>
      </c>
      <c r="AA124" s="59">
        <f t="shared" si="43"/>
        <v>0</v>
      </c>
      <c r="AB124" s="59">
        <f t="shared" si="43"/>
        <v>0</v>
      </c>
      <c r="AC124" s="59">
        <f t="shared" si="43"/>
        <v>0</v>
      </c>
      <c r="AD124" s="59">
        <f t="shared" si="43"/>
        <v>0</v>
      </c>
      <c r="AE124" s="59">
        <f t="shared" si="43"/>
        <v>0</v>
      </c>
      <c r="AF124" s="59">
        <f t="shared" si="43"/>
        <v>0</v>
      </c>
      <c r="AG124" s="59">
        <f t="shared" si="43"/>
        <v>984</v>
      </c>
      <c r="AH124" s="59">
        <f t="shared" si="43"/>
        <v>1120.0595238095239</v>
      </c>
      <c r="AI124" s="59">
        <f t="shared" si="43"/>
        <v>875000</v>
      </c>
      <c r="AJ124" s="59">
        <f t="shared" si="43"/>
        <v>0</v>
      </c>
      <c r="AK124" s="59">
        <f t="shared" si="43"/>
        <v>0</v>
      </c>
      <c r="AL124" s="59">
        <f t="shared" si="43"/>
        <v>0</v>
      </c>
      <c r="AM124" s="59">
        <f t="shared" si="43"/>
        <v>0</v>
      </c>
      <c r="AN124" s="59">
        <f t="shared" si="43"/>
        <v>0</v>
      </c>
      <c r="AO124" s="59">
        <f t="shared" si="43"/>
        <v>1452</v>
      </c>
      <c r="AP124" s="59">
        <f t="shared" si="43"/>
        <v>0</v>
      </c>
      <c r="AQ124" s="59">
        <f t="shared" si="43"/>
        <v>0</v>
      </c>
      <c r="AR124" s="59">
        <f t="shared" si="43"/>
        <v>0</v>
      </c>
      <c r="AS124" s="59">
        <f t="shared" si="43"/>
        <v>0</v>
      </c>
      <c r="AT124" s="59">
        <f t="shared" si="43"/>
        <v>0</v>
      </c>
      <c r="AU124" s="59">
        <f t="shared" si="43"/>
        <v>0</v>
      </c>
      <c r="AV124" s="59">
        <f t="shared" si="43"/>
        <v>112.67605633802818</v>
      </c>
      <c r="AW124" s="59">
        <f t="shared" si="43"/>
        <v>0</v>
      </c>
      <c r="AX124" s="59">
        <f t="shared" si="43"/>
        <v>0</v>
      </c>
      <c r="AY124" s="59">
        <f t="shared" si="43"/>
        <v>0</v>
      </c>
      <c r="AZ124" s="59">
        <f t="shared" si="43"/>
        <v>97.9858464888405</v>
      </c>
      <c r="BA124" s="59">
        <f t="shared" si="43"/>
        <v>1351.6800973088034</v>
      </c>
      <c r="BB124" s="59">
        <f t="shared" si="43"/>
        <v>0</v>
      </c>
      <c r="BC124" s="59">
        <f t="shared" si="43"/>
        <v>0</v>
      </c>
      <c r="BD124" s="59">
        <f t="shared" si="43"/>
        <v>896.1508074017603</v>
      </c>
      <c r="BE124" s="59">
        <f t="shared" si="43"/>
        <v>0</v>
      </c>
      <c r="BF124" s="59">
        <f t="shared" si="43"/>
        <v>884.6449704142012</v>
      </c>
      <c r="BG124" s="59">
        <f t="shared" si="43"/>
        <v>48.889794255449175</v>
      </c>
      <c r="BH124" s="59">
        <f t="shared" si="43"/>
        <v>0</v>
      </c>
      <c r="BI124" s="59">
        <f t="shared" si="43"/>
        <v>0</v>
      </c>
      <c r="BJ124" s="60">
        <f t="shared" si="43"/>
        <v>0</v>
      </c>
    </row>
    <row r="125" spans="1:62" ht="25.5">
      <c r="A125" s="13" t="s">
        <v>228</v>
      </c>
      <c r="B125" s="61">
        <f>+B120*B111</f>
        <v>1374991271.6786656</v>
      </c>
      <c r="C125" s="61">
        <f aca="true" t="shared" si="44" ref="C125:BJ125">+C120*C111</f>
        <v>0</v>
      </c>
      <c r="D125" s="61">
        <f t="shared" si="44"/>
        <v>0</v>
      </c>
      <c r="E125" s="61">
        <f t="shared" si="44"/>
        <v>0</v>
      </c>
      <c r="F125" s="61">
        <f t="shared" si="44"/>
        <v>0</v>
      </c>
      <c r="G125" s="61">
        <f t="shared" si="44"/>
        <v>0</v>
      </c>
      <c r="H125" s="61">
        <f t="shared" si="44"/>
        <v>0</v>
      </c>
      <c r="I125" s="61">
        <f t="shared" si="44"/>
        <v>50125773</v>
      </c>
      <c r="J125" s="61">
        <f t="shared" si="44"/>
        <v>0</v>
      </c>
      <c r="K125" s="61">
        <f t="shared" si="44"/>
        <v>0</v>
      </c>
      <c r="L125" s="61">
        <f t="shared" si="44"/>
        <v>0</v>
      </c>
      <c r="M125" s="61">
        <f t="shared" si="44"/>
        <v>0</v>
      </c>
      <c r="N125" s="61">
        <f t="shared" si="44"/>
        <v>0</v>
      </c>
      <c r="O125" s="61">
        <f t="shared" si="44"/>
        <v>0</v>
      </c>
      <c r="P125" s="61">
        <f t="shared" si="44"/>
        <v>0</v>
      </c>
      <c r="Q125" s="61">
        <f t="shared" si="44"/>
        <v>0</v>
      </c>
      <c r="R125" s="61">
        <f t="shared" si="44"/>
        <v>0</v>
      </c>
      <c r="S125" s="61">
        <f t="shared" si="44"/>
        <v>0</v>
      </c>
      <c r="T125" s="61">
        <f t="shared" si="44"/>
        <v>0</v>
      </c>
      <c r="U125" s="61">
        <f t="shared" si="44"/>
        <v>0</v>
      </c>
      <c r="V125" s="61">
        <f t="shared" si="44"/>
        <v>0</v>
      </c>
      <c r="W125" s="61">
        <f t="shared" si="44"/>
        <v>0</v>
      </c>
      <c r="X125" s="61">
        <f t="shared" si="44"/>
        <v>0</v>
      </c>
      <c r="Y125" s="61">
        <f t="shared" si="44"/>
        <v>0</v>
      </c>
      <c r="Z125" s="61">
        <f t="shared" si="44"/>
        <v>0</v>
      </c>
      <c r="AA125" s="61">
        <f t="shared" si="44"/>
        <v>0</v>
      </c>
      <c r="AB125" s="61">
        <f t="shared" si="44"/>
        <v>362151</v>
      </c>
      <c r="AC125" s="61">
        <f t="shared" si="44"/>
        <v>0</v>
      </c>
      <c r="AD125" s="61">
        <f t="shared" si="44"/>
        <v>0</v>
      </c>
      <c r="AE125" s="61">
        <f t="shared" si="44"/>
        <v>0</v>
      </c>
      <c r="AF125" s="61">
        <f t="shared" si="44"/>
        <v>1056000</v>
      </c>
      <c r="AG125" s="61">
        <f t="shared" si="44"/>
        <v>9847780.882255388</v>
      </c>
      <c r="AH125" s="61">
        <f t="shared" si="44"/>
        <v>0</v>
      </c>
      <c r="AI125" s="61">
        <f t="shared" si="44"/>
        <v>11697600</v>
      </c>
      <c r="AJ125" s="61">
        <f t="shared" si="44"/>
        <v>0</v>
      </c>
      <c r="AK125" s="61">
        <f t="shared" si="44"/>
        <v>0</v>
      </c>
      <c r="AL125" s="61">
        <f t="shared" si="44"/>
        <v>0</v>
      </c>
      <c r="AM125" s="61">
        <f t="shared" si="44"/>
        <v>0</v>
      </c>
      <c r="AN125" s="61">
        <f t="shared" si="44"/>
        <v>0</v>
      </c>
      <c r="AO125" s="61">
        <f t="shared" si="44"/>
        <v>0</v>
      </c>
      <c r="AP125" s="61">
        <f t="shared" si="44"/>
        <v>0</v>
      </c>
      <c r="AQ125" s="61">
        <f t="shared" si="44"/>
        <v>0</v>
      </c>
      <c r="AR125" s="61">
        <f t="shared" si="44"/>
        <v>0</v>
      </c>
      <c r="AS125" s="61">
        <f t="shared" si="44"/>
        <v>0</v>
      </c>
      <c r="AT125" s="61">
        <f t="shared" si="44"/>
        <v>394020221.8747826</v>
      </c>
      <c r="AU125" s="61">
        <f t="shared" si="44"/>
        <v>0</v>
      </c>
      <c r="AV125" s="61">
        <f t="shared" si="44"/>
        <v>0</v>
      </c>
      <c r="AW125" s="61">
        <f t="shared" si="44"/>
        <v>0</v>
      </c>
      <c r="AX125" s="61">
        <f t="shared" si="44"/>
        <v>0</v>
      </c>
      <c r="AY125" s="61">
        <f t="shared" si="44"/>
        <v>0</v>
      </c>
      <c r="AZ125" s="61">
        <f t="shared" si="44"/>
        <v>0</v>
      </c>
      <c r="BA125" s="61">
        <f t="shared" si="44"/>
        <v>0</v>
      </c>
      <c r="BB125" s="61">
        <f t="shared" si="44"/>
        <v>0</v>
      </c>
      <c r="BC125" s="61">
        <f t="shared" si="44"/>
        <v>0</v>
      </c>
      <c r="BD125" s="61">
        <f t="shared" si="44"/>
        <v>98098644.0283127</v>
      </c>
      <c r="BE125" s="61">
        <f t="shared" si="44"/>
        <v>0</v>
      </c>
      <c r="BF125" s="61">
        <f t="shared" si="44"/>
        <v>0</v>
      </c>
      <c r="BG125" s="61">
        <f t="shared" si="44"/>
        <v>0</v>
      </c>
      <c r="BH125" s="61">
        <f t="shared" si="44"/>
        <v>0</v>
      </c>
      <c r="BI125" s="61">
        <f t="shared" si="44"/>
        <v>0</v>
      </c>
      <c r="BJ125" s="62">
        <f t="shared" si="44"/>
        <v>4694760</v>
      </c>
    </row>
    <row r="126" spans="1:62" ht="25.5">
      <c r="A126" s="16" t="s">
        <v>229</v>
      </c>
      <c r="B126" s="63">
        <v>1188814000</v>
      </c>
      <c r="C126" s="63">
        <v>0</v>
      </c>
      <c r="D126" s="63">
        <v>0</v>
      </c>
      <c r="E126" s="63">
        <v>0</v>
      </c>
      <c r="F126" s="63">
        <v>2872658</v>
      </c>
      <c r="G126" s="63">
        <v>1200000</v>
      </c>
      <c r="H126" s="63">
        <v>0</v>
      </c>
      <c r="I126" s="63">
        <v>66308773</v>
      </c>
      <c r="J126" s="63">
        <v>1500000</v>
      </c>
      <c r="K126" s="63">
        <v>9752000</v>
      </c>
      <c r="L126" s="63">
        <v>0</v>
      </c>
      <c r="M126" s="63">
        <v>0</v>
      </c>
      <c r="N126" s="63">
        <v>345878532</v>
      </c>
      <c r="O126" s="63">
        <v>0</v>
      </c>
      <c r="P126" s="63">
        <v>0</v>
      </c>
      <c r="Q126" s="63">
        <v>0</v>
      </c>
      <c r="R126" s="63">
        <v>9342770</v>
      </c>
      <c r="S126" s="63">
        <v>0</v>
      </c>
      <c r="T126" s="63">
        <v>9023000</v>
      </c>
      <c r="U126" s="63">
        <v>0</v>
      </c>
      <c r="V126" s="63">
        <v>3500000</v>
      </c>
      <c r="W126" s="63">
        <v>6000000</v>
      </c>
      <c r="X126" s="63">
        <v>2710000</v>
      </c>
      <c r="Y126" s="63">
        <v>0</v>
      </c>
      <c r="Z126" s="63">
        <v>0</v>
      </c>
      <c r="AA126" s="63">
        <v>1893000</v>
      </c>
      <c r="AB126" s="63">
        <v>4260395</v>
      </c>
      <c r="AC126" s="63">
        <v>56210740</v>
      </c>
      <c r="AD126" s="63">
        <v>864000</v>
      </c>
      <c r="AE126" s="63">
        <v>0</v>
      </c>
      <c r="AF126" s="63">
        <v>12672000</v>
      </c>
      <c r="AG126" s="63">
        <v>0</v>
      </c>
      <c r="AH126" s="63">
        <v>1873440</v>
      </c>
      <c r="AI126" s="63">
        <v>7000000</v>
      </c>
      <c r="AJ126" s="63">
        <v>0</v>
      </c>
      <c r="AK126" s="63">
        <v>0</v>
      </c>
      <c r="AL126" s="63">
        <v>0</v>
      </c>
      <c r="AM126" s="63">
        <v>0</v>
      </c>
      <c r="AN126" s="63">
        <v>2000000</v>
      </c>
      <c r="AO126" s="63">
        <v>0</v>
      </c>
      <c r="AP126" s="63">
        <v>0</v>
      </c>
      <c r="AQ126" s="63">
        <v>0</v>
      </c>
      <c r="AR126" s="63">
        <v>38629</v>
      </c>
      <c r="AS126" s="63">
        <v>0</v>
      </c>
      <c r="AT126" s="63">
        <v>25909850</v>
      </c>
      <c r="AU126" s="63">
        <v>0</v>
      </c>
      <c r="AV126" s="63">
        <v>2504000</v>
      </c>
      <c r="AW126" s="63">
        <v>0</v>
      </c>
      <c r="AX126" s="63">
        <v>0</v>
      </c>
      <c r="AY126" s="63">
        <v>0</v>
      </c>
      <c r="AZ126" s="63">
        <v>1070000</v>
      </c>
      <c r="BA126" s="63">
        <v>0</v>
      </c>
      <c r="BB126" s="63">
        <v>0</v>
      </c>
      <c r="BC126" s="63">
        <v>0</v>
      </c>
      <c r="BD126" s="63">
        <v>7358261</v>
      </c>
      <c r="BE126" s="63">
        <v>0</v>
      </c>
      <c r="BF126" s="63">
        <v>0</v>
      </c>
      <c r="BG126" s="63">
        <v>3177543</v>
      </c>
      <c r="BH126" s="63">
        <v>0</v>
      </c>
      <c r="BI126" s="63">
        <v>0</v>
      </c>
      <c r="BJ126" s="64">
        <v>77717820</v>
      </c>
    </row>
    <row r="127" spans="1:62" ht="12.75">
      <c r="A127" s="27" t="s">
        <v>230</v>
      </c>
      <c r="B127" s="33">
        <v>1869806000</v>
      </c>
      <c r="C127" s="33">
        <v>40580000</v>
      </c>
      <c r="D127" s="33">
        <v>33387000</v>
      </c>
      <c r="E127" s="33">
        <v>94545000</v>
      </c>
      <c r="F127" s="33">
        <v>49397000</v>
      </c>
      <c r="G127" s="33">
        <v>29480000</v>
      </c>
      <c r="H127" s="33">
        <v>92600000</v>
      </c>
      <c r="I127" s="33">
        <v>287183000</v>
      </c>
      <c r="J127" s="33">
        <v>61423000</v>
      </c>
      <c r="K127" s="33">
        <v>37208000</v>
      </c>
      <c r="L127" s="33">
        <v>23278000</v>
      </c>
      <c r="M127" s="33">
        <v>25741000</v>
      </c>
      <c r="N127" s="33">
        <v>354313000</v>
      </c>
      <c r="O127" s="33">
        <v>32583000</v>
      </c>
      <c r="P127" s="33">
        <v>33881000</v>
      </c>
      <c r="Q127" s="33">
        <v>338828000</v>
      </c>
      <c r="R127" s="33">
        <v>111249000</v>
      </c>
      <c r="S127" s="33">
        <v>63187000</v>
      </c>
      <c r="T127" s="33">
        <v>33196000</v>
      </c>
      <c r="U127" s="33">
        <v>69121000</v>
      </c>
      <c r="V127" s="33">
        <v>68921000</v>
      </c>
      <c r="W127" s="33">
        <v>269199000</v>
      </c>
      <c r="X127" s="33">
        <v>34084000</v>
      </c>
      <c r="Y127" s="33">
        <v>79597000</v>
      </c>
      <c r="Z127" s="33">
        <v>81641000</v>
      </c>
      <c r="AA127" s="33">
        <v>49358000</v>
      </c>
      <c r="AB127" s="33">
        <v>192952000</v>
      </c>
      <c r="AC127" s="33">
        <v>276638000</v>
      </c>
      <c r="AD127" s="33">
        <v>15507000</v>
      </c>
      <c r="AE127" s="33">
        <v>52872000</v>
      </c>
      <c r="AF127" s="33">
        <v>104535000</v>
      </c>
      <c r="AG127" s="33">
        <v>40352000</v>
      </c>
      <c r="AH127" s="33">
        <v>66389000</v>
      </c>
      <c r="AI127" s="33">
        <v>85565000</v>
      </c>
      <c r="AJ127" s="33">
        <v>81160000</v>
      </c>
      <c r="AK127" s="33">
        <v>87088000</v>
      </c>
      <c r="AL127" s="33">
        <v>276930000</v>
      </c>
      <c r="AM127" s="33">
        <v>68319000</v>
      </c>
      <c r="AN127" s="33">
        <v>85485000</v>
      </c>
      <c r="AO127" s="33">
        <v>17275000</v>
      </c>
      <c r="AP127" s="33">
        <v>30174000</v>
      </c>
      <c r="AQ127" s="33">
        <v>60744000</v>
      </c>
      <c r="AR127" s="33">
        <v>196603000</v>
      </c>
      <c r="AS127" s="33">
        <v>52392000</v>
      </c>
      <c r="AT127" s="33">
        <v>190384000</v>
      </c>
      <c r="AU127" s="33">
        <v>24403000</v>
      </c>
      <c r="AV127" s="33">
        <v>91327000</v>
      </c>
      <c r="AW127" s="33">
        <v>27730000</v>
      </c>
      <c r="AX127" s="33">
        <v>57099000</v>
      </c>
      <c r="AY127" s="33">
        <v>353909000</v>
      </c>
      <c r="AZ127" s="33">
        <v>74289000</v>
      </c>
      <c r="BA127" s="33">
        <v>78566000</v>
      </c>
      <c r="BB127" s="33">
        <v>67373000</v>
      </c>
      <c r="BC127" s="33">
        <v>54076000</v>
      </c>
      <c r="BD127" s="33">
        <v>253386000</v>
      </c>
      <c r="BE127" s="33">
        <v>57002000</v>
      </c>
      <c r="BF127" s="33">
        <v>12846000</v>
      </c>
      <c r="BG127" s="33">
        <v>47950000</v>
      </c>
      <c r="BH127" s="33">
        <v>57039000</v>
      </c>
      <c r="BI127" s="33">
        <v>96838000</v>
      </c>
      <c r="BJ127" s="34">
        <v>216056000</v>
      </c>
    </row>
    <row r="128" spans="1:62" ht="12.75">
      <c r="A128" s="65" t="s">
        <v>231</v>
      </c>
      <c r="B128" s="66" t="str">
        <f>IF(B11&gt;0,"Funded","Unfunded")</f>
        <v>Funded</v>
      </c>
      <c r="C128" s="66" t="str">
        <f aca="true" t="shared" si="45" ref="C128:BJ128">IF(C11&gt;0,"Funded","Unfunded")</f>
        <v>Funded</v>
      </c>
      <c r="D128" s="66" t="str">
        <f t="shared" si="45"/>
        <v>Funded</v>
      </c>
      <c r="E128" s="66" t="str">
        <f t="shared" si="45"/>
        <v>Funded</v>
      </c>
      <c r="F128" s="66" t="str">
        <f t="shared" si="45"/>
        <v>Funded</v>
      </c>
      <c r="G128" s="66" t="str">
        <f t="shared" si="45"/>
        <v>Funded</v>
      </c>
      <c r="H128" s="66" t="str">
        <f t="shared" si="45"/>
        <v>Funded</v>
      </c>
      <c r="I128" s="66" t="str">
        <f t="shared" si="45"/>
        <v>Unfunded</v>
      </c>
      <c r="J128" s="66" t="str">
        <f t="shared" si="45"/>
        <v>Funded</v>
      </c>
      <c r="K128" s="66" t="str">
        <f t="shared" si="45"/>
        <v>Funded</v>
      </c>
      <c r="L128" s="66" t="str">
        <f t="shared" si="45"/>
        <v>Funded</v>
      </c>
      <c r="M128" s="66" t="str">
        <f t="shared" si="45"/>
        <v>Funded</v>
      </c>
      <c r="N128" s="66" t="str">
        <f t="shared" si="45"/>
        <v>Unfunded</v>
      </c>
      <c r="O128" s="66" t="str">
        <f t="shared" si="45"/>
        <v>Funded</v>
      </c>
      <c r="P128" s="66" t="str">
        <f t="shared" si="45"/>
        <v>Funded</v>
      </c>
      <c r="Q128" s="66" t="str">
        <f t="shared" si="45"/>
        <v>Unfunded</v>
      </c>
      <c r="R128" s="66" t="str">
        <f t="shared" si="45"/>
        <v>Funded</v>
      </c>
      <c r="S128" s="66" t="str">
        <f t="shared" si="45"/>
        <v>Funded</v>
      </c>
      <c r="T128" s="66" t="str">
        <f t="shared" si="45"/>
        <v>Funded</v>
      </c>
      <c r="U128" s="66" t="str">
        <f t="shared" si="45"/>
        <v>Funded</v>
      </c>
      <c r="V128" s="66" t="str">
        <f t="shared" si="45"/>
        <v>Funded</v>
      </c>
      <c r="W128" s="66" t="str">
        <f t="shared" si="45"/>
        <v>Funded</v>
      </c>
      <c r="X128" s="66" t="str">
        <f t="shared" si="45"/>
        <v>Funded</v>
      </c>
      <c r="Y128" s="66" t="str">
        <f t="shared" si="45"/>
        <v>Funded</v>
      </c>
      <c r="Z128" s="66" t="str">
        <f t="shared" si="45"/>
        <v>Funded</v>
      </c>
      <c r="AA128" s="66" t="str">
        <f t="shared" si="45"/>
        <v>Funded</v>
      </c>
      <c r="AB128" s="66" t="str">
        <f t="shared" si="45"/>
        <v>Funded</v>
      </c>
      <c r="AC128" s="66" t="str">
        <f t="shared" si="45"/>
        <v>Funded</v>
      </c>
      <c r="AD128" s="66" t="str">
        <f t="shared" si="45"/>
        <v>Funded</v>
      </c>
      <c r="AE128" s="66" t="str">
        <f t="shared" si="45"/>
        <v>Funded</v>
      </c>
      <c r="AF128" s="66" t="str">
        <f t="shared" si="45"/>
        <v>Funded</v>
      </c>
      <c r="AG128" s="66" t="str">
        <f t="shared" si="45"/>
        <v>Funded</v>
      </c>
      <c r="AH128" s="66" t="str">
        <f t="shared" si="45"/>
        <v>Funded</v>
      </c>
      <c r="AI128" s="66" t="str">
        <f t="shared" si="45"/>
        <v>Funded</v>
      </c>
      <c r="AJ128" s="66" t="str">
        <f t="shared" si="45"/>
        <v>Unfunded</v>
      </c>
      <c r="AK128" s="66" t="str">
        <f t="shared" si="45"/>
        <v>Funded</v>
      </c>
      <c r="AL128" s="66" t="str">
        <f t="shared" si="45"/>
        <v>Funded</v>
      </c>
      <c r="AM128" s="66" t="str">
        <f t="shared" si="45"/>
        <v>Funded</v>
      </c>
      <c r="AN128" s="66" t="str">
        <f t="shared" si="45"/>
        <v>Funded</v>
      </c>
      <c r="AO128" s="66" t="str">
        <f t="shared" si="45"/>
        <v>Funded</v>
      </c>
      <c r="AP128" s="66" t="str">
        <f t="shared" si="45"/>
        <v>Funded</v>
      </c>
      <c r="AQ128" s="66" t="str">
        <f t="shared" si="45"/>
        <v>Funded</v>
      </c>
      <c r="AR128" s="66" t="str">
        <f t="shared" si="45"/>
        <v>Funded</v>
      </c>
      <c r="AS128" s="66" t="str">
        <f t="shared" si="45"/>
        <v>Unfunded</v>
      </c>
      <c r="AT128" s="66" t="str">
        <f t="shared" si="45"/>
        <v>Funded</v>
      </c>
      <c r="AU128" s="66" t="str">
        <f t="shared" si="45"/>
        <v>Funded</v>
      </c>
      <c r="AV128" s="66" t="str">
        <f t="shared" si="45"/>
        <v>Funded</v>
      </c>
      <c r="AW128" s="66" t="str">
        <f t="shared" si="45"/>
        <v>Funded</v>
      </c>
      <c r="AX128" s="66" t="str">
        <f t="shared" si="45"/>
        <v>Funded</v>
      </c>
      <c r="AY128" s="66" t="str">
        <f t="shared" si="45"/>
        <v>Funded</v>
      </c>
      <c r="AZ128" s="66" t="str">
        <f t="shared" si="45"/>
        <v>Funded</v>
      </c>
      <c r="BA128" s="66" t="str">
        <f t="shared" si="45"/>
        <v>Funded</v>
      </c>
      <c r="BB128" s="66" t="str">
        <f t="shared" si="45"/>
        <v>Funded</v>
      </c>
      <c r="BC128" s="66" t="str">
        <f t="shared" si="45"/>
        <v>Funded</v>
      </c>
      <c r="BD128" s="66" t="str">
        <f t="shared" si="45"/>
        <v>Funded</v>
      </c>
      <c r="BE128" s="66" t="str">
        <f t="shared" si="45"/>
        <v>Funded</v>
      </c>
      <c r="BF128" s="66" t="str">
        <f t="shared" si="45"/>
        <v>Funded</v>
      </c>
      <c r="BG128" s="66" t="str">
        <f t="shared" si="45"/>
        <v>Funded</v>
      </c>
      <c r="BH128" s="66" t="str">
        <f t="shared" si="45"/>
        <v>Funded</v>
      </c>
      <c r="BI128" s="66" t="str">
        <f t="shared" si="45"/>
        <v>Funded</v>
      </c>
      <c r="BJ128" s="67" t="str">
        <f t="shared" si="45"/>
        <v>Funded</v>
      </c>
    </row>
    <row r="129" spans="1:62" ht="12.75" hidden="1">
      <c r="A129" s="68" t="s">
        <v>232</v>
      </c>
      <c r="B129" s="35">
        <v>21697050886</v>
      </c>
      <c r="C129" s="35">
        <v>7918488</v>
      </c>
      <c r="D129" s="35">
        <v>83064744</v>
      </c>
      <c r="E129" s="35">
        <v>4418000</v>
      </c>
      <c r="F129" s="35">
        <v>52410910</v>
      </c>
      <c r="G129" s="35">
        <v>989500</v>
      </c>
      <c r="H129" s="35">
        <v>450766800</v>
      </c>
      <c r="I129" s="35">
        <v>264453000</v>
      </c>
      <c r="J129" s="35">
        <v>14096004</v>
      </c>
      <c r="K129" s="35">
        <v>204141890</v>
      </c>
      <c r="L129" s="35">
        <v>54832000</v>
      </c>
      <c r="M129" s="35">
        <v>4864993</v>
      </c>
      <c r="N129" s="35">
        <v>2466203965</v>
      </c>
      <c r="O129" s="35">
        <v>16256000</v>
      </c>
      <c r="P129" s="35">
        <v>9199996</v>
      </c>
      <c r="Q129" s="35">
        <v>70457256</v>
      </c>
      <c r="R129" s="35">
        <v>408609000</v>
      </c>
      <c r="S129" s="35">
        <v>763814</v>
      </c>
      <c r="T129" s="35">
        <v>232003004</v>
      </c>
      <c r="U129" s="35">
        <v>46854239</v>
      </c>
      <c r="V129" s="35">
        <v>13040731</v>
      </c>
      <c r="W129" s="35">
        <v>83497000</v>
      </c>
      <c r="X129" s="35">
        <v>143823071</v>
      </c>
      <c r="Y129" s="35">
        <v>26034173</v>
      </c>
      <c r="Z129" s="35">
        <v>600135</v>
      </c>
      <c r="AA129" s="35">
        <v>79097281</v>
      </c>
      <c r="AB129" s="35">
        <v>28968996</v>
      </c>
      <c r="AC129" s="35">
        <v>874071996</v>
      </c>
      <c r="AD129" s="35">
        <v>22922000</v>
      </c>
      <c r="AE129" s="35">
        <v>15369000</v>
      </c>
      <c r="AF129" s="35">
        <v>15092160</v>
      </c>
      <c r="AG129" s="35">
        <v>32199996</v>
      </c>
      <c r="AH129" s="35">
        <v>46347732</v>
      </c>
      <c r="AI129" s="35">
        <v>276558060</v>
      </c>
      <c r="AJ129" s="35">
        <v>15517500</v>
      </c>
      <c r="AK129" s="35">
        <v>68252000</v>
      </c>
      <c r="AL129" s="35">
        <v>26787168</v>
      </c>
      <c r="AM129" s="35">
        <v>15640152</v>
      </c>
      <c r="AN129" s="35">
        <v>34495368</v>
      </c>
      <c r="AO129" s="35">
        <v>8940000</v>
      </c>
      <c r="AP129" s="35">
        <v>3795528</v>
      </c>
      <c r="AQ129" s="35">
        <v>37458992</v>
      </c>
      <c r="AR129" s="35">
        <v>70163000</v>
      </c>
      <c r="AS129" s="35">
        <v>6040200</v>
      </c>
      <c r="AT129" s="35">
        <v>1736925000</v>
      </c>
      <c r="AU129" s="35">
        <v>1596000</v>
      </c>
      <c r="AV129" s="35">
        <v>94914000</v>
      </c>
      <c r="AW129" s="35">
        <v>37553000</v>
      </c>
      <c r="AX129" s="35">
        <v>37392007</v>
      </c>
      <c r="AY129" s="35">
        <v>59256000</v>
      </c>
      <c r="AZ129" s="35">
        <v>39043996</v>
      </c>
      <c r="BA129" s="35">
        <v>853105015</v>
      </c>
      <c r="BB129" s="35">
        <v>1628213</v>
      </c>
      <c r="BC129" s="35">
        <v>10997580</v>
      </c>
      <c r="BD129" s="35">
        <v>106185602</v>
      </c>
      <c r="BE129" s="35">
        <v>107927105</v>
      </c>
      <c r="BF129" s="35">
        <v>19768910</v>
      </c>
      <c r="BG129" s="35">
        <v>181476000</v>
      </c>
      <c r="BH129" s="35">
        <v>14542685</v>
      </c>
      <c r="BI129" s="35">
        <v>26205000</v>
      </c>
      <c r="BJ129" s="35">
        <v>30423792</v>
      </c>
    </row>
    <row r="130" spans="1:62" ht="12.75" hidden="1">
      <c r="A130" s="68" t="s">
        <v>233</v>
      </c>
      <c r="B130" s="35">
        <v>19746684410</v>
      </c>
      <c r="C130" s="35">
        <v>2471481</v>
      </c>
      <c r="D130" s="35">
        <v>79934331</v>
      </c>
      <c r="E130" s="35">
        <v>4157557</v>
      </c>
      <c r="F130" s="35">
        <v>39560757</v>
      </c>
      <c r="G130" s="35">
        <v>895000</v>
      </c>
      <c r="H130" s="35">
        <v>434501409</v>
      </c>
      <c r="I130" s="35">
        <v>342373623</v>
      </c>
      <c r="J130" s="35">
        <v>24750000</v>
      </c>
      <c r="K130" s="35">
        <v>237099442</v>
      </c>
      <c r="L130" s="35">
        <v>52232260</v>
      </c>
      <c r="M130" s="35">
        <v>2010000</v>
      </c>
      <c r="N130" s="35">
        <v>2811942334</v>
      </c>
      <c r="O130" s="35">
        <v>6522000</v>
      </c>
      <c r="P130" s="35">
        <v>10178588</v>
      </c>
      <c r="Q130" s="35">
        <v>100152986</v>
      </c>
      <c r="R130" s="35">
        <v>383338253</v>
      </c>
      <c r="S130" s="35">
        <v>2293617</v>
      </c>
      <c r="T130" s="35">
        <v>235319208</v>
      </c>
      <c r="U130" s="35">
        <v>24184284</v>
      </c>
      <c r="V130" s="35">
        <v>7426345</v>
      </c>
      <c r="W130" s="35">
        <v>138887627</v>
      </c>
      <c r="X130" s="35">
        <v>155348656</v>
      </c>
      <c r="Y130" s="35">
        <v>37898299</v>
      </c>
      <c r="Z130" s="35">
        <v>653000</v>
      </c>
      <c r="AA130" s="35">
        <v>83775400</v>
      </c>
      <c r="AB130" s="35">
        <v>47749000</v>
      </c>
      <c r="AC130" s="35">
        <v>1066222005</v>
      </c>
      <c r="AD130" s="35">
        <v>26873121</v>
      </c>
      <c r="AE130" s="35">
        <v>10269000</v>
      </c>
      <c r="AF130" s="35">
        <v>14892150</v>
      </c>
      <c r="AG130" s="35">
        <v>30218470</v>
      </c>
      <c r="AH130" s="35">
        <v>44190589</v>
      </c>
      <c r="AI130" s="35">
        <v>266485230</v>
      </c>
      <c r="AJ130" s="35">
        <v>11614856</v>
      </c>
      <c r="AK130" s="35">
        <v>87923000</v>
      </c>
      <c r="AL130" s="35">
        <v>34677854</v>
      </c>
      <c r="AM130" s="35">
        <v>6568685</v>
      </c>
      <c r="AN130" s="35">
        <v>22347735</v>
      </c>
      <c r="AO130" s="35">
        <v>8232000</v>
      </c>
      <c r="AP130" s="35">
        <v>1026215</v>
      </c>
      <c r="AQ130" s="35">
        <v>27804000</v>
      </c>
      <c r="AR130" s="35">
        <v>42598537</v>
      </c>
      <c r="AS130" s="35">
        <v>5300000</v>
      </c>
      <c r="AT130" s="35">
        <v>1737994500</v>
      </c>
      <c r="AU130" s="35">
        <v>1679000</v>
      </c>
      <c r="AV130" s="35">
        <v>96034170</v>
      </c>
      <c r="AW130" s="35">
        <v>26470000</v>
      </c>
      <c r="AX130" s="35">
        <v>18485000</v>
      </c>
      <c r="AY130" s="35">
        <v>50797637</v>
      </c>
      <c r="AZ130" s="35">
        <v>44559583</v>
      </c>
      <c r="BA130" s="35">
        <v>879253072</v>
      </c>
      <c r="BB130" s="35">
        <v>4990696</v>
      </c>
      <c r="BC130" s="35">
        <v>13079574</v>
      </c>
      <c r="BD130" s="35">
        <v>106889025</v>
      </c>
      <c r="BE130" s="35">
        <v>11640000</v>
      </c>
      <c r="BF130" s="35">
        <v>15566904</v>
      </c>
      <c r="BG130" s="35">
        <v>247632243</v>
      </c>
      <c r="BH130" s="35">
        <v>14346270</v>
      </c>
      <c r="BI130" s="35">
        <v>9950000</v>
      </c>
      <c r="BJ130" s="35">
        <v>42748262</v>
      </c>
    </row>
    <row r="131" spans="1:62" ht="12.75" hidden="1">
      <c r="A131" s="68" t="s">
        <v>234</v>
      </c>
      <c r="B131" s="35">
        <v>2682961087</v>
      </c>
      <c r="C131" s="35">
        <v>1213480</v>
      </c>
      <c r="D131" s="35">
        <v>9394857</v>
      </c>
      <c r="E131" s="35">
        <v>130000</v>
      </c>
      <c r="F131" s="35">
        <v>4192200</v>
      </c>
      <c r="G131" s="35">
        <v>390000</v>
      </c>
      <c r="H131" s="35">
        <v>42192195</v>
      </c>
      <c r="I131" s="35">
        <v>7004956</v>
      </c>
      <c r="J131" s="35">
        <v>31803000</v>
      </c>
      <c r="K131" s="35">
        <v>32578552</v>
      </c>
      <c r="L131" s="35">
        <v>2600000</v>
      </c>
      <c r="M131" s="35">
        <v>30290000</v>
      </c>
      <c r="N131" s="35">
        <v>53534030</v>
      </c>
      <c r="O131" s="35">
        <v>3587000</v>
      </c>
      <c r="P131" s="35">
        <v>1412670</v>
      </c>
      <c r="Q131" s="35">
        <v>22057245</v>
      </c>
      <c r="R131" s="35">
        <v>40514647</v>
      </c>
      <c r="S131" s="35">
        <v>68693</v>
      </c>
      <c r="T131" s="35">
        <v>8653888</v>
      </c>
      <c r="U131" s="35">
        <v>3589751</v>
      </c>
      <c r="V131" s="35">
        <v>4187199</v>
      </c>
      <c r="W131" s="35">
        <v>18065968</v>
      </c>
      <c r="X131" s="35">
        <v>5636957</v>
      </c>
      <c r="Y131" s="35">
        <v>914143</v>
      </c>
      <c r="Z131" s="35">
        <v>307000</v>
      </c>
      <c r="AA131" s="35">
        <v>4313800</v>
      </c>
      <c r="AB131" s="35">
        <v>5637000</v>
      </c>
      <c r="AC131" s="35">
        <v>40491377</v>
      </c>
      <c r="AD131" s="35">
        <v>2345769</v>
      </c>
      <c r="AE131" s="35">
        <v>5100000</v>
      </c>
      <c r="AF131" s="35">
        <v>200000</v>
      </c>
      <c r="AG131" s="35">
        <v>4962599</v>
      </c>
      <c r="AH131" s="35">
        <v>8077233</v>
      </c>
      <c r="AI131" s="35">
        <v>10084070</v>
      </c>
      <c r="AJ131" s="35">
        <v>2478575</v>
      </c>
      <c r="AK131" s="35">
        <v>8309031</v>
      </c>
      <c r="AL131" s="35">
        <v>139693177</v>
      </c>
      <c r="AM131" s="35">
        <v>11421200</v>
      </c>
      <c r="AN131" s="35">
        <v>7114606</v>
      </c>
      <c r="AO131" s="35">
        <v>4500000</v>
      </c>
      <c r="AP131" s="35">
        <v>6870570</v>
      </c>
      <c r="AQ131" s="35">
        <v>22781000</v>
      </c>
      <c r="AR131" s="35">
        <v>36270000</v>
      </c>
      <c r="AS131" s="35">
        <v>736000</v>
      </c>
      <c r="AT131" s="35">
        <v>35975100</v>
      </c>
      <c r="AU131" s="35">
        <v>1992000</v>
      </c>
      <c r="AV131" s="35">
        <v>9115130</v>
      </c>
      <c r="AW131" s="35">
        <v>5489000</v>
      </c>
      <c r="AX131" s="35">
        <v>18917000</v>
      </c>
      <c r="AY131" s="35">
        <v>37073089</v>
      </c>
      <c r="AZ131" s="35">
        <v>1375750</v>
      </c>
      <c r="BA131" s="35">
        <v>55919099</v>
      </c>
      <c r="BB131" s="35">
        <v>799000</v>
      </c>
      <c r="BC131" s="35">
        <v>1226902</v>
      </c>
      <c r="BD131" s="35">
        <v>80072107</v>
      </c>
      <c r="BE131" s="35">
        <v>30697800</v>
      </c>
      <c r="BF131" s="35">
        <v>2319788</v>
      </c>
      <c r="BG131" s="35">
        <v>8545928</v>
      </c>
      <c r="BH131" s="35">
        <v>4077597</v>
      </c>
      <c r="BI131" s="35">
        <v>15885000</v>
      </c>
      <c r="BJ131" s="35">
        <v>500000</v>
      </c>
    </row>
    <row r="132" spans="1:62" ht="12.75" hidden="1">
      <c r="A132" s="68" t="s">
        <v>235</v>
      </c>
      <c r="B132" s="35">
        <v>5861255000</v>
      </c>
      <c r="C132" s="35">
        <v>14178416</v>
      </c>
      <c r="D132" s="35">
        <v>82533326</v>
      </c>
      <c r="E132" s="35">
        <v>122431811</v>
      </c>
      <c r="F132" s="35">
        <v>28364000</v>
      </c>
      <c r="G132" s="35">
        <v>27791860</v>
      </c>
      <c r="H132" s="35">
        <v>160298000</v>
      </c>
      <c r="I132" s="35">
        <v>58473000</v>
      </c>
      <c r="J132" s="35">
        <v>7500000</v>
      </c>
      <c r="K132" s="35">
        <v>28445704</v>
      </c>
      <c r="L132" s="35">
        <v>19297000</v>
      </c>
      <c r="M132" s="35">
        <v>17099368</v>
      </c>
      <c r="N132" s="35">
        <v>603762803</v>
      </c>
      <c r="O132" s="35">
        <v>7121000</v>
      </c>
      <c r="P132" s="35">
        <v>30556000</v>
      </c>
      <c r="Q132" s="35">
        <v>362016000</v>
      </c>
      <c r="R132" s="35">
        <v>138407176</v>
      </c>
      <c r="S132" s="35">
        <v>48302000</v>
      </c>
      <c r="T132" s="35">
        <v>16778000</v>
      </c>
      <c r="U132" s="35">
        <v>90000000</v>
      </c>
      <c r="V132" s="35">
        <v>49200146</v>
      </c>
      <c r="W132" s="35">
        <v>145173000</v>
      </c>
      <c r="X132" s="35">
        <v>37246706</v>
      </c>
      <c r="Y132" s="35">
        <v>143290000</v>
      </c>
      <c r="Z132" s="35">
        <v>90277000</v>
      </c>
      <c r="AA132" s="35">
        <v>40121000</v>
      </c>
      <c r="AB132" s="35">
        <v>83299000</v>
      </c>
      <c r="AC132" s="35">
        <v>289116000</v>
      </c>
      <c r="AD132" s="35">
        <v>20815000</v>
      </c>
      <c r="AE132" s="35">
        <v>11212000</v>
      </c>
      <c r="AF132" s="35">
        <v>50000000</v>
      </c>
      <c r="AG132" s="35">
        <v>5000000</v>
      </c>
      <c r="AH132" s="35">
        <v>21321626</v>
      </c>
      <c r="AI132" s="35">
        <v>47365000</v>
      </c>
      <c r="AJ132" s="35">
        <v>5965788</v>
      </c>
      <c r="AK132" s="35">
        <v>4533000</v>
      </c>
      <c r="AL132" s="35">
        <v>217245600</v>
      </c>
      <c r="AM132" s="35">
        <v>73285000</v>
      </c>
      <c r="AN132" s="35">
        <v>52760078</v>
      </c>
      <c r="AO132" s="35">
        <v>2416100</v>
      </c>
      <c r="AP132" s="35">
        <v>27143493</v>
      </c>
      <c r="AQ132" s="35">
        <v>2856000</v>
      </c>
      <c r="AR132" s="35">
        <v>574584000</v>
      </c>
      <c r="AS132" s="35">
        <v>6956000</v>
      </c>
      <c r="AT132" s="35">
        <v>309208000</v>
      </c>
      <c r="AU132" s="35">
        <v>10800000</v>
      </c>
      <c r="AV132" s="35">
        <v>19675000</v>
      </c>
      <c r="AW132" s="35">
        <v>37040000</v>
      </c>
      <c r="AX132" s="35">
        <v>152628537</v>
      </c>
      <c r="AY132" s="35">
        <v>382867000</v>
      </c>
      <c r="AZ132" s="35">
        <v>50500000</v>
      </c>
      <c r="BA132" s="35">
        <v>315077584</v>
      </c>
      <c r="BB132" s="35">
        <v>21370000</v>
      </c>
      <c r="BC132" s="35">
        <v>30915421</v>
      </c>
      <c r="BD132" s="35">
        <v>77118882</v>
      </c>
      <c r="BE132" s="35">
        <v>97374350</v>
      </c>
      <c r="BF132" s="35">
        <v>24233301</v>
      </c>
      <c r="BG132" s="35">
        <v>16969000</v>
      </c>
      <c r="BH132" s="35">
        <v>57368643</v>
      </c>
      <c r="BI132" s="35">
        <v>52405000</v>
      </c>
      <c r="BJ132" s="35">
        <v>54302618</v>
      </c>
    </row>
    <row r="133" spans="1:62" ht="12.75" hidden="1">
      <c r="A133" s="68" t="s">
        <v>236</v>
      </c>
      <c r="B133" s="35">
        <v>5669032000</v>
      </c>
      <c r="C133" s="35">
        <v>3495782</v>
      </c>
      <c r="D133" s="35">
        <v>27000000</v>
      </c>
      <c r="E133" s="35">
        <v>45203477</v>
      </c>
      <c r="F133" s="35">
        <v>29892000</v>
      </c>
      <c r="G133" s="35">
        <v>2000000</v>
      </c>
      <c r="H133" s="35">
        <v>87500000</v>
      </c>
      <c r="I133" s="35">
        <v>280480000</v>
      </c>
      <c r="J133" s="35">
        <v>4500000</v>
      </c>
      <c r="K133" s="35">
        <v>54233421</v>
      </c>
      <c r="L133" s="35">
        <v>13037000</v>
      </c>
      <c r="M133" s="35">
        <v>17299000</v>
      </c>
      <c r="N133" s="35">
        <v>618107418</v>
      </c>
      <c r="O133" s="35">
        <v>427000</v>
      </c>
      <c r="P133" s="35">
        <v>1310000</v>
      </c>
      <c r="Q133" s="35">
        <v>329135000</v>
      </c>
      <c r="R133" s="35">
        <v>81171403</v>
      </c>
      <c r="S133" s="35">
        <v>16382500</v>
      </c>
      <c r="T133" s="35">
        <v>27596000</v>
      </c>
      <c r="U133" s="35">
        <v>3000000</v>
      </c>
      <c r="V133" s="35">
        <v>520000</v>
      </c>
      <c r="W133" s="35">
        <v>132449000</v>
      </c>
      <c r="X133" s="35">
        <v>37885001</v>
      </c>
      <c r="Y133" s="35">
        <v>5944000</v>
      </c>
      <c r="Z133" s="35">
        <v>29000000</v>
      </c>
      <c r="AA133" s="35">
        <v>27850000</v>
      </c>
      <c r="AB133" s="35">
        <v>18956000</v>
      </c>
      <c r="AC133" s="35">
        <v>100000000</v>
      </c>
      <c r="AD133" s="35">
        <v>11411000</v>
      </c>
      <c r="AE133" s="35">
        <v>0</v>
      </c>
      <c r="AF133" s="35">
        <v>31854943</v>
      </c>
      <c r="AG133" s="35">
        <v>9700000</v>
      </c>
      <c r="AH133" s="35">
        <v>20675641</v>
      </c>
      <c r="AI133" s="35">
        <v>30000000</v>
      </c>
      <c r="AJ133" s="35">
        <v>14048146</v>
      </c>
      <c r="AK133" s="35">
        <v>0</v>
      </c>
      <c r="AL133" s="35">
        <v>74178159</v>
      </c>
      <c r="AM133" s="35">
        <v>29473000</v>
      </c>
      <c r="AN133" s="35">
        <v>39135119</v>
      </c>
      <c r="AO133" s="35">
        <v>4806000</v>
      </c>
      <c r="AP133" s="35">
        <v>0</v>
      </c>
      <c r="AQ133" s="35">
        <v>6000000</v>
      </c>
      <c r="AR133" s="35">
        <v>10451000</v>
      </c>
      <c r="AS133" s="35">
        <v>31242000</v>
      </c>
      <c r="AT133" s="35">
        <v>302825000</v>
      </c>
      <c r="AU133" s="35">
        <v>540000</v>
      </c>
      <c r="AV133" s="35">
        <v>12703000</v>
      </c>
      <c r="AW133" s="35">
        <v>26625000</v>
      </c>
      <c r="AX133" s="35">
        <v>0</v>
      </c>
      <c r="AY133" s="35">
        <v>66836000</v>
      </c>
      <c r="AZ133" s="35">
        <v>10500000</v>
      </c>
      <c r="BA133" s="35">
        <v>150420090</v>
      </c>
      <c r="BB133" s="35">
        <v>10457000</v>
      </c>
      <c r="BC133" s="35">
        <v>20018050</v>
      </c>
      <c r="BD133" s="35">
        <v>45414717</v>
      </c>
      <c r="BE133" s="35">
        <v>26089660</v>
      </c>
      <c r="BF133" s="35">
        <v>2908300</v>
      </c>
      <c r="BG133" s="35">
        <v>28859000</v>
      </c>
      <c r="BH133" s="35">
        <v>7304607</v>
      </c>
      <c r="BI133" s="35">
        <v>7557829</v>
      </c>
      <c r="BJ133" s="35">
        <v>30554875</v>
      </c>
    </row>
    <row r="134" spans="1:62" ht="12.75" hidden="1">
      <c r="A134" s="68" t="s">
        <v>237</v>
      </c>
      <c r="B134" s="35">
        <v>2892549000</v>
      </c>
      <c r="C134" s="35">
        <v>503101</v>
      </c>
      <c r="D134" s="35">
        <v>27000000</v>
      </c>
      <c r="E134" s="35">
        <v>0</v>
      </c>
      <c r="F134" s="35">
        <v>23618000</v>
      </c>
      <c r="G134" s="35">
        <v>204750</v>
      </c>
      <c r="H134" s="35">
        <v>99698000</v>
      </c>
      <c r="I134" s="35">
        <v>51396000</v>
      </c>
      <c r="J134" s="35">
        <v>30307000</v>
      </c>
      <c r="K134" s="35">
        <v>77891718</v>
      </c>
      <c r="L134" s="35">
        <v>40118000</v>
      </c>
      <c r="M134" s="35">
        <v>1350000</v>
      </c>
      <c r="N134" s="35">
        <v>690704000</v>
      </c>
      <c r="O134" s="35">
        <v>1938000</v>
      </c>
      <c r="P134" s="35">
        <v>1568000</v>
      </c>
      <c r="Q134" s="35">
        <v>296243000</v>
      </c>
      <c r="R134" s="35">
        <v>32621347</v>
      </c>
      <c r="S134" s="35">
        <v>834000</v>
      </c>
      <c r="T134" s="35">
        <v>47929000</v>
      </c>
      <c r="U134" s="35">
        <v>14000000</v>
      </c>
      <c r="V134" s="35">
        <v>2880000</v>
      </c>
      <c r="W134" s="35">
        <v>210706000</v>
      </c>
      <c r="X134" s="35">
        <v>15902266</v>
      </c>
      <c r="Y134" s="35">
        <v>6627000</v>
      </c>
      <c r="Z134" s="35">
        <v>200000</v>
      </c>
      <c r="AA134" s="35">
        <v>17409000</v>
      </c>
      <c r="AB134" s="35">
        <v>33634000</v>
      </c>
      <c r="AC134" s="35">
        <v>801282000</v>
      </c>
      <c r="AD134" s="35">
        <v>7896000</v>
      </c>
      <c r="AE134" s="35">
        <v>9313000</v>
      </c>
      <c r="AF134" s="35">
        <v>0</v>
      </c>
      <c r="AG134" s="35">
        <v>6000000</v>
      </c>
      <c r="AH134" s="35">
        <v>16225720</v>
      </c>
      <c r="AI134" s="35">
        <v>55000000</v>
      </c>
      <c r="AJ134" s="35">
        <v>4639818</v>
      </c>
      <c r="AK134" s="35">
        <v>39895000</v>
      </c>
      <c r="AL134" s="35">
        <v>19337076</v>
      </c>
      <c r="AM134" s="35">
        <v>0</v>
      </c>
      <c r="AN134" s="35">
        <v>31590397</v>
      </c>
      <c r="AO134" s="35">
        <v>5800000</v>
      </c>
      <c r="AP134" s="35">
        <v>614481</v>
      </c>
      <c r="AQ134" s="35">
        <v>8476000</v>
      </c>
      <c r="AR134" s="35">
        <v>13422816</v>
      </c>
      <c r="AS134" s="35">
        <v>2170000</v>
      </c>
      <c r="AT134" s="35">
        <v>189385000</v>
      </c>
      <c r="AU134" s="35">
        <v>380000</v>
      </c>
      <c r="AV134" s="35">
        <v>20708000</v>
      </c>
      <c r="AW134" s="35">
        <v>2010000</v>
      </c>
      <c r="AX134" s="35">
        <v>6575576</v>
      </c>
      <c r="AY134" s="35">
        <v>12523000</v>
      </c>
      <c r="AZ134" s="35">
        <v>29000000</v>
      </c>
      <c r="BA134" s="35">
        <v>85886000</v>
      </c>
      <c r="BB134" s="35">
        <v>2409000</v>
      </c>
      <c r="BC134" s="35">
        <v>3429065</v>
      </c>
      <c r="BD134" s="35">
        <v>37469629</v>
      </c>
      <c r="BE134" s="35">
        <v>5535167</v>
      </c>
      <c r="BF134" s="35">
        <v>2912000</v>
      </c>
      <c r="BG134" s="35">
        <v>23658000</v>
      </c>
      <c r="BH134" s="35">
        <v>1312278</v>
      </c>
      <c r="BI134" s="35">
        <v>5050369</v>
      </c>
      <c r="BJ134" s="35">
        <v>2504599</v>
      </c>
    </row>
    <row r="135" spans="1:62" ht="12.75" hidden="1">
      <c r="A135" s="68" t="s">
        <v>238</v>
      </c>
      <c r="B135" s="35">
        <v>3009173000</v>
      </c>
      <c r="C135" s="35">
        <v>1406770</v>
      </c>
      <c r="D135" s="35">
        <v>2600000</v>
      </c>
      <c r="E135" s="35">
        <v>4157557</v>
      </c>
      <c r="F135" s="35">
        <v>3471000</v>
      </c>
      <c r="G135" s="35">
        <v>0</v>
      </c>
      <c r="H135" s="35">
        <v>5289000</v>
      </c>
      <c r="I135" s="35">
        <v>26413000</v>
      </c>
      <c r="J135" s="35">
        <v>1750000</v>
      </c>
      <c r="K135" s="35">
        <v>0</v>
      </c>
      <c r="L135" s="35">
        <v>0</v>
      </c>
      <c r="M135" s="35">
        <v>0</v>
      </c>
      <c r="N135" s="35">
        <v>7354453</v>
      </c>
      <c r="O135" s="35">
        <v>0</v>
      </c>
      <c r="P135" s="35">
        <v>1226000</v>
      </c>
      <c r="Q135" s="35">
        <v>0</v>
      </c>
      <c r="R135" s="35">
        <v>15882966</v>
      </c>
      <c r="S135" s="35">
        <v>285000</v>
      </c>
      <c r="T135" s="35">
        <v>305000</v>
      </c>
      <c r="U135" s="35">
        <v>0</v>
      </c>
      <c r="V135" s="35">
        <v>2100000</v>
      </c>
      <c r="W135" s="35">
        <v>4335000</v>
      </c>
      <c r="X135" s="35">
        <v>6993157</v>
      </c>
      <c r="Y135" s="35">
        <v>0</v>
      </c>
      <c r="Z135" s="35">
        <v>2000000</v>
      </c>
      <c r="AA135" s="35">
        <v>2000000</v>
      </c>
      <c r="AB135" s="35">
        <v>7300000</v>
      </c>
      <c r="AC135" s="35">
        <v>106290000</v>
      </c>
      <c r="AD135" s="35">
        <v>0</v>
      </c>
      <c r="AE135" s="35">
        <v>0</v>
      </c>
      <c r="AF135" s="35">
        <v>5222293</v>
      </c>
      <c r="AG135" s="35">
        <v>0</v>
      </c>
      <c r="AH135" s="35">
        <v>501561</v>
      </c>
      <c r="AI135" s="35">
        <v>9500000</v>
      </c>
      <c r="AJ135" s="35">
        <v>1921034</v>
      </c>
      <c r="AK135" s="35">
        <v>0</v>
      </c>
      <c r="AL135" s="35">
        <v>4303297</v>
      </c>
      <c r="AM135" s="35">
        <v>9924000</v>
      </c>
      <c r="AN135" s="35">
        <v>0</v>
      </c>
      <c r="AO135" s="35">
        <v>1154340</v>
      </c>
      <c r="AP135" s="35">
        <v>1730</v>
      </c>
      <c r="AQ135" s="35">
        <v>0</v>
      </c>
      <c r="AR135" s="35">
        <v>38213400</v>
      </c>
      <c r="AS135" s="35">
        <v>1301000</v>
      </c>
      <c r="AT135" s="35">
        <v>23168000</v>
      </c>
      <c r="AU135" s="35">
        <v>1400000</v>
      </c>
      <c r="AV135" s="35">
        <v>2962000</v>
      </c>
      <c r="AW135" s="35">
        <v>211000</v>
      </c>
      <c r="AX135" s="35">
        <v>2236608</v>
      </c>
      <c r="AY135" s="35">
        <v>21665000</v>
      </c>
      <c r="AZ135" s="35">
        <v>4000000</v>
      </c>
      <c r="BA135" s="35">
        <v>29230774</v>
      </c>
      <c r="BB135" s="35">
        <v>1031000</v>
      </c>
      <c r="BC135" s="35">
        <v>2318107</v>
      </c>
      <c r="BD135" s="35">
        <v>6770347</v>
      </c>
      <c r="BE135" s="35">
        <v>1247620</v>
      </c>
      <c r="BF135" s="35">
        <v>553000</v>
      </c>
      <c r="BG135" s="35">
        <v>28243000</v>
      </c>
      <c r="BH135" s="35">
        <v>13861498</v>
      </c>
      <c r="BI135" s="35">
        <v>2858724</v>
      </c>
      <c r="BJ135" s="35">
        <v>6510467</v>
      </c>
    </row>
    <row r="136" spans="1:62" ht="12.75" hidden="1">
      <c r="A136" s="68" t="s">
        <v>239</v>
      </c>
      <c r="B136" s="35">
        <v>300820000</v>
      </c>
      <c r="C136" s="35">
        <v>0</v>
      </c>
      <c r="D136" s="35">
        <v>0</v>
      </c>
      <c r="E136" s="35">
        <v>0</v>
      </c>
      <c r="F136" s="35">
        <v>75000</v>
      </c>
      <c r="G136" s="35">
        <v>0</v>
      </c>
      <c r="H136" s="35">
        <v>12702000</v>
      </c>
      <c r="I136" s="35">
        <v>10231000</v>
      </c>
      <c r="J136" s="35">
        <v>0</v>
      </c>
      <c r="K136" s="35">
        <v>0</v>
      </c>
      <c r="L136" s="35">
        <v>0</v>
      </c>
      <c r="M136" s="35">
        <v>0</v>
      </c>
      <c r="N136" s="35">
        <v>8384819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450000</v>
      </c>
      <c r="U136" s="35">
        <v>0</v>
      </c>
      <c r="V136" s="35">
        <v>0</v>
      </c>
      <c r="W136" s="35">
        <v>0</v>
      </c>
      <c r="X136" s="35">
        <v>442570</v>
      </c>
      <c r="Y136" s="35">
        <v>0</v>
      </c>
      <c r="Z136" s="35">
        <v>0</v>
      </c>
      <c r="AA136" s="35">
        <v>60000</v>
      </c>
      <c r="AB136" s="35">
        <v>0</v>
      </c>
      <c r="AC136" s="35">
        <v>2130000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4116819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392000</v>
      </c>
      <c r="AU136" s="35">
        <v>0</v>
      </c>
      <c r="AV136" s="35">
        <v>1473000</v>
      </c>
      <c r="AW136" s="35">
        <v>0</v>
      </c>
      <c r="AX136" s="35">
        <v>0</v>
      </c>
      <c r="AY136" s="35">
        <v>411000</v>
      </c>
      <c r="AZ136" s="35">
        <v>0</v>
      </c>
      <c r="BA136" s="35">
        <v>3798877</v>
      </c>
      <c r="BB136" s="35">
        <v>0</v>
      </c>
      <c r="BC136" s="35">
        <v>60862</v>
      </c>
      <c r="BD136" s="35">
        <v>0</v>
      </c>
      <c r="BE136" s="35">
        <v>0</v>
      </c>
      <c r="BF136" s="35">
        <v>0</v>
      </c>
      <c r="BG136" s="35">
        <v>0</v>
      </c>
      <c r="BH136" s="35">
        <v>0</v>
      </c>
      <c r="BI136" s="35">
        <v>0</v>
      </c>
      <c r="BJ136" s="35">
        <v>0</v>
      </c>
    </row>
    <row r="137" spans="1:62" ht="12.75" hidden="1">
      <c r="A137" s="68" t="s">
        <v>240</v>
      </c>
      <c r="B137" s="35">
        <v>3641810000</v>
      </c>
      <c r="C137" s="35">
        <v>0</v>
      </c>
      <c r="D137" s="35">
        <v>35669304</v>
      </c>
      <c r="E137" s="35">
        <v>0</v>
      </c>
      <c r="F137" s="35">
        <v>11150880</v>
      </c>
      <c r="G137" s="35">
        <v>634500</v>
      </c>
      <c r="H137" s="35">
        <v>50554322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630323000</v>
      </c>
      <c r="O137" s="35">
        <v>0</v>
      </c>
      <c r="P137" s="35">
        <v>10220040</v>
      </c>
      <c r="Q137" s="35">
        <v>235000000</v>
      </c>
      <c r="R137" s="35">
        <v>27536000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23183740</v>
      </c>
      <c r="AC137" s="35">
        <v>0</v>
      </c>
      <c r="AD137" s="35">
        <v>9700000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-3369240</v>
      </c>
      <c r="AL137" s="35">
        <v>0</v>
      </c>
      <c r="AM137" s="35">
        <v>0</v>
      </c>
      <c r="AN137" s="35">
        <v>42982721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77352640</v>
      </c>
      <c r="AU137" s="35">
        <v>0</v>
      </c>
      <c r="AV137" s="35">
        <v>22037000</v>
      </c>
      <c r="AW137" s="35">
        <v>0</v>
      </c>
      <c r="AX137" s="35">
        <v>0</v>
      </c>
      <c r="AY137" s="35">
        <v>339357000</v>
      </c>
      <c r="AZ137" s="35">
        <v>15236956</v>
      </c>
      <c r="BA137" s="35">
        <v>0</v>
      </c>
      <c r="BB137" s="35">
        <v>0</v>
      </c>
      <c r="BC137" s="35">
        <v>0</v>
      </c>
      <c r="BD137" s="35">
        <v>21592535</v>
      </c>
      <c r="BE137" s="35">
        <v>0</v>
      </c>
      <c r="BF137" s="35">
        <v>-1175539</v>
      </c>
      <c r="BG137" s="35">
        <v>0</v>
      </c>
      <c r="BH137" s="35">
        <v>0</v>
      </c>
      <c r="BI137" s="35">
        <v>0</v>
      </c>
      <c r="BJ137" s="35">
        <v>1033505</v>
      </c>
    </row>
    <row r="138" spans="1:62" ht="25.5" hidden="1">
      <c r="A138" s="68" t="s">
        <v>241</v>
      </c>
      <c r="B138" s="35">
        <v>19614007968</v>
      </c>
      <c r="C138" s="35">
        <v>30283185</v>
      </c>
      <c r="D138" s="35">
        <v>85608637</v>
      </c>
      <c r="E138" s="35">
        <v>44123826</v>
      </c>
      <c r="F138" s="35">
        <v>66315114</v>
      </c>
      <c r="G138" s="35">
        <v>17644000</v>
      </c>
      <c r="H138" s="35">
        <v>385125750</v>
      </c>
      <c r="I138" s="35">
        <v>378940763</v>
      </c>
      <c r="J138" s="35">
        <v>55151000</v>
      </c>
      <c r="K138" s="35">
        <v>173283264</v>
      </c>
      <c r="L138" s="35">
        <v>77077627</v>
      </c>
      <c r="M138" s="35">
        <v>16646000</v>
      </c>
      <c r="N138" s="35">
        <v>2400831803</v>
      </c>
      <c r="O138" s="35">
        <v>21140000</v>
      </c>
      <c r="P138" s="35">
        <v>35963569</v>
      </c>
      <c r="Q138" s="35">
        <v>276703403</v>
      </c>
      <c r="R138" s="35">
        <v>380262008</v>
      </c>
      <c r="S138" s="35">
        <v>23462713</v>
      </c>
      <c r="T138" s="35">
        <v>228519932</v>
      </c>
      <c r="U138" s="35">
        <v>40021215</v>
      </c>
      <c r="V138" s="35">
        <v>41811356</v>
      </c>
      <c r="W138" s="35">
        <v>258974373</v>
      </c>
      <c r="X138" s="35">
        <v>172368173</v>
      </c>
      <c r="Y138" s="35">
        <v>69323669</v>
      </c>
      <c r="Z138" s="35">
        <v>41879899</v>
      </c>
      <c r="AA138" s="35">
        <v>127557580</v>
      </c>
      <c r="AB138" s="35">
        <v>141928000</v>
      </c>
      <c r="AC138" s="35">
        <v>858984303</v>
      </c>
      <c r="AD138" s="35">
        <v>31964198</v>
      </c>
      <c r="AE138" s="35">
        <v>26995867</v>
      </c>
      <c r="AF138" s="35">
        <v>85691213</v>
      </c>
      <c r="AG138" s="35">
        <v>49399380</v>
      </c>
      <c r="AH138" s="35">
        <v>77109688</v>
      </c>
      <c r="AI138" s="35">
        <v>303527082</v>
      </c>
      <c r="AJ138" s="35">
        <v>58153242</v>
      </c>
      <c r="AK138" s="35">
        <v>124158000</v>
      </c>
      <c r="AL138" s="35">
        <v>275805119</v>
      </c>
      <c r="AM138" s="35">
        <v>40442981</v>
      </c>
      <c r="AN138" s="35">
        <v>52529222</v>
      </c>
      <c r="AO138" s="35">
        <v>27551000</v>
      </c>
      <c r="AP138" s="35">
        <v>36198474</v>
      </c>
      <c r="AQ138" s="35">
        <v>75527001</v>
      </c>
      <c r="AR138" s="35">
        <v>205261560</v>
      </c>
      <c r="AS138" s="35">
        <v>29023000</v>
      </c>
      <c r="AT138" s="35">
        <v>1674277402</v>
      </c>
      <c r="AU138" s="35">
        <v>30152424</v>
      </c>
      <c r="AV138" s="35">
        <v>140843820</v>
      </c>
      <c r="AW138" s="35">
        <v>46583500</v>
      </c>
      <c r="AX138" s="35">
        <v>55859000</v>
      </c>
      <c r="AY138" s="35">
        <v>277100380</v>
      </c>
      <c r="AZ138" s="35">
        <v>83377470</v>
      </c>
      <c r="BA138" s="35">
        <v>765803214</v>
      </c>
      <c r="BB138" s="35">
        <v>44308944</v>
      </c>
      <c r="BC138" s="35">
        <v>44899882</v>
      </c>
      <c r="BD138" s="35">
        <v>283872942</v>
      </c>
      <c r="BE138" s="35">
        <v>35960529</v>
      </c>
      <c r="BF138" s="35">
        <v>27502490</v>
      </c>
      <c r="BG138" s="35">
        <v>185167734</v>
      </c>
      <c r="BH138" s="35">
        <v>48750318</v>
      </c>
      <c r="BI138" s="35">
        <v>60021615</v>
      </c>
      <c r="BJ138" s="35">
        <v>156232315</v>
      </c>
    </row>
    <row r="139" spans="1:62" ht="12.75" hidden="1">
      <c r="A139" s="68" t="s">
        <v>242</v>
      </c>
      <c r="B139" s="35">
        <v>536624930</v>
      </c>
      <c r="C139" s="35">
        <v>1000000</v>
      </c>
      <c r="D139" s="35">
        <v>2750000</v>
      </c>
      <c r="E139" s="35">
        <v>0</v>
      </c>
      <c r="F139" s="35">
        <v>2695804</v>
      </c>
      <c r="G139" s="35">
        <v>65000</v>
      </c>
      <c r="H139" s="35">
        <v>0</v>
      </c>
      <c r="I139" s="35">
        <v>26554155</v>
      </c>
      <c r="J139" s="35">
        <v>0</v>
      </c>
      <c r="K139" s="35">
        <v>528042</v>
      </c>
      <c r="L139" s="35">
        <v>13223000</v>
      </c>
      <c r="M139" s="35">
        <v>0</v>
      </c>
      <c r="N139" s="35">
        <v>137509745</v>
      </c>
      <c r="O139" s="35">
        <v>1000000</v>
      </c>
      <c r="P139" s="35">
        <v>0</v>
      </c>
      <c r="Q139" s="35">
        <v>30928730</v>
      </c>
      <c r="R139" s="35">
        <v>9186120</v>
      </c>
      <c r="S139" s="35">
        <v>1200000</v>
      </c>
      <c r="T139" s="35">
        <v>12000000</v>
      </c>
      <c r="U139" s="35">
        <v>4070000</v>
      </c>
      <c r="V139" s="35">
        <v>200000</v>
      </c>
      <c r="W139" s="35">
        <v>20180201</v>
      </c>
      <c r="X139" s="35">
        <v>3825285</v>
      </c>
      <c r="Y139" s="35">
        <v>2000000</v>
      </c>
      <c r="Z139" s="35">
        <v>550000</v>
      </c>
      <c r="AA139" s="35">
        <v>3180000</v>
      </c>
      <c r="AB139" s="35">
        <v>15957000</v>
      </c>
      <c r="AC139" s="35">
        <v>90148510</v>
      </c>
      <c r="AD139" s="35">
        <v>1000000</v>
      </c>
      <c r="AE139" s="35">
        <v>0</v>
      </c>
      <c r="AF139" s="35">
        <v>0</v>
      </c>
      <c r="AG139" s="35">
        <v>1264987</v>
      </c>
      <c r="AH139" s="35">
        <v>1369385</v>
      </c>
      <c r="AI139" s="35">
        <v>1500000</v>
      </c>
      <c r="AJ139" s="35">
        <v>974376</v>
      </c>
      <c r="AK139" s="35">
        <v>0</v>
      </c>
      <c r="AL139" s="35">
        <v>3403711</v>
      </c>
      <c r="AM139" s="35">
        <v>0</v>
      </c>
      <c r="AN139" s="35">
        <v>2000000</v>
      </c>
      <c r="AO139" s="35">
        <v>3500000</v>
      </c>
      <c r="AP139" s="35">
        <v>-323533</v>
      </c>
      <c r="AQ139" s="35">
        <v>4867001</v>
      </c>
      <c r="AR139" s="35">
        <v>18556591</v>
      </c>
      <c r="AS139" s="35">
        <v>0</v>
      </c>
      <c r="AT139" s="35">
        <v>2075000</v>
      </c>
      <c r="AU139" s="35">
        <v>84000</v>
      </c>
      <c r="AV139" s="35">
        <v>1363550</v>
      </c>
      <c r="AW139" s="35">
        <v>0</v>
      </c>
      <c r="AX139" s="35">
        <v>0</v>
      </c>
      <c r="AY139" s="35">
        <v>8095565</v>
      </c>
      <c r="AZ139" s="35">
        <v>2842130</v>
      </c>
      <c r="BA139" s="35">
        <v>14135955</v>
      </c>
      <c r="BB139" s="35">
        <v>2410570</v>
      </c>
      <c r="BC139" s="35">
        <v>2000000</v>
      </c>
      <c r="BD139" s="35">
        <v>19346247</v>
      </c>
      <c r="BE139" s="35">
        <v>475200</v>
      </c>
      <c r="BF139" s="35">
        <v>0</v>
      </c>
      <c r="BG139" s="35">
        <v>5000000</v>
      </c>
      <c r="BH139" s="35">
        <v>1000000</v>
      </c>
      <c r="BI139" s="35">
        <v>0</v>
      </c>
      <c r="BJ139" s="35">
        <v>12000000</v>
      </c>
    </row>
    <row r="140" spans="1:62" ht="12.75" hidden="1">
      <c r="A140" s="68" t="s">
        <v>243</v>
      </c>
      <c r="B140" s="35">
        <v>2981973890</v>
      </c>
      <c r="C140" s="35">
        <v>14244735</v>
      </c>
      <c r="D140" s="35">
        <v>47919052</v>
      </c>
      <c r="E140" s="35">
        <v>48268731</v>
      </c>
      <c r="F140" s="35">
        <v>26655000</v>
      </c>
      <c r="G140" s="35">
        <v>12251000</v>
      </c>
      <c r="H140" s="35">
        <v>159437895</v>
      </c>
      <c r="I140" s="35">
        <v>151359417</v>
      </c>
      <c r="J140" s="35">
        <v>58972000</v>
      </c>
      <c r="K140" s="35">
        <v>73457422</v>
      </c>
      <c r="L140" s="35">
        <v>9807373</v>
      </c>
      <c r="M140" s="35">
        <v>44761000</v>
      </c>
      <c r="N140" s="35">
        <v>464344412</v>
      </c>
      <c r="O140" s="35">
        <v>19669000</v>
      </c>
      <c r="P140" s="35">
        <v>16027078</v>
      </c>
      <c r="Q140" s="35">
        <v>177543806</v>
      </c>
      <c r="R140" s="35">
        <v>123762464</v>
      </c>
      <c r="S140" s="35">
        <v>26190517</v>
      </c>
      <c r="T140" s="35">
        <v>38405140</v>
      </c>
      <c r="U140" s="35">
        <v>40654270</v>
      </c>
      <c r="V140" s="35">
        <v>33433770</v>
      </c>
      <c r="W140" s="35">
        <v>63951000</v>
      </c>
      <c r="X140" s="35">
        <v>33824029</v>
      </c>
      <c r="Y140" s="35">
        <v>34516761</v>
      </c>
      <c r="Z140" s="35">
        <v>43056549</v>
      </c>
      <c r="AA140" s="35">
        <v>45171423</v>
      </c>
      <c r="AB140" s="35">
        <v>74585000</v>
      </c>
      <c r="AC140" s="35">
        <v>324838198</v>
      </c>
      <c r="AD140" s="35">
        <v>17067088</v>
      </c>
      <c r="AE140" s="35">
        <v>22771000</v>
      </c>
      <c r="AF140" s="35">
        <v>37763939</v>
      </c>
      <c r="AG140" s="35">
        <v>28363590</v>
      </c>
      <c r="AH140" s="35">
        <v>44939491</v>
      </c>
      <c r="AI140" s="35">
        <v>65712948</v>
      </c>
      <c r="AJ140" s="35">
        <v>28669242</v>
      </c>
      <c r="AK140" s="35">
        <v>96962000</v>
      </c>
      <c r="AL140" s="35">
        <v>137937928</v>
      </c>
      <c r="AM140" s="35">
        <v>38285001</v>
      </c>
      <c r="AN140" s="35">
        <v>57068790</v>
      </c>
      <c r="AO140" s="35">
        <v>8465000</v>
      </c>
      <c r="AP140" s="35">
        <v>9830000</v>
      </c>
      <c r="AQ140" s="35">
        <v>39875999</v>
      </c>
      <c r="AR140" s="35">
        <v>53036053</v>
      </c>
      <c r="AS140" s="35">
        <v>30282000</v>
      </c>
      <c r="AT140" s="35">
        <v>167843900</v>
      </c>
      <c r="AU140" s="35">
        <v>18077000</v>
      </c>
      <c r="AV140" s="35">
        <v>53205000</v>
      </c>
      <c r="AW140" s="35">
        <v>15862500</v>
      </c>
      <c r="AX140" s="35">
        <v>84068000</v>
      </c>
      <c r="AY140" s="35">
        <v>195053119</v>
      </c>
      <c r="AZ140" s="35">
        <v>46761893</v>
      </c>
      <c r="BA140" s="35">
        <v>201016669</v>
      </c>
      <c r="BB140" s="35">
        <v>29546775</v>
      </c>
      <c r="BC140" s="35">
        <v>21879371</v>
      </c>
      <c r="BD140" s="35">
        <v>112152162</v>
      </c>
      <c r="BE140" s="35">
        <v>28582304</v>
      </c>
      <c r="BF140" s="35">
        <v>6078822</v>
      </c>
      <c r="BG140" s="35">
        <v>44058636</v>
      </c>
      <c r="BH140" s="35">
        <v>28881502</v>
      </c>
      <c r="BI140" s="35">
        <v>49898458</v>
      </c>
      <c r="BJ140" s="35">
        <v>66763307</v>
      </c>
    </row>
    <row r="141" spans="1:62" ht="12.75" hidden="1">
      <c r="A141" s="68" t="s">
        <v>244</v>
      </c>
      <c r="B141" s="35">
        <v>40</v>
      </c>
      <c r="C141" s="35">
        <v>40</v>
      </c>
      <c r="D141" s="35">
        <v>40</v>
      </c>
      <c r="E141" s="35">
        <v>40</v>
      </c>
      <c r="F141" s="35">
        <v>40</v>
      </c>
      <c r="G141" s="35">
        <v>40</v>
      </c>
      <c r="H141" s="35">
        <v>40</v>
      </c>
      <c r="I141" s="35">
        <v>40</v>
      </c>
      <c r="J141" s="35">
        <v>40</v>
      </c>
      <c r="K141" s="35">
        <v>40</v>
      </c>
      <c r="L141" s="35">
        <v>40</v>
      </c>
      <c r="M141" s="35">
        <v>40</v>
      </c>
      <c r="N141" s="35">
        <v>40</v>
      </c>
      <c r="O141" s="35">
        <v>40</v>
      </c>
      <c r="P141" s="35">
        <v>40</v>
      </c>
      <c r="Q141" s="35">
        <v>40</v>
      </c>
      <c r="R141" s="35">
        <v>40</v>
      </c>
      <c r="S141" s="35">
        <v>40</v>
      </c>
      <c r="T141" s="35">
        <v>40</v>
      </c>
      <c r="U141" s="35">
        <v>40</v>
      </c>
      <c r="V141" s="35">
        <v>40</v>
      </c>
      <c r="W141" s="35">
        <v>40</v>
      </c>
      <c r="X141" s="35">
        <v>40</v>
      </c>
      <c r="Y141" s="35">
        <v>40</v>
      </c>
      <c r="Z141" s="35">
        <v>40</v>
      </c>
      <c r="AA141" s="35">
        <v>40</v>
      </c>
      <c r="AB141" s="35">
        <v>40</v>
      </c>
      <c r="AC141" s="35">
        <v>40</v>
      </c>
      <c r="AD141" s="35">
        <v>40</v>
      </c>
      <c r="AE141" s="35">
        <v>40</v>
      </c>
      <c r="AF141" s="35">
        <v>40</v>
      </c>
      <c r="AG141" s="35">
        <v>40</v>
      </c>
      <c r="AH141" s="35">
        <v>40</v>
      </c>
      <c r="AI141" s="35">
        <v>40</v>
      </c>
      <c r="AJ141" s="35">
        <v>40</v>
      </c>
      <c r="AK141" s="35">
        <v>40</v>
      </c>
      <c r="AL141" s="35">
        <v>40</v>
      </c>
      <c r="AM141" s="35">
        <v>40</v>
      </c>
      <c r="AN141" s="35">
        <v>40</v>
      </c>
      <c r="AO141" s="35">
        <v>40</v>
      </c>
      <c r="AP141" s="35">
        <v>40</v>
      </c>
      <c r="AQ141" s="35">
        <v>40</v>
      </c>
      <c r="AR141" s="35">
        <v>40</v>
      </c>
      <c r="AS141" s="35">
        <v>40</v>
      </c>
      <c r="AT141" s="35">
        <v>40</v>
      </c>
      <c r="AU141" s="35">
        <v>40</v>
      </c>
      <c r="AV141" s="35">
        <v>40</v>
      </c>
      <c r="AW141" s="35">
        <v>40</v>
      </c>
      <c r="AX141" s="35">
        <v>40</v>
      </c>
      <c r="AY141" s="35">
        <v>40</v>
      </c>
      <c r="AZ141" s="35">
        <v>40</v>
      </c>
      <c r="BA141" s="35">
        <v>40</v>
      </c>
      <c r="BB141" s="35">
        <v>40</v>
      </c>
      <c r="BC141" s="35">
        <v>40</v>
      </c>
      <c r="BD141" s="35">
        <v>40</v>
      </c>
      <c r="BE141" s="35">
        <v>40</v>
      </c>
      <c r="BF141" s="35">
        <v>40</v>
      </c>
      <c r="BG141" s="35">
        <v>40</v>
      </c>
      <c r="BH141" s="35">
        <v>0</v>
      </c>
      <c r="BI141" s="35">
        <v>40</v>
      </c>
      <c r="BJ141" s="35">
        <v>40</v>
      </c>
    </row>
    <row r="142" spans="1:62" ht="12.75" hidden="1">
      <c r="A142" s="68" t="s">
        <v>245</v>
      </c>
      <c r="B142" s="35">
        <v>23662217745</v>
      </c>
      <c r="C142" s="35">
        <v>37602000</v>
      </c>
      <c r="D142" s="35">
        <v>127261370</v>
      </c>
      <c r="E142" s="35">
        <v>99559291</v>
      </c>
      <c r="F142" s="35">
        <v>87148893</v>
      </c>
      <c r="G142" s="35">
        <v>30904000</v>
      </c>
      <c r="H142" s="35">
        <v>578696095</v>
      </c>
      <c r="I142" s="35">
        <v>665138432</v>
      </c>
      <c r="J142" s="35">
        <v>84665000</v>
      </c>
      <c r="K142" s="35">
        <v>223632819</v>
      </c>
      <c r="L142" s="35">
        <v>98936478</v>
      </c>
      <c r="M142" s="35">
        <v>54226521</v>
      </c>
      <c r="N142" s="35">
        <v>2987790076</v>
      </c>
      <c r="O142" s="35">
        <v>48404000</v>
      </c>
      <c r="P142" s="35">
        <v>45803289</v>
      </c>
      <c r="Q142" s="35">
        <v>447246976</v>
      </c>
      <c r="R142" s="35">
        <v>564730422</v>
      </c>
      <c r="S142" s="35">
        <v>64136389</v>
      </c>
      <c r="T142" s="35">
        <v>270938000</v>
      </c>
      <c r="U142" s="35">
        <v>93311922</v>
      </c>
      <c r="V142" s="35">
        <v>76956000</v>
      </c>
      <c r="W142" s="35">
        <v>422748808</v>
      </c>
      <c r="X142" s="35">
        <v>197867918</v>
      </c>
      <c r="Y142" s="35">
        <v>118274957</v>
      </c>
      <c r="Z142" s="35">
        <v>77135500</v>
      </c>
      <c r="AA142" s="35">
        <v>125993500</v>
      </c>
      <c r="AB142" s="35">
        <v>224570086</v>
      </c>
      <c r="AC142" s="35">
        <v>1326738185</v>
      </c>
      <c r="AD142" s="35">
        <v>42990320</v>
      </c>
      <c r="AE142" s="35">
        <v>62992905</v>
      </c>
      <c r="AF142" s="35">
        <v>131679000</v>
      </c>
      <c r="AG142" s="35">
        <v>75864721</v>
      </c>
      <c r="AH142" s="35">
        <v>111126250</v>
      </c>
      <c r="AI142" s="35">
        <v>368206337</v>
      </c>
      <c r="AJ142" s="35">
        <v>109414869</v>
      </c>
      <c r="AK142" s="35">
        <v>173235500</v>
      </c>
      <c r="AL142" s="35">
        <v>397488714</v>
      </c>
      <c r="AM142" s="35">
        <v>81906315</v>
      </c>
      <c r="AN142" s="35">
        <v>88654316</v>
      </c>
      <c r="AO142" s="35">
        <v>25711000</v>
      </c>
      <c r="AP142" s="35">
        <v>35937718</v>
      </c>
      <c r="AQ142" s="35">
        <v>83158000</v>
      </c>
      <c r="AR142" s="35">
        <v>251311714</v>
      </c>
      <c r="AS142" s="35">
        <v>55859349</v>
      </c>
      <c r="AT142" s="35">
        <v>1838067600</v>
      </c>
      <c r="AU142" s="35">
        <v>59321000</v>
      </c>
      <c r="AV142" s="35">
        <v>194897250</v>
      </c>
      <c r="AW142" s="35">
        <v>60454000</v>
      </c>
      <c r="AX142" s="35">
        <v>91319000</v>
      </c>
      <c r="AY142" s="35">
        <v>486509536</v>
      </c>
      <c r="AZ142" s="35">
        <v>131700160</v>
      </c>
      <c r="BA142" s="35">
        <v>932386293</v>
      </c>
      <c r="BB142" s="35">
        <v>74517000</v>
      </c>
      <c r="BC142" s="35">
        <v>65284571</v>
      </c>
      <c r="BD142" s="35">
        <v>428562750</v>
      </c>
      <c r="BE142" s="35">
        <v>61614723</v>
      </c>
      <c r="BF142" s="35">
        <v>34940013</v>
      </c>
      <c r="BG142" s="35">
        <v>249720927</v>
      </c>
      <c r="BH142" s="35">
        <v>79167023</v>
      </c>
      <c r="BI142" s="35">
        <v>115596757</v>
      </c>
      <c r="BJ142" s="35">
        <v>276679490</v>
      </c>
    </row>
    <row r="143" spans="1:62" ht="12.75" hidden="1">
      <c r="A143" s="68" t="s">
        <v>246</v>
      </c>
      <c r="B143" s="35">
        <v>5007906000</v>
      </c>
      <c r="C143" s="35">
        <v>2243890</v>
      </c>
      <c r="D143" s="35">
        <v>66295606</v>
      </c>
      <c r="E143" s="35">
        <v>4157557</v>
      </c>
      <c r="F143" s="35">
        <v>9465727</v>
      </c>
      <c r="G143" s="35">
        <v>874000</v>
      </c>
      <c r="H143" s="35">
        <v>289373552</v>
      </c>
      <c r="I143" s="35">
        <v>0</v>
      </c>
      <c r="J143" s="35">
        <v>22000000</v>
      </c>
      <c r="K143" s="35">
        <v>161734721</v>
      </c>
      <c r="L143" s="35">
        <v>11489260</v>
      </c>
      <c r="M143" s="35">
        <v>1501000</v>
      </c>
      <c r="N143" s="35">
        <v>607308000</v>
      </c>
      <c r="O143" s="35">
        <v>6522000</v>
      </c>
      <c r="P143" s="35">
        <v>8200000</v>
      </c>
      <c r="Q143" s="35">
        <v>0</v>
      </c>
      <c r="R143" s="35">
        <v>123566451</v>
      </c>
      <c r="S143" s="35">
        <v>2029208</v>
      </c>
      <c r="T143" s="35">
        <v>43102434</v>
      </c>
      <c r="U143" s="35">
        <v>22072536</v>
      </c>
      <c r="V143" s="35">
        <v>7263265</v>
      </c>
      <c r="W143" s="35">
        <v>0</v>
      </c>
      <c r="X143" s="35">
        <v>43379180</v>
      </c>
      <c r="Y143" s="35">
        <v>17400000</v>
      </c>
      <c r="Z143" s="35">
        <v>500000</v>
      </c>
      <c r="AA143" s="35">
        <v>20461000</v>
      </c>
      <c r="AB143" s="35">
        <v>0</v>
      </c>
      <c r="AC143" s="35">
        <v>186121150</v>
      </c>
      <c r="AD143" s="35">
        <v>10854268</v>
      </c>
      <c r="AE143" s="35">
        <v>9363000</v>
      </c>
      <c r="AF143" s="35">
        <v>0</v>
      </c>
      <c r="AG143" s="35">
        <v>7344199</v>
      </c>
      <c r="AH143" s="35">
        <v>13837153</v>
      </c>
      <c r="AI143" s="35">
        <v>50710900</v>
      </c>
      <c r="AJ143" s="35">
        <v>8410521</v>
      </c>
      <c r="AK143" s="35">
        <v>20600000</v>
      </c>
      <c r="AL143" s="35">
        <v>0</v>
      </c>
      <c r="AM143" s="35">
        <v>6392478</v>
      </c>
      <c r="AN143" s="35">
        <v>17985624</v>
      </c>
      <c r="AO143" s="35">
        <v>6829000</v>
      </c>
      <c r="AP143" s="35">
        <v>300000</v>
      </c>
      <c r="AQ143" s="35">
        <v>21724000</v>
      </c>
      <c r="AR143" s="35">
        <v>0</v>
      </c>
      <c r="AS143" s="35">
        <v>4800000</v>
      </c>
      <c r="AT143" s="35">
        <v>275000000</v>
      </c>
      <c r="AU143" s="35">
        <v>1679000</v>
      </c>
      <c r="AV143" s="35">
        <v>33019300</v>
      </c>
      <c r="AW143" s="35">
        <v>6200000</v>
      </c>
      <c r="AX143" s="35">
        <v>5000000</v>
      </c>
      <c r="AY143" s="35">
        <v>0</v>
      </c>
      <c r="AZ143" s="35">
        <v>25313638</v>
      </c>
      <c r="BA143" s="35">
        <v>265161582</v>
      </c>
      <c r="BB143" s="35">
        <v>4790696</v>
      </c>
      <c r="BC143" s="35">
        <v>12258468</v>
      </c>
      <c r="BD143" s="35">
        <v>0</v>
      </c>
      <c r="BE143" s="35">
        <v>11000000</v>
      </c>
      <c r="BF143" s="35">
        <v>12383821</v>
      </c>
      <c r="BG143" s="35">
        <v>135736338</v>
      </c>
      <c r="BH143" s="35">
        <v>12000468</v>
      </c>
      <c r="BI143" s="35">
        <v>8500000</v>
      </c>
      <c r="BJ143" s="35">
        <v>0</v>
      </c>
    </row>
    <row r="144" spans="1:62" ht="12.75" hidden="1">
      <c r="A144" s="68" t="s">
        <v>247</v>
      </c>
      <c r="B144" s="35">
        <v>4711969130</v>
      </c>
      <c r="C144" s="35">
        <v>1489000</v>
      </c>
      <c r="D144" s="35">
        <v>63542303</v>
      </c>
      <c r="E144" s="35">
        <v>2842291</v>
      </c>
      <c r="F144" s="35">
        <v>9004173</v>
      </c>
      <c r="G144" s="35">
        <v>799000</v>
      </c>
      <c r="H144" s="35">
        <v>301635090</v>
      </c>
      <c r="I144" s="35">
        <v>0</v>
      </c>
      <c r="J144" s="35">
        <v>12952000</v>
      </c>
      <c r="K144" s="35">
        <v>98375855</v>
      </c>
      <c r="L144" s="35">
        <v>10771000</v>
      </c>
      <c r="M144" s="35">
        <v>1343000</v>
      </c>
      <c r="N144" s="35">
        <v>576401674</v>
      </c>
      <c r="O144" s="35">
        <v>6394000</v>
      </c>
      <c r="P144" s="35">
        <v>7200000</v>
      </c>
      <c r="Q144" s="35">
        <v>0</v>
      </c>
      <c r="R144" s="35">
        <v>107398030</v>
      </c>
      <c r="S144" s="35">
        <v>1213635</v>
      </c>
      <c r="T144" s="35">
        <v>52050000</v>
      </c>
      <c r="U144" s="35">
        <v>15360885</v>
      </c>
      <c r="V144" s="35">
        <v>6645000</v>
      </c>
      <c r="W144" s="35">
        <v>0</v>
      </c>
      <c r="X144" s="35">
        <v>41839788</v>
      </c>
      <c r="Y144" s="35">
        <v>16143061</v>
      </c>
      <c r="Z144" s="35">
        <v>500000</v>
      </c>
      <c r="AA144" s="35">
        <v>16178000</v>
      </c>
      <c r="AB144" s="35">
        <v>0</v>
      </c>
      <c r="AC144" s="35">
        <v>163897309</v>
      </c>
      <c r="AD144" s="35">
        <v>8859153</v>
      </c>
      <c r="AE144" s="35">
        <v>6829472</v>
      </c>
      <c r="AF144" s="35">
        <v>0</v>
      </c>
      <c r="AG144" s="35">
        <v>6916782</v>
      </c>
      <c r="AH144" s="35">
        <v>11944746</v>
      </c>
      <c r="AI144" s="35">
        <v>39453337</v>
      </c>
      <c r="AJ144" s="35">
        <v>6422505</v>
      </c>
      <c r="AK144" s="35">
        <v>13300000</v>
      </c>
      <c r="AL144" s="35">
        <v>0</v>
      </c>
      <c r="AM144" s="35">
        <v>5970588</v>
      </c>
      <c r="AN144" s="35">
        <v>7500000</v>
      </c>
      <c r="AO144" s="35">
        <v>6732000</v>
      </c>
      <c r="AP144" s="35">
        <v>991232</v>
      </c>
      <c r="AQ144" s="35">
        <v>15713000</v>
      </c>
      <c r="AR144" s="35">
        <v>0</v>
      </c>
      <c r="AS144" s="35">
        <v>4735420</v>
      </c>
      <c r="AT144" s="35">
        <v>231260000</v>
      </c>
      <c r="AU144" s="35">
        <v>1213000</v>
      </c>
      <c r="AV144" s="35">
        <v>29921300</v>
      </c>
      <c r="AW144" s="35">
        <v>6200000</v>
      </c>
      <c r="AX144" s="35">
        <v>1694000</v>
      </c>
      <c r="AY144" s="35">
        <v>0</v>
      </c>
      <c r="AZ144" s="35">
        <v>26595983</v>
      </c>
      <c r="BA144" s="35">
        <v>233999473</v>
      </c>
      <c r="BB144" s="35">
        <v>7592000</v>
      </c>
      <c r="BC144" s="35">
        <v>11997400</v>
      </c>
      <c r="BD144" s="35">
        <v>0</v>
      </c>
      <c r="BE144" s="35">
        <v>2836452</v>
      </c>
      <c r="BF144" s="35">
        <v>12427000</v>
      </c>
      <c r="BG144" s="35">
        <v>59865354</v>
      </c>
      <c r="BH144" s="35">
        <v>9733224</v>
      </c>
      <c r="BI144" s="35">
        <v>6000000</v>
      </c>
      <c r="BJ144" s="35">
        <v>0</v>
      </c>
    </row>
    <row r="145" spans="1:62" ht="12.75" hidden="1">
      <c r="A145" s="68" t="s">
        <v>248</v>
      </c>
      <c r="B145" s="35">
        <v>10065627390</v>
      </c>
      <c r="C145" s="35">
        <v>0</v>
      </c>
      <c r="D145" s="35">
        <v>0</v>
      </c>
      <c r="E145" s="35">
        <v>0</v>
      </c>
      <c r="F145" s="35">
        <v>28709252</v>
      </c>
      <c r="G145" s="35">
        <v>0</v>
      </c>
      <c r="H145" s="35">
        <v>93382759</v>
      </c>
      <c r="I145" s="35">
        <v>0</v>
      </c>
      <c r="J145" s="35">
        <v>0</v>
      </c>
      <c r="K145" s="35">
        <v>65275133</v>
      </c>
      <c r="L145" s="35">
        <v>39974000</v>
      </c>
      <c r="M145" s="35">
        <v>0</v>
      </c>
      <c r="N145" s="35">
        <v>1558826512</v>
      </c>
      <c r="O145" s="35">
        <v>0</v>
      </c>
      <c r="P145" s="35">
        <v>0</v>
      </c>
      <c r="Q145" s="35">
        <v>0</v>
      </c>
      <c r="R145" s="35">
        <v>238649722</v>
      </c>
      <c r="S145" s="35">
        <v>0</v>
      </c>
      <c r="T145" s="35">
        <v>179083070</v>
      </c>
      <c r="U145" s="35">
        <v>0</v>
      </c>
      <c r="V145" s="35">
        <v>0</v>
      </c>
      <c r="W145" s="35">
        <v>0</v>
      </c>
      <c r="X145" s="35">
        <v>90078966</v>
      </c>
      <c r="Y145" s="35">
        <v>0</v>
      </c>
      <c r="Z145" s="35">
        <v>0</v>
      </c>
      <c r="AA145" s="35">
        <v>52290500</v>
      </c>
      <c r="AB145" s="35">
        <v>0</v>
      </c>
      <c r="AC145" s="35">
        <v>567581179</v>
      </c>
      <c r="AD145" s="35">
        <v>11722123</v>
      </c>
      <c r="AE145" s="35">
        <v>0</v>
      </c>
      <c r="AF145" s="35">
        <v>0</v>
      </c>
      <c r="AG145" s="35">
        <v>0</v>
      </c>
      <c r="AH145" s="35">
        <v>23867745</v>
      </c>
      <c r="AI145" s="35">
        <v>146744860</v>
      </c>
      <c r="AJ145" s="35">
        <v>0</v>
      </c>
      <c r="AK145" s="35">
        <v>60851000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4741618</v>
      </c>
      <c r="AS145" s="35">
        <v>0</v>
      </c>
      <c r="AT145" s="35">
        <v>1144131400</v>
      </c>
      <c r="AU145" s="35">
        <v>0</v>
      </c>
      <c r="AV145" s="35">
        <v>51864700</v>
      </c>
      <c r="AW145" s="35">
        <v>18322000</v>
      </c>
      <c r="AX145" s="35">
        <v>0</v>
      </c>
      <c r="AY145" s="35">
        <v>0</v>
      </c>
      <c r="AZ145" s="35">
        <v>12555838</v>
      </c>
      <c r="BA145" s="35">
        <v>555279448</v>
      </c>
      <c r="BB145" s="35">
        <v>0</v>
      </c>
      <c r="BC145" s="35">
        <v>0</v>
      </c>
      <c r="BD145" s="35">
        <v>0</v>
      </c>
      <c r="BE145" s="35">
        <v>0</v>
      </c>
      <c r="BF145" s="35">
        <v>0</v>
      </c>
      <c r="BG145" s="35">
        <v>92437433</v>
      </c>
      <c r="BH145" s="35">
        <v>0</v>
      </c>
      <c r="BI145" s="35">
        <v>0</v>
      </c>
      <c r="BJ145" s="35">
        <v>0</v>
      </c>
    </row>
    <row r="146" spans="1:62" ht="12.75" hidden="1">
      <c r="A146" s="68" t="s">
        <v>249</v>
      </c>
      <c r="B146" s="35">
        <v>9670396290</v>
      </c>
      <c r="C146" s="35">
        <v>0</v>
      </c>
      <c r="D146" s="35">
        <v>0</v>
      </c>
      <c r="E146" s="35">
        <v>0</v>
      </c>
      <c r="F146" s="35">
        <v>21439104</v>
      </c>
      <c r="G146" s="35">
        <v>0</v>
      </c>
      <c r="H146" s="35">
        <v>86334398</v>
      </c>
      <c r="I146" s="35">
        <v>0</v>
      </c>
      <c r="J146" s="35">
        <v>0</v>
      </c>
      <c r="K146" s="35">
        <v>57058264</v>
      </c>
      <c r="L146" s="35">
        <v>44642000</v>
      </c>
      <c r="M146" s="35">
        <v>0</v>
      </c>
      <c r="N146" s="35">
        <v>1416917699</v>
      </c>
      <c r="O146" s="35">
        <v>0</v>
      </c>
      <c r="P146" s="35">
        <v>0</v>
      </c>
      <c r="Q146" s="35">
        <v>0</v>
      </c>
      <c r="R146" s="35">
        <v>221604392</v>
      </c>
      <c r="S146" s="35">
        <v>0</v>
      </c>
      <c r="T146" s="35">
        <v>163610000</v>
      </c>
      <c r="U146" s="35">
        <v>0</v>
      </c>
      <c r="V146" s="35">
        <v>0</v>
      </c>
      <c r="W146" s="35">
        <v>0</v>
      </c>
      <c r="X146" s="35">
        <v>86797558</v>
      </c>
      <c r="Y146" s="35">
        <v>11500000</v>
      </c>
      <c r="Z146" s="35">
        <v>0</v>
      </c>
      <c r="AA146" s="35">
        <v>48235000</v>
      </c>
      <c r="AB146" s="35">
        <v>0</v>
      </c>
      <c r="AC146" s="35">
        <v>502262557</v>
      </c>
      <c r="AD146" s="35">
        <v>0</v>
      </c>
      <c r="AE146" s="35">
        <v>0</v>
      </c>
      <c r="AF146" s="35">
        <v>0</v>
      </c>
      <c r="AG146" s="35">
        <v>13789975</v>
      </c>
      <c r="AH146" s="35">
        <v>21489765</v>
      </c>
      <c r="AI146" s="35">
        <v>143363190</v>
      </c>
      <c r="AJ146" s="35">
        <v>0</v>
      </c>
      <c r="AK146" s="35">
        <v>54913000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6254586</v>
      </c>
      <c r="AS146" s="35">
        <v>0</v>
      </c>
      <c r="AT146" s="35">
        <v>1077000000</v>
      </c>
      <c r="AU146" s="35">
        <v>0</v>
      </c>
      <c r="AV146" s="35">
        <v>49366010</v>
      </c>
      <c r="AW146" s="35">
        <v>16540000</v>
      </c>
      <c r="AX146" s="35">
        <v>0</v>
      </c>
      <c r="AY146" s="35">
        <v>0</v>
      </c>
      <c r="AZ146" s="35">
        <v>12597709</v>
      </c>
      <c r="BA146" s="35">
        <v>485874975</v>
      </c>
      <c r="BB146" s="35">
        <v>0</v>
      </c>
      <c r="BC146" s="35">
        <v>0</v>
      </c>
      <c r="BD146" s="35">
        <v>0</v>
      </c>
      <c r="BE146" s="35">
        <v>0</v>
      </c>
      <c r="BF146" s="35">
        <v>0</v>
      </c>
      <c r="BG146" s="35">
        <v>89084933</v>
      </c>
      <c r="BH146" s="35">
        <v>0</v>
      </c>
      <c r="BI146" s="35">
        <v>0</v>
      </c>
      <c r="BJ146" s="35">
        <v>0</v>
      </c>
    </row>
    <row r="147" spans="1:62" ht="12.75" hidden="1">
      <c r="A147" s="68" t="s">
        <v>250</v>
      </c>
      <c r="B147" s="35">
        <v>2824683280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234811723</v>
      </c>
      <c r="J147" s="35">
        <v>0</v>
      </c>
      <c r="K147" s="35">
        <v>0</v>
      </c>
      <c r="L147" s="35">
        <v>0</v>
      </c>
      <c r="M147" s="35">
        <v>0</v>
      </c>
      <c r="N147" s="35">
        <v>378445000</v>
      </c>
      <c r="O147" s="35">
        <v>0</v>
      </c>
      <c r="P147" s="35">
        <v>0</v>
      </c>
      <c r="Q147" s="35">
        <v>95390986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123813106</v>
      </c>
      <c r="X147" s="35">
        <v>0</v>
      </c>
      <c r="Y147" s="35">
        <v>0</v>
      </c>
      <c r="Z147" s="35">
        <v>0</v>
      </c>
      <c r="AA147" s="35">
        <v>0</v>
      </c>
      <c r="AB147" s="35">
        <v>37044000</v>
      </c>
      <c r="AC147" s="35">
        <v>153603998</v>
      </c>
      <c r="AD147" s="35">
        <v>0</v>
      </c>
      <c r="AE147" s="35">
        <v>0</v>
      </c>
      <c r="AF147" s="35">
        <v>14892150</v>
      </c>
      <c r="AG147" s="35">
        <v>0</v>
      </c>
      <c r="AH147" s="35">
        <v>0</v>
      </c>
      <c r="AI147" s="35">
        <v>34739000</v>
      </c>
      <c r="AJ147" s="35">
        <v>0</v>
      </c>
      <c r="AK147" s="35">
        <v>0</v>
      </c>
      <c r="AL147" s="35">
        <v>34054515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35993742</v>
      </c>
      <c r="AS147" s="35">
        <v>0</v>
      </c>
      <c r="AT147" s="35">
        <v>167641300</v>
      </c>
      <c r="AU147" s="35">
        <v>0</v>
      </c>
      <c r="AV147" s="35">
        <v>0</v>
      </c>
      <c r="AW147" s="35">
        <v>0</v>
      </c>
      <c r="AX147" s="35">
        <v>0</v>
      </c>
      <c r="AY147" s="35">
        <v>32053162</v>
      </c>
      <c r="AZ147" s="35">
        <v>0</v>
      </c>
      <c r="BA147" s="35">
        <v>0</v>
      </c>
      <c r="BB147" s="35">
        <v>0</v>
      </c>
      <c r="BC147" s="35">
        <v>0</v>
      </c>
      <c r="BD147" s="35">
        <v>86493759</v>
      </c>
      <c r="BE147" s="35">
        <v>0</v>
      </c>
      <c r="BF147" s="35">
        <v>0</v>
      </c>
      <c r="BG147" s="35">
        <v>0</v>
      </c>
      <c r="BH147" s="35">
        <v>0</v>
      </c>
      <c r="BI147" s="35">
        <v>0</v>
      </c>
      <c r="BJ147" s="35">
        <v>42748262</v>
      </c>
    </row>
    <row r="148" spans="1:62" ht="12.75" hidden="1">
      <c r="A148" s="68" t="s">
        <v>251</v>
      </c>
      <c r="B148" s="35">
        <v>2622732504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234372758</v>
      </c>
      <c r="J148" s="35">
        <v>0</v>
      </c>
      <c r="K148" s="35">
        <v>0</v>
      </c>
      <c r="L148" s="35">
        <v>0</v>
      </c>
      <c r="M148" s="35">
        <v>0</v>
      </c>
      <c r="N148" s="35">
        <v>317353656</v>
      </c>
      <c r="O148" s="35">
        <v>0</v>
      </c>
      <c r="P148" s="35">
        <v>0</v>
      </c>
      <c r="Q148" s="35">
        <v>74683200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115657671</v>
      </c>
      <c r="X148" s="35">
        <v>0</v>
      </c>
      <c r="Y148" s="35">
        <v>0</v>
      </c>
      <c r="Z148" s="35">
        <v>0</v>
      </c>
      <c r="AA148" s="35">
        <v>0</v>
      </c>
      <c r="AB148" s="35">
        <v>38096070</v>
      </c>
      <c r="AC148" s="35">
        <v>135503989</v>
      </c>
      <c r="AD148" s="35">
        <v>0</v>
      </c>
      <c r="AE148" s="35">
        <v>0</v>
      </c>
      <c r="AF148" s="35">
        <v>18186000</v>
      </c>
      <c r="AG148" s="35">
        <v>0</v>
      </c>
      <c r="AH148" s="35">
        <v>0</v>
      </c>
      <c r="AI148" s="35">
        <v>26412710</v>
      </c>
      <c r="AJ148" s="35">
        <v>0</v>
      </c>
      <c r="AK148" s="35">
        <v>0</v>
      </c>
      <c r="AL148" s="35">
        <v>32279161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39332208</v>
      </c>
      <c r="AS148" s="35">
        <v>0</v>
      </c>
      <c r="AT148" s="35">
        <v>159445000</v>
      </c>
      <c r="AU148" s="35">
        <v>0</v>
      </c>
      <c r="AV148" s="35">
        <v>0</v>
      </c>
      <c r="AW148" s="35">
        <v>0</v>
      </c>
      <c r="AX148" s="35">
        <v>0</v>
      </c>
      <c r="AY148" s="35">
        <v>28042119</v>
      </c>
      <c r="AZ148" s="35">
        <v>0</v>
      </c>
      <c r="BA148" s="35">
        <v>0</v>
      </c>
      <c r="BB148" s="35">
        <v>0</v>
      </c>
      <c r="BC148" s="35">
        <v>0</v>
      </c>
      <c r="BD148" s="35">
        <v>90115144</v>
      </c>
      <c r="BE148" s="35">
        <v>0</v>
      </c>
      <c r="BF148" s="35">
        <v>0</v>
      </c>
      <c r="BG148" s="35">
        <v>0</v>
      </c>
      <c r="BH148" s="35">
        <v>0</v>
      </c>
      <c r="BI148" s="35">
        <v>0</v>
      </c>
      <c r="BJ148" s="35">
        <v>35780014</v>
      </c>
    </row>
    <row r="149" spans="1:62" ht="12.75" hidden="1">
      <c r="A149" s="68" t="s">
        <v>252</v>
      </c>
      <c r="B149" s="35">
        <v>19352991560</v>
      </c>
      <c r="C149" s="35">
        <v>2243890</v>
      </c>
      <c r="D149" s="35">
        <v>75075042</v>
      </c>
      <c r="E149" s="35">
        <v>4157557</v>
      </c>
      <c r="F149" s="35">
        <v>39515757</v>
      </c>
      <c r="G149" s="35">
        <v>874000</v>
      </c>
      <c r="H149" s="35">
        <v>432087366</v>
      </c>
      <c r="I149" s="35">
        <v>340282556</v>
      </c>
      <c r="J149" s="35">
        <v>24600000</v>
      </c>
      <c r="K149" s="35">
        <v>236047335</v>
      </c>
      <c r="L149" s="35">
        <v>52232260</v>
      </c>
      <c r="M149" s="35">
        <v>1553000</v>
      </c>
      <c r="N149" s="35">
        <v>2791687335</v>
      </c>
      <c r="O149" s="35">
        <v>6522000</v>
      </c>
      <c r="P149" s="35">
        <v>9088820</v>
      </c>
      <c r="Q149" s="35">
        <v>100152986</v>
      </c>
      <c r="R149" s="35">
        <v>382174233</v>
      </c>
      <c r="S149" s="35">
        <v>2217851</v>
      </c>
      <c r="T149" s="35">
        <v>235086755</v>
      </c>
      <c r="U149" s="35">
        <v>24134284</v>
      </c>
      <c r="V149" s="35">
        <v>7263265</v>
      </c>
      <c r="W149" s="35">
        <v>138887627</v>
      </c>
      <c r="X149" s="35">
        <v>154378028</v>
      </c>
      <c r="Y149" s="35">
        <v>37386704</v>
      </c>
      <c r="Z149" s="35">
        <v>523000</v>
      </c>
      <c r="AA149" s="35">
        <v>80743200</v>
      </c>
      <c r="AB149" s="35">
        <v>47295000</v>
      </c>
      <c r="AC149" s="35">
        <v>1060332456</v>
      </c>
      <c r="AD149" s="35">
        <v>25856115</v>
      </c>
      <c r="AE149" s="35">
        <v>10269000</v>
      </c>
      <c r="AF149" s="35">
        <v>14892150</v>
      </c>
      <c r="AG149" s="35">
        <v>28924374</v>
      </c>
      <c r="AH149" s="35">
        <v>43321925</v>
      </c>
      <c r="AI149" s="35">
        <v>265797820</v>
      </c>
      <c r="AJ149" s="35">
        <v>11428520</v>
      </c>
      <c r="AK149" s="35">
        <v>87923000</v>
      </c>
      <c r="AL149" s="35">
        <v>34574042</v>
      </c>
      <c r="AM149" s="35">
        <v>6522078</v>
      </c>
      <c r="AN149" s="35">
        <v>21478546</v>
      </c>
      <c r="AO149" s="35">
        <v>8132000</v>
      </c>
      <c r="AP149" s="35">
        <v>709475</v>
      </c>
      <c r="AQ149" s="35">
        <v>27643000</v>
      </c>
      <c r="AR149" s="35">
        <v>42433863</v>
      </c>
      <c r="AS149" s="35">
        <v>5200000</v>
      </c>
      <c r="AT149" s="35">
        <v>1727116200</v>
      </c>
      <c r="AU149" s="35">
        <v>1679000</v>
      </c>
      <c r="AV149" s="35">
        <v>94767520</v>
      </c>
      <c r="AW149" s="35">
        <v>26085000</v>
      </c>
      <c r="AX149" s="35">
        <v>18074000</v>
      </c>
      <c r="AY149" s="35">
        <v>50797637</v>
      </c>
      <c r="AZ149" s="35">
        <v>44369583</v>
      </c>
      <c r="BA149" s="35">
        <v>877875696</v>
      </c>
      <c r="BB149" s="35">
        <v>4790696</v>
      </c>
      <c r="BC149" s="35">
        <v>12258468</v>
      </c>
      <c r="BD149" s="35">
        <v>106602498</v>
      </c>
      <c r="BE149" s="35">
        <v>11450000</v>
      </c>
      <c r="BF149" s="35">
        <v>15233977</v>
      </c>
      <c r="BG149" s="35">
        <v>246471763</v>
      </c>
      <c r="BH149" s="35">
        <v>14276270</v>
      </c>
      <c r="BI149" s="35">
        <v>9300000</v>
      </c>
      <c r="BJ149" s="35">
        <v>42748262</v>
      </c>
    </row>
    <row r="150" spans="1:62" ht="12.75" hidden="1">
      <c r="A150" s="68" t="s">
        <v>253</v>
      </c>
      <c r="B150" s="35">
        <v>18357593545</v>
      </c>
      <c r="C150" s="35">
        <v>1489000</v>
      </c>
      <c r="D150" s="35">
        <v>72572303</v>
      </c>
      <c r="E150" s="35">
        <v>2842291</v>
      </c>
      <c r="F150" s="35">
        <v>31692156</v>
      </c>
      <c r="G150" s="35">
        <v>799000</v>
      </c>
      <c r="H150" s="35">
        <v>434186079</v>
      </c>
      <c r="I150" s="35">
        <v>330413371</v>
      </c>
      <c r="J150" s="35">
        <v>15302000</v>
      </c>
      <c r="K150" s="35">
        <v>167556051</v>
      </c>
      <c r="L150" s="35">
        <v>60567000</v>
      </c>
      <c r="M150" s="35">
        <v>1426400</v>
      </c>
      <c r="N150" s="35">
        <v>2537237495</v>
      </c>
      <c r="O150" s="35">
        <v>6394000</v>
      </c>
      <c r="P150" s="35">
        <v>7849390</v>
      </c>
      <c r="Q150" s="35">
        <v>93354000</v>
      </c>
      <c r="R150" s="35">
        <v>353715614</v>
      </c>
      <c r="S150" s="35">
        <v>1420389</v>
      </c>
      <c r="T150" s="35">
        <v>230167000</v>
      </c>
      <c r="U150" s="35">
        <v>17182443</v>
      </c>
      <c r="V150" s="35">
        <v>6645000</v>
      </c>
      <c r="W150" s="35">
        <v>129615671</v>
      </c>
      <c r="X150" s="35">
        <v>145787629</v>
      </c>
      <c r="Y150" s="35">
        <v>39252732</v>
      </c>
      <c r="Z150" s="35">
        <v>653000</v>
      </c>
      <c r="AA150" s="35">
        <v>71648500</v>
      </c>
      <c r="AB150" s="35">
        <v>38096070</v>
      </c>
      <c r="AC150" s="35">
        <v>943568129</v>
      </c>
      <c r="AD150" s="35">
        <v>20010283</v>
      </c>
      <c r="AE150" s="35">
        <v>7655641</v>
      </c>
      <c r="AF150" s="35">
        <v>22010000</v>
      </c>
      <c r="AG150" s="35">
        <v>25281943</v>
      </c>
      <c r="AH150" s="35">
        <v>38668865</v>
      </c>
      <c r="AI150" s="35">
        <v>238921847</v>
      </c>
      <c r="AJ150" s="35">
        <v>9275565</v>
      </c>
      <c r="AK150" s="35">
        <v>74700500</v>
      </c>
      <c r="AL150" s="35">
        <v>32771604</v>
      </c>
      <c r="AM150" s="35">
        <v>5970588</v>
      </c>
      <c r="AN150" s="35">
        <v>8100000</v>
      </c>
      <c r="AO150" s="35">
        <v>7546000</v>
      </c>
      <c r="AP150" s="35">
        <v>1433312</v>
      </c>
      <c r="AQ150" s="35">
        <v>21350000</v>
      </c>
      <c r="AR150" s="35">
        <v>48226075</v>
      </c>
      <c r="AS150" s="35">
        <v>5102849</v>
      </c>
      <c r="AT150" s="35">
        <v>1602389200</v>
      </c>
      <c r="AU150" s="35">
        <v>1213000</v>
      </c>
      <c r="AV150" s="35">
        <v>87990260</v>
      </c>
      <c r="AW150" s="35">
        <v>24146000</v>
      </c>
      <c r="AX150" s="35">
        <v>10888000</v>
      </c>
      <c r="AY150" s="35">
        <v>41518829</v>
      </c>
      <c r="AZ150" s="35">
        <v>45517583</v>
      </c>
      <c r="BA150" s="35">
        <v>769052746</v>
      </c>
      <c r="BB150" s="35">
        <v>7592000</v>
      </c>
      <c r="BC150" s="35">
        <v>11997400</v>
      </c>
      <c r="BD150" s="35">
        <v>108624697</v>
      </c>
      <c r="BE150" s="35">
        <v>2992723</v>
      </c>
      <c r="BF150" s="35">
        <v>15279642</v>
      </c>
      <c r="BG150" s="35">
        <v>165269903</v>
      </c>
      <c r="BH150" s="35">
        <v>12018375</v>
      </c>
      <c r="BI150" s="35">
        <v>6300000</v>
      </c>
      <c r="BJ150" s="35">
        <v>35780014</v>
      </c>
    </row>
    <row r="151" spans="1:62" ht="12.75" hidden="1">
      <c r="A151" s="68" t="s">
        <v>254</v>
      </c>
      <c r="B151" s="35">
        <v>2359637010</v>
      </c>
      <c r="C151" s="35">
        <v>41542960</v>
      </c>
      <c r="D151" s="35">
        <v>42403000</v>
      </c>
      <c r="E151" s="35">
        <v>103085000</v>
      </c>
      <c r="F151" s="35">
        <v>54742713</v>
      </c>
      <c r="G151" s="35">
        <v>33654000</v>
      </c>
      <c r="H151" s="35">
        <v>110785600</v>
      </c>
      <c r="I151" s="35">
        <v>330271514</v>
      </c>
      <c r="J151" s="35">
        <v>65620000</v>
      </c>
      <c r="K151" s="35">
        <v>43491999</v>
      </c>
      <c r="L151" s="35">
        <v>27786000</v>
      </c>
      <c r="M151" s="35">
        <v>30115000</v>
      </c>
      <c r="N151" s="35">
        <v>383847594</v>
      </c>
      <c r="O151" s="35">
        <v>35637000</v>
      </c>
      <c r="P151" s="35">
        <v>39047250</v>
      </c>
      <c r="Q151" s="35">
        <v>381415857</v>
      </c>
      <c r="R151" s="35">
        <v>120012000</v>
      </c>
      <c r="S151" s="35">
        <v>67380000</v>
      </c>
      <c r="T151" s="35">
        <v>39040000</v>
      </c>
      <c r="U151" s="35">
        <v>73651972</v>
      </c>
      <c r="V151" s="35">
        <v>73438000</v>
      </c>
      <c r="W151" s="35">
        <v>277744000</v>
      </c>
      <c r="X151" s="35">
        <v>45697000</v>
      </c>
      <c r="Y151" s="35">
        <v>84643000</v>
      </c>
      <c r="Z151" s="35">
        <v>97566000</v>
      </c>
      <c r="AA151" s="35">
        <v>67053450</v>
      </c>
      <c r="AB151" s="35">
        <v>196392000</v>
      </c>
      <c r="AC151" s="35">
        <v>290200983</v>
      </c>
      <c r="AD151" s="35">
        <v>19881000</v>
      </c>
      <c r="AE151" s="35">
        <v>57046000</v>
      </c>
      <c r="AF151" s="35">
        <v>110684000</v>
      </c>
      <c r="AG151" s="35">
        <v>44512000</v>
      </c>
      <c r="AH151" s="35">
        <v>72388250</v>
      </c>
      <c r="AI151" s="35">
        <v>92080000</v>
      </c>
      <c r="AJ151" s="35">
        <v>85384000</v>
      </c>
      <c r="AK151" s="35">
        <v>91573245</v>
      </c>
      <c r="AL151" s="35">
        <v>292472000</v>
      </c>
      <c r="AM151" s="35">
        <v>73285000</v>
      </c>
      <c r="AN151" s="35">
        <v>89911000</v>
      </c>
      <c r="AO151" s="35">
        <v>25645000</v>
      </c>
      <c r="AP151" s="35">
        <v>44260450</v>
      </c>
      <c r="AQ151" s="35">
        <v>66739000</v>
      </c>
      <c r="AR151" s="35">
        <v>218529850</v>
      </c>
      <c r="AS151" s="35">
        <v>61304000</v>
      </c>
      <c r="AT151" s="35">
        <v>219635000</v>
      </c>
      <c r="AU151" s="35">
        <v>46428000</v>
      </c>
      <c r="AV151" s="35">
        <v>96758480</v>
      </c>
      <c r="AW151" s="35">
        <v>33139000</v>
      </c>
      <c r="AX151" s="35">
        <v>63127000</v>
      </c>
      <c r="AY151" s="35">
        <v>409252000</v>
      </c>
      <c r="AZ151" s="35">
        <v>80780777</v>
      </c>
      <c r="BA151" s="35">
        <v>108028050</v>
      </c>
      <c r="BB151" s="35">
        <v>71566000</v>
      </c>
      <c r="BC151" s="35">
        <v>59296000</v>
      </c>
      <c r="BD151" s="35">
        <v>278320210</v>
      </c>
      <c r="BE151" s="35">
        <v>60342000</v>
      </c>
      <c r="BF151" s="35">
        <v>16826792</v>
      </c>
      <c r="BG151" s="35">
        <v>60311000</v>
      </c>
      <c r="BH151" s="35">
        <v>64413000</v>
      </c>
      <c r="BI151" s="35">
        <v>103059280</v>
      </c>
      <c r="BJ151" s="35">
        <v>220563000</v>
      </c>
    </row>
    <row r="152" spans="1:62" ht="12.75" hidden="1">
      <c r="A152" s="68" t="s">
        <v>255</v>
      </c>
      <c r="B152" s="35">
        <v>2126964300</v>
      </c>
      <c r="C152" s="35">
        <v>35614000</v>
      </c>
      <c r="D152" s="35">
        <v>34075150</v>
      </c>
      <c r="E152" s="35">
        <v>95627000</v>
      </c>
      <c r="F152" s="35">
        <v>47280088</v>
      </c>
      <c r="G152" s="35">
        <v>28882000</v>
      </c>
      <c r="H152" s="35">
        <v>95397628</v>
      </c>
      <c r="I152" s="35">
        <v>324164576</v>
      </c>
      <c r="J152" s="35">
        <v>59477000</v>
      </c>
      <c r="K152" s="35">
        <v>39707000</v>
      </c>
      <c r="L152" s="35">
        <v>25952000</v>
      </c>
      <c r="M152" s="35">
        <v>49707287</v>
      </c>
      <c r="N152" s="35">
        <v>365204000</v>
      </c>
      <c r="O152" s="35">
        <v>37913000</v>
      </c>
      <c r="P152" s="35">
        <v>32164000</v>
      </c>
      <c r="Q152" s="35">
        <v>348482176</v>
      </c>
      <c r="R152" s="35">
        <v>125225000</v>
      </c>
      <c r="S152" s="35">
        <v>62242000</v>
      </c>
      <c r="T152" s="35">
        <v>33078000</v>
      </c>
      <c r="U152" s="35">
        <v>66155600</v>
      </c>
      <c r="V152" s="35">
        <v>69201000</v>
      </c>
      <c r="W152" s="35">
        <v>275307620</v>
      </c>
      <c r="X152" s="35">
        <v>43412000</v>
      </c>
      <c r="Y152" s="35">
        <v>75693000</v>
      </c>
      <c r="Z152" s="35">
        <v>72791000</v>
      </c>
      <c r="AA152" s="35">
        <v>44966000</v>
      </c>
      <c r="AB152" s="35">
        <v>182088000</v>
      </c>
      <c r="AC152" s="35">
        <v>352296000</v>
      </c>
      <c r="AD152" s="35">
        <v>18826000</v>
      </c>
      <c r="AE152" s="35">
        <v>50117000</v>
      </c>
      <c r="AF152" s="35">
        <v>109629000</v>
      </c>
      <c r="AG152" s="35">
        <v>41499000</v>
      </c>
      <c r="AH152" s="35">
        <v>65397550</v>
      </c>
      <c r="AI152" s="35">
        <v>85240000</v>
      </c>
      <c r="AJ152" s="35">
        <v>95847000</v>
      </c>
      <c r="AK152" s="35">
        <v>81882000</v>
      </c>
      <c r="AL152" s="35">
        <v>272633000</v>
      </c>
      <c r="AM152" s="35">
        <v>61766000</v>
      </c>
      <c r="AN152" s="35">
        <v>77303000</v>
      </c>
      <c r="AO152" s="35">
        <v>17191000</v>
      </c>
      <c r="AP152" s="35">
        <v>29941000</v>
      </c>
      <c r="AQ152" s="35">
        <v>55306000</v>
      </c>
      <c r="AR152" s="35">
        <v>195359995</v>
      </c>
      <c r="AS152" s="35">
        <v>49116000</v>
      </c>
      <c r="AT152" s="35">
        <v>204890800</v>
      </c>
      <c r="AU152" s="35">
        <v>51168000</v>
      </c>
      <c r="AV152" s="35">
        <v>92955020</v>
      </c>
      <c r="AW152" s="35">
        <v>28777000</v>
      </c>
      <c r="AX152" s="35">
        <v>77924000</v>
      </c>
      <c r="AY152" s="35">
        <v>372456972</v>
      </c>
      <c r="AZ152" s="35">
        <v>68846000</v>
      </c>
      <c r="BA152" s="35">
        <v>97470000</v>
      </c>
      <c r="BB152" s="35">
        <v>62985000</v>
      </c>
      <c r="BC152" s="35">
        <v>51330000</v>
      </c>
      <c r="BD152" s="35">
        <v>278352000</v>
      </c>
      <c r="BE152" s="35">
        <v>54866000</v>
      </c>
      <c r="BF152" s="35">
        <v>16243000</v>
      </c>
      <c r="BG152" s="35">
        <v>58130000</v>
      </c>
      <c r="BH152" s="35">
        <v>53961060</v>
      </c>
      <c r="BI152" s="35">
        <v>91316757</v>
      </c>
      <c r="BJ152" s="35">
        <v>217600000</v>
      </c>
    </row>
    <row r="153" spans="1:62" ht="12.75" hidden="1">
      <c r="A153" s="68" t="s">
        <v>256</v>
      </c>
      <c r="B153" s="35">
        <v>3183431940</v>
      </c>
      <c r="C153" s="35">
        <v>23613586</v>
      </c>
      <c r="D153" s="35">
        <v>17547000</v>
      </c>
      <c r="E153" s="35">
        <v>34189000</v>
      </c>
      <c r="F153" s="35">
        <v>39853603</v>
      </c>
      <c r="G153" s="35">
        <v>13474000</v>
      </c>
      <c r="H153" s="35">
        <v>0</v>
      </c>
      <c r="I153" s="35">
        <v>357460440</v>
      </c>
      <c r="J153" s="35">
        <v>0</v>
      </c>
      <c r="K153" s="35">
        <v>19912000</v>
      </c>
      <c r="L153" s="35">
        <v>11621000</v>
      </c>
      <c r="M153" s="35">
        <v>0</v>
      </c>
      <c r="N153" s="35">
        <v>383158405</v>
      </c>
      <c r="O153" s="35">
        <v>0</v>
      </c>
      <c r="P153" s="35">
        <v>15812750</v>
      </c>
      <c r="Q153" s="35">
        <v>79917952</v>
      </c>
      <c r="R153" s="35">
        <v>37962000</v>
      </c>
      <c r="S153" s="35">
        <v>38846700</v>
      </c>
      <c r="T153" s="35">
        <v>23161000</v>
      </c>
      <c r="U153" s="35">
        <v>31210000</v>
      </c>
      <c r="V153" s="35">
        <v>36523000</v>
      </c>
      <c r="W153" s="35">
        <v>193846303</v>
      </c>
      <c r="X153" s="35">
        <v>13311000</v>
      </c>
      <c r="Y153" s="35">
        <v>39060000</v>
      </c>
      <c r="Z153" s="35">
        <v>0</v>
      </c>
      <c r="AA153" s="35">
        <v>18851000</v>
      </c>
      <c r="AB153" s="35">
        <v>244087000</v>
      </c>
      <c r="AC153" s="35">
        <v>0</v>
      </c>
      <c r="AD153" s="35">
        <v>9932000</v>
      </c>
      <c r="AE153" s="35">
        <v>54528000</v>
      </c>
      <c r="AF153" s="35">
        <v>0</v>
      </c>
      <c r="AG153" s="35">
        <v>20351000</v>
      </c>
      <c r="AH153" s="35">
        <v>36500750</v>
      </c>
      <c r="AI153" s="35">
        <v>9000000</v>
      </c>
      <c r="AJ153" s="35">
        <v>61443000</v>
      </c>
      <c r="AK153" s="35">
        <v>35381000</v>
      </c>
      <c r="AL153" s="35">
        <v>359031000</v>
      </c>
      <c r="AM153" s="35">
        <v>38502000</v>
      </c>
      <c r="AN153" s="35">
        <v>44891000</v>
      </c>
      <c r="AO153" s="35">
        <v>10925000</v>
      </c>
      <c r="AP153" s="35">
        <v>12187550</v>
      </c>
      <c r="AQ153" s="35">
        <v>33498000</v>
      </c>
      <c r="AR153" s="35">
        <v>238505000</v>
      </c>
      <c r="AS153" s="35">
        <v>20640000</v>
      </c>
      <c r="AT153" s="35">
        <v>93697400</v>
      </c>
      <c r="AU153" s="35">
        <v>13412000</v>
      </c>
      <c r="AV153" s="35">
        <v>42476290</v>
      </c>
      <c r="AW153" s="35">
        <v>12487000</v>
      </c>
      <c r="AX153" s="35">
        <v>41081000</v>
      </c>
      <c r="AY153" s="35">
        <v>238908000</v>
      </c>
      <c r="AZ153" s="35">
        <v>31857000</v>
      </c>
      <c r="BA153" s="35">
        <v>89345022</v>
      </c>
      <c r="BB153" s="35">
        <v>60686000</v>
      </c>
      <c r="BC153" s="35">
        <v>27317000</v>
      </c>
      <c r="BD153" s="35">
        <v>322365789</v>
      </c>
      <c r="BE153" s="35">
        <v>24860000</v>
      </c>
      <c r="BF153" s="35">
        <v>9096208</v>
      </c>
      <c r="BG153" s="35">
        <v>51419000</v>
      </c>
      <c r="BH153" s="35">
        <v>33181000</v>
      </c>
      <c r="BI153" s="35">
        <v>0</v>
      </c>
      <c r="BJ153" s="35">
        <v>210486000</v>
      </c>
    </row>
    <row r="154" spans="1:62" ht="12.75" hidden="1">
      <c r="A154" s="68" t="s">
        <v>257</v>
      </c>
      <c r="B154" s="35">
        <v>2831076510</v>
      </c>
      <c r="C154" s="35">
        <v>0</v>
      </c>
      <c r="D154" s="35">
        <v>15012850</v>
      </c>
      <c r="E154" s="35">
        <v>29908000</v>
      </c>
      <c r="F154" s="35">
        <v>18351000</v>
      </c>
      <c r="G154" s="35">
        <v>14546000</v>
      </c>
      <c r="H154" s="35">
        <v>0</v>
      </c>
      <c r="I154" s="35">
        <v>306882424</v>
      </c>
      <c r="J154" s="35">
        <v>0</v>
      </c>
      <c r="K154" s="35">
        <v>16194416</v>
      </c>
      <c r="L154" s="35">
        <v>11728000</v>
      </c>
      <c r="M154" s="35">
        <v>-21692000</v>
      </c>
      <c r="N154" s="35">
        <v>230014000</v>
      </c>
      <c r="O154" s="35">
        <v>12441000</v>
      </c>
      <c r="P154" s="35">
        <v>16376000</v>
      </c>
      <c r="Q154" s="35">
        <v>147895233</v>
      </c>
      <c r="R154" s="35">
        <v>57049000</v>
      </c>
      <c r="S154" s="35">
        <v>37208000</v>
      </c>
      <c r="T154" s="35">
        <v>16709000</v>
      </c>
      <c r="U154" s="35">
        <v>23233000</v>
      </c>
      <c r="V154" s="35">
        <v>0</v>
      </c>
      <c r="W154" s="35">
        <v>0</v>
      </c>
      <c r="X154" s="35">
        <v>12434000</v>
      </c>
      <c r="Y154" s="35">
        <v>37388000</v>
      </c>
      <c r="Z154" s="35">
        <v>0</v>
      </c>
      <c r="AA154" s="35">
        <v>48079000</v>
      </c>
      <c r="AB154" s="35">
        <v>218223000</v>
      </c>
      <c r="AC154" s="35">
        <v>112234000</v>
      </c>
      <c r="AD154" s="35">
        <v>10461000</v>
      </c>
      <c r="AE154" s="35">
        <v>18664000</v>
      </c>
      <c r="AF154" s="35">
        <v>-70818000</v>
      </c>
      <c r="AG154" s="35">
        <v>15462000</v>
      </c>
      <c r="AH154" s="35">
        <v>0</v>
      </c>
      <c r="AI154" s="35">
        <v>33444000</v>
      </c>
      <c r="AJ154" s="35">
        <v>45868000</v>
      </c>
      <c r="AK154" s="35">
        <v>34700000</v>
      </c>
      <c r="AL154" s="35">
        <v>378363000</v>
      </c>
      <c r="AM154" s="35">
        <v>29299000</v>
      </c>
      <c r="AN154" s="35">
        <v>38322000</v>
      </c>
      <c r="AO154" s="35">
        <v>0</v>
      </c>
      <c r="AP154" s="35">
        <v>23915000</v>
      </c>
      <c r="AQ154" s="35">
        <v>30858000</v>
      </c>
      <c r="AR154" s="35">
        <v>215490111</v>
      </c>
      <c r="AS154" s="35">
        <v>17558000</v>
      </c>
      <c r="AT154" s="35">
        <v>101543500</v>
      </c>
      <c r="AU154" s="35">
        <v>12364000</v>
      </c>
      <c r="AV154" s="35">
        <v>0</v>
      </c>
      <c r="AW154" s="35">
        <v>38855000</v>
      </c>
      <c r="AX154" s="35">
        <v>24959000</v>
      </c>
      <c r="AY154" s="35">
        <v>204906028</v>
      </c>
      <c r="AZ154" s="35">
        <v>27375200</v>
      </c>
      <c r="BA154" s="35">
        <v>91874002</v>
      </c>
      <c r="BB154" s="35">
        <v>33961000</v>
      </c>
      <c r="BC154" s="35">
        <v>26477000</v>
      </c>
      <c r="BD154" s="35">
        <v>165373000</v>
      </c>
      <c r="BE154" s="35">
        <v>48638000</v>
      </c>
      <c r="BF154" s="35">
        <v>9567000</v>
      </c>
      <c r="BG154" s="35">
        <v>0</v>
      </c>
      <c r="BH154" s="35">
        <v>21958000</v>
      </c>
      <c r="BI154" s="35">
        <v>56218240</v>
      </c>
      <c r="BJ154" s="35">
        <v>183745000</v>
      </c>
    </row>
    <row r="155" spans="1:62" ht="12.75" hidden="1">
      <c r="A155" s="68" t="s">
        <v>258</v>
      </c>
      <c r="B155" s="35">
        <v>23751278429</v>
      </c>
      <c r="C155" s="35">
        <v>43275000</v>
      </c>
      <c r="D155" s="35">
        <v>142271220</v>
      </c>
      <c r="E155" s="35">
        <v>86758921</v>
      </c>
      <c r="F155" s="35">
        <v>85538531</v>
      </c>
      <c r="G155" s="35">
        <v>29743000</v>
      </c>
      <c r="H155" s="35">
        <v>578696095</v>
      </c>
      <c r="I155" s="35">
        <v>624545089</v>
      </c>
      <c r="J155" s="35">
        <v>84665000</v>
      </c>
      <c r="K155" s="35">
        <v>223478118</v>
      </c>
      <c r="L155" s="35">
        <v>96684000</v>
      </c>
      <c r="M155" s="35">
        <v>32533397</v>
      </c>
      <c r="N155" s="35">
        <v>2982646720</v>
      </c>
      <c r="O155" s="35">
        <v>56387000</v>
      </c>
      <c r="P155" s="35">
        <v>45803285</v>
      </c>
      <c r="Q155" s="35">
        <v>482571017</v>
      </c>
      <c r="R155" s="35">
        <v>640794780</v>
      </c>
      <c r="S155" s="35">
        <v>100666913</v>
      </c>
      <c r="T155" s="35">
        <v>302261000</v>
      </c>
      <c r="U155" s="35">
        <v>93311669</v>
      </c>
      <c r="V155" s="35">
        <v>65205000</v>
      </c>
      <c r="W155" s="35">
        <v>407969296</v>
      </c>
      <c r="X155" s="35">
        <v>197459267</v>
      </c>
      <c r="Y155" s="35">
        <v>118264598</v>
      </c>
      <c r="Z155" s="35">
        <v>72735672</v>
      </c>
      <c r="AA155" s="35">
        <v>154625000</v>
      </c>
      <c r="AB155" s="35">
        <v>207027098</v>
      </c>
      <c r="AC155" s="35">
        <v>1414018616</v>
      </c>
      <c r="AD155" s="35">
        <v>41027893</v>
      </c>
      <c r="AE155" s="35">
        <v>62992440</v>
      </c>
      <c r="AF155" s="35">
        <v>126353678</v>
      </c>
      <c r="AG155" s="35">
        <v>75864990</v>
      </c>
      <c r="AH155" s="35">
        <v>109625668</v>
      </c>
      <c r="AI155" s="35">
        <v>368146280</v>
      </c>
      <c r="AJ155" s="35">
        <v>112169791</v>
      </c>
      <c r="AK155" s="35">
        <v>206739229</v>
      </c>
      <c r="AL155" s="35">
        <v>356842598</v>
      </c>
      <c r="AM155" s="35">
        <v>51855471</v>
      </c>
      <c r="AN155" s="35">
        <v>88654316</v>
      </c>
      <c r="AO155" s="35">
        <v>25711000</v>
      </c>
      <c r="AP155" s="35">
        <v>35064815</v>
      </c>
      <c r="AQ155" s="35">
        <v>82967585</v>
      </c>
      <c r="AR155" s="35">
        <v>251311715</v>
      </c>
      <c r="AS155" s="35">
        <v>50370896</v>
      </c>
      <c r="AT155" s="35">
        <v>1812293800</v>
      </c>
      <c r="AU155" s="35">
        <v>50401998</v>
      </c>
      <c r="AV155" s="35">
        <v>194852899</v>
      </c>
      <c r="AW155" s="35">
        <v>60987000</v>
      </c>
      <c r="AX155" s="35">
        <v>53271000</v>
      </c>
      <c r="AY155" s="35">
        <v>496489540</v>
      </c>
      <c r="AZ155" s="35">
        <v>115617259</v>
      </c>
      <c r="BA155" s="35">
        <v>932346446</v>
      </c>
      <c r="BB155" s="35">
        <v>74517000</v>
      </c>
      <c r="BC155" s="35">
        <v>64271996</v>
      </c>
      <c r="BD155" s="35">
        <v>428483876</v>
      </c>
      <c r="BE155" s="35">
        <v>57457000</v>
      </c>
      <c r="BF155" s="35">
        <v>34891248</v>
      </c>
      <c r="BG155" s="35">
        <v>227865574</v>
      </c>
      <c r="BH155" s="35">
        <v>73633105</v>
      </c>
      <c r="BI155" s="35">
        <v>115596757</v>
      </c>
      <c r="BJ155" s="35">
        <v>230123413</v>
      </c>
    </row>
    <row r="156" spans="1:62" ht="12.75" hidden="1">
      <c r="A156" s="68" t="s">
        <v>259</v>
      </c>
      <c r="B156" s="35">
        <v>6681851628</v>
      </c>
      <c r="C156" s="35">
        <v>16206163</v>
      </c>
      <c r="D156" s="35">
        <v>61358817</v>
      </c>
      <c r="E156" s="35">
        <v>30144908</v>
      </c>
      <c r="F156" s="35">
        <v>32406837</v>
      </c>
      <c r="G156" s="35">
        <v>12544000</v>
      </c>
      <c r="H156" s="35">
        <v>265521626</v>
      </c>
      <c r="I156" s="35">
        <v>229305392</v>
      </c>
      <c r="J156" s="35">
        <v>36205000</v>
      </c>
      <c r="K156" s="35">
        <v>78936367</v>
      </c>
      <c r="L156" s="35">
        <v>24595627</v>
      </c>
      <c r="M156" s="35">
        <v>14628000</v>
      </c>
      <c r="N156" s="35">
        <v>779720997</v>
      </c>
      <c r="O156" s="35">
        <v>17039000</v>
      </c>
      <c r="P156" s="35">
        <v>27178028</v>
      </c>
      <c r="Q156" s="35">
        <v>149697766</v>
      </c>
      <c r="R156" s="35">
        <v>158434448</v>
      </c>
      <c r="S156" s="35">
        <v>12268078</v>
      </c>
      <c r="T156" s="35">
        <v>64013716</v>
      </c>
      <c r="U156" s="35">
        <v>32023591</v>
      </c>
      <c r="V156" s="35">
        <v>27081837</v>
      </c>
      <c r="W156" s="35">
        <v>158356913</v>
      </c>
      <c r="X156" s="35">
        <v>82243772</v>
      </c>
      <c r="Y156" s="35">
        <v>32614014</v>
      </c>
      <c r="Z156" s="35">
        <v>17468161</v>
      </c>
      <c r="AA156" s="35">
        <v>53005460</v>
      </c>
      <c r="AB156" s="35">
        <v>103612000</v>
      </c>
      <c r="AC156" s="35">
        <v>294260814</v>
      </c>
      <c r="AD156" s="35">
        <v>19709127</v>
      </c>
      <c r="AE156" s="35">
        <v>21584000</v>
      </c>
      <c r="AF156" s="35">
        <v>64222008</v>
      </c>
      <c r="AG156" s="35">
        <v>29554666</v>
      </c>
      <c r="AH156" s="35">
        <v>35555279</v>
      </c>
      <c r="AI156" s="35">
        <v>118883592</v>
      </c>
      <c r="AJ156" s="35">
        <v>39756740</v>
      </c>
      <c r="AK156" s="35">
        <v>64997000</v>
      </c>
      <c r="AL156" s="35">
        <v>129968453</v>
      </c>
      <c r="AM156" s="35">
        <v>23188540</v>
      </c>
      <c r="AN156" s="35">
        <v>32083793</v>
      </c>
      <c r="AO156" s="35">
        <v>14333000</v>
      </c>
      <c r="AP156" s="35">
        <v>21302836</v>
      </c>
      <c r="AQ156" s="35">
        <v>50950001</v>
      </c>
      <c r="AR156" s="35">
        <v>118630354</v>
      </c>
      <c r="AS156" s="35">
        <v>20828000</v>
      </c>
      <c r="AT156" s="35">
        <v>508764401</v>
      </c>
      <c r="AU156" s="35">
        <v>11030000</v>
      </c>
      <c r="AV156" s="35">
        <v>63358380</v>
      </c>
      <c r="AW156" s="35">
        <v>18555500</v>
      </c>
      <c r="AX156" s="35">
        <v>32666000</v>
      </c>
      <c r="AY156" s="35">
        <v>138703832</v>
      </c>
      <c r="AZ156" s="35">
        <v>43141752</v>
      </c>
      <c r="BA156" s="35">
        <v>239862417</v>
      </c>
      <c r="BB156" s="35">
        <v>22117481</v>
      </c>
      <c r="BC156" s="35">
        <v>20826055</v>
      </c>
      <c r="BD156" s="35">
        <v>122881820</v>
      </c>
      <c r="BE156" s="35">
        <v>24393331</v>
      </c>
      <c r="BF156" s="35">
        <v>17368660</v>
      </c>
      <c r="BG156" s="35">
        <v>94745010</v>
      </c>
      <c r="BH156" s="35">
        <v>33682687</v>
      </c>
      <c r="BI156" s="35">
        <v>37663945</v>
      </c>
      <c r="BJ156" s="35">
        <v>90433983</v>
      </c>
    </row>
    <row r="157" spans="1:62" ht="12.75" hidden="1">
      <c r="A157" s="68" t="s">
        <v>260</v>
      </c>
      <c r="B157" s="35">
        <v>6104167949</v>
      </c>
      <c r="C157" s="35">
        <v>13908000</v>
      </c>
      <c r="D157" s="35">
        <v>56108626</v>
      </c>
      <c r="E157" s="35">
        <v>25755880</v>
      </c>
      <c r="F157" s="35">
        <v>27836808</v>
      </c>
      <c r="G157" s="35">
        <v>11757000</v>
      </c>
      <c r="H157" s="35">
        <v>242650570</v>
      </c>
      <c r="I157" s="35">
        <v>240475558</v>
      </c>
      <c r="J157" s="35">
        <v>31308000</v>
      </c>
      <c r="K157" s="35">
        <v>73389123</v>
      </c>
      <c r="L157" s="35">
        <v>28878000</v>
      </c>
      <c r="M157" s="35">
        <v>12032000</v>
      </c>
      <c r="N157" s="35">
        <v>713415269</v>
      </c>
      <c r="O157" s="35">
        <v>15685000</v>
      </c>
      <c r="P157" s="35">
        <v>22408422</v>
      </c>
      <c r="Q157" s="35">
        <v>146167827</v>
      </c>
      <c r="R157" s="35">
        <v>135095000</v>
      </c>
      <c r="S157" s="35">
        <v>11963213</v>
      </c>
      <c r="T157" s="35">
        <v>59526000</v>
      </c>
      <c r="U157" s="35">
        <v>32717420</v>
      </c>
      <c r="V157" s="35">
        <v>19832000</v>
      </c>
      <c r="W157" s="35">
        <v>118117198</v>
      </c>
      <c r="X157" s="35">
        <v>77303245</v>
      </c>
      <c r="Y157" s="35">
        <v>28500378</v>
      </c>
      <c r="Z157" s="35">
        <v>14165855</v>
      </c>
      <c r="AA157" s="35">
        <v>45842000</v>
      </c>
      <c r="AB157" s="35">
        <v>88945000</v>
      </c>
      <c r="AC157" s="35">
        <v>260219708</v>
      </c>
      <c r="AD157" s="35">
        <v>17117975</v>
      </c>
      <c r="AE157" s="35">
        <v>28759991</v>
      </c>
      <c r="AF157" s="35">
        <v>49687000</v>
      </c>
      <c r="AG157" s="35">
        <v>27347356</v>
      </c>
      <c r="AH157" s="35">
        <v>32608589</v>
      </c>
      <c r="AI157" s="35">
        <v>115576908</v>
      </c>
      <c r="AJ157" s="35">
        <v>42042826</v>
      </c>
      <c r="AK157" s="35">
        <v>75984088</v>
      </c>
      <c r="AL157" s="35">
        <v>113260891</v>
      </c>
      <c r="AM157" s="35">
        <v>17219673</v>
      </c>
      <c r="AN157" s="35">
        <v>28989895</v>
      </c>
      <c r="AO157" s="35">
        <v>10983000</v>
      </c>
      <c r="AP157" s="35">
        <v>19480478</v>
      </c>
      <c r="AQ157" s="35">
        <v>40058912</v>
      </c>
      <c r="AR157" s="35">
        <v>72427047</v>
      </c>
      <c r="AS157" s="35">
        <v>18681816</v>
      </c>
      <c r="AT157" s="35">
        <v>451428001</v>
      </c>
      <c r="AU157" s="35">
        <v>9112998</v>
      </c>
      <c r="AV157" s="35">
        <v>58777340</v>
      </c>
      <c r="AW157" s="35">
        <v>17319000</v>
      </c>
      <c r="AX157" s="35">
        <v>19294000</v>
      </c>
      <c r="AY157" s="35">
        <v>127085342</v>
      </c>
      <c r="AZ157" s="35">
        <v>41398456</v>
      </c>
      <c r="BA157" s="35">
        <v>220344109</v>
      </c>
      <c r="BB157" s="35">
        <v>20340309</v>
      </c>
      <c r="BC157" s="35">
        <v>18931907</v>
      </c>
      <c r="BD157" s="35">
        <v>108909091</v>
      </c>
      <c r="BE157" s="35">
        <v>20707000</v>
      </c>
      <c r="BF157" s="35">
        <v>13445243</v>
      </c>
      <c r="BG157" s="35">
        <v>84131120</v>
      </c>
      <c r="BH157" s="35">
        <v>29161173</v>
      </c>
      <c r="BI157" s="35">
        <v>30883815</v>
      </c>
      <c r="BJ157" s="35">
        <v>81083075</v>
      </c>
    </row>
    <row r="158" spans="1:62" ht="12.75" hidden="1">
      <c r="A158" s="68" t="s">
        <v>261</v>
      </c>
      <c r="B158" s="35">
        <v>332587000</v>
      </c>
      <c r="C158" s="35">
        <v>124110</v>
      </c>
      <c r="D158" s="35">
        <v>1062875</v>
      </c>
      <c r="E158" s="35">
        <v>200000</v>
      </c>
      <c r="F158" s="35">
        <v>1377103</v>
      </c>
      <c r="G158" s="35">
        <v>43000</v>
      </c>
      <c r="H158" s="35">
        <v>10095275</v>
      </c>
      <c r="I158" s="35">
        <v>15031487</v>
      </c>
      <c r="J158" s="35">
        <v>0</v>
      </c>
      <c r="K158" s="35">
        <v>2796000</v>
      </c>
      <c r="L158" s="35">
        <v>1000000</v>
      </c>
      <c r="M158" s="35">
        <v>0</v>
      </c>
      <c r="N158" s="35">
        <v>20925406</v>
      </c>
      <c r="O158" s="35">
        <v>756693</v>
      </c>
      <c r="P158" s="35">
        <v>172000</v>
      </c>
      <c r="Q158" s="35">
        <v>2288110</v>
      </c>
      <c r="R158" s="35">
        <v>6999977</v>
      </c>
      <c r="S158" s="35">
        <v>117081</v>
      </c>
      <c r="T158" s="35">
        <v>2082317</v>
      </c>
      <c r="U158" s="35">
        <v>622616</v>
      </c>
      <c r="V158" s="35">
        <v>0</v>
      </c>
      <c r="W158" s="35">
        <v>5249000</v>
      </c>
      <c r="X158" s="35">
        <v>1423259</v>
      </c>
      <c r="Y158" s="35">
        <v>986405</v>
      </c>
      <c r="Z158" s="35">
        <v>680314</v>
      </c>
      <c r="AA158" s="35">
        <v>649000</v>
      </c>
      <c r="AB158" s="35">
        <v>1018208</v>
      </c>
      <c r="AC158" s="35">
        <v>14972312</v>
      </c>
      <c r="AD158" s="35">
        <v>219128</v>
      </c>
      <c r="AE158" s="35">
        <v>0</v>
      </c>
      <c r="AF158" s="35">
        <v>1314109</v>
      </c>
      <c r="AG158" s="35">
        <v>264512</v>
      </c>
      <c r="AH158" s="35">
        <v>1719550</v>
      </c>
      <c r="AI158" s="35">
        <v>4410000</v>
      </c>
      <c r="AJ158" s="35">
        <v>3040481</v>
      </c>
      <c r="AK158" s="35">
        <v>0</v>
      </c>
      <c r="AL158" s="35">
        <v>0</v>
      </c>
      <c r="AM158" s="35">
        <v>1835585</v>
      </c>
      <c r="AN158" s="35">
        <v>706496</v>
      </c>
      <c r="AO158" s="35">
        <v>233377</v>
      </c>
      <c r="AP158" s="35">
        <v>1098260</v>
      </c>
      <c r="AQ158" s="35">
        <v>248695</v>
      </c>
      <c r="AR158" s="35">
        <v>378000</v>
      </c>
      <c r="AS158" s="35">
        <v>250000</v>
      </c>
      <c r="AT158" s="35">
        <v>25834300</v>
      </c>
      <c r="AU158" s="35">
        <v>146598</v>
      </c>
      <c r="AV158" s="35">
        <v>3095290</v>
      </c>
      <c r="AW158" s="35">
        <v>160425</v>
      </c>
      <c r="AX158" s="35">
        <v>824039</v>
      </c>
      <c r="AY158" s="35">
        <v>2921181</v>
      </c>
      <c r="AZ158" s="35">
        <v>107100</v>
      </c>
      <c r="BA158" s="35">
        <v>14712371</v>
      </c>
      <c r="BB158" s="35">
        <v>460000</v>
      </c>
      <c r="BC158" s="35">
        <v>0</v>
      </c>
      <c r="BD158" s="35">
        <v>4020445</v>
      </c>
      <c r="BE158" s="35">
        <v>0</v>
      </c>
      <c r="BF158" s="35">
        <v>1057442</v>
      </c>
      <c r="BG158" s="35">
        <v>2295000</v>
      </c>
      <c r="BH158" s="35">
        <v>662396</v>
      </c>
      <c r="BI158" s="35">
        <v>350000</v>
      </c>
      <c r="BJ158" s="35">
        <v>1260959</v>
      </c>
    </row>
    <row r="159" spans="1:62" ht="12.75" hidden="1">
      <c r="A159" s="68" t="s">
        <v>262</v>
      </c>
      <c r="B159" s="35">
        <v>6590746590</v>
      </c>
      <c r="C159" s="35">
        <v>0</v>
      </c>
      <c r="D159" s="35">
        <v>0</v>
      </c>
      <c r="E159" s="35">
        <v>0</v>
      </c>
      <c r="F159" s="35">
        <v>25009000</v>
      </c>
      <c r="G159" s="35">
        <v>0</v>
      </c>
      <c r="H159" s="35">
        <v>64496000</v>
      </c>
      <c r="I159" s="35">
        <v>0</v>
      </c>
      <c r="J159" s="35">
        <v>0</v>
      </c>
      <c r="K159" s="35">
        <v>69954954</v>
      </c>
      <c r="L159" s="35">
        <v>46512000</v>
      </c>
      <c r="M159" s="35">
        <v>0</v>
      </c>
      <c r="N159" s="35">
        <v>1123929240</v>
      </c>
      <c r="O159" s="35">
        <v>0</v>
      </c>
      <c r="P159" s="35">
        <v>0</v>
      </c>
      <c r="Q159" s="35">
        <v>0</v>
      </c>
      <c r="R159" s="35">
        <v>168975057</v>
      </c>
      <c r="S159" s="35">
        <v>0</v>
      </c>
      <c r="T159" s="35">
        <v>139875123</v>
      </c>
      <c r="U159" s="35">
        <v>0</v>
      </c>
      <c r="V159" s="35">
        <v>0</v>
      </c>
      <c r="W159" s="35">
        <v>0</v>
      </c>
      <c r="X159" s="35">
        <v>69482021</v>
      </c>
      <c r="Y159" s="35">
        <v>0</v>
      </c>
      <c r="Z159" s="35">
        <v>0</v>
      </c>
      <c r="AA159" s="35">
        <v>0</v>
      </c>
      <c r="AB159" s="35">
        <v>0</v>
      </c>
      <c r="AC159" s="35">
        <v>400000000</v>
      </c>
      <c r="AD159" s="35">
        <v>10210668</v>
      </c>
      <c r="AE159" s="35">
        <v>0</v>
      </c>
      <c r="AF159" s="35">
        <v>0</v>
      </c>
      <c r="AG159" s="35">
        <v>0</v>
      </c>
      <c r="AH159" s="35">
        <v>20924732</v>
      </c>
      <c r="AI159" s="35">
        <v>115400740</v>
      </c>
      <c r="AJ159" s="35">
        <v>0</v>
      </c>
      <c r="AK159" s="35">
        <v>45940000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25042533</v>
      </c>
      <c r="AS159" s="35">
        <v>0</v>
      </c>
      <c r="AT159" s="35">
        <v>823000000</v>
      </c>
      <c r="AU159" s="35">
        <v>0</v>
      </c>
      <c r="AV159" s="35">
        <v>38566420</v>
      </c>
      <c r="AW159" s="35">
        <v>17456000</v>
      </c>
      <c r="AX159" s="35">
        <v>0</v>
      </c>
      <c r="AY159" s="35">
        <v>0</v>
      </c>
      <c r="AZ159" s="35">
        <v>10083710</v>
      </c>
      <c r="BA159" s="35">
        <v>394048237</v>
      </c>
      <c r="BB159" s="35">
        <v>0</v>
      </c>
      <c r="BC159" s="35">
        <v>0</v>
      </c>
      <c r="BD159" s="35">
        <v>0</v>
      </c>
      <c r="BE159" s="35">
        <v>0</v>
      </c>
      <c r="BF159" s="35">
        <v>0</v>
      </c>
      <c r="BG159" s="35">
        <v>64487300</v>
      </c>
      <c r="BH159" s="35">
        <v>0</v>
      </c>
      <c r="BI159" s="35">
        <v>0</v>
      </c>
      <c r="BJ159" s="35">
        <v>0</v>
      </c>
    </row>
    <row r="160" spans="1:62" ht="12.75" hidden="1">
      <c r="A160" s="68" t="s">
        <v>263</v>
      </c>
      <c r="B160" s="35">
        <v>6501707310</v>
      </c>
      <c r="C160" s="35">
        <v>0</v>
      </c>
      <c r="D160" s="35">
        <v>0</v>
      </c>
      <c r="E160" s="35">
        <v>0</v>
      </c>
      <c r="F160" s="35">
        <v>20018854</v>
      </c>
      <c r="G160" s="35">
        <v>0</v>
      </c>
      <c r="H160" s="35">
        <v>64516703</v>
      </c>
      <c r="I160" s="35">
        <v>0</v>
      </c>
      <c r="J160" s="35">
        <v>0</v>
      </c>
      <c r="K160" s="35">
        <v>58864772</v>
      </c>
      <c r="L160" s="35">
        <v>34501000</v>
      </c>
      <c r="M160" s="35">
        <v>0</v>
      </c>
      <c r="N160" s="35">
        <v>1073680901</v>
      </c>
      <c r="O160" s="35">
        <v>0</v>
      </c>
      <c r="P160" s="35">
        <v>0</v>
      </c>
      <c r="Q160" s="35">
        <v>0</v>
      </c>
      <c r="R160" s="35">
        <v>167753000</v>
      </c>
      <c r="S160" s="35">
        <v>0</v>
      </c>
      <c r="T160" s="35">
        <v>132315000</v>
      </c>
      <c r="U160" s="35">
        <v>0</v>
      </c>
      <c r="V160" s="35">
        <v>0</v>
      </c>
      <c r="W160" s="35">
        <v>0</v>
      </c>
      <c r="X160" s="35">
        <v>64335205</v>
      </c>
      <c r="Y160" s="35">
        <v>0</v>
      </c>
      <c r="Z160" s="35">
        <v>0</v>
      </c>
      <c r="AA160" s="35">
        <v>0</v>
      </c>
      <c r="AB160" s="35">
        <v>0</v>
      </c>
      <c r="AC160" s="35">
        <v>405922740</v>
      </c>
      <c r="AD160" s="35">
        <v>0</v>
      </c>
      <c r="AE160" s="35">
        <v>0</v>
      </c>
      <c r="AF160" s="35">
        <v>0</v>
      </c>
      <c r="AG160" s="35">
        <v>9000000</v>
      </c>
      <c r="AH160" s="35">
        <v>19555824</v>
      </c>
      <c r="AI160" s="35">
        <v>111230000</v>
      </c>
      <c r="AJ160" s="35">
        <v>0</v>
      </c>
      <c r="AK160" s="35">
        <v>45939811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8966500</v>
      </c>
      <c r="AS160" s="35">
        <v>0</v>
      </c>
      <c r="AT160" s="35">
        <v>795342000</v>
      </c>
      <c r="AU160" s="35">
        <v>0</v>
      </c>
      <c r="AV160" s="35">
        <v>33922010</v>
      </c>
      <c r="AW160" s="35">
        <v>15000000</v>
      </c>
      <c r="AX160" s="35">
        <v>0</v>
      </c>
      <c r="AY160" s="35">
        <v>0</v>
      </c>
      <c r="AZ160" s="35">
        <v>9300000</v>
      </c>
      <c r="BA160" s="35">
        <v>362712488</v>
      </c>
      <c r="BB160" s="35">
        <v>0</v>
      </c>
      <c r="BC160" s="35">
        <v>0</v>
      </c>
      <c r="BD160" s="35">
        <v>0</v>
      </c>
      <c r="BE160" s="35">
        <v>0</v>
      </c>
      <c r="BF160" s="35">
        <v>0</v>
      </c>
      <c r="BG160" s="35">
        <v>55057937</v>
      </c>
      <c r="BH160" s="35">
        <v>0</v>
      </c>
      <c r="BI160" s="35">
        <v>0</v>
      </c>
      <c r="BJ160" s="35">
        <v>0</v>
      </c>
    </row>
    <row r="161" spans="1:62" ht="12.75" hidden="1">
      <c r="A161" s="68" t="s">
        <v>264</v>
      </c>
      <c r="B161" s="35">
        <v>1454736900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42624000</v>
      </c>
      <c r="J161" s="35">
        <v>0</v>
      </c>
      <c r="K161" s="35">
        <v>0</v>
      </c>
      <c r="L161" s="35">
        <v>0</v>
      </c>
      <c r="M161" s="35">
        <v>0</v>
      </c>
      <c r="N161" s="35">
        <v>308760655</v>
      </c>
      <c r="O161" s="35">
        <v>0</v>
      </c>
      <c r="P161" s="35">
        <v>0</v>
      </c>
      <c r="Q161" s="35">
        <v>61800000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45203869</v>
      </c>
      <c r="X161" s="35">
        <v>0</v>
      </c>
      <c r="Y161" s="35">
        <v>0</v>
      </c>
      <c r="Z161" s="35">
        <v>0</v>
      </c>
      <c r="AA161" s="35">
        <v>0</v>
      </c>
      <c r="AB161" s="35">
        <v>14148000</v>
      </c>
      <c r="AC161" s="35">
        <v>0</v>
      </c>
      <c r="AD161" s="35">
        <v>0</v>
      </c>
      <c r="AE161" s="35">
        <v>0</v>
      </c>
      <c r="AF161" s="35">
        <v>2492586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72324077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26406612</v>
      </c>
      <c r="AS161" s="35">
        <v>0</v>
      </c>
      <c r="AT161" s="35">
        <v>104955200</v>
      </c>
      <c r="AU161" s="35">
        <v>0</v>
      </c>
      <c r="AV161" s="35">
        <v>0</v>
      </c>
      <c r="AW161" s="35">
        <v>0</v>
      </c>
      <c r="AX161" s="35">
        <v>0</v>
      </c>
      <c r="AY161" s="35">
        <v>25082099</v>
      </c>
      <c r="AZ161" s="35">
        <v>0</v>
      </c>
      <c r="BA161" s="35">
        <v>0</v>
      </c>
      <c r="BB161" s="35">
        <v>0</v>
      </c>
      <c r="BC161" s="35">
        <v>0</v>
      </c>
      <c r="BD161" s="35">
        <v>55688974</v>
      </c>
      <c r="BE161" s="35">
        <v>0</v>
      </c>
      <c r="BF161" s="35">
        <v>0</v>
      </c>
      <c r="BG161" s="35">
        <v>0</v>
      </c>
      <c r="BH161" s="35">
        <v>0</v>
      </c>
      <c r="BI161" s="35">
        <v>0</v>
      </c>
      <c r="BJ161" s="35">
        <v>7800000</v>
      </c>
    </row>
    <row r="162" spans="1:62" ht="12.75" hidden="1">
      <c r="A162" s="68" t="s">
        <v>265</v>
      </c>
      <c r="B162" s="35">
        <v>1337959240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40513200</v>
      </c>
      <c r="J162" s="35">
        <v>0</v>
      </c>
      <c r="K162" s="35">
        <v>0</v>
      </c>
      <c r="L162" s="35">
        <v>0</v>
      </c>
      <c r="M162" s="35">
        <v>0</v>
      </c>
      <c r="N162" s="35">
        <v>260783906</v>
      </c>
      <c r="O162" s="35">
        <v>0</v>
      </c>
      <c r="P162" s="35">
        <v>0</v>
      </c>
      <c r="Q162" s="35">
        <v>52800000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39677697</v>
      </c>
      <c r="X162" s="35">
        <v>0</v>
      </c>
      <c r="Y162" s="35">
        <v>0</v>
      </c>
      <c r="Z162" s="35">
        <v>0</v>
      </c>
      <c r="AA162" s="35">
        <v>0</v>
      </c>
      <c r="AB162" s="35">
        <v>29835672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68553627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96614900</v>
      </c>
      <c r="AU162" s="35">
        <v>0</v>
      </c>
      <c r="AV162" s="35">
        <v>0</v>
      </c>
      <c r="AW162" s="35">
        <v>0</v>
      </c>
      <c r="AX162" s="35">
        <v>0</v>
      </c>
      <c r="AY162" s="35">
        <v>23774501</v>
      </c>
      <c r="AZ162" s="35">
        <v>0</v>
      </c>
      <c r="BA162" s="35">
        <v>0</v>
      </c>
      <c r="BB162" s="35">
        <v>0</v>
      </c>
      <c r="BC162" s="35">
        <v>0</v>
      </c>
      <c r="BD162" s="35">
        <v>54948099</v>
      </c>
      <c r="BE162" s="35">
        <v>0</v>
      </c>
      <c r="BF162" s="35">
        <v>0</v>
      </c>
      <c r="BG162" s="35">
        <v>0</v>
      </c>
      <c r="BH162" s="35">
        <v>0</v>
      </c>
      <c r="BI162" s="35">
        <v>0</v>
      </c>
      <c r="BJ162" s="35">
        <v>7500000</v>
      </c>
    </row>
    <row r="163" spans="1:62" ht="12.75" hidden="1">
      <c r="A163" s="68" t="s">
        <v>266</v>
      </c>
      <c r="B163" s="35">
        <v>104515660</v>
      </c>
      <c r="C163" s="35">
        <v>7079772</v>
      </c>
      <c r="D163" s="35">
        <v>5812733</v>
      </c>
      <c r="E163" s="35">
        <v>11046255</v>
      </c>
      <c r="F163" s="35">
        <v>5700793</v>
      </c>
      <c r="G163" s="35">
        <v>2950000</v>
      </c>
      <c r="H163" s="35">
        <v>17708735</v>
      </c>
      <c r="I163" s="35">
        <v>7852361</v>
      </c>
      <c r="J163" s="35">
        <v>8259000</v>
      </c>
      <c r="K163" s="35">
        <v>5835572</v>
      </c>
      <c r="L163" s="35">
        <v>1956000</v>
      </c>
      <c r="M163" s="35">
        <v>1490000</v>
      </c>
      <c r="N163" s="35">
        <v>36363001</v>
      </c>
      <c r="O163" s="35">
        <v>4101000</v>
      </c>
      <c r="P163" s="35">
        <v>3908226</v>
      </c>
      <c r="Q163" s="35">
        <v>15578637</v>
      </c>
      <c r="R163" s="35">
        <v>14809248</v>
      </c>
      <c r="S163" s="35">
        <v>5384635</v>
      </c>
      <c r="T163" s="35">
        <v>5268393</v>
      </c>
      <c r="U163" s="35">
        <v>6979478</v>
      </c>
      <c r="V163" s="35">
        <v>6338319</v>
      </c>
      <c r="W163" s="35">
        <v>5612000</v>
      </c>
      <c r="X163" s="35">
        <v>3148337</v>
      </c>
      <c r="Y163" s="35">
        <v>10129655</v>
      </c>
      <c r="Z163" s="35">
        <v>8666738</v>
      </c>
      <c r="AA163" s="35">
        <v>6728670</v>
      </c>
      <c r="AB163" s="35">
        <v>3306000</v>
      </c>
      <c r="AC163" s="35">
        <v>19029520</v>
      </c>
      <c r="AD163" s="35">
        <v>1794000</v>
      </c>
      <c r="AE163" s="35">
        <v>5411867</v>
      </c>
      <c r="AF163" s="35">
        <v>6361778</v>
      </c>
      <c r="AG163" s="35">
        <v>3832714</v>
      </c>
      <c r="AH163" s="35">
        <v>6880478</v>
      </c>
      <c r="AI163" s="35">
        <v>14348420</v>
      </c>
      <c r="AJ163" s="35">
        <v>10426643</v>
      </c>
      <c r="AK163" s="35">
        <v>12921000</v>
      </c>
      <c r="AL163" s="35">
        <v>6272356</v>
      </c>
      <c r="AM163" s="35">
        <v>7791626</v>
      </c>
      <c r="AN163" s="35">
        <v>10201358</v>
      </c>
      <c r="AO163" s="35">
        <v>1646000</v>
      </c>
      <c r="AP163" s="35">
        <v>4755638</v>
      </c>
      <c r="AQ163" s="35">
        <v>10879000</v>
      </c>
      <c r="AR163" s="35">
        <v>10353575</v>
      </c>
      <c r="AS163" s="35">
        <v>6927000</v>
      </c>
      <c r="AT163" s="35">
        <v>21528800</v>
      </c>
      <c r="AU163" s="35">
        <v>3232424</v>
      </c>
      <c r="AV163" s="35">
        <v>14695730</v>
      </c>
      <c r="AW163" s="35">
        <v>2879000</v>
      </c>
      <c r="AX163" s="35">
        <v>7789000</v>
      </c>
      <c r="AY163" s="35">
        <v>9276990</v>
      </c>
      <c r="AZ163" s="35">
        <v>9021366</v>
      </c>
      <c r="BA163" s="35">
        <v>18507465</v>
      </c>
      <c r="BB163" s="35">
        <v>8916438</v>
      </c>
      <c r="BC163" s="35">
        <v>5619617</v>
      </c>
      <c r="BD163" s="35">
        <v>7189382</v>
      </c>
      <c r="BE163" s="35">
        <v>6391798</v>
      </c>
      <c r="BF163" s="35">
        <v>1561007</v>
      </c>
      <c r="BG163" s="35">
        <v>4880000</v>
      </c>
      <c r="BH163" s="35">
        <v>6977632</v>
      </c>
      <c r="BI163" s="35">
        <v>12621722</v>
      </c>
      <c r="BJ163" s="35">
        <v>6180845</v>
      </c>
    </row>
    <row r="164" spans="1:62" ht="12.75" hidden="1">
      <c r="A164" s="68" t="s">
        <v>267</v>
      </c>
      <c r="B164" s="35">
        <v>1842044530</v>
      </c>
      <c r="C164" s="35">
        <v>13000000</v>
      </c>
      <c r="D164" s="35">
        <v>16000000</v>
      </c>
      <c r="E164" s="35">
        <v>6500000</v>
      </c>
      <c r="F164" s="35">
        <v>5559212</v>
      </c>
      <c r="G164" s="35">
        <v>3613000</v>
      </c>
      <c r="H164" s="35">
        <v>48440202</v>
      </c>
      <c r="I164" s="35">
        <v>69748596</v>
      </c>
      <c r="J164" s="35">
        <v>8850000</v>
      </c>
      <c r="K164" s="35">
        <v>10107505</v>
      </c>
      <c r="L164" s="35">
        <v>5255000</v>
      </c>
      <c r="M164" s="35">
        <v>1506000</v>
      </c>
      <c r="N164" s="35">
        <v>222212000</v>
      </c>
      <c r="O164" s="35">
        <v>2237000</v>
      </c>
      <c r="P164" s="35">
        <v>5583778</v>
      </c>
      <c r="Q164" s="35">
        <v>58724950</v>
      </c>
      <c r="R164" s="35">
        <v>66504883</v>
      </c>
      <c r="S164" s="35">
        <v>7290000</v>
      </c>
      <c r="T164" s="35">
        <v>35000000</v>
      </c>
      <c r="U164" s="35">
        <v>14079722</v>
      </c>
      <c r="V164" s="35">
        <v>6531769</v>
      </c>
      <c r="W164" s="35">
        <v>35936000</v>
      </c>
      <c r="X164" s="35">
        <v>10547357</v>
      </c>
      <c r="Y164" s="35">
        <v>5624570</v>
      </c>
      <c r="Z164" s="35">
        <v>9815500</v>
      </c>
      <c r="AA164" s="35">
        <v>0</v>
      </c>
      <c r="AB164" s="35">
        <v>12481000</v>
      </c>
      <c r="AC164" s="35">
        <v>229488989</v>
      </c>
      <c r="AD164" s="35">
        <v>6577917</v>
      </c>
      <c r="AE164" s="35">
        <v>1874000</v>
      </c>
      <c r="AF164" s="35">
        <v>1727139</v>
      </c>
      <c r="AG164" s="35">
        <v>0</v>
      </c>
      <c r="AH164" s="35">
        <v>3822653</v>
      </c>
      <c r="AI164" s="35">
        <v>19411060</v>
      </c>
      <c r="AJ164" s="35">
        <v>3478238</v>
      </c>
      <c r="AK164" s="35">
        <v>46000000</v>
      </c>
      <c r="AL164" s="35">
        <v>35280259</v>
      </c>
      <c r="AM164" s="35">
        <v>2225032</v>
      </c>
      <c r="AN164" s="35">
        <v>1000000</v>
      </c>
      <c r="AO164" s="35">
        <v>3000000</v>
      </c>
      <c r="AP164" s="35">
        <v>3000000</v>
      </c>
      <c r="AQ164" s="35">
        <v>7350000</v>
      </c>
      <c r="AR164" s="35">
        <v>33414000</v>
      </c>
      <c r="AS164" s="35">
        <v>2100000</v>
      </c>
      <c r="AT164" s="35">
        <v>145217801</v>
      </c>
      <c r="AU164" s="35">
        <v>1065326</v>
      </c>
      <c r="AV164" s="35">
        <v>8546700</v>
      </c>
      <c r="AW164" s="35">
        <v>3700000</v>
      </c>
      <c r="AX164" s="35">
        <v>2322000</v>
      </c>
      <c r="AY164" s="35">
        <v>45826711</v>
      </c>
      <c r="AZ164" s="35">
        <v>2000000</v>
      </c>
      <c r="BA164" s="35">
        <v>71922709</v>
      </c>
      <c r="BB164" s="35">
        <v>3300000</v>
      </c>
      <c r="BC164" s="35">
        <v>6245240</v>
      </c>
      <c r="BD164" s="35">
        <v>31600000</v>
      </c>
      <c r="BE164" s="35">
        <v>5000000</v>
      </c>
      <c r="BF164" s="35">
        <v>1957138</v>
      </c>
      <c r="BG164" s="35">
        <v>25000000</v>
      </c>
      <c r="BH164" s="35">
        <v>3000000</v>
      </c>
      <c r="BI164" s="35">
        <v>8214315</v>
      </c>
      <c r="BJ164" s="35">
        <v>20000000</v>
      </c>
    </row>
    <row r="165" spans="1:62" ht="12.75" hidden="1">
      <c r="A165" s="68" t="s">
        <v>268</v>
      </c>
      <c r="B165" s="35">
        <v>3409927880</v>
      </c>
      <c r="C165" s="35">
        <v>6997250</v>
      </c>
      <c r="D165" s="35">
        <v>13787900</v>
      </c>
      <c r="E165" s="35">
        <v>1700000</v>
      </c>
      <c r="F165" s="35">
        <v>2860000</v>
      </c>
      <c r="G165" s="35">
        <v>632000</v>
      </c>
      <c r="H165" s="35">
        <v>26365470</v>
      </c>
      <c r="I165" s="35">
        <v>17433113</v>
      </c>
      <c r="J165" s="35">
        <v>8187000</v>
      </c>
      <c r="K165" s="35">
        <v>4000000</v>
      </c>
      <c r="L165" s="35">
        <v>3764000</v>
      </c>
      <c r="M165" s="35">
        <v>528000</v>
      </c>
      <c r="N165" s="35">
        <v>16791841</v>
      </c>
      <c r="O165" s="35">
        <v>0</v>
      </c>
      <c r="P165" s="35">
        <v>4366015</v>
      </c>
      <c r="Q165" s="35">
        <v>38395000</v>
      </c>
      <c r="R165" s="35">
        <v>22122893</v>
      </c>
      <c r="S165" s="35">
        <v>4535000</v>
      </c>
      <c r="T165" s="35">
        <v>8800200</v>
      </c>
      <c r="U165" s="35">
        <v>0</v>
      </c>
      <c r="V165" s="35">
        <v>4621200</v>
      </c>
      <c r="W165" s="35">
        <v>40102710</v>
      </c>
      <c r="X165" s="35">
        <v>12369837</v>
      </c>
      <c r="Y165" s="35">
        <v>5944000</v>
      </c>
      <c r="Z165" s="35">
        <v>7345000</v>
      </c>
      <c r="AA165" s="35">
        <v>28913450</v>
      </c>
      <c r="AB165" s="35">
        <v>12470000</v>
      </c>
      <c r="AC165" s="35">
        <v>129328000</v>
      </c>
      <c r="AD165" s="35">
        <v>100000</v>
      </c>
      <c r="AE165" s="35">
        <v>0</v>
      </c>
      <c r="AF165" s="35">
        <v>11214841</v>
      </c>
      <c r="AG165" s="35">
        <v>2502000</v>
      </c>
      <c r="AH165" s="35">
        <v>10010331</v>
      </c>
      <c r="AI165" s="35">
        <v>38814260</v>
      </c>
      <c r="AJ165" s="35">
        <v>6745198</v>
      </c>
      <c r="AK165" s="35">
        <v>0</v>
      </c>
      <c r="AL165" s="35">
        <v>62039559</v>
      </c>
      <c r="AM165" s="35">
        <v>9462815</v>
      </c>
      <c r="AN165" s="35">
        <v>5852800</v>
      </c>
      <c r="AO165" s="35">
        <v>11272000</v>
      </c>
      <c r="AP165" s="35">
        <v>890000</v>
      </c>
      <c r="AQ165" s="35">
        <v>13188000</v>
      </c>
      <c r="AR165" s="35">
        <v>21659907</v>
      </c>
      <c r="AS165" s="35">
        <v>600000</v>
      </c>
      <c r="AT165" s="35">
        <v>129660900</v>
      </c>
      <c r="AU165" s="35">
        <v>14946000</v>
      </c>
      <c r="AV165" s="35">
        <v>20434660</v>
      </c>
      <c r="AW165" s="35">
        <v>5193000</v>
      </c>
      <c r="AX165" s="35">
        <v>3824000</v>
      </c>
      <c r="AY165" s="35">
        <v>80720683</v>
      </c>
      <c r="AZ165" s="35">
        <v>14289642</v>
      </c>
      <c r="BA165" s="35">
        <v>34543840</v>
      </c>
      <c r="BB165" s="35">
        <v>12855025</v>
      </c>
      <c r="BC165" s="35">
        <v>14078712</v>
      </c>
      <c r="BD165" s="35">
        <v>59972793</v>
      </c>
      <c r="BE165" s="35">
        <v>4858600</v>
      </c>
      <c r="BF165" s="35">
        <v>6730000</v>
      </c>
      <c r="BG165" s="35">
        <v>14855424</v>
      </c>
      <c r="BH165" s="35">
        <v>5089999</v>
      </c>
      <c r="BI165" s="35">
        <v>7675000</v>
      </c>
      <c r="BJ165" s="35">
        <v>36317487</v>
      </c>
    </row>
    <row r="166" spans="1:62" ht="12.75" hidden="1">
      <c r="A166" s="68" t="s">
        <v>269</v>
      </c>
      <c r="B166" s="69">
        <v>447120</v>
      </c>
      <c r="C166" s="69">
        <v>0</v>
      </c>
      <c r="D166" s="69">
        <v>0</v>
      </c>
      <c r="E166" s="69">
        <v>0</v>
      </c>
      <c r="F166" s="69">
        <v>0</v>
      </c>
      <c r="G166" s="69">
        <v>0</v>
      </c>
      <c r="H166" s="69">
        <v>1000000</v>
      </c>
      <c r="I166" s="69">
        <v>0</v>
      </c>
      <c r="J166" s="69">
        <v>0</v>
      </c>
      <c r="K166" s="69">
        <v>26642795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0</v>
      </c>
      <c r="R166" s="69">
        <v>8646796</v>
      </c>
      <c r="S166" s="69">
        <v>0</v>
      </c>
      <c r="T166" s="69">
        <v>0</v>
      </c>
      <c r="U166" s="69">
        <v>0</v>
      </c>
      <c r="V166" s="69">
        <v>0</v>
      </c>
      <c r="W166" s="69">
        <v>0</v>
      </c>
      <c r="X166" s="69">
        <v>0</v>
      </c>
      <c r="Y166" s="69">
        <v>0</v>
      </c>
      <c r="Z166" s="69">
        <v>0</v>
      </c>
      <c r="AA166" s="69">
        <v>0</v>
      </c>
      <c r="AB166" s="69">
        <v>0</v>
      </c>
      <c r="AC166" s="69">
        <v>0</v>
      </c>
      <c r="AD166" s="69">
        <v>1875000</v>
      </c>
      <c r="AE166" s="69">
        <v>0</v>
      </c>
      <c r="AF166" s="69">
        <v>0</v>
      </c>
      <c r="AG166" s="69">
        <v>1591249</v>
      </c>
      <c r="AH166" s="69">
        <v>0</v>
      </c>
      <c r="AI166" s="69">
        <v>0</v>
      </c>
      <c r="AJ166" s="69">
        <v>0</v>
      </c>
      <c r="AK166" s="69">
        <v>0</v>
      </c>
      <c r="AL166" s="69">
        <v>0</v>
      </c>
      <c r="AM166" s="69">
        <v>0</v>
      </c>
      <c r="AN166" s="69">
        <v>0</v>
      </c>
      <c r="AO166" s="69">
        <v>0</v>
      </c>
      <c r="AP166" s="69">
        <v>0</v>
      </c>
      <c r="AQ166" s="69">
        <v>0</v>
      </c>
      <c r="AR166" s="69">
        <v>0</v>
      </c>
      <c r="AS166" s="69">
        <v>0</v>
      </c>
      <c r="AT166" s="69">
        <v>0</v>
      </c>
      <c r="AU166" s="69">
        <v>0</v>
      </c>
      <c r="AV166" s="69">
        <v>0</v>
      </c>
      <c r="AW166" s="69">
        <v>0</v>
      </c>
      <c r="AX166" s="69">
        <v>0</v>
      </c>
      <c r="AY166" s="69">
        <v>0</v>
      </c>
      <c r="AZ166" s="69">
        <v>0</v>
      </c>
      <c r="BA166" s="69">
        <v>0</v>
      </c>
      <c r="BB166" s="69">
        <v>0</v>
      </c>
      <c r="BC166" s="69">
        <v>0</v>
      </c>
      <c r="BD166" s="69">
        <v>0</v>
      </c>
      <c r="BE166" s="69">
        <v>0</v>
      </c>
      <c r="BF166" s="69">
        <v>0</v>
      </c>
      <c r="BG166" s="69">
        <v>0</v>
      </c>
      <c r="BH166" s="69">
        <v>0</v>
      </c>
      <c r="BI166" s="69">
        <v>0</v>
      </c>
      <c r="BJ166" s="69">
        <v>0</v>
      </c>
    </row>
    <row r="167" spans="1:62" ht="12.75" hidden="1">
      <c r="A167" s="68" t="s">
        <v>270</v>
      </c>
      <c r="B167" s="69">
        <v>496283723</v>
      </c>
      <c r="C167" s="69">
        <v>0</v>
      </c>
      <c r="D167" s="69">
        <v>0</v>
      </c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69">
        <v>0</v>
      </c>
      <c r="W167" s="69">
        <v>0</v>
      </c>
      <c r="X167" s="69">
        <v>0</v>
      </c>
      <c r="Y167" s="69">
        <v>0</v>
      </c>
      <c r="Z167" s="69">
        <v>0</v>
      </c>
      <c r="AA167" s="69">
        <v>0</v>
      </c>
      <c r="AB167" s="69">
        <v>0</v>
      </c>
      <c r="AC167" s="69">
        <v>0</v>
      </c>
      <c r="AD167" s="69">
        <v>0</v>
      </c>
      <c r="AE167" s="69">
        <v>0</v>
      </c>
      <c r="AF167" s="69">
        <v>0</v>
      </c>
      <c r="AG167" s="69">
        <v>0</v>
      </c>
      <c r="AH167" s="69">
        <v>0</v>
      </c>
      <c r="AI167" s="69">
        <v>0</v>
      </c>
      <c r="AJ167" s="69">
        <v>0</v>
      </c>
      <c r="AK167" s="69">
        <v>0</v>
      </c>
      <c r="AL167" s="69">
        <v>0</v>
      </c>
      <c r="AM167" s="69">
        <v>0</v>
      </c>
      <c r="AN167" s="69">
        <v>0</v>
      </c>
      <c r="AO167" s="69">
        <v>0</v>
      </c>
      <c r="AP167" s="69">
        <v>0</v>
      </c>
      <c r="AQ167" s="69">
        <v>0</v>
      </c>
      <c r="AR167" s="69">
        <v>0</v>
      </c>
      <c r="AS167" s="69">
        <v>0</v>
      </c>
      <c r="AT167" s="69">
        <v>0</v>
      </c>
      <c r="AU167" s="69">
        <v>0</v>
      </c>
      <c r="AV167" s="69">
        <v>0</v>
      </c>
      <c r="AW167" s="69">
        <v>0</v>
      </c>
      <c r="AX167" s="69">
        <v>0</v>
      </c>
      <c r="AY167" s="69">
        <v>0</v>
      </c>
      <c r="AZ167" s="69">
        <v>0</v>
      </c>
      <c r="BA167" s="69">
        <v>0</v>
      </c>
      <c r="BB167" s="69">
        <v>0</v>
      </c>
      <c r="BC167" s="69">
        <v>0</v>
      </c>
      <c r="BD167" s="69">
        <v>0</v>
      </c>
      <c r="BE167" s="69">
        <v>0</v>
      </c>
      <c r="BF167" s="69">
        <v>0</v>
      </c>
      <c r="BG167" s="69">
        <v>0</v>
      </c>
      <c r="BH167" s="69">
        <v>0</v>
      </c>
      <c r="BI167" s="69">
        <v>0</v>
      </c>
      <c r="BJ167" s="69">
        <v>0</v>
      </c>
    </row>
  </sheetData>
  <sheetProtection/>
  <mergeCells count="1">
    <mergeCell ref="A1:B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2013-10-10T14:26:02Z</dcterms:created>
  <dcterms:modified xsi:type="dcterms:W3CDTF">2013-10-10T14:26:28Z</dcterms:modified>
  <cp:category/>
  <cp:version/>
  <cp:contentType/>
  <cp:contentStatus/>
</cp:coreProperties>
</file>