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LP" sheetId="1" r:id="rId1"/>
  </sheets>
  <definedNames/>
  <calcPr fullCalcOnLoad="1"/>
</workbook>
</file>

<file path=xl/sharedStrings.xml><?xml version="1.0" encoding="utf-8"?>
<sst xmlns="http://schemas.openxmlformats.org/spreadsheetml/2006/main" count="254" uniqueCount="209">
  <si>
    <t xml:space="preserve">Summarised Outcome: Municipal Budget and Benchmarking Engagement - 2013/14 Budget vs Original Budget 2012/13 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</si>
  <si>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</si>
  <si>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</si>
  <si>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</si>
  <si>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</si>
  <si>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</si>
  <si>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</si>
  <si>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</si>
  <si>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</si>
  <si>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</si>
  <si>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</si>
  <si>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</si>
  <si>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</si>
  <si>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</si>
  <si>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</si>
  <si>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</si>
  <si>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</si>
  <si>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</si>
  <si>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</si>
  <si>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</si>
  <si>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</si>
  <si>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</si>
  <si>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</si>
  <si>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</si>
  <si>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</si>
  <si>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</si>
  <si>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</si>
  <si>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</si>
  <si>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</si>
  <si>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</si>
  <si>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</si>
  <si>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Greater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</si>
  <si>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</si>
  <si>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</si>
  <si>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</si>
  <si>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</si>
  <si>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</si>
  <si>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</si>
  <si>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</si>
  <si>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</si>
  <si>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</si>
  <si>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</si>
  <si>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</si>
  <si>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</si>
  <si>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</si>
  <si>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</si>
  <si>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</si>
  <si>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</si>
  <si>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</si>
  <si>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</si>
  <si>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</si>
  <si>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</si>
  <si>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</si>
  <si>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</si>
  <si>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</si>
  <si>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</si>
  <si>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</si>
  <si>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Sekhukhune</t>
  </si>
  <si>
    <t>Giyani (L)</t>
  </si>
  <si>
    <t>Letaba (L)</t>
  </si>
  <si>
    <t>Tzaneen (H)</t>
  </si>
  <si>
    <t>(M)</t>
  </si>
  <si>
    <t>(L)</t>
  </si>
  <si>
    <t>(H)</t>
  </si>
  <si>
    <t>Bela (M)</t>
  </si>
  <si>
    <t>Mogale (L)</t>
  </si>
  <si>
    <t>Motsoaledi (M)</t>
  </si>
  <si>
    <t>Tubatse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</si>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</sst>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3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5" t="s">
        <v>30</v>
      </c>
    </row>
    <row r="3" spans="1:31" ht="25.5">
      <c r="A3" s="7"/>
      <c r="B3" s="8" t="s">
        <v>31</v>
      </c>
      <c r="C3" s="8" t="s">
        <v>31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31</v>
      </c>
      <c r="AE3" s="9" t="s">
        <v>57</v>
      </c>
    </row>
    <row r="4" spans="1:31" ht="25.5">
      <c r="A4" s="7"/>
      <c r="B4" s="11" t="s">
        <v>58</v>
      </c>
      <c r="C4" s="11" t="s">
        <v>59</v>
      </c>
      <c r="D4" s="11" t="s">
        <v>60</v>
      </c>
      <c r="E4" s="11" t="s">
        <v>61</v>
      </c>
      <c r="F4" s="11" t="s">
        <v>62</v>
      </c>
      <c r="G4" s="11" t="s">
        <v>62</v>
      </c>
      <c r="H4" s="11" t="s">
        <v>62</v>
      </c>
      <c r="I4" s="11" t="s">
        <v>62</v>
      </c>
      <c r="J4" s="11" t="s">
        <v>61</v>
      </c>
      <c r="K4" s="11" t="s">
        <v>61</v>
      </c>
      <c r="L4" s="11" t="s">
        <v>62</v>
      </c>
      <c r="M4" s="11" t="s">
        <v>62</v>
      </c>
      <c r="N4" s="11" t="s">
        <v>62</v>
      </c>
      <c r="O4" s="11" t="s">
        <v>62</v>
      </c>
      <c r="P4" s="11" t="s">
        <v>63</v>
      </c>
      <c r="Q4" s="11" t="s">
        <v>62</v>
      </c>
      <c r="R4" s="11" t="s">
        <v>61</v>
      </c>
      <c r="S4" s="11" t="s">
        <v>62</v>
      </c>
      <c r="T4" s="11" t="s">
        <v>61</v>
      </c>
      <c r="U4" s="11" t="s">
        <v>61</v>
      </c>
      <c r="V4" s="11" t="s">
        <v>62</v>
      </c>
      <c r="W4" s="11" t="s">
        <v>64</v>
      </c>
      <c r="X4" s="11" t="s">
        <v>62</v>
      </c>
      <c r="Y4" s="11" t="s">
        <v>62</v>
      </c>
      <c r="Z4" s="11" t="s">
        <v>65</v>
      </c>
      <c r="AA4" s="11" t="s">
        <v>66</v>
      </c>
      <c r="AB4" s="11" t="s">
        <v>62</v>
      </c>
      <c r="AC4" s="11" t="s">
        <v>62</v>
      </c>
      <c r="AD4" s="11" t="s">
        <v>67</v>
      </c>
      <c r="AE4" s="12" t="s">
        <v>63</v>
      </c>
    </row>
    <row r="5" spans="1:31" ht="12.75">
      <c r="A5" s="13" t="s">
        <v>68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12.75">
      <c r="A6" s="16" t="s">
        <v>69</v>
      </c>
      <c r="B6" s="17">
        <v>199335247</v>
      </c>
      <c r="C6" s="17">
        <v>269411013</v>
      </c>
      <c r="D6" s="17">
        <v>770744342</v>
      </c>
      <c r="E6" s="17">
        <v>334789634</v>
      </c>
      <c r="F6" s="17">
        <v>102400371</v>
      </c>
      <c r="G6" s="17">
        <v>708604756</v>
      </c>
      <c r="H6" s="17">
        <v>185717849</v>
      </c>
      <c r="I6" s="17">
        <v>71755107</v>
      </c>
      <c r="J6" s="17">
        <v>521370255</v>
      </c>
      <c r="K6" s="17">
        <v>590849063</v>
      </c>
      <c r="L6" s="17">
        <v>681437000</v>
      </c>
      <c r="M6" s="17">
        <v>136883698</v>
      </c>
      <c r="N6" s="17">
        <v>85024707</v>
      </c>
      <c r="O6" s="17">
        <v>119284497</v>
      </c>
      <c r="P6" s="17">
        <v>1969533000</v>
      </c>
      <c r="Q6" s="17">
        <v>238567783</v>
      </c>
      <c r="R6" s="17">
        <v>535200855</v>
      </c>
      <c r="S6" s="17">
        <v>237436234</v>
      </c>
      <c r="T6" s="17">
        <v>389947130</v>
      </c>
      <c r="U6" s="17">
        <v>118571061</v>
      </c>
      <c r="V6" s="17">
        <v>215809307</v>
      </c>
      <c r="W6" s="17">
        <v>235077816</v>
      </c>
      <c r="X6" s="17">
        <v>638183612</v>
      </c>
      <c r="Y6" s="17">
        <v>106309527</v>
      </c>
      <c r="Z6" s="17">
        <v>175799184</v>
      </c>
      <c r="AA6" s="17">
        <v>263602600</v>
      </c>
      <c r="AB6" s="17">
        <v>213771460</v>
      </c>
      <c r="AC6" s="17">
        <v>72176189</v>
      </c>
      <c r="AD6" s="17">
        <v>0</v>
      </c>
      <c r="AE6" s="18">
        <v>522264064</v>
      </c>
    </row>
    <row r="7" spans="1:31" ht="12.75">
      <c r="A7" s="13" t="s">
        <v>70</v>
      </c>
      <c r="B7" s="19">
        <v>187839035</v>
      </c>
      <c r="C7" s="19">
        <v>150578018</v>
      </c>
      <c r="D7" s="19">
        <v>781353718</v>
      </c>
      <c r="E7" s="19">
        <v>470259849</v>
      </c>
      <c r="F7" s="19">
        <v>90497622</v>
      </c>
      <c r="G7" s="19">
        <v>773521025</v>
      </c>
      <c r="H7" s="19">
        <v>186225652</v>
      </c>
      <c r="I7" s="19">
        <v>64115107</v>
      </c>
      <c r="J7" s="19">
        <v>450199795</v>
      </c>
      <c r="K7" s="19">
        <v>722070292</v>
      </c>
      <c r="L7" s="19">
        <v>746437000</v>
      </c>
      <c r="M7" s="19">
        <v>132968350</v>
      </c>
      <c r="N7" s="19">
        <v>98687708</v>
      </c>
      <c r="O7" s="19">
        <v>106866853</v>
      </c>
      <c r="P7" s="19">
        <v>1944707000</v>
      </c>
      <c r="Q7" s="19">
        <v>182842585</v>
      </c>
      <c r="R7" s="19">
        <v>635620155</v>
      </c>
      <c r="S7" s="19">
        <v>234988386</v>
      </c>
      <c r="T7" s="19">
        <v>318858240</v>
      </c>
      <c r="U7" s="19">
        <v>131162344</v>
      </c>
      <c r="V7" s="19">
        <v>250598705</v>
      </c>
      <c r="W7" s="19">
        <v>237905314</v>
      </c>
      <c r="X7" s="19">
        <v>676362364</v>
      </c>
      <c r="Y7" s="19">
        <v>128340938</v>
      </c>
      <c r="Z7" s="19">
        <v>163229677</v>
      </c>
      <c r="AA7" s="19">
        <v>291068000</v>
      </c>
      <c r="AB7" s="19">
        <v>198198185</v>
      </c>
      <c r="AC7" s="19">
        <v>77099175</v>
      </c>
      <c r="AD7" s="19">
        <v>0</v>
      </c>
      <c r="AE7" s="20">
        <v>595874504</v>
      </c>
    </row>
    <row r="8" spans="1:31" ht="12.75">
      <c r="A8" s="13" t="s">
        <v>71</v>
      </c>
      <c r="B8" s="19">
        <f>+B6-B7</f>
        <v>11496212</v>
      </c>
      <c r="C8" s="19">
        <f aca="true" t="shared" si="0" ref="C8:AE8">+C6-C7</f>
        <v>118832995</v>
      </c>
      <c r="D8" s="19">
        <f t="shared" si="0"/>
        <v>-10609376</v>
      </c>
      <c r="E8" s="19">
        <f t="shared" si="0"/>
        <v>-135470215</v>
      </c>
      <c r="F8" s="19">
        <f t="shared" si="0"/>
        <v>11902749</v>
      </c>
      <c r="G8" s="19">
        <f t="shared" si="0"/>
        <v>-64916269</v>
      </c>
      <c r="H8" s="19">
        <f t="shared" si="0"/>
        <v>-507803</v>
      </c>
      <c r="I8" s="19">
        <f t="shared" si="0"/>
        <v>7640000</v>
      </c>
      <c r="J8" s="19">
        <f t="shared" si="0"/>
        <v>71170460</v>
      </c>
      <c r="K8" s="19">
        <f t="shared" si="0"/>
        <v>-131221229</v>
      </c>
      <c r="L8" s="19">
        <f t="shared" si="0"/>
        <v>-65000000</v>
      </c>
      <c r="M8" s="19">
        <f t="shared" si="0"/>
        <v>3915348</v>
      </c>
      <c r="N8" s="19">
        <f t="shared" si="0"/>
        <v>-13663001</v>
      </c>
      <c r="O8" s="19">
        <f t="shared" si="0"/>
        <v>12417644</v>
      </c>
      <c r="P8" s="19">
        <f t="shared" si="0"/>
        <v>24826000</v>
      </c>
      <c r="Q8" s="19">
        <f t="shared" si="0"/>
        <v>55725198</v>
      </c>
      <c r="R8" s="19">
        <f t="shared" si="0"/>
        <v>-100419300</v>
      </c>
      <c r="S8" s="19">
        <f t="shared" si="0"/>
        <v>2447848</v>
      </c>
      <c r="T8" s="19">
        <f t="shared" si="0"/>
        <v>71088890</v>
      </c>
      <c r="U8" s="19">
        <f t="shared" si="0"/>
        <v>-12591283</v>
      </c>
      <c r="V8" s="19">
        <f t="shared" si="0"/>
        <v>-34789398</v>
      </c>
      <c r="W8" s="19">
        <f t="shared" si="0"/>
        <v>-2827498</v>
      </c>
      <c r="X8" s="19">
        <f t="shared" si="0"/>
        <v>-38178752</v>
      </c>
      <c r="Y8" s="19">
        <f t="shared" si="0"/>
        <v>-22031411</v>
      </c>
      <c r="Z8" s="19">
        <f t="shared" si="0"/>
        <v>12569507</v>
      </c>
      <c r="AA8" s="19">
        <f t="shared" si="0"/>
        <v>-27465400</v>
      </c>
      <c r="AB8" s="19">
        <f t="shared" si="0"/>
        <v>15573275</v>
      </c>
      <c r="AC8" s="19">
        <f t="shared" si="0"/>
        <v>-4922986</v>
      </c>
      <c r="AD8" s="19">
        <f t="shared" si="0"/>
        <v>0</v>
      </c>
      <c r="AE8" s="20">
        <f t="shared" si="0"/>
        <v>-73610440</v>
      </c>
    </row>
    <row r="9" spans="1:31" ht="12.75">
      <c r="A9" s="13" t="s">
        <v>72</v>
      </c>
      <c r="B9" s="19">
        <v>23929341</v>
      </c>
      <c r="C9" s="19">
        <v>68647510</v>
      </c>
      <c r="D9" s="19">
        <v>12342997</v>
      </c>
      <c r="E9" s="19">
        <v>4015385</v>
      </c>
      <c r="F9" s="19">
        <v>13704256</v>
      </c>
      <c r="G9" s="19">
        <v>20532852</v>
      </c>
      <c r="H9" s="19">
        <v>13567000</v>
      </c>
      <c r="I9" s="19">
        <v>9657778</v>
      </c>
      <c r="J9" s="19">
        <v>35390000</v>
      </c>
      <c r="K9" s="19">
        <v>-77603056</v>
      </c>
      <c r="L9" s="19">
        <v>-50583019</v>
      </c>
      <c r="M9" s="19">
        <v>23407900</v>
      </c>
      <c r="N9" s="19">
        <v>0</v>
      </c>
      <c r="O9" s="19">
        <v>230000</v>
      </c>
      <c r="P9" s="19">
        <v>273362999</v>
      </c>
      <c r="Q9" s="19">
        <v>72000006</v>
      </c>
      <c r="R9" s="19">
        <v>151691624</v>
      </c>
      <c r="S9" s="19">
        <v>14426625</v>
      </c>
      <c r="T9" s="19">
        <v>94311000</v>
      </c>
      <c r="U9" s="19">
        <v>3515100</v>
      </c>
      <c r="V9" s="19">
        <v>52619318</v>
      </c>
      <c r="W9" s="19">
        <v>31949582</v>
      </c>
      <c r="X9" s="19">
        <v>-330532281</v>
      </c>
      <c r="Y9" s="19">
        <v>52479870</v>
      </c>
      <c r="Z9" s="19">
        <v>64672498</v>
      </c>
      <c r="AA9" s="19">
        <v>24087784</v>
      </c>
      <c r="AB9" s="19">
        <v>18141860</v>
      </c>
      <c r="AC9" s="19">
        <v>7367877</v>
      </c>
      <c r="AD9" s="19">
        <v>5600304</v>
      </c>
      <c r="AE9" s="20">
        <v>47558000</v>
      </c>
    </row>
    <row r="10" spans="1:31" ht="25.5">
      <c r="A10" s="13" t="s">
        <v>73</v>
      </c>
      <c r="B10" s="19">
        <v>3929341</v>
      </c>
      <c r="C10" s="19">
        <v>38060483</v>
      </c>
      <c r="D10" s="19">
        <v>-10657003</v>
      </c>
      <c r="E10" s="19">
        <v>1015385</v>
      </c>
      <c r="F10" s="19">
        <v>10704255</v>
      </c>
      <c r="G10" s="19">
        <v>19532852</v>
      </c>
      <c r="H10" s="19">
        <v>5393000</v>
      </c>
      <c r="I10" s="19">
        <v>9582778</v>
      </c>
      <c r="J10" s="19">
        <v>89712000</v>
      </c>
      <c r="K10" s="19">
        <v>-80603057</v>
      </c>
      <c r="L10" s="19">
        <v>-55684036</v>
      </c>
      <c r="M10" s="19">
        <v>0</v>
      </c>
      <c r="N10" s="19">
        <v>0</v>
      </c>
      <c r="O10" s="19">
        <v>230000</v>
      </c>
      <c r="P10" s="19">
        <v>255362998</v>
      </c>
      <c r="Q10" s="19">
        <v>6</v>
      </c>
      <c r="R10" s="19">
        <v>-25967700</v>
      </c>
      <c r="S10" s="19">
        <v>9433626</v>
      </c>
      <c r="T10" s="19">
        <v>-24893000</v>
      </c>
      <c r="U10" s="19">
        <v>1903099</v>
      </c>
      <c r="V10" s="19">
        <v>-2380682</v>
      </c>
      <c r="W10" s="19">
        <v>21677582</v>
      </c>
      <c r="X10" s="19">
        <v>-330532281</v>
      </c>
      <c r="Y10" s="19">
        <v>-19278156</v>
      </c>
      <c r="Z10" s="19">
        <v>64672498</v>
      </c>
      <c r="AA10" s="19">
        <v>16595784</v>
      </c>
      <c r="AB10" s="19">
        <v>-60739525</v>
      </c>
      <c r="AC10" s="19">
        <v>-5068123</v>
      </c>
      <c r="AD10" s="19">
        <v>5600304</v>
      </c>
      <c r="AE10" s="20">
        <v>47558000</v>
      </c>
    </row>
    <row r="11" spans="1:31" ht="25.5">
      <c r="A11" s="13" t="s">
        <v>74</v>
      </c>
      <c r="B11" s="19">
        <f>IF((B130+B131)=0,0,(B132-(B137-(((B134+B135+B136)*(B129/(B130+B131)))-B133))))</f>
        <v>65666721.33413452</v>
      </c>
      <c r="C11" s="19">
        <f aca="true" t="shared" si="1" ref="C11:AE11">IF((C130+C131)=0,0,(C132-(C137-(((C134+C135+C136)*(C129/(C130+C131)))-C133))))</f>
        <v>214130.6329384297</v>
      </c>
      <c r="D11" s="19">
        <f t="shared" si="1"/>
        <v>32694052.96531561</v>
      </c>
      <c r="E11" s="19">
        <f t="shared" si="1"/>
        <v>135826287.67612523</v>
      </c>
      <c r="F11" s="19">
        <f t="shared" si="1"/>
        <v>22656183.929134104</v>
      </c>
      <c r="G11" s="19">
        <f t="shared" si="1"/>
        <v>78410541.61344296</v>
      </c>
      <c r="H11" s="19">
        <f t="shared" si="1"/>
        <v>-24509862.61128758</v>
      </c>
      <c r="I11" s="19">
        <f t="shared" si="1"/>
        <v>533280.5804243768</v>
      </c>
      <c r="J11" s="19">
        <f t="shared" si="1"/>
        <v>150938772.8891557</v>
      </c>
      <c r="K11" s="19">
        <f t="shared" si="1"/>
        <v>158539116.1004367</v>
      </c>
      <c r="L11" s="19">
        <f t="shared" si="1"/>
        <v>-887582736.645895</v>
      </c>
      <c r="M11" s="19">
        <f t="shared" si="1"/>
        <v>39998267</v>
      </c>
      <c r="N11" s="19">
        <f t="shared" si="1"/>
        <v>66884116.49855874</v>
      </c>
      <c r="O11" s="19">
        <f t="shared" si="1"/>
        <v>7879991.70541393</v>
      </c>
      <c r="P11" s="19">
        <f t="shared" si="1"/>
        <v>528883944.3532024</v>
      </c>
      <c r="Q11" s="19">
        <f t="shared" si="1"/>
        <v>93584108.93090358</v>
      </c>
      <c r="R11" s="19">
        <f t="shared" si="1"/>
        <v>394939889.5760325</v>
      </c>
      <c r="S11" s="19">
        <f t="shared" si="1"/>
        <v>8320337.341916472</v>
      </c>
      <c r="T11" s="19">
        <f t="shared" si="1"/>
        <v>102281690.72008419</v>
      </c>
      <c r="U11" s="19">
        <f t="shared" si="1"/>
        <v>18327014.517851774</v>
      </c>
      <c r="V11" s="19">
        <f t="shared" si="1"/>
        <v>52619427.85108984</v>
      </c>
      <c r="W11" s="19">
        <f t="shared" si="1"/>
        <v>23935191.105681475</v>
      </c>
      <c r="X11" s="19">
        <f t="shared" si="1"/>
        <v>159694362.11677134</v>
      </c>
      <c r="Y11" s="19">
        <f t="shared" si="1"/>
        <v>43801823.12240678</v>
      </c>
      <c r="Z11" s="19">
        <f t="shared" si="1"/>
        <v>0</v>
      </c>
      <c r="AA11" s="19">
        <f t="shared" si="1"/>
        <v>25146984.175352335</v>
      </c>
      <c r="AB11" s="19">
        <f t="shared" si="1"/>
        <v>71752855.91777186</v>
      </c>
      <c r="AC11" s="19">
        <f t="shared" si="1"/>
        <v>1261951.101500811</v>
      </c>
      <c r="AD11" s="19">
        <f t="shared" si="1"/>
        <v>0</v>
      </c>
      <c r="AE11" s="20">
        <f t="shared" si="1"/>
        <v>-76658308.65273818</v>
      </c>
    </row>
    <row r="12" spans="1:31" ht="12.75">
      <c r="A12" s="13" t="s">
        <v>75</v>
      </c>
      <c r="B12" s="21">
        <f>IF(((B138+B139+(B140*B141/100))/12)=0,0,B9/((B138+B139+(B140*B141/100))/12))</f>
        <v>1.9540202747095003</v>
      </c>
      <c r="C12" s="21">
        <f aca="true" t="shared" si="2" ref="C12:AE12">IF(((C138+C139+(C140*C141/100))/12)=0,0,C9/((C138+C139+(C140*C141/100))/12))</f>
        <v>6.8192684005290705</v>
      </c>
      <c r="D12" s="21">
        <f t="shared" si="2"/>
        <v>0.2471464924353931</v>
      </c>
      <c r="E12" s="21">
        <f t="shared" si="2"/>
        <v>0.15236483301712506</v>
      </c>
      <c r="F12" s="21">
        <f t="shared" si="2"/>
        <v>2.401035881158758</v>
      </c>
      <c r="G12" s="21">
        <f t="shared" si="2"/>
        <v>0.4877407004819811</v>
      </c>
      <c r="H12" s="21">
        <f t="shared" si="2"/>
        <v>0.9344255328556952</v>
      </c>
      <c r="I12" s="21">
        <f t="shared" si="2"/>
        <v>2.2509436706266817</v>
      </c>
      <c r="J12" s="21">
        <f t="shared" si="2"/>
        <v>1.3987827898089553</v>
      </c>
      <c r="K12" s="21">
        <f t="shared" si="2"/>
        <v>-1.7895742605376015</v>
      </c>
      <c r="L12" s="21">
        <f t="shared" si="2"/>
        <v>-1.0744208526033385</v>
      </c>
      <c r="M12" s="21">
        <f t="shared" si="2"/>
        <v>2.5582775717922943</v>
      </c>
      <c r="N12" s="21">
        <f t="shared" si="2"/>
        <v>0</v>
      </c>
      <c r="O12" s="21">
        <f t="shared" si="2"/>
        <v>0.03185099237940773</v>
      </c>
      <c r="P12" s="21">
        <f t="shared" si="2"/>
        <v>2.262134198300098</v>
      </c>
      <c r="Q12" s="21">
        <f t="shared" si="2"/>
        <v>6.783473368053587</v>
      </c>
      <c r="R12" s="21">
        <f t="shared" si="2"/>
        <v>4.3876572978295405</v>
      </c>
      <c r="S12" s="21">
        <f t="shared" si="2"/>
        <v>0.9022227705293581</v>
      </c>
      <c r="T12" s="21">
        <f t="shared" si="2"/>
        <v>4.239793732213483</v>
      </c>
      <c r="U12" s="21">
        <f t="shared" si="2"/>
        <v>0.43774893278642496</v>
      </c>
      <c r="V12" s="21">
        <f t="shared" si="2"/>
        <v>3.349843551673584</v>
      </c>
      <c r="W12" s="21">
        <f t="shared" si="2"/>
        <v>1.8604265426915252</v>
      </c>
      <c r="X12" s="21">
        <f t="shared" si="2"/>
        <v>-7.376298533016923</v>
      </c>
      <c r="Y12" s="21">
        <f t="shared" si="2"/>
        <v>5.8886598433247554</v>
      </c>
      <c r="Z12" s="21">
        <f t="shared" si="2"/>
        <v>7.242805826498552</v>
      </c>
      <c r="AA12" s="21">
        <f t="shared" si="2"/>
        <v>1.3253780566872013</v>
      </c>
      <c r="AB12" s="21">
        <f t="shared" si="2"/>
        <v>1.5458530504658512</v>
      </c>
      <c r="AC12" s="21">
        <f t="shared" si="2"/>
        <v>1.4713653356975156</v>
      </c>
      <c r="AD12" s="21">
        <f t="shared" si="2"/>
        <v>0</v>
      </c>
      <c r="AE12" s="22">
        <f t="shared" si="2"/>
        <v>1.325385942411246</v>
      </c>
    </row>
    <row r="13" spans="1:31" ht="25.5">
      <c r="A13" s="16" t="s">
        <v>76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</row>
    <row r="14" spans="1:31" ht="12.75">
      <c r="A14" s="13" t="s">
        <v>77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</row>
    <row r="15" spans="1:31" ht="12.75">
      <c r="A15" s="27" t="s">
        <v>78</v>
      </c>
      <c r="B15" s="28">
        <f>IF(B142=0,0,(B6-B142)*100/B142)</f>
        <v>8.934739359825429</v>
      </c>
      <c r="C15" s="28">
        <f aca="true" t="shared" si="3" ref="C15:AE15">IF(C142=0,0,(C6-C142)*100/C142)</f>
        <v>35.473923399326</v>
      </c>
      <c r="D15" s="28">
        <f t="shared" si="3"/>
        <v>10.471472932400626</v>
      </c>
      <c r="E15" s="28">
        <f t="shared" si="3"/>
        <v>5.737577225760353</v>
      </c>
      <c r="F15" s="28">
        <f t="shared" si="3"/>
        <v>-4.24337225567432</v>
      </c>
      <c r="G15" s="28">
        <f t="shared" si="3"/>
        <v>9.301199226785123</v>
      </c>
      <c r="H15" s="28">
        <f t="shared" si="3"/>
        <v>18.55592020427705</v>
      </c>
      <c r="I15" s="28">
        <f t="shared" si="3"/>
        <v>8.62613119818978</v>
      </c>
      <c r="J15" s="28">
        <f t="shared" si="3"/>
        <v>-15.307257604533692</v>
      </c>
      <c r="K15" s="28">
        <f t="shared" si="3"/>
        <v>1.3662338861744583</v>
      </c>
      <c r="L15" s="28">
        <f t="shared" si="3"/>
        <v>-6.735452292455522</v>
      </c>
      <c r="M15" s="28">
        <f t="shared" si="3"/>
        <v>4.830583481158996</v>
      </c>
      <c r="N15" s="28">
        <f t="shared" si="3"/>
        <v>12.070181363987317</v>
      </c>
      <c r="O15" s="28">
        <f t="shared" si="3"/>
        <v>-2.304120573792265</v>
      </c>
      <c r="P15" s="28">
        <f t="shared" si="3"/>
        <v>11.422054238634377</v>
      </c>
      <c r="Q15" s="28">
        <f t="shared" si="3"/>
        <v>15.511257445774897</v>
      </c>
      <c r="R15" s="28">
        <f t="shared" si="3"/>
        <v>17.347995193502204</v>
      </c>
      <c r="S15" s="28">
        <f t="shared" si="3"/>
        <v>1.4831629372344848</v>
      </c>
      <c r="T15" s="28">
        <f t="shared" si="3"/>
        <v>9.307334491751996</v>
      </c>
      <c r="U15" s="28">
        <f t="shared" si="3"/>
        <v>9.046727865947133</v>
      </c>
      <c r="V15" s="28">
        <f t="shared" si="3"/>
        <v>10.681646605389256</v>
      </c>
      <c r="W15" s="28">
        <f t="shared" si="3"/>
        <v>10.224808041511794</v>
      </c>
      <c r="X15" s="28">
        <f t="shared" si="3"/>
        <v>12.039466095517334</v>
      </c>
      <c r="Y15" s="28">
        <f t="shared" si="3"/>
        <v>-3.240579430499422</v>
      </c>
      <c r="Z15" s="28">
        <f t="shared" si="3"/>
        <v>10.244274100294058</v>
      </c>
      <c r="AA15" s="28">
        <f t="shared" si="3"/>
        <v>8.16285306303818</v>
      </c>
      <c r="AB15" s="28">
        <f t="shared" si="3"/>
        <v>-0.23700328434417342</v>
      </c>
      <c r="AC15" s="28">
        <f t="shared" si="3"/>
        <v>17.99795485569893</v>
      </c>
      <c r="AD15" s="28">
        <f t="shared" si="3"/>
        <v>0</v>
      </c>
      <c r="AE15" s="29">
        <f t="shared" si="3"/>
        <v>14.894417458641323</v>
      </c>
    </row>
    <row r="16" spans="1:31" ht="12.75">
      <c r="A16" s="30" t="s">
        <v>79</v>
      </c>
      <c r="B16" s="31">
        <f>IF(B144=0,0,(B143-B144)*100/B144)</f>
        <v>7.142857142857143</v>
      </c>
      <c r="C16" s="31">
        <f aca="true" t="shared" si="4" ref="C16:AE16">IF(C144=0,0,(C143-C144)*100/C144)</f>
        <v>-20.304609229113556</v>
      </c>
      <c r="D16" s="31">
        <f t="shared" si="4"/>
        <v>16.901408450704224</v>
      </c>
      <c r="E16" s="31">
        <f t="shared" si="4"/>
        <v>18.363636363636363</v>
      </c>
      <c r="F16" s="31">
        <f t="shared" si="4"/>
        <v>5.1</v>
      </c>
      <c r="G16" s="31">
        <f t="shared" si="4"/>
        <v>0</v>
      </c>
      <c r="H16" s="31">
        <f t="shared" si="4"/>
        <v>23.382856178731515</v>
      </c>
      <c r="I16" s="31">
        <f t="shared" si="4"/>
        <v>62.95522560743597</v>
      </c>
      <c r="J16" s="31">
        <f t="shared" si="4"/>
        <v>-1.5384615384615385</v>
      </c>
      <c r="K16" s="31">
        <f t="shared" si="4"/>
        <v>2.893983487288482</v>
      </c>
      <c r="L16" s="31">
        <f t="shared" si="4"/>
        <v>0</v>
      </c>
      <c r="M16" s="31">
        <f t="shared" si="4"/>
        <v>-18.40520720720721</v>
      </c>
      <c r="N16" s="31">
        <f t="shared" si="4"/>
        <v>66.66666666666667</v>
      </c>
      <c r="O16" s="31">
        <f t="shared" si="4"/>
        <v>40.336057919738906</v>
      </c>
      <c r="P16" s="31">
        <f t="shared" si="4"/>
        <v>12.402904627643766</v>
      </c>
      <c r="Q16" s="31">
        <f t="shared" si="4"/>
        <v>104.06331</v>
      </c>
      <c r="R16" s="31">
        <f t="shared" si="4"/>
        <v>0</v>
      </c>
      <c r="S16" s="31">
        <f t="shared" si="4"/>
        <v>-28.59473286972545</v>
      </c>
      <c r="T16" s="31">
        <f t="shared" si="4"/>
        <v>5.867354332627551</v>
      </c>
      <c r="U16" s="31">
        <f t="shared" si="4"/>
        <v>29.146083046318683</v>
      </c>
      <c r="V16" s="31">
        <f t="shared" si="4"/>
        <v>9.362142648581212</v>
      </c>
      <c r="W16" s="31">
        <f t="shared" si="4"/>
        <v>6.892272486596968</v>
      </c>
      <c r="X16" s="31">
        <f t="shared" si="4"/>
        <v>17.962188449265383</v>
      </c>
      <c r="Y16" s="31">
        <f t="shared" si="4"/>
        <v>0</v>
      </c>
      <c r="Z16" s="31">
        <f t="shared" si="4"/>
        <v>9.90459093821188</v>
      </c>
      <c r="AA16" s="31">
        <f t="shared" si="4"/>
        <v>89.56296425851639</v>
      </c>
      <c r="AB16" s="31">
        <f t="shared" si="4"/>
        <v>5.660907148022489</v>
      </c>
      <c r="AC16" s="31">
        <f t="shared" si="4"/>
        <v>344.2696983630883</v>
      </c>
      <c r="AD16" s="31">
        <f t="shared" si="4"/>
        <v>0</v>
      </c>
      <c r="AE16" s="32">
        <f t="shared" si="4"/>
        <v>0</v>
      </c>
    </row>
    <row r="17" spans="1:31" ht="12.75">
      <c r="A17" s="30" t="s">
        <v>80</v>
      </c>
      <c r="B17" s="31">
        <f>IF(B146=0,0,(B145-B146)*100/B146)</f>
        <v>0</v>
      </c>
      <c r="C17" s="31">
        <f aca="true" t="shared" si="5" ref="C17:AE17">IF(C146=0,0,(C145-C146)*100/C146)</f>
        <v>37.93288542603933</v>
      </c>
      <c r="D17" s="31">
        <f t="shared" si="5"/>
        <v>10.729523181059164</v>
      </c>
      <c r="E17" s="31">
        <f t="shared" si="5"/>
        <v>0.002173913043478261</v>
      </c>
      <c r="F17" s="31">
        <f t="shared" si="5"/>
        <v>0</v>
      </c>
      <c r="G17" s="31">
        <f t="shared" si="5"/>
        <v>0</v>
      </c>
      <c r="H17" s="31">
        <f t="shared" si="5"/>
        <v>-3.708643693104583</v>
      </c>
      <c r="I17" s="31">
        <f t="shared" si="5"/>
        <v>0</v>
      </c>
      <c r="J17" s="31">
        <f t="shared" si="5"/>
        <v>0</v>
      </c>
      <c r="K17" s="31">
        <f t="shared" si="5"/>
        <v>4.418817673542399</v>
      </c>
      <c r="L17" s="31">
        <f t="shared" si="5"/>
        <v>0</v>
      </c>
      <c r="M17" s="31">
        <f t="shared" si="5"/>
        <v>5.501020696452735</v>
      </c>
      <c r="N17" s="31">
        <f t="shared" si="5"/>
        <v>0</v>
      </c>
      <c r="O17" s="31">
        <f t="shared" si="5"/>
        <v>41.007130205049684</v>
      </c>
      <c r="P17" s="31">
        <f t="shared" si="5"/>
        <v>14.795437078611478</v>
      </c>
      <c r="Q17" s="31">
        <f t="shared" si="5"/>
        <v>0</v>
      </c>
      <c r="R17" s="31">
        <f t="shared" si="5"/>
        <v>0</v>
      </c>
      <c r="S17" s="31">
        <f t="shared" si="5"/>
        <v>9.452261240916917</v>
      </c>
      <c r="T17" s="31">
        <f t="shared" si="5"/>
        <v>17.175618350335704</v>
      </c>
      <c r="U17" s="31">
        <f t="shared" si="5"/>
        <v>-4.8210462754569905</v>
      </c>
      <c r="V17" s="31">
        <f t="shared" si="5"/>
        <v>13.746031746031745</v>
      </c>
      <c r="W17" s="31">
        <f t="shared" si="5"/>
        <v>12.402229427937545</v>
      </c>
      <c r="X17" s="31">
        <f t="shared" si="5"/>
        <v>6.322266381000435</v>
      </c>
      <c r="Y17" s="31">
        <f t="shared" si="5"/>
        <v>0</v>
      </c>
      <c r="Z17" s="31">
        <f t="shared" si="5"/>
        <v>5.650020664576678</v>
      </c>
      <c r="AA17" s="31">
        <f t="shared" si="5"/>
        <v>-31.55373032169747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2">
        <f t="shared" si="5"/>
        <v>0</v>
      </c>
    </row>
    <row r="18" spans="1:31" ht="12.75">
      <c r="A18" s="30" t="s">
        <v>81</v>
      </c>
      <c r="B18" s="31">
        <f>IF(B148=0,0,(B147-B148)*100/B148)</f>
        <v>0</v>
      </c>
      <c r="C18" s="31">
        <f aca="true" t="shared" si="6" ref="C18:AE18">IF(C148=0,0,(C147-C148)*100/C148)</f>
        <v>0</v>
      </c>
      <c r="D18" s="31">
        <f t="shared" si="6"/>
        <v>0</v>
      </c>
      <c r="E18" s="31">
        <f t="shared" si="6"/>
        <v>0</v>
      </c>
      <c r="F18" s="31">
        <f t="shared" si="6"/>
        <v>0</v>
      </c>
      <c r="G18" s="31">
        <f t="shared" si="6"/>
        <v>42.45004253879357</v>
      </c>
      <c r="H18" s="31">
        <f t="shared" si="6"/>
        <v>0</v>
      </c>
      <c r="I18" s="31">
        <f t="shared" si="6"/>
        <v>0</v>
      </c>
      <c r="J18" s="31">
        <f t="shared" si="6"/>
        <v>-100</v>
      </c>
      <c r="K18" s="31">
        <f t="shared" si="6"/>
        <v>-100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-100</v>
      </c>
      <c r="P18" s="31">
        <f t="shared" si="6"/>
        <v>16.613999684764288</v>
      </c>
      <c r="Q18" s="31">
        <f t="shared" si="6"/>
        <v>0</v>
      </c>
      <c r="R18" s="31">
        <f t="shared" si="6"/>
        <v>0</v>
      </c>
      <c r="S18" s="31">
        <f t="shared" si="6"/>
        <v>12.156370977678218</v>
      </c>
      <c r="T18" s="31">
        <f t="shared" si="6"/>
        <v>61.891258900273456</v>
      </c>
      <c r="U18" s="31">
        <f t="shared" si="6"/>
        <v>9.16762791191016</v>
      </c>
      <c r="V18" s="31">
        <f t="shared" si="6"/>
        <v>0.3508771929824561</v>
      </c>
      <c r="W18" s="31">
        <f t="shared" si="6"/>
        <v>61.29345046147003</v>
      </c>
      <c r="X18" s="31">
        <f t="shared" si="6"/>
        <v>9.819385608429466</v>
      </c>
      <c r="Y18" s="31">
        <f t="shared" si="6"/>
        <v>0</v>
      </c>
      <c r="Z18" s="31">
        <f t="shared" si="6"/>
        <v>10.026990701699036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2">
        <f t="shared" si="6"/>
        <v>0</v>
      </c>
    </row>
    <row r="19" spans="1:31" ht="25.5">
      <c r="A19" s="30" t="s">
        <v>82</v>
      </c>
      <c r="B19" s="31">
        <f>IF(B150=0,0,(B149-B150)*100/B150)</f>
        <v>0</v>
      </c>
      <c r="C19" s="31">
        <f aca="true" t="shared" si="7" ref="C19:AE19">IF(C150=0,0,(C149-C150)*100/C150)</f>
        <v>16.626513879468018</v>
      </c>
      <c r="D19" s="31">
        <f t="shared" si="7"/>
        <v>11.262688393685758</v>
      </c>
      <c r="E19" s="31">
        <f t="shared" si="7"/>
        <v>7.841608414239483</v>
      </c>
      <c r="F19" s="31">
        <f t="shared" si="7"/>
        <v>5.1020490757034045</v>
      </c>
      <c r="G19" s="31">
        <f t="shared" si="7"/>
        <v>35.98450943298569</v>
      </c>
      <c r="H19" s="31">
        <f t="shared" si="7"/>
        <v>-1.163970216665209</v>
      </c>
      <c r="I19" s="31">
        <f t="shared" si="7"/>
        <v>58.65845531819922</v>
      </c>
      <c r="J19" s="31">
        <f t="shared" si="7"/>
        <v>-25.066809192944948</v>
      </c>
      <c r="K19" s="31">
        <f t="shared" si="7"/>
        <v>-5.836783915088698</v>
      </c>
      <c r="L19" s="31">
        <f t="shared" si="7"/>
        <v>91.34132199458833</v>
      </c>
      <c r="M19" s="31">
        <f t="shared" si="7"/>
        <v>-7.416887028578701</v>
      </c>
      <c r="N19" s="31">
        <f t="shared" si="7"/>
        <v>66.66666666666667</v>
      </c>
      <c r="O19" s="31">
        <f t="shared" si="7"/>
        <v>12.84459315493619</v>
      </c>
      <c r="P19" s="31">
        <f t="shared" si="7"/>
        <v>12.582204042508865</v>
      </c>
      <c r="Q19" s="31">
        <f t="shared" si="7"/>
        <v>36.18344518449203</v>
      </c>
      <c r="R19" s="31">
        <f t="shared" si="7"/>
        <v>16.972615450138925</v>
      </c>
      <c r="S19" s="31">
        <f t="shared" si="7"/>
        <v>0.4950066847062565</v>
      </c>
      <c r="T19" s="31">
        <f t="shared" si="7"/>
        <v>20.04583446740761</v>
      </c>
      <c r="U19" s="31">
        <f t="shared" si="7"/>
        <v>6.187360530555978</v>
      </c>
      <c r="V19" s="31">
        <f t="shared" si="7"/>
        <v>10.293669491187964</v>
      </c>
      <c r="W19" s="31">
        <f t="shared" si="7"/>
        <v>15.182315834883633</v>
      </c>
      <c r="X19" s="31">
        <f t="shared" si="7"/>
        <v>8.636544887462762</v>
      </c>
      <c r="Y19" s="31">
        <f t="shared" si="7"/>
        <v>-0.8163265306122449</v>
      </c>
      <c r="Z19" s="31">
        <f t="shared" si="7"/>
        <v>6.948111457088087</v>
      </c>
      <c r="AA19" s="31">
        <f t="shared" si="7"/>
        <v>-6.701722934128681</v>
      </c>
      <c r="AB19" s="31">
        <f t="shared" si="7"/>
        <v>5.660907148022489</v>
      </c>
      <c r="AC19" s="31">
        <f t="shared" si="7"/>
        <v>167.85763272586556</v>
      </c>
      <c r="AD19" s="31">
        <f t="shared" si="7"/>
        <v>0</v>
      </c>
      <c r="AE19" s="32">
        <f t="shared" si="7"/>
        <v>34.350383175904476</v>
      </c>
    </row>
    <row r="20" spans="1:31" ht="12.75">
      <c r="A20" s="30" t="s">
        <v>83</v>
      </c>
      <c r="B20" s="31">
        <f>IF(B152=0,0,(B151-B152)*100/B152)</f>
        <v>11.48177717266619</v>
      </c>
      <c r="C20" s="31">
        <f aca="true" t="shared" si="8" ref="C20:AE20">IF(C152=0,0,(C151-C152)*100/C152)</f>
        <v>9.844225814007965</v>
      </c>
      <c r="D20" s="31">
        <f t="shared" si="8"/>
        <v>11.57815604299995</v>
      </c>
      <c r="E20" s="31">
        <f t="shared" si="8"/>
        <v>14.503636447862139</v>
      </c>
      <c r="F20" s="31">
        <f t="shared" si="8"/>
        <v>8.847653406241406</v>
      </c>
      <c r="G20" s="31">
        <f t="shared" si="8"/>
        <v>5.05431258895524</v>
      </c>
      <c r="H20" s="31">
        <f t="shared" si="8"/>
        <v>10.556169209182912</v>
      </c>
      <c r="I20" s="31">
        <f t="shared" si="8"/>
        <v>3.174838446425015</v>
      </c>
      <c r="J20" s="31">
        <f t="shared" si="8"/>
        <v>11.195541566750082</v>
      </c>
      <c r="K20" s="31">
        <f t="shared" si="8"/>
        <v>9.49207539011021</v>
      </c>
      <c r="L20" s="31">
        <f t="shared" si="8"/>
        <v>-0.5547393429593775</v>
      </c>
      <c r="M20" s="31">
        <f t="shared" si="8"/>
        <v>7.737682524241703</v>
      </c>
      <c r="N20" s="31">
        <f t="shared" si="8"/>
        <v>3.1529250370305513</v>
      </c>
      <c r="O20" s="31">
        <f t="shared" si="8"/>
        <v>5.9784183082271145</v>
      </c>
      <c r="P20" s="31">
        <f t="shared" si="8"/>
        <v>20.856281257368362</v>
      </c>
      <c r="Q20" s="31">
        <f t="shared" si="8"/>
        <v>10.461137240501245</v>
      </c>
      <c r="R20" s="31">
        <f t="shared" si="8"/>
        <v>10.052900532959974</v>
      </c>
      <c r="S20" s="31">
        <f t="shared" si="8"/>
        <v>2.821682576595082</v>
      </c>
      <c r="T20" s="31">
        <f t="shared" si="8"/>
        <v>-2.0327826912391185</v>
      </c>
      <c r="U20" s="31">
        <f t="shared" si="8"/>
        <v>11.677076722669428</v>
      </c>
      <c r="V20" s="31">
        <f t="shared" si="8"/>
        <v>0.6318886266837728</v>
      </c>
      <c r="W20" s="31">
        <f t="shared" si="8"/>
        <v>11.76486065504757</v>
      </c>
      <c r="X20" s="31">
        <f t="shared" si="8"/>
        <v>13.39087427864628</v>
      </c>
      <c r="Y20" s="31">
        <f t="shared" si="8"/>
        <v>-3.2427592650264714</v>
      </c>
      <c r="Z20" s="31">
        <f t="shared" si="8"/>
        <v>5.579719638412158</v>
      </c>
      <c r="AA20" s="31">
        <f t="shared" si="8"/>
        <v>10.554284337929788</v>
      </c>
      <c r="AB20" s="31">
        <f t="shared" si="8"/>
        <v>9.531059059660429</v>
      </c>
      <c r="AC20" s="31">
        <f t="shared" si="8"/>
        <v>14.025051355529223</v>
      </c>
      <c r="AD20" s="31">
        <f t="shared" si="8"/>
        <v>0</v>
      </c>
      <c r="AE20" s="32">
        <f t="shared" si="8"/>
        <v>13.474070069489313</v>
      </c>
    </row>
    <row r="21" spans="1:31" ht="12.75">
      <c r="A21" s="30" t="s">
        <v>84</v>
      </c>
      <c r="B21" s="31">
        <f>IF(B154=0,0,(B153-B154)*100/B154)</f>
        <v>62.71228427513694</v>
      </c>
      <c r="C21" s="31">
        <f aca="true" t="shared" si="9" ref="C21:AE21">IF(C154=0,0,(C153-C154)*100/C154)</f>
        <v>17.29582531791041</v>
      </c>
      <c r="D21" s="31">
        <f t="shared" si="9"/>
        <v>34.92761492105645</v>
      </c>
      <c r="E21" s="31">
        <f t="shared" si="9"/>
        <v>-4.693937227890052</v>
      </c>
      <c r="F21" s="31">
        <f t="shared" si="9"/>
        <v>-5.060648240206801</v>
      </c>
      <c r="G21" s="31">
        <f t="shared" si="9"/>
        <v>46.7242072019883</v>
      </c>
      <c r="H21" s="31">
        <f t="shared" si="9"/>
        <v>-100</v>
      </c>
      <c r="I21" s="31">
        <f t="shared" si="9"/>
        <v>-39.06198917172333</v>
      </c>
      <c r="J21" s="31">
        <f t="shared" si="9"/>
        <v>2.4356751746511267</v>
      </c>
      <c r="K21" s="31">
        <f t="shared" si="9"/>
        <v>36.693548387096776</v>
      </c>
      <c r="L21" s="31">
        <f t="shared" si="9"/>
        <v>0</v>
      </c>
      <c r="M21" s="31">
        <f t="shared" si="9"/>
        <v>21.948773779509512</v>
      </c>
      <c r="N21" s="31">
        <f t="shared" si="9"/>
        <v>0</v>
      </c>
      <c r="O21" s="31">
        <f t="shared" si="9"/>
        <v>-19.985832055460808</v>
      </c>
      <c r="P21" s="31">
        <f t="shared" si="9"/>
        <v>23.48468059886103</v>
      </c>
      <c r="Q21" s="31">
        <f t="shared" si="9"/>
        <v>34.676588732104236</v>
      </c>
      <c r="R21" s="31">
        <f t="shared" si="9"/>
        <v>-100</v>
      </c>
      <c r="S21" s="31">
        <f t="shared" si="9"/>
        <v>-8.354134701261822</v>
      </c>
      <c r="T21" s="31">
        <f t="shared" si="9"/>
        <v>0</v>
      </c>
      <c r="U21" s="31">
        <f t="shared" si="9"/>
        <v>-40.90116726959254</v>
      </c>
      <c r="V21" s="31">
        <f t="shared" si="9"/>
        <v>0</v>
      </c>
      <c r="W21" s="31">
        <f t="shared" si="9"/>
        <v>6.86450508174989</v>
      </c>
      <c r="X21" s="31">
        <f t="shared" si="9"/>
        <v>-0.14145047088464255</v>
      </c>
      <c r="Y21" s="31">
        <f t="shared" si="9"/>
        <v>0</v>
      </c>
      <c r="Z21" s="31">
        <f t="shared" si="9"/>
        <v>23.290893993910878</v>
      </c>
      <c r="AA21" s="31">
        <f t="shared" si="9"/>
        <v>52.161939641711385</v>
      </c>
      <c r="AB21" s="31">
        <f t="shared" si="9"/>
        <v>20.76327141473721</v>
      </c>
      <c r="AC21" s="31">
        <f t="shared" si="9"/>
        <v>0</v>
      </c>
      <c r="AD21" s="31">
        <f t="shared" si="9"/>
        <v>0</v>
      </c>
      <c r="AE21" s="32">
        <f t="shared" si="9"/>
        <v>4.302563485377302</v>
      </c>
    </row>
    <row r="22" spans="1:31" ht="12.75">
      <c r="A22" s="30" t="s">
        <v>85</v>
      </c>
      <c r="B22" s="31">
        <f>IF((B130+B131)=0,0,B129*100/(B130+B131))</f>
        <v>69.31856424189712</v>
      </c>
      <c r="C22" s="31">
        <f aca="true" t="shared" si="10" ref="C22:AE22">IF((C130+C131)=0,0,C129*100/(C130+C131))</f>
        <v>74.02029023191393</v>
      </c>
      <c r="D22" s="31">
        <f t="shared" si="10"/>
        <v>106.79995548512169</v>
      </c>
      <c r="E22" s="31">
        <f t="shared" si="10"/>
        <v>88.4995876896153</v>
      </c>
      <c r="F22" s="31">
        <f t="shared" si="10"/>
        <v>91.6376956361652</v>
      </c>
      <c r="G22" s="31">
        <f t="shared" si="10"/>
        <v>99.37886271964568</v>
      </c>
      <c r="H22" s="31">
        <f t="shared" si="10"/>
        <v>91.91859585537877</v>
      </c>
      <c r="I22" s="31">
        <f t="shared" si="10"/>
        <v>104.00361892124681</v>
      </c>
      <c r="J22" s="31">
        <f t="shared" si="10"/>
        <v>42.510812836387295</v>
      </c>
      <c r="K22" s="31">
        <f t="shared" si="10"/>
        <v>64.58222439149421</v>
      </c>
      <c r="L22" s="31">
        <f t="shared" si="10"/>
        <v>88.48903124223034</v>
      </c>
      <c r="M22" s="31">
        <f t="shared" si="10"/>
        <v>100</v>
      </c>
      <c r="N22" s="31">
        <f t="shared" si="10"/>
        <v>99.91718117117153</v>
      </c>
      <c r="O22" s="31">
        <f t="shared" si="10"/>
        <v>69.35737886762479</v>
      </c>
      <c r="P22" s="31">
        <f t="shared" si="10"/>
        <v>99.74147807635501</v>
      </c>
      <c r="Q22" s="31">
        <f t="shared" si="10"/>
        <v>100.00000224766792</v>
      </c>
      <c r="R22" s="31">
        <f t="shared" si="10"/>
        <v>70.78809190551776</v>
      </c>
      <c r="S22" s="31">
        <f t="shared" si="10"/>
        <v>93.04930285514143</v>
      </c>
      <c r="T22" s="31">
        <f t="shared" si="10"/>
        <v>70.94712853217563</v>
      </c>
      <c r="U22" s="31">
        <f t="shared" si="10"/>
        <v>100.04745930601888</v>
      </c>
      <c r="V22" s="31">
        <f t="shared" si="10"/>
        <v>94.09098527603453</v>
      </c>
      <c r="W22" s="31">
        <f t="shared" si="10"/>
        <v>93.32080110792943</v>
      </c>
      <c r="X22" s="31">
        <f t="shared" si="10"/>
        <v>100.6814916466695</v>
      </c>
      <c r="Y22" s="31">
        <f t="shared" si="10"/>
        <v>92.71327974864495</v>
      </c>
      <c r="Z22" s="31">
        <f t="shared" si="10"/>
        <v>85.35641523389977</v>
      </c>
      <c r="AA22" s="31">
        <f t="shared" si="10"/>
        <v>96.72167551113957</v>
      </c>
      <c r="AB22" s="31">
        <f t="shared" si="10"/>
        <v>63.72537311905353</v>
      </c>
      <c r="AC22" s="31">
        <f t="shared" si="10"/>
        <v>41.65672794731917</v>
      </c>
      <c r="AD22" s="31">
        <f t="shared" si="10"/>
        <v>0</v>
      </c>
      <c r="AE22" s="32">
        <f t="shared" si="10"/>
        <v>57.096376726884074</v>
      </c>
    </row>
    <row r="23" spans="1:31" ht="12.75">
      <c r="A23" s="13" t="s">
        <v>86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</row>
    <row r="24" spans="1:31" ht="12.75">
      <c r="A24" s="27" t="s">
        <v>87</v>
      </c>
      <c r="B24" s="28">
        <f>IF(B155=0,0,(B7-B155)*100/B155)</f>
        <v>15.712505259574348</v>
      </c>
      <c r="C24" s="28">
        <f aca="true" t="shared" si="11" ref="C24:AE24">IF(C155=0,0,(C7-C155)*100/C155)</f>
        <v>8.407352851046157</v>
      </c>
      <c r="D24" s="28">
        <f t="shared" si="11"/>
        <v>5.31038773298254</v>
      </c>
      <c r="E24" s="28">
        <f t="shared" si="11"/>
        <v>35.36508671635432</v>
      </c>
      <c r="F24" s="28">
        <f t="shared" si="11"/>
        <v>3.5667198403240743</v>
      </c>
      <c r="G24" s="28">
        <f t="shared" si="11"/>
        <v>-3.502772125330626</v>
      </c>
      <c r="H24" s="28">
        <f t="shared" si="11"/>
        <v>2.5069949873443043</v>
      </c>
      <c r="I24" s="28">
        <f t="shared" si="11"/>
        <v>0.7434687457481857</v>
      </c>
      <c r="J24" s="28">
        <f t="shared" si="11"/>
        <v>-14.30267545113247</v>
      </c>
      <c r="K24" s="28">
        <f t="shared" si="11"/>
        <v>9.856499387632457</v>
      </c>
      <c r="L24" s="28">
        <f t="shared" si="11"/>
        <v>-25.65948944615667</v>
      </c>
      <c r="M24" s="28">
        <f t="shared" si="11"/>
        <v>6.7674946957849444</v>
      </c>
      <c r="N24" s="28">
        <f t="shared" si="11"/>
        <v>21.28657901802586</v>
      </c>
      <c r="O24" s="28">
        <f t="shared" si="11"/>
        <v>2.6036163103173435</v>
      </c>
      <c r="P24" s="28">
        <f t="shared" si="11"/>
        <v>16.441990577854845</v>
      </c>
      <c r="Q24" s="28">
        <f t="shared" si="11"/>
        <v>-13.898106583783981</v>
      </c>
      <c r="R24" s="28">
        <f t="shared" si="11"/>
        <v>15.44031802849997</v>
      </c>
      <c r="S24" s="28">
        <f t="shared" si="11"/>
        <v>23.904545189395797</v>
      </c>
      <c r="T24" s="28">
        <f t="shared" si="11"/>
        <v>-11.313052714390036</v>
      </c>
      <c r="U24" s="28">
        <f t="shared" si="11"/>
        <v>7.871609057641796</v>
      </c>
      <c r="V24" s="28">
        <f t="shared" si="11"/>
        <v>4.3126758563251215</v>
      </c>
      <c r="W24" s="28">
        <f t="shared" si="11"/>
        <v>15.835951151936023</v>
      </c>
      <c r="X24" s="28">
        <f t="shared" si="11"/>
        <v>6.143082396266152</v>
      </c>
      <c r="Y24" s="28">
        <f t="shared" si="11"/>
        <v>-2.7022637721441045</v>
      </c>
      <c r="Z24" s="28">
        <f t="shared" si="11"/>
        <v>21.49917535890915</v>
      </c>
      <c r="AA24" s="28">
        <f t="shared" si="11"/>
        <v>31.419541267834568</v>
      </c>
      <c r="AB24" s="28">
        <f t="shared" si="11"/>
        <v>28.68747031866439</v>
      </c>
      <c r="AC24" s="28">
        <f t="shared" si="11"/>
        <v>32.30786320222742</v>
      </c>
      <c r="AD24" s="28">
        <f t="shared" si="11"/>
        <v>0</v>
      </c>
      <c r="AE24" s="29">
        <f t="shared" si="11"/>
        <v>31.088311700134177</v>
      </c>
    </row>
    <row r="25" spans="1:31" ht="12.75">
      <c r="A25" s="30" t="s">
        <v>88</v>
      </c>
      <c r="B25" s="31">
        <f>IF(B157=0,0,(B156-B157)*100/B157)</f>
        <v>10.873129054939099</v>
      </c>
      <c r="C25" s="31">
        <f aca="true" t="shared" si="12" ref="C25:AE25">IF(C157=0,0,(C156-C157)*100/C157)</f>
        <v>6.110149804675712</v>
      </c>
      <c r="D25" s="31">
        <f t="shared" si="12"/>
        <v>47.71953419110813</v>
      </c>
      <c r="E25" s="31">
        <f t="shared" si="12"/>
        <v>25.428155761997775</v>
      </c>
      <c r="F25" s="31">
        <f t="shared" si="12"/>
        <v>-0.45952151729205876</v>
      </c>
      <c r="G25" s="31">
        <f t="shared" si="12"/>
        <v>22.34872129288698</v>
      </c>
      <c r="H25" s="31">
        <f t="shared" si="12"/>
        <v>40.564070170657835</v>
      </c>
      <c r="I25" s="31">
        <f t="shared" si="12"/>
        <v>8.930086530336933</v>
      </c>
      <c r="J25" s="31">
        <f t="shared" si="12"/>
        <v>-2.4587515240755593</v>
      </c>
      <c r="K25" s="31">
        <f t="shared" si="12"/>
        <v>26.541768476028974</v>
      </c>
      <c r="L25" s="31">
        <f t="shared" si="12"/>
        <v>25.091819432634896</v>
      </c>
      <c r="M25" s="31">
        <f t="shared" si="12"/>
        <v>11.073226963027736</v>
      </c>
      <c r="N25" s="31">
        <f t="shared" si="12"/>
        <v>14.642766860750331</v>
      </c>
      <c r="O25" s="31">
        <f t="shared" si="12"/>
        <v>6.364623130287865</v>
      </c>
      <c r="P25" s="31">
        <f t="shared" si="12"/>
        <v>3.5693974668797837</v>
      </c>
      <c r="Q25" s="31">
        <f t="shared" si="12"/>
        <v>1.8558043808347573</v>
      </c>
      <c r="R25" s="31">
        <f t="shared" si="12"/>
        <v>17.24214971275761</v>
      </c>
      <c r="S25" s="31">
        <f t="shared" si="12"/>
        <v>7.819163272918881</v>
      </c>
      <c r="T25" s="31">
        <f t="shared" si="12"/>
        <v>8.830912242476819</v>
      </c>
      <c r="U25" s="31">
        <f t="shared" si="12"/>
        <v>15.695030313675387</v>
      </c>
      <c r="V25" s="31">
        <f t="shared" si="12"/>
        <v>5.4982223879802685</v>
      </c>
      <c r="W25" s="31">
        <f t="shared" si="12"/>
        <v>-5.3302684667434015</v>
      </c>
      <c r="X25" s="31">
        <f t="shared" si="12"/>
        <v>11.214633864552281</v>
      </c>
      <c r="Y25" s="31">
        <f t="shared" si="12"/>
        <v>14.802367864271194</v>
      </c>
      <c r="Z25" s="31">
        <f t="shared" si="12"/>
        <v>-4.609345196807727</v>
      </c>
      <c r="AA25" s="31">
        <f t="shared" si="12"/>
        <v>20.513928813395278</v>
      </c>
      <c r="AB25" s="31">
        <f t="shared" si="12"/>
        <v>22.453443272270167</v>
      </c>
      <c r="AC25" s="31">
        <f t="shared" si="12"/>
        <v>22.988927527798594</v>
      </c>
      <c r="AD25" s="31">
        <f t="shared" si="12"/>
        <v>0</v>
      </c>
      <c r="AE25" s="32">
        <f t="shared" si="12"/>
        <v>19.015130641015478</v>
      </c>
    </row>
    <row r="26" spans="1:31" ht="25.5">
      <c r="A26" s="30" t="s">
        <v>89</v>
      </c>
      <c r="B26" s="31">
        <f>IF(B156=0,0,B158*100/B156)</f>
        <v>1.4132336592618193</v>
      </c>
      <c r="C26" s="31">
        <f aca="true" t="shared" si="13" ref="C26:AE26">IF(C156=0,0,C158*100/C156)</f>
        <v>5.075513303173201</v>
      </c>
      <c r="D26" s="31">
        <f t="shared" si="13"/>
        <v>6.901533249930229</v>
      </c>
      <c r="E26" s="31">
        <f t="shared" si="13"/>
        <v>3.233179587717139</v>
      </c>
      <c r="F26" s="31">
        <f t="shared" si="13"/>
        <v>1.1694755987518035</v>
      </c>
      <c r="G26" s="31">
        <f t="shared" si="13"/>
        <v>7.9676708693354925</v>
      </c>
      <c r="H26" s="31">
        <f t="shared" si="13"/>
        <v>3.205260069153137</v>
      </c>
      <c r="I26" s="31">
        <f t="shared" si="13"/>
        <v>1.1578779600968223</v>
      </c>
      <c r="J26" s="31">
        <f t="shared" si="13"/>
        <v>1.115814889521298</v>
      </c>
      <c r="K26" s="31">
        <f t="shared" si="13"/>
        <v>5.40914855266369</v>
      </c>
      <c r="L26" s="31">
        <f t="shared" si="13"/>
        <v>1.3847675568743818</v>
      </c>
      <c r="M26" s="31">
        <f t="shared" si="13"/>
        <v>0.8408861729386684</v>
      </c>
      <c r="N26" s="31">
        <f t="shared" si="13"/>
        <v>0.8714643465961855</v>
      </c>
      <c r="O26" s="31">
        <f t="shared" si="13"/>
        <v>0.8679762406450983</v>
      </c>
      <c r="P26" s="31">
        <f t="shared" si="13"/>
        <v>7.970758964155174</v>
      </c>
      <c r="Q26" s="31">
        <f t="shared" si="13"/>
        <v>1.0197876831292407</v>
      </c>
      <c r="R26" s="31">
        <f t="shared" si="13"/>
        <v>0</v>
      </c>
      <c r="S26" s="31">
        <f t="shared" si="13"/>
        <v>3.6317772314291776</v>
      </c>
      <c r="T26" s="31">
        <f t="shared" si="13"/>
        <v>3.405055319053848</v>
      </c>
      <c r="U26" s="31">
        <f t="shared" si="13"/>
        <v>3.222090685933781</v>
      </c>
      <c r="V26" s="31">
        <f t="shared" si="13"/>
        <v>3.37958058695124</v>
      </c>
      <c r="W26" s="31">
        <f t="shared" si="13"/>
        <v>0</v>
      </c>
      <c r="X26" s="31">
        <f t="shared" si="13"/>
        <v>7.208253041250433</v>
      </c>
      <c r="Y26" s="31">
        <f t="shared" si="13"/>
        <v>0.9575268888042616</v>
      </c>
      <c r="Z26" s="31">
        <f t="shared" si="13"/>
        <v>4.4571176466343365</v>
      </c>
      <c r="AA26" s="31">
        <f t="shared" si="13"/>
        <v>0</v>
      </c>
      <c r="AB26" s="31">
        <f t="shared" si="13"/>
        <v>0.29712067554469374</v>
      </c>
      <c r="AC26" s="31">
        <f t="shared" si="13"/>
        <v>0.5211317970735512</v>
      </c>
      <c r="AD26" s="31">
        <f t="shared" si="13"/>
        <v>0</v>
      </c>
      <c r="AE26" s="32">
        <f t="shared" si="13"/>
        <v>0.9762983589084496</v>
      </c>
    </row>
    <row r="27" spans="1:31" ht="12.75">
      <c r="A27" s="30" t="s">
        <v>90</v>
      </c>
      <c r="B27" s="31">
        <f>IF(B160=0,0,(B159-B160)*100/B160)</f>
        <v>0</v>
      </c>
      <c r="C27" s="31">
        <f aca="true" t="shared" si="14" ref="C27:AE27">IF(C160=0,0,(C159-C160)*100/C160)</f>
        <v>8.002047122063331</v>
      </c>
      <c r="D27" s="31">
        <f t="shared" si="14"/>
        <v>7.299999382777412</v>
      </c>
      <c r="E27" s="31">
        <f t="shared" si="14"/>
        <v>2.575</v>
      </c>
      <c r="F27" s="31">
        <f t="shared" si="14"/>
        <v>0</v>
      </c>
      <c r="G27" s="31">
        <f t="shared" si="14"/>
        <v>0</v>
      </c>
      <c r="H27" s="31">
        <f t="shared" si="14"/>
        <v>0</v>
      </c>
      <c r="I27" s="31">
        <f t="shared" si="14"/>
        <v>0</v>
      </c>
      <c r="J27" s="31">
        <f t="shared" si="14"/>
        <v>0</v>
      </c>
      <c r="K27" s="31">
        <f t="shared" si="14"/>
        <v>16.771148364010227</v>
      </c>
      <c r="L27" s="31">
        <f t="shared" si="14"/>
        <v>0</v>
      </c>
      <c r="M27" s="31">
        <f t="shared" si="14"/>
        <v>10</v>
      </c>
      <c r="N27" s="31">
        <f t="shared" si="14"/>
        <v>0</v>
      </c>
      <c r="O27" s="31">
        <f t="shared" si="14"/>
        <v>0</v>
      </c>
      <c r="P27" s="31">
        <f t="shared" si="14"/>
        <v>8.56678811671364</v>
      </c>
      <c r="Q27" s="31">
        <f t="shared" si="14"/>
        <v>0</v>
      </c>
      <c r="R27" s="31">
        <f t="shared" si="14"/>
        <v>0</v>
      </c>
      <c r="S27" s="31">
        <f t="shared" si="14"/>
        <v>85.27692025148166</v>
      </c>
      <c r="T27" s="31">
        <f t="shared" si="14"/>
        <v>17.361011115689333</v>
      </c>
      <c r="U27" s="31">
        <f t="shared" si="14"/>
        <v>-1.3613596336616565</v>
      </c>
      <c r="V27" s="31">
        <f t="shared" si="14"/>
        <v>14.285714285714286</v>
      </c>
      <c r="W27" s="31">
        <f t="shared" si="14"/>
        <v>23.749038023735377</v>
      </c>
      <c r="X27" s="31">
        <f t="shared" si="14"/>
        <v>8</v>
      </c>
      <c r="Y27" s="31">
        <f t="shared" si="14"/>
        <v>0</v>
      </c>
      <c r="Z27" s="31">
        <f t="shared" si="14"/>
        <v>7.803709903632991</v>
      </c>
      <c r="AA27" s="31">
        <f t="shared" si="14"/>
        <v>7.551414141414141</v>
      </c>
      <c r="AB27" s="31">
        <f t="shared" si="14"/>
        <v>0</v>
      </c>
      <c r="AC27" s="31">
        <f t="shared" si="14"/>
        <v>0</v>
      </c>
      <c r="AD27" s="31">
        <f t="shared" si="14"/>
        <v>0</v>
      </c>
      <c r="AE27" s="32">
        <f t="shared" si="14"/>
        <v>0</v>
      </c>
    </row>
    <row r="28" spans="1:31" ht="12.75">
      <c r="A28" s="30" t="s">
        <v>91</v>
      </c>
      <c r="B28" s="31">
        <f>IF(B162=0,0,(B161-B162)*100/B162)</f>
        <v>0</v>
      </c>
      <c r="C28" s="31">
        <f aca="true" t="shared" si="15" ref="C28:AE28">IF(C162=0,0,(C161-C162)*100/C162)</f>
        <v>0</v>
      </c>
      <c r="D28" s="31">
        <f t="shared" si="15"/>
        <v>0</v>
      </c>
      <c r="E28" s="31">
        <f t="shared" si="15"/>
        <v>0</v>
      </c>
      <c r="F28" s="31">
        <f t="shared" si="15"/>
        <v>0</v>
      </c>
      <c r="G28" s="31">
        <f t="shared" si="15"/>
        <v>3.4572870772651187</v>
      </c>
      <c r="H28" s="31">
        <f t="shared" si="15"/>
        <v>0</v>
      </c>
      <c r="I28" s="31">
        <f t="shared" si="15"/>
        <v>0</v>
      </c>
      <c r="J28" s="31">
        <f t="shared" si="15"/>
        <v>0</v>
      </c>
      <c r="K28" s="31">
        <f t="shared" si="15"/>
        <v>0</v>
      </c>
      <c r="L28" s="31">
        <f t="shared" si="15"/>
        <v>371.21378804547123</v>
      </c>
      <c r="M28" s="31">
        <f t="shared" si="15"/>
        <v>0</v>
      </c>
      <c r="N28" s="31">
        <f t="shared" si="15"/>
        <v>0</v>
      </c>
      <c r="O28" s="31">
        <f t="shared" si="15"/>
        <v>0</v>
      </c>
      <c r="P28" s="31">
        <f t="shared" si="15"/>
        <v>31.956972005077837</v>
      </c>
      <c r="Q28" s="31">
        <f t="shared" si="15"/>
        <v>0</v>
      </c>
      <c r="R28" s="31">
        <f t="shared" si="15"/>
        <v>-8.333333333333334</v>
      </c>
      <c r="S28" s="31">
        <f t="shared" si="15"/>
        <v>-18.24400867697617</v>
      </c>
      <c r="T28" s="31">
        <f t="shared" si="15"/>
        <v>5.599991096661735</v>
      </c>
      <c r="U28" s="31">
        <f t="shared" si="15"/>
        <v>-100</v>
      </c>
      <c r="V28" s="31">
        <f t="shared" si="15"/>
        <v>15.384615384615385</v>
      </c>
      <c r="W28" s="31">
        <f t="shared" si="15"/>
        <v>33.539528307185435</v>
      </c>
      <c r="X28" s="31">
        <f t="shared" si="15"/>
        <v>-4.713761848825552</v>
      </c>
      <c r="Y28" s="31">
        <f t="shared" si="15"/>
        <v>0</v>
      </c>
      <c r="Z28" s="31">
        <f t="shared" si="15"/>
        <v>0</v>
      </c>
      <c r="AA28" s="31">
        <f t="shared" si="15"/>
        <v>0</v>
      </c>
      <c r="AB28" s="31">
        <f t="shared" si="15"/>
        <v>0</v>
      </c>
      <c r="AC28" s="31">
        <f t="shared" si="15"/>
        <v>0</v>
      </c>
      <c r="AD28" s="31">
        <f t="shared" si="15"/>
        <v>0</v>
      </c>
      <c r="AE28" s="32">
        <f t="shared" si="15"/>
        <v>54.89072777424146</v>
      </c>
    </row>
    <row r="29" spans="1:31" ht="25.5">
      <c r="A29" s="30" t="s">
        <v>92</v>
      </c>
      <c r="B29" s="31">
        <f>IF((B7-B139-B164)=0,0,B156*100/(B7-B139-B164))</f>
        <v>54.067892017074925</v>
      </c>
      <c r="C29" s="31">
        <f aca="true" t="shared" si="16" ref="C29:AE29">IF((C7-C139-C164)=0,0,C156*100/(C7-C139-C164))</f>
        <v>42.22875110007233</v>
      </c>
      <c r="D29" s="31">
        <f t="shared" si="16"/>
        <v>19.977291303943716</v>
      </c>
      <c r="E29" s="31">
        <f t="shared" si="16"/>
        <v>30.54972246021085</v>
      </c>
      <c r="F29" s="31">
        <f t="shared" si="16"/>
        <v>48.54797214467201</v>
      </c>
      <c r="G29" s="31">
        <f t="shared" si="16"/>
        <v>49.65900919569596</v>
      </c>
      <c r="H29" s="31">
        <f t="shared" si="16"/>
        <v>45.34459731489076</v>
      </c>
      <c r="I29" s="31">
        <f t="shared" si="16"/>
        <v>53.98960258553292</v>
      </c>
      <c r="J29" s="31">
        <f t="shared" si="16"/>
        <v>44.451528988642124</v>
      </c>
      <c r="K29" s="31">
        <f t="shared" si="16"/>
        <v>43.6708279153725</v>
      </c>
      <c r="L29" s="31">
        <f t="shared" si="16"/>
        <v>60.68044441379027</v>
      </c>
      <c r="M29" s="31">
        <f t="shared" si="16"/>
        <v>50.35103012698389</v>
      </c>
      <c r="N29" s="31">
        <f t="shared" si="16"/>
        <v>53.984019562878125</v>
      </c>
      <c r="O29" s="31">
        <f t="shared" si="16"/>
        <v>53.79300860593807</v>
      </c>
      <c r="P29" s="31">
        <f t="shared" si="16"/>
        <v>26.79414607713963</v>
      </c>
      <c r="Q29" s="31">
        <f t="shared" si="16"/>
        <v>43.201463988798984</v>
      </c>
      <c r="R29" s="31">
        <f t="shared" si="16"/>
        <v>43.0095217315801</v>
      </c>
      <c r="S29" s="31">
        <f t="shared" si="16"/>
        <v>39.56466197027662</v>
      </c>
      <c r="T29" s="31">
        <f t="shared" si="16"/>
        <v>37.43362127099365</v>
      </c>
      <c r="U29" s="31">
        <f t="shared" si="16"/>
        <v>38.08789001550227</v>
      </c>
      <c r="V29" s="31">
        <f t="shared" si="16"/>
        <v>35.8976966621171</v>
      </c>
      <c r="W29" s="31">
        <f t="shared" si="16"/>
        <v>34.23735923769518</v>
      </c>
      <c r="X29" s="31">
        <f t="shared" si="16"/>
        <v>36.104979796772604</v>
      </c>
      <c r="Y29" s="31">
        <f t="shared" si="16"/>
        <v>52.46636117447916</v>
      </c>
      <c r="Z29" s="31">
        <f t="shared" si="16"/>
        <v>31.357085915394148</v>
      </c>
      <c r="AA29" s="31">
        <f t="shared" si="16"/>
        <v>38.73270380825731</v>
      </c>
      <c r="AB29" s="31">
        <f t="shared" si="16"/>
        <v>34.134709045677546</v>
      </c>
      <c r="AC29" s="31">
        <f t="shared" si="16"/>
        <v>48.542056289242176</v>
      </c>
      <c r="AD29" s="31">
        <f t="shared" si="16"/>
        <v>0</v>
      </c>
      <c r="AE29" s="32">
        <f t="shared" si="16"/>
        <v>46.44059122417186</v>
      </c>
    </row>
    <row r="30" spans="1:31" ht="25.5">
      <c r="A30" s="30" t="s">
        <v>93</v>
      </c>
      <c r="B30" s="31">
        <f>IF((B7-B139-B164)=0,0,B165*100/(B7-B139-B164))</f>
        <v>10.274136907243145</v>
      </c>
      <c r="C30" s="31">
        <f aca="true" t="shared" si="17" ref="C30:AE30">IF((C7-C139-C164)=0,0,C165*100/(C7-C139-C164))</f>
        <v>11.100389378721086</v>
      </c>
      <c r="D30" s="31">
        <f t="shared" si="17"/>
        <v>5.929594904222903</v>
      </c>
      <c r="E30" s="31">
        <f t="shared" si="17"/>
        <v>7.819948667453945</v>
      </c>
      <c r="F30" s="31">
        <f t="shared" si="17"/>
        <v>7.862998138918262</v>
      </c>
      <c r="G30" s="31">
        <f t="shared" si="17"/>
        <v>2.1842646817145375</v>
      </c>
      <c r="H30" s="31">
        <f t="shared" si="17"/>
        <v>3.137643679444461</v>
      </c>
      <c r="I30" s="31">
        <f t="shared" si="17"/>
        <v>2.289819136999879</v>
      </c>
      <c r="J30" s="31">
        <f t="shared" si="17"/>
        <v>0.16329757194527683</v>
      </c>
      <c r="K30" s="31">
        <f t="shared" si="17"/>
        <v>0</v>
      </c>
      <c r="L30" s="31">
        <f t="shared" si="17"/>
        <v>0</v>
      </c>
      <c r="M30" s="31">
        <f t="shared" si="17"/>
        <v>1.6858505205404892</v>
      </c>
      <c r="N30" s="31">
        <f t="shared" si="17"/>
        <v>3.36649906518938</v>
      </c>
      <c r="O30" s="31">
        <f t="shared" si="17"/>
        <v>3.514479641230005</v>
      </c>
      <c r="P30" s="31">
        <f t="shared" si="17"/>
        <v>4.398413403771635</v>
      </c>
      <c r="Q30" s="31">
        <f t="shared" si="17"/>
        <v>2.8527427439521644</v>
      </c>
      <c r="R30" s="31">
        <f t="shared" si="17"/>
        <v>4.5693136011398865</v>
      </c>
      <c r="S30" s="31">
        <f t="shared" si="17"/>
        <v>10.022352338142131</v>
      </c>
      <c r="T30" s="31">
        <f t="shared" si="17"/>
        <v>3.135282734305725</v>
      </c>
      <c r="U30" s="31">
        <f t="shared" si="17"/>
        <v>5.099524461130418</v>
      </c>
      <c r="V30" s="31">
        <f t="shared" si="17"/>
        <v>3.62652867897735</v>
      </c>
      <c r="W30" s="31">
        <f t="shared" si="17"/>
        <v>11.134409120509373</v>
      </c>
      <c r="X30" s="31">
        <f t="shared" si="17"/>
        <v>4.444827377349263</v>
      </c>
      <c r="Y30" s="31">
        <f t="shared" si="17"/>
        <v>12.237990543012103</v>
      </c>
      <c r="Z30" s="31">
        <f t="shared" si="17"/>
        <v>9.300326140688778</v>
      </c>
      <c r="AA30" s="31">
        <f t="shared" si="17"/>
        <v>4.95908670259509</v>
      </c>
      <c r="AB30" s="31">
        <f t="shared" si="17"/>
        <v>21.174293331392363</v>
      </c>
      <c r="AC30" s="31">
        <f t="shared" si="17"/>
        <v>4.441725121619986</v>
      </c>
      <c r="AD30" s="31">
        <f t="shared" si="17"/>
        <v>0</v>
      </c>
      <c r="AE30" s="32">
        <f t="shared" si="17"/>
        <v>7.446697166447823</v>
      </c>
    </row>
    <row r="31" spans="1:31" ht="12.75">
      <c r="A31" s="30" t="s">
        <v>94</v>
      </c>
      <c r="B31" s="31">
        <f>IF(B130=0,0,B139*100/B130)</f>
        <v>50.91730284261345</v>
      </c>
      <c r="C31" s="31">
        <f aca="true" t="shared" si="18" ref="C31:AE31">IF(C130=0,0,C139*100/C130)</f>
        <v>10.162338175616437</v>
      </c>
      <c r="D31" s="31">
        <f t="shared" si="18"/>
        <v>2.406235978950293</v>
      </c>
      <c r="E31" s="31">
        <f t="shared" si="18"/>
        <v>17.920321662498022</v>
      </c>
      <c r="F31" s="31">
        <f t="shared" si="18"/>
        <v>24.176193976319727</v>
      </c>
      <c r="G31" s="31">
        <f t="shared" si="18"/>
        <v>13.511136611269059</v>
      </c>
      <c r="H31" s="31">
        <f t="shared" si="18"/>
        <v>0.45304225410499416</v>
      </c>
      <c r="I31" s="31">
        <f t="shared" si="18"/>
        <v>38.8734172688159</v>
      </c>
      <c r="J31" s="31">
        <f t="shared" si="18"/>
        <v>61.70315472641054</v>
      </c>
      <c r="K31" s="31">
        <f t="shared" si="18"/>
        <v>17.28398555203117</v>
      </c>
      <c r="L31" s="31">
        <f t="shared" si="18"/>
        <v>0</v>
      </c>
      <c r="M31" s="31">
        <f t="shared" si="18"/>
        <v>9.3315366979158</v>
      </c>
      <c r="N31" s="31">
        <f t="shared" si="18"/>
        <v>0</v>
      </c>
      <c r="O31" s="31">
        <f t="shared" si="18"/>
        <v>13.348962353221804</v>
      </c>
      <c r="P31" s="31">
        <f t="shared" si="18"/>
        <v>2.8794991445259996</v>
      </c>
      <c r="Q31" s="31">
        <f t="shared" si="18"/>
        <v>47.10634374170578</v>
      </c>
      <c r="R31" s="31">
        <f t="shared" si="18"/>
        <v>68.28593287249502</v>
      </c>
      <c r="S31" s="31">
        <f t="shared" si="18"/>
        <v>0</v>
      </c>
      <c r="T31" s="31">
        <f t="shared" si="18"/>
        <v>1.2412248382872701</v>
      </c>
      <c r="U31" s="31">
        <f t="shared" si="18"/>
        <v>1.6685170092474346</v>
      </c>
      <c r="V31" s="31">
        <f t="shared" si="18"/>
        <v>3.682015270053728</v>
      </c>
      <c r="W31" s="31">
        <f t="shared" si="18"/>
        <v>11.46786645573731</v>
      </c>
      <c r="X31" s="31">
        <f t="shared" si="18"/>
        <v>14.51720742758059</v>
      </c>
      <c r="Y31" s="31">
        <f t="shared" si="18"/>
        <v>0</v>
      </c>
      <c r="Z31" s="31">
        <f t="shared" si="18"/>
        <v>0</v>
      </c>
      <c r="AA31" s="31">
        <f t="shared" si="18"/>
        <v>2.233778513178111</v>
      </c>
      <c r="AB31" s="31">
        <f t="shared" si="18"/>
        <v>43.451822201572014</v>
      </c>
      <c r="AC31" s="31">
        <f t="shared" si="18"/>
        <v>66.40034720792242</v>
      </c>
      <c r="AD31" s="31">
        <f t="shared" si="18"/>
        <v>0</v>
      </c>
      <c r="AE31" s="32">
        <f t="shared" si="18"/>
        <v>30.000315716862996</v>
      </c>
    </row>
    <row r="32" spans="1:31" ht="12.75">
      <c r="A32" s="30" t="s">
        <v>95</v>
      </c>
      <c r="B32" s="31">
        <f>IF(B159=0,0,B166*100/B159)</f>
        <v>0</v>
      </c>
      <c r="C32" s="31">
        <v>0.2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0.1</v>
      </c>
      <c r="Y32" s="31">
        <v>0</v>
      </c>
      <c r="Z32" s="31">
        <v>0</v>
      </c>
      <c r="AA32" s="31">
        <v>0.2</v>
      </c>
      <c r="AB32" s="31">
        <v>0</v>
      </c>
      <c r="AC32" s="31">
        <v>0</v>
      </c>
      <c r="AD32" s="31">
        <v>0</v>
      </c>
      <c r="AE32" s="32">
        <v>0</v>
      </c>
    </row>
    <row r="33" spans="1:31" ht="12.75">
      <c r="A33" s="30" t="s">
        <v>96</v>
      </c>
      <c r="B33" s="31">
        <f>IF(B161=0,0,B167*100/B161)</f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0.4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2">
        <v>0</v>
      </c>
    </row>
    <row r="34" spans="1:31" ht="25.5">
      <c r="A34" s="16" t="s">
        <v>97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</row>
    <row r="35" spans="1:31" ht="12.75">
      <c r="A35" s="13" t="s">
        <v>98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</row>
    <row r="36" spans="1:31" ht="12.75">
      <c r="A36" s="27" t="s">
        <v>99</v>
      </c>
      <c r="B36" s="33">
        <v>90333211</v>
      </c>
      <c r="C36" s="33">
        <v>165783000</v>
      </c>
      <c r="D36" s="33">
        <v>165629847</v>
      </c>
      <c r="E36" s="33">
        <v>60620000</v>
      </c>
      <c r="F36" s="33">
        <v>39742490</v>
      </c>
      <c r="G36" s="33">
        <v>543693400</v>
      </c>
      <c r="H36" s="33">
        <v>49684000</v>
      </c>
      <c r="I36" s="33">
        <v>28423000</v>
      </c>
      <c r="J36" s="33">
        <v>190526000</v>
      </c>
      <c r="K36" s="33">
        <v>134399038</v>
      </c>
      <c r="L36" s="33">
        <v>582869548</v>
      </c>
      <c r="M36" s="33">
        <v>46480347</v>
      </c>
      <c r="N36" s="33">
        <v>47905743</v>
      </c>
      <c r="O36" s="33">
        <v>40474395</v>
      </c>
      <c r="P36" s="33">
        <v>504007000</v>
      </c>
      <c r="Q36" s="33">
        <v>108028198</v>
      </c>
      <c r="R36" s="33">
        <v>272653145</v>
      </c>
      <c r="S36" s="33">
        <v>114058000</v>
      </c>
      <c r="T36" s="33">
        <v>70997600</v>
      </c>
      <c r="U36" s="33">
        <v>18902000</v>
      </c>
      <c r="V36" s="33">
        <v>59672757</v>
      </c>
      <c r="W36" s="33">
        <v>19346750</v>
      </c>
      <c r="X36" s="33">
        <v>378248544</v>
      </c>
      <c r="Y36" s="33">
        <v>6729000</v>
      </c>
      <c r="Z36" s="33">
        <v>71685000</v>
      </c>
      <c r="AA36" s="33">
        <v>59996000</v>
      </c>
      <c r="AB36" s="33">
        <v>147719902</v>
      </c>
      <c r="AC36" s="33">
        <v>23866952</v>
      </c>
      <c r="AD36" s="33">
        <v>0</v>
      </c>
      <c r="AE36" s="34">
        <v>849317000</v>
      </c>
    </row>
    <row r="37" spans="1:31" ht="12.75">
      <c r="A37" s="30" t="s">
        <v>100</v>
      </c>
      <c r="B37" s="35">
        <v>31218211</v>
      </c>
      <c r="C37" s="35">
        <v>118833000</v>
      </c>
      <c r="D37" s="35">
        <v>85312727</v>
      </c>
      <c r="E37" s="35">
        <v>31400000</v>
      </c>
      <c r="F37" s="35">
        <v>8815490</v>
      </c>
      <c r="G37" s="35">
        <v>72594400</v>
      </c>
      <c r="H37" s="35">
        <v>12840000</v>
      </c>
      <c r="I37" s="35">
        <v>4640000</v>
      </c>
      <c r="J37" s="35">
        <v>71170000</v>
      </c>
      <c r="K37" s="35">
        <v>32379000</v>
      </c>
      <c r="L37" s="35">
        <v>0</v>
      </c>
      <c r="M37" s="35">
        <v>5824800</v>
      </c>
      <c r="N37" s="35">
        <v>0</v>
      </c>
      <c r="O37" s="35">
        <v>13488445</v>
      </c>
      <c r="P37" s="35">
        <v>24800000</v>
      </c>
      <c r="Q37" s="35">
        <v>61270496</v>
      </c>
      <c r="R37" s="35">
        <v>0</v>
      </c>
      <c r="S37" s="35">
        <v>72220000</v>
      </c>
      <c r="T37" s="35">
        <v>24637000</v>
      </c>
      <c r="U37" s="35">
        <v>4050000</v>
      </c>
      <c r="V37" s="35">
        <v>0</v>
      </c>
      <c r="W37" s="35">
        <v>0</v>
      </c>
      <c r="X37" s="35">
        <v>143086502</v>
      </c>
      <c r="Y37" s="35">
        <v>6729000</v>
      </c>
      <c r="Z37" s="35">
        <v>44958000</v>
      </c>
      <c r="AA37" s="35">
        <v>6400000</v>
      </c>
      <c r="AB37" s="35">
        <v>62002884</v>
      </c>
      <c r="AC37" s="35">
        <v>4825352</v>
      </c>
      <c r="AD37" s="35">
        <v>0</v>
      </c>
      <c r="AE37" s="36">
        <v>0</v>
      </c>
    </row>
    <row r="38" spans="1:31" ht="12.75">
      <c r="A38" s="30" t="s">
        <v>101</v>
      </c>
      <c r="B38" s="35">
        <v>59115000</v>
      </c>
      <c r="C38" s="35">
        <v>46950000</v>
      </c>
      <c r="D38" s="35">
        <v>80317120</v>
      </c>
      <c r="E38" s="35">
        <v>29220000</v>
      </c>
      <c r="F38" s="35">
        <v>30927000</v>
      </c>
      <c r="G38" s="35">
        <v>471099000</v>
      </c>
      <c r="H38" s="35">
        <v>16844000</v>
      </c>
      <c r="I38" s="35">
        <v>23783000</v>
      </c>
      <c r="J38" s="35">
        <v>119356000</v>
      </c>
      <c r="K38" s="35">
        <v>102020038</v>
      </c>
      <c r="L38" s="35">
        <v>582869548</v>
      </c>
      <c r="M38" s="35">
        <v>40655547</v>
      </c>
      <c r="N38" s="35">
        <v>47905743</v>
      </c>
      <c r="O38" s="35">
        <v>26985950</v>
      </c>
      <c r="P38" s="35">
        <v>479207000</v>
      </c>
      <c r="Q38" s="35">
        <v>46757702</v>
      </c>
      <c r="R38" s="35">
        <v>272653145</v>
      </c>
      <c r="S38" s="35">
        <v>41838000</v>
      </c>
      <c r="T38" s="35">
        <v>46360600</v>
      </c>
      <c r="U38" s="35">
        <v>14852000</v>
      </c>
      <c r="V38" s="35">
        <v>49672757</v>
      </c>
      <c r="W38" s="35">
        <v>19346750</v>
      </c>
      <c r="X38" s="35">
        <v>235162042</v>
      </c>
      <c r="Y38" s="35">
        <v>0</v>
      </c>
      <c r="Z38" s="35">
        <v>26727000</v>
      </c>
      <c r="AA38" s="35">
        <v>53596000</v>
      </c>
      <c r="AB38" s="35">
        <v>85717018</v>
      </c>
      <c r="AC38" s="35">
        <v>19041600</v>
      </c>
      <c r="AD38" s="35">
        <v>0</v>
      </c>
      <c r="AE38" s="36">
        <v>849317000</v>
      </c>
    </row>
    <row r="39" spans="1:31" ht="25.5">
      <c r="A39" s="30" t="s">
        <v>102</v>
      </c>
      <c r="B39" s="31">
        <f>IF((B37+B44)=0,0,B37*100/(B37+B44))</f>
        <v>100</v>
      </c>
      <c r="C39" s="31">
        <f aca="true" t="shared" si="19" ref="C39:AE39">IF((C37+C44)=0,0,C37*100/(C37+C44))</f>
        <v>100</v>
      </c>
      <c r="D39" s="31">
        <f t="shared" si="19"/>
        <v>100</v>
      </c>
      <c r="E39" s="31">
        <f t="shared" si="19"/>
        <v>100</v>
      </c>
      <c r="F39" s="31">
        <f t="shared" si="19"/>
        <v>100</v>
      </c>
      <c r="G39" s="31">
        <f t="shared" si="19"/>
        <v>100</v>
      </c>
      <c r="H39" s="31">
        <f t="shared" si="19"/>
        <v>39.09866017052375</v>
      </c>
      <c r="I39" s="31">
        <f t="shared" si="19"/>
        <v>100</v>
      </c>
      <c r="J39" s="31">
        <f t="shared" si="19"/>
        <v>100</v>
      </c>
      <c r="K39" s="31">
        <f t="shared" si="19"/>
        <v>100</v>
      </c>
      <c r="L39" s="31">
        <f t="shared" si="19"/>
        <v>0</v>
      </c>
      <c r="M39" s="31">
        <f t="shared" si="19"/>
        <v>100</v>
      </c>
      <c r="N39" s="31">
        <f t="shared" si="19"/>
        <v>0</v>
      </c>
      <c r="O39" s="31">
        <f t="shared" si="19"/>
        <v>100</v>
      </c>
      <c r="P39" s="31">
        <f t="shared" si="19"/>
        <v>100</v>
      </c>
      <c r="Q39" s="31">
        <f t="shared" si="19"/>
        <v>100</v>
      </c>
      <c r="R39" s="31">
        <f t="shared" si="19"/>
        <v>0</v>
      </c>
      <c r="S39" s="31">
        <f t="shared" si="19"/>
        <v>100</v>
      </c>
      <c r="T39" s="31">
        <f t="shared" si="19"/>
        <v>100</v>
      </c>
      <c r="U39" s="31">
        <f t="shared" si="19"/>
        <v>100</v>
      </c>
      <c r="V39" s="31">
        <f t="shared" si="19"/>
        <v>0</v>
      </c>
      <c r="W39" s="31">
        <f t="shared" si="19"/>
        <v>0</v>
      </c>
      <c r="X39" s="31">
        <f t="shared" si="19"/>
        <v>100</v>
      </c>
      <c r="Y39" s="31">
        <f t="shared" si="19"/>
        <v>100</v>
      </c>
      <c r="Z39" s="31">
        <f t="shared" si="19"/>
        <v>100</v>
      </c>
      <c r="AA39" s="31">
        <f t="shared" si="19"/>
        <v>100</v>
      </c>
      <c r="AB39" s="31">
        <f t="shared" si="19"/>
        <v>100</v>
      </c>
      <c r="AC39" s="31">
        <f t="shared" si="19"/>
        <v>100</v>
      </c>
      <c r="AD39" s="31">
        <f t="shared" si="19"/>
        <v>0</v>
      </c>
      <c r="AE39" s="32">
        <f t="shared" si="19"/>
        <v>0</v>
      </c>
    </row>
    <row r="40" spans="1:31" ht="12.75">
      <c r="A40" s="30" t="s">
        <v>103</v>
      </c>
      <c r="B40" s="31">
        <f>IF((B37+B44)=0,0,B44*100/(B37+B44))</f>
        <v>0</v>
      </c>
      <c r="C40" s="31">
        <f aca="true" t="shared" si="20" ref="C40:AE40">IF((C37+C44)=0,0,C44*100/(C37+C44))</f>
        <v>0</v>
      </c>
      <c r="D40" s="31">
        <f t="shared" si="20"/>
        <v>0</v>
      </c>
      <c r="E40" s="31">
        <f t="shared" si="20"/>
        <v>0</v>
      </c>
      <c r="F40" s="31">
        <f t="shared" si="20"/>
        <v>0</v>
      </c>
      <c r="G40" s="31">
        <f t="shared" si="20"/>
        <v>0</v>
      </c>
      <c r="H40" s="31">
        <f t="shared" si="20"/>
        <v>60.90133982947625</v>
      </c>
      <c r="I40" s="31">
        <f t="shared" si="20"/>
        <v>0</v>
      </c>
      <c r="J40" s="31">
        <f t="shared" si="20"/>
        <v>0</v>
      </c>
      <c r="K40" s="31">
        <f t="shared" si="20"/>
        <v>0</v>
      </c>
      <c r="L40" s="31">
        <f t="shared" si="20"/>
        <v>0</v>
      </c>
      <c r="M40" s="31">
        <f t="shared" si="20"/>
        <v>0</v>
      </c>
      <c r="N40" s="31">
        <f t="shared" si="20"/>
        <v>0</v>
      </c>
      <c r="O40" s="31">
        <f t="shared" si="20"/>
        <v>0</v>
      </c>
      <c r="P40" s="31">
        <f t="shared" si="20"/>
        <v>0</v>
      </c>
      <c r="Q40" s="31">
        <f t="shared" si="20"/>
        <v>0</v>
      </c>
      <c r="R40" s="31">
        <f t="shared" si="20"/>
        <v>0</v>
      </c>
      <c r="S40" s="31">
        <f t="shared" si="20"/>
        <v>0</v>
      </c>
      <c r="T40" s="31">
        <f t="shared" si="20"/>
        <v>0</v>
      </c>
      <c r="U40" s="31">
        <f t="shared" si="20"/>
        <v>0</v>
      </c>
      <c r="V40" s="31">
        <f t="shared" si="20"/>
        <v>100</v>
      </c>
      <c r="W40" s="31">
        <f t="shared" si="20"/>
        <v>0</v>
      </c>
      <c r="X40" s="31">
        <f t="shared" si="20"/>
        <v>0</v>
      </c>
      <c r="Y40" s="31">
        <f t="shared" si="20"/>
        <v>0</v>
      </c>
      <c r="Z40" s="31">
        <f t="shared" si="20"/>
        <v>0</v>
      </c>
      <c r="AA40" s="31">
        <f t="shared" si="20"/>
        <v>0</v>
      </c>
      <c r="AB40" s="31">
        <f t="shared" si="20"/>
        <v>0</v>
      </c>
      <c r="AC40" s="31">
        <f t="shared" si="20"/>
        <v>0</v>
      </c>
      <c r="AD40" s="31">
        <f t="shared" si="20"/>
        <v>0</v>
      </c>
      <c r="AE40" s="32">
        <f t="shared" si="20"/>
        <v>0</v>
      </c>
    </row>
    <row r="41" spans="1:31" ht="12.75">
      <c r="A41" s="30" t="s">
        <v>104</v>
      </c>
      <c r="B41" s="31">
        <f>IF((B37+B44+B38)=0,0,B38*100/(B37+B44+B38))</f>
        <v>65.44104803271081</v>
      </c>
      <c r="C41" s="31">
        <f aca="true" t="shared" si="21" ref="C41:AE41">IF((C37+C44+C38)=0,0,C38*100/(C37+C44+C38))</f>
        <v>28.320153453611045</v>
      </c>
      <c r="D41" s="31">
        <f t="shared" si="21"/>
        <v>48.49193635975526</v>
      </c>
      <c r="E41" s="31">
        <f t="shared" si="21"/>
        <v>48.20191355988123</v>
      </c>
      <c r="F41" s="31">
        <f t="shared" si="21"/>
        <v>77.81847589318133</v>
      </c>
      <c r="G41" s="31">
        <f t="shared" si="21"/>
        <v>86.64791590260246</v>
      </c>
      <c r="H41" s="31">
        <f t="shared" si="21"/>
        <v>33.9022622977216</v>
      </c>
      <c r="I41" s="31">
        <f t="shared" si="21"/>
        <v>83.67519262569046</v>
      </c>
      <c r="J41" s="31">
        <f t="shared" si="21"/>
        <v>62.64551819699149</v>
      </c>
      <c r="K41" s="31">
        <f t="shared" si="21"/>
        <v>75.90830970084771</v>
      </c>
      <c r="L41" s="31">
        <f t="shared" si="21"/>
        <v>100</v>
      </c>
      <c r="M41" s="31">
        <f t="shared" si="21"/>
        <v>87.46825190440165</v>
      </c>
      <c r="N41" s="31">
        <f t="shared" si="21"/>
        <v>100</v>
      </c>
      <c r="O41" s="31">
        <f t="shared" si="21"/>
        <v>66.67412817412095</v>
      </c>
      <c r="P41" s="31">
        <f t="shared" si="21"/>
        <v>95.07943342056757</v>
      </c>
      <c r="Q41" s="31">
        <f t="shared" si="21"/>
        <v>43.282867682380484</v>
      </c>
      <c r="R41" s="31">
        <f t="shared" si="21"/>
        <v>100</v>
      </c>
      <c r="S41" s="31">
        <f t="shared" si="21"/>
        <v>36.68133756509846</v>
      </c>
      <c r="T41" s="31">
        <f t="shared" si="21"/>
        <v>65.2988270026029</v>
      </c>
      <c r="U41" s="31">
        <f t="shared" si="21"/>
        <v>78.57369590519522</v>
      </c>
      <c r="V41" s="31">
        <f t="shared" si="21"/>
        <v>83.24193400348504</v>
      </c>
      <c r="W41" s="31">
        <f t="shared" si="21"/>
        <v>100</v>
      </c>
      <c r="X41" s="31">
        <f t="shared" si="21"/>
        <v>62.17130131239844</v>
      </c>
      <c r="Y41" s="31">
        <f t="shared" si="21"/>
        <v>0</v>
      </c>
      <c r="Z41" s="31">
        <f t="shared" si="21"/>
        <v>37.28395061728395</v>
      </c>
      <c r="AA41" s="31">
        <f t="shared" si="21"/>
        <v>89.33262217481166</v>
      </c>
      <c r="AB41" s="31">
        <f t="shared" si="21"/>
        <v>58.02672276346352</v>
      </c>
      <c r="AC41" s="31">
        <f t="shared" si="21"/>
        <v>79.78228640171564</v>
      </c>
      <c r="AD41" s="31">
        <f t="shared" si="21"/>
        <v>0</v>
      </c>
      <c r="AE41" s="32">
        <f t="shared" si="21"/>
        <v>100</v>
      </c>
    </row>
    <row r="42" spans="1:31" ht="12.75">
      <c r="A42" s="13" t="s">
        <v>105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1:31" ht="12.75">
      <c r="A43" s="27" t="s">
        <v>106</v>
      </c>
      <c r="B43" s="33">
        <v>0</v>
      </c>
      <c r="C43" s="33">
        <v>8341000</v>
      </c>
      <c r="D43" s="33">
        <v>124440214</v>
      </c>
      <c r="E43" s="33">
        <v>189010</v>
      </c>
      <c r="F43" s="33">
        <v>115679</v>
      </c>
      <c r="G43" s="33">
        <v>8707879</v>
      </c>
      <c r="H43" s="33">
        <v>23088000</v>
      </c>
      <c r="I43" s="33">
        <v>3222383</v>
      </c>
      <c r="J43" s="33">
        <v>40000000</v>
      </c>
      <c r="K43" s="33">
        <v>42000000</v>
      </c>
      <c r="L43" s="33">
        <v>0</v>
      </c>
      <c r="M43" s="33">
        <v>0</v>
      </c>
      <c r="N43" s="33">
        <v>0</v>
      </c>
      <c r="O43" s="33">
        <v>0</v>
      </c>
      <c r="P43" s="33">
        <v>225862000</v>
      </c>
      <c r="Q43" s="33">
        <v>250000</v>
      </c>
      <c r="R43" s="33">
        <v>0</v>
      </c>
      <c r="S43" s="33">
        <v>5839541</v>
      </c>
      <c r="T43" s="33">
        <v>101861000</v>
      </c>
      <c r="U43" s="33">
        <v>0</v>
      </c>
      <c r="V43" s="33">
        <v>14570427</v>
      </c>
      <c r="W43" s="33">
        <v>10828000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386300</v>
      </c>
      <c r="AD43" s="33">
        <v>0</v>
      </c>
      <c r="AE43" s="34">
        <v>6265500</v>
      </c>
    </row>
    <row r="44" spans="1:31" ht="12.75">
      <c r="A44" s="30" t="s">
        <v>107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20000000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10000000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6">
        <v>0</v>
      </c>
    </row>
    <row r="45" spans="1:31" ht="12.75">
      <c r="A45" s="30" t="s">
        <v>108</v>
      </c>
      <c r="B45" s="35">
        <v>200000</v>
      </c>
      <c r="C45" s="35">
        <v>2604524</v>
      </c>
      <c r="D45" s="35">
        <v>22010992</v>
      </c>
      <c r="E45" s="35">
        <v>803320</v>
      </c>
      <c r="F45" s="35">
        <v>73710</v>
      </c>
      <c r="G45" s="35">
        <v>650000</v>
      </c>
      <c r="H45" s="35">
        <v>2588000</v>
      </c>
      <c r="I45" s="35">
        <v>1180004</v>
      </c>
      <c r="J45" s="35">
        <v>-48000000</v>
      </c>
      <c r="K45" s="35">
        <v>4715000</v>
      </c>
      <c r="L45" s="35">
        <v>0</v>
      </c>
      <c r="M45" s="35">
        <v>0</v>
      </c>
      <c r="N45" s="35">
        <v>0</v>
      </c>
      <c r="O45" s="35">
        <v>50000</v>
      </c>
      <c r="P45" s="35">
        <v>63518000</v>
      </c>
      <c r="Q45" s="35">
        <v>237600</v>
      </c>
      <c r="R45" s="35">
        <v>454700</v>
      </c>
      <c r="S45" s="35">
        <v>5940503</v>
      </c>
      <c r="T45" s="35">
        <v>17454650</v>
      </c>
      <c r="U45" s="35">
        <v>0</v>
      </c>
      <c r="V45" s="35">
        <v>2292524</v>
      </c>
      <c r="W45" s="35">
        <v>3100000</v>
      </c>
      <c r="X45" s="35">
        <v>0</v>
      </c>
      <c r="Y45" s="35">
        <v>0</v>
      </c>
      <c r="Z45" s="35">
        <v>3155773</v>
      </c>
      <c r="AA45" s="35">
        <v>90000</v>
      </c>
      <c r="AB45" s="35">
        <v>0</v>
      </c>
      <c r="AC45" s="35">
        <v>218300</v>
      </c>
      <c r="AD45" s="35">
        <v>0</v>
      </c>
      <c r="AE45" s="36">
        <v>1875000</v>
      </c>
    </row>
    <row r="46" spans="1:31" ht="25.5">
      <c r="A46" s="30" t="s">
        <v>109</v>
      </c>
      <c r="B46" s="31">
        <f>IF(B43=0,0,B45*100/B43)</f>
        <v>0</v>
      </c>
      <c r="C46" s="31">
        <f aca="true" t="shared" si="22" ref="C46:AE46">IF(C43=0,0,C45*100/C43)</f>
        <v>31.225560484354393</v>
      </c>
      <c r="D46" s="31">
        <f t="shared" si="22"/>
        <v>17.68800558314694</v>
      </c>
      <c r="E46" s="31">
        <f t="shared" si="22"/>
        <v>425.0145494947357</v>
      </c>
      <c r="F46" s="31">
        <f t="shared" si="22"/>
        <v>63.719430493002186</v>
      </c>
      <c r="G46" s="31">
        <f t="shared" si="22"/>
        <v>7.464504272509988</v>
      </c>
      <c r="H46" s="31">
        <f t="shared" si="22"/>
        <v>11.209286209286208</v>
      </c>
      <c r="I46" s="31">
        <f t="shared" si="22"/>
        <v>36.61898663194288</v>
      </c>
      <c r="J46" s="31">
        <f t="shared" si="22"/>
        <v>-120</v>
      </c>
      <c r="K46" s="31">
        <f t="shared" si="22"/>
        <v>11.226190476190476</v>
      </c>
      <c r="L46" s="31">
        <f t="shared" si="22"/>
        <v>0</v>
      </c>
      <c r="M46" s="31">
        <f t="shared" si="22"/>
        <v>0</v>
      </c>
      <c r="N46" s="31">
        <f t="shared" si="22"/>
        <v>0</v>
      </c>
      <c r="O46" s="31">
        <f t="shared" si="22"/>
        <v>0</v>
      </c>
      <c r="P46" s="31">
        <f t="shared" si="22"/>
        <v>28.122481869460113</v>
      </c>
      <c r="Q46" s="31">
        <f t="shared" si="22"/>
        <v>95.04</v>
      </c>
      <c r="R46" s="31">
        <f t="shared" si="22"/>
        <v>0</v>
      </c>
      <c r="S46" s="31">
        <f t="shared" si="22"/>
        <v>101.7289372572262</v>
      </c>
      <c r="T46" s="31">
        <f t="shared" si="22"/>
        <v>17.135753625038042</v>
      </c>
      <c r="U46" s="31">
        <f t="shared" si="22"/>
        <v>0</v>
      </c>
      <c r="V46" s="31">
        <f t="shared" si="22"/>
        <v>15.734089330395053</v>
      </c>
      <c r="W46" s="31">
        <f t="shared" si="22"/>
        <v>28.629479128186183</v>
      </c>
      <c r="X46" s="31">
        <f t="shared" si="22"/>
        <v>0</v>
      </c>
      <c r="Y46" s="31">
        <f t="shared" si="22"/>
        <v>0</v>
      </c>
      <c r="Z46" s="31">
        <f t="shared" si="22"/>
        <v>0</v>
      </c>
      <c r="AA46" s="31">
        <f t="shared" si="22"/>
        <v>0</v>
      </c>
      <c r="AB46" s="31">
        <f t="shared" si="22"/>
        <v>0</v>
      </c>
      <c r="AC46" s="31">
        <f t="shared" si="22"/>
        <v>56.51048407973078</v>
      </c>
      <c r="AD46" s="31">
        <f t="shared" si="22"/>
        <v>0</v>
      </c>
      <c r="AE46" s="32">
        <f t="shared" si="22"/>
        <v>29.925784055542255</v>
      </c>
    </row>
    <row r="47" spans="1:31" ht="12.75">
      <c r="A47" s="30" t="s">
        <v>110</v>
      </c>
      <c r="B47" s="31">
        <f>IF(B78=0,0,B45*100/B78)</f>
        <v>0.054421916794331414</v>
      </c>
      <c r="C47" s="31">
        <f aca="true" t="shared" si="23" ref="C47:AE47">IF(C78=0,0,C45*100/C78)</f>
        <v>0.5402388686305502</v>
      </c>
      <c r="D47" s="31">
        <f t="shared" si="23"/>
        <v>1.2351467468248896</v>
      </c>
      <c r="E47" s="31">
        <f t="shared" si="23"/>
        <v>0.06568651659116163</v>
      </c>
      <c r="F47" s="31">
        <f t="shared" si="23"/>
        <v>0.029125422017328595</v>
      </c>
      <c r="G47" s="31">
        <f t="shared" si="23"/>
        <v>0.0287090054697656</v>
      </c>
      <c r="H47" s="31">
        <f t="shared" si="23"/>
        <v>0.7237075751601636</v>
      </c>
      <c r="I47" s="31">
        <f t="shared" si="23"/>
        <v>1.0784192273819584</v>
      </c>
      <c r="J47" s="31">
        <f t="shared" si="23"/>
        <v>-4.837909861676094</v>
      </c>
      <c r="K47" s="31">
        <f t="shared" si="23"/>
        <v>0.26789772727272726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0.021432075971016956</v>
      </c>
      <c r="P47" s="31">
        <f t="shared" si="23"/>
        <v>0.9560319389581214</v>
      </c>
      <c r="Q47" s="31">
        <f t="shared" si="23"/>
        <v>0.05427768947030711</v>
      </c>
      <c r="R47" s="31">
        <f t="shared" si="23"/>
        <v>0.02718157112385166</v>
      </c>
      <c r="S47" s="31">
        <f t="shared" si="23"/>
        <v>0.362295955933949</v>
      </c>
      <c r="T47" s="31">
        <f t="shared" si="23"/>
        <v>1.7412459610364088</v>
      </c>
      <c r="U47" s="31">
        <f t="shared" si="23"/>
        <v>0</v>
      </c>
      <c r="V47" s="31">
        <f t="shared" si="23"/>
        <v>0.26578732903494545</v>
      </c>
      <c r="W47" s="31">
        <f t="shared" si="23"/>
        <v>0.38129677804222556</v>
      </c>
      <c r="X47" s="31">
        <f t="shared" si="23"/>
        <v>0</v>
      </c>
      <c r="Y47" s="31">
        <f t="shared" si="23"/>
        <v>0</v>
      </c>
      <c r="Z47" s="31">
        <f t="shared" si="23"/>
        <v>0</v>
      </c>
      <c r="AA47" s="31">
        <f t="shared" si="23"/>
        <v>0.01215409775405778</v>
      </c>
      <c r="AB47" s="31">
        <f t="shared" si="23"/>
        <v>0</v>
      </c>
      <c r="AC47" s="31">
        <f t="shared" si="23"/>
        <v>0.17202521670606777</v>
      </c>
      <c r="AD47" s="31">
        <f t="shared" si="23"/>
        <v>0</v>
      </c>
      <c r="AE47" s="32">
        <f t="shared" si="23"/>
        <v>0.04362472868327074</v>
      </c>
    </row>
    <row r="48" spans="1:31" ht="12.75">
      <c r="A48" s="30" t="s">
        <v>111</v>
      </c>
      <c r="B48" s="31">
        <f>IF(B7=0,0,B45*100/B7)</f>
        <v>0.10647414154358278</v>
      </c>
      <c r="C48" s="31">
        <f aca="true" t="shared" si="24" ref="C48:AE48">IF(C7=0,0,C45*100/C7)</f>
        <v>1.7296840764632724</v>
      </c>
      <c r="D48" s="31">
        <f t="shared" si="24"/>
        <v>2.8170329894046784</v>
      </c>
      <c r="E48" s="31">
        <f t="shared" si="24"/>
        <v>0.1708247050451462</v>
      </c>
      <c r="F48" s="31">
        <f t="shared" si="24"/>
        <v>0.0814496540030632</v>
      </c>
      <c r="G48" s="31">
        <f t="shared" si="24"/>
        <v>0.08403132933587681</v>
      </c>
      <c r="H48" s="31">
        <f t="shared" si="24"/>
        <v>1.3897118749247284</v>
      </c>
      <c r="I48" s="31">
        <f t="shared" si="24"/>
        <v>1.8404461213797865</v>
      </c>
      <c r="J48" s="31">
        <f t="shared" si="24"/>
        <v>-10.66193288693079</v>
      </c>
      <c r="K48" s="31">
        <f t="shared" si="24"/>
        <v>0.6529835186738302</v>
      </c>
      <c r="L48" s="31">
        <f t="shared" si="24"/>
        <v>0</v>
      </c>
      <c r="M48" s="31">
        <f t="shared" si="24"/>
        <v>0</v>
      </c>
      <c r="N48" s="31">
        <f t="shared" si="24"/>
        <v>0</v>
      </c>
      <c r="O48" s="31">
        <f t="shared" si="24"/>
        <v>0.04678719228309268</v>
      </c>
      <c r="P48" s="31">
        <f t="shared" si="24"/>
        <v>3.266198969819104</v>
      </c>
      <c r="Q48" s="31">
        <f t="shared" si="24"/>
        <v>0.12994784557437755</v>
      </c>
      <c r="R48" s="31">
        <f t="shared" si="24"/>
        <v>0.07153643515284691</v>
      </c>
      <c r="S48" s="31">
        <f t="shared" si="24"/>
        <v>2.5279985539370444</v>
      </c>
      <c r="T48" s="31">
        <f t="shared" si="24"/>
        <v>5.4741097485829435</v>
      </c>
      <c r="U48" s="31">
        <f t="shared" si="24"/>
        <v>0</v>
      </c>
      <c r="V48" s="31">
        <f t="shared" si="24"/>
        <v>0.9148187737043574</v>
      </c>
      <c r="W48" s="31">
        <f t="shared" si="24"/>
        <v>1.3030394100402483</v>
      </c>
      <c r="X48" s="31">
        <f t="shared" si="24"/>
        <v>0</v>
      </c>
      <c r="Y48" s="31">
        <f t="shared" si="24"/>
        <v>0</v>
      </c>
      <c r="Z48" s="31">
        <f t="shared" si="24"/>
        <v>1.9333328705906832</v>
      </c>
      <c r="AA48" s="31">
        <f t="shared" si="24"/>
        <v>0.030920609616996716</v>
      </c>
      <c r="AB48" s="31">
        <f t="shared" si="24"/>
        <v>0</v>
      </c>
      <c r="AC48" s="31">
        <f t="shared" si="24"/>
        <v>0.28314181053169507</v>
      </c>
      <c r="AD48" s="31">
        <f t="shared" si="24"/>
        <v>0</v>
      </c>
      <c r="AE48" s="32">
        <f t="shared" si="24"/>
        <v>0.3146635721806282</v>
      </c>
    </row>
    <row r="49" spans="1:31" ht="12.75">
      <c r="A49" s="30" t="s">
        <v>112</v>
      </c>
      <c r="B49" s="31">
        <f>IF(B78=0,0,B43*100/B78)</f>
        <v>0</v>
      </c>
      <c r="C49" s="31">
        <f aca="true" t="shared" si="25" ref="C49:AE49">IF(C78=0,0,C43*100/C78)</f>
        <v>1.730117443051943</v>
      </c>
      <c r="D49" s="31">
        <f t="shared" si="25"/>
        <v>6.982962217072864</v>
      </c>
      <c r="E49" s="31">
        <f t="shared" si="25"/>
        <v>0.015455121870357344</v>
      </c>
      <c r="F49" s="31">
        <f t="shared" si="25"/>
        <v>0.045708854884582206</v>
      </c>
      <c r="G49" s="31">
        <f t="shared" si="25"/>
        <v>0.38460699360162615</v>
      </c>
      <c r="H49" s="31">
        <f t="shared" si="25"/>
        <v>6.456321675153732</v>
      </c>
      <c r="I49" s="31">
        <f t="shared" si="25"/>
        <v>2.9449728858450963</v>
      </c>
      <c r="J49" s="31">
        <f t="shared" si="25"/>
        <v>4.031591551396745</v>
      </c>
      <c r="K49" s="31">
        <f t="shared" si="25"/>
        <v>2.3863636363636362</v>
      </c>
      <c r="L49" s="31">
        <f t="shared" si="25"/>
        <v>0</v>
      </c>
      <c r="M49" s="31">
        <f t="shared" si="25"/>
        <v>0</v>
      </c>
      <c r="N49" s="31">
        <f t="shared" si="25"/>
        <v>0</v>
      </c>
      <c r="O49" s="31">
        <f t="shared" si="25"/>
        <v>0</v>
      </c>
      <c r="P49" s="31">
        <f t="shared" si="25"/>
        <v>3.399529043687761</v>
      </c>
      <c r="Q49" s="31">
        <f t="shared" si="25"/>
        <v>0.05711036349990226</v>
      </c>
      <c r="R49" s="31">
        <f t="shared" si="25"/>
        <v>0</v>
      </c>
      <c r="S49" s="31">
        <f t="shared" si="25"/>
        <v>0.3561385439600802</v>
      </c>
      <c r="T49" s="31">
        <f t="shared" si="25"/>
        <v>10.1614787370202</v>
      </c>
      <c r="U49" s="31">
        <f t="shared" si="25"/>
        <v>0</v>
      </c>
      <c r="V49" s="31">
        <f t="shared" si="25"/>
        <v>1.6892450745242593</v>
      </c>
      <c r="W49" s="31">
        <f t="shared" si="25"/>
        <v>1.3318327460132962</v>
      </c>
      <c r="X49" s="31">
        <f t="shared" si="25"/>
        <v>0</v>
      </c>
      <c r="Y49" s="31">
        <f t="shared" si="25"/>
        <v>0</v>
      </c>
      <c r="Z49" s="31">
        <f t="shared" si="25"/>
        <v>0</v>
      </c>
      <c r="AA49" s="31">
        <f t="shared" si="25"/>
        <v>0</v>
      </c>
      <c r="AB49" s="31">
        <f t="shared" si="25"/>
        <v>0</v>
      </c>
      <c r="AC49" s="31">
        <f t="shared" si="25"/>
        <v>0.3044129235618597</v>
      </c>
      <c r="AD49" s="31">
        <f t="shared" si="25"/>
        <v>0</v>
      </c>
      <c r="AE49" s="32">
        <f t="shared" si="25"/>
        <v>0.1457763933680175</v>
      </c>
    </row>
    <row r="50" spans="1:31" ht="12.75">
      <c r="A50" s="13" t="s">
        <v>113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6"/>
    </row>
    <row r="51" spans="1:31" ht="12.75">
      <c r="A51" s="16" t="s">
        <v>114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</row>
    <row r="52" spans="1:31" ht="12.75">
      <c r="A52" s="13" t="s">
        <v>115</v>
      </c>
      <c r="B52" s="19">
        <v>12000000</v>
      </c>
      <c r="C52" s="19">
        <v>27500000</v>
      </c>
      <c r="D52" s="19">
        <v>39600000</v>
      </c>
      <c r="E52" s="19">
        <v>20000000</v>
      </c>
      <c r="F52" s="19">
        <v>266281</v>
      </c>
      <c r="G52" s="19">
        <v>80689000</v>
      </c>
      <c r="H52" s="19">
        <v>0</v>
      </c>
      <c r="I52" s="19">
        <v>0</v>
      </c>
      <c r="J52" s="19">
        <v>0</v>
      </c>
      <c r="K52" s="19">
        <v>30176100</v>
      </c>
      <c r="L52" s="19">
        <v>564931331</v>
      </c>
      <c r="M52" s="19">
        <v>8918000</v>
      </c>
      <c r="N52" s="19">
        <v>0</v>
      </c>
      <c r="O52" s="19">
        <v>1650000</v>
      </c>
      <c r="P52" s="19">
        <v>223950000</v>
      </c>
      <c r="Q52" s="19">
        <v>21563185</v>
      </c>
      <c r="R52" s="19">
        <v>239638145</v>
      </c>
      <c r="S52" s="19">
        <v>81700000</v>
      </c>
      <c r="T52" s="19">
        <v>45521096</v>
      </c>
      <c r="U52" s="19">
        <v>10834000</v>
      </c>
      <c r="V52" s="19">
        <v>26265757</v>
      </c>
      <c r="W52" s="19">
        <v>0</v>
      </c>
      <c r="X52" s="19">
        <v>223688768</v>
      </c>
      <c r="Y52" s="19">
        <v>0</v>
      </c>
      <c r="Z52" s="19">
        <v>52260000</v>
      </c>
      <c r="AA52" s="19">
        <v>14590000</v>
      </c>
      <c r="AB52" s="19">
        <v>0</v>
      </c>
      <c r="AC52" s="19">
        <v>0</v>
      </c>
      <c r="AD52" s="19">
        <v>0</v>
      </c>
      <c r="AE52" s="20">
        <v>847827000</v>
      </c>
    </row>
    <row r="53" spans="1:31" ht="12.75">
      <c r="A53" s="30" t="s">
        <v>116</v>
      </c>
      <c r="B53" s="35">
        <v>12000000</v>
      </c>
      <c r="C53" s="35">
        <v>2700000</v>
      </c>
      <c r="D53" s="35">
        <v>39500000</v>
      </c>
      <c r="E53" s="35">
        <v>20000000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30166100</v>
      </c>
      <c r="L53" s="35">
        <v>0</v>
      </c>
      <c r="M53" s="35">
        <v>8918000</v>
      </c>
      <c r="N53" s="35">
        <v>0</v>
      </c>
      <c r="O53" s="35">
        <v>1650000</v>
      </c>
      <c r="P53" s="35">
        <v>51500000</v>
      </c>
      <c r="Q53" s="35">
        <v>17563185</v>
      </c>
      <c r="R53" s="35">
        <v>0</v>
      </c>
      <c r="S53" s="35">
        <v>6500000</v>
      </c>
      <c r="T53" s="35">
        <v>2130000</v>
      </c>
      <c r="U53" s="35">
        <v>850000</v>
      </c>
      <c r="V53" s="35">
        <v>22300000</v>
      </c>
      <c r="W53" s="35">
        <v>0</v>
      </c>
      <c r="X53" s="35">
        <v>22999968</v>
      </c>
      <c r="Y53" s="35">
        <v>0</v>
      </c>
      <c r="Z53" s="35">
        <v>10330000</v>
      </c>
      <c r="AA53" s="35">
        <v>14590000</v>
      </c>
      <c r="AB53" s="35">
        <v>0</v>
      </c>
      <c r="AC53" s="35">
        <v>0</v>
      </c>
      <c r="AD53" s="35">
        <v>0</v>
      </c>
      <c r="AE53" s="36">
        <v>0</v>
      </c>
    </row>
    <row r="54" spans="1:31" ht="12.75">
      <c r="A54" s="30" t="s">
        <v>117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80689000</v>
      </c>
      <c r="H54" s="35">
        <v>0</v>
      </c>
      <c r="I54" s="35">
        <v>0</v>
      </c>
      <c r="J54" s="35">
        <v>0</v>
      </c>
      <c r="K54" s="35">
        <v>10000</v>
      </c>
      <c r="L54" s="35">
        <v>564931331</v>
      </c>
      <c r="M54" s="35">
        <v>0</v>
      </c>
      <c r="N54" s="35">
        <v>0</v>
      </c>
      <c r="O54" s="35">
        <v>0</v>
      </c>
      <c r="P54" s="35">
        <v>122000000</v>
      </c>
      <c r="Q54" s="35">
        <v>0</v>
      </c>
      <c r="R54" s="35">
        <v>239638145</v>
      </c>
      <c r="S54" s="35">
        <v>3000000</v>
      </c>
      <c r="T54" s="35">
        <v>28444096</v>
      </c>
      <c r="U54" s="35">
        <v>4000000</v>
      </c>
      <c r="V54" s="35">
        <v>0</v>
      </c>
      <c r="W54" s="35">
        <v>0</v>
      </c>
      <c r="X54" s="35">
        <v>118278800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6">
        <v>639491000</v>
      </c>
    </row>
    <row r="55" spans="1:31" ht="12.75">
      <c r="A55" s="30" t="s">
        <v>118</v>
      </c>
      <c r="B55" s="35">
        <v>0</v>
      </c>
      <c r="C55" s="35">
        <v>11000000</v>
      </c>
      <c r="D55" s="35">
        <v>0</v>
      </c>
      <c r="E55" s="35">
        <v>0</v>
      </c>
      <c r="F55" s="35">
        <v>266281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41500000</v>
      </c>
      <c r="Q55" s="35">
        <v>4000000</v>
      </c>
      <c r="R55" s="35">
        <v>0</v>
      </c>
      <c r="S55" s="35">
        <v>69000000</v>
      </c>
      <c r="T55" s="35">
        <v>9697000</v>
      </c>
      <c r="U55" s="35">
        <v>5984000</v>
      </c>
      <c r="V55" s="35">
        <v>3965757</v>
      </c>
      <c r="W55" s="35">
        <v>0</v>
      </c>
      <c r="X55" s="35">
        <v>81982000</v>
      </c>
      <c r="Y55" s="35">
        <v>0</v>
      </c>
      <c r="Z55" s="35">
        <v>39180000</v>
      </c>
      <c r="AA55" s="35">
        <v>0</v>
      </c>
      <c r="AB55" s="35">
        <v>0</v>
      </c>
      <c r="AC55" s="35">
        <v>0</v>
      </c>
      <c r="AD55" s="35">
        <v>0</v>
      </c>
      <c r="AE55" s="36">
        <v>208336000</v>
      </c>
    </row>
    <row r="56" spans="1:31" ht="12.75">
      <c r="A56" s="30" t="s">
        <v>119</v>
      </c>
      <c r="B56" s="35">
        <v>0</v>
      </c>
      <c r="C56" s="35">
        <v>13800000</v>
      </c>
      <c r="D56" s="35">
        <v>100000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8950000</v>
      </c>
      <c r="Q56" s="35">
        <v>0</v>
      </c>
      <c r="R56" s="35">
        <v>0</v>
      </c>
      <c r="S56" s="35">
        <v>3200000</v>
      </c>
      <c r="T56" s="35">
        <v>5250000</v>
      </c>
      <c r="U56" s="35">
        <v>0</v>
      </c>
      <c r="V56" s="35">
        <v>0</v>
      </c>
      <c r="W56" s="35">
        <v>0</v>
      </c>
      <c r="X56" s="35">
        <v>428000</v>
      </c>
      <c r="Y56" s="35">
        <v>0</v>
      </c>
      <c r="Z56" s="35">
        <v>2750000</v>
      </c>
      <c r="AA56" s="35">
        <v>0</v>
      </c>
      <c r="AB56" s="35">
        <v>0</v>
      </c>
      <c r="AC56" s="35">
        <v>0</v>
      </c>
      <c r="AD56" s="35">
        <v>0</v>
      </c>
      <c r="AE56" s="36">
        <v>0</v>
      </c>
    </row>
    <row r="57" spans="1:31" ht="12.75">
      <c r="A57" s="13" t="s">
        <v>120</v>
      </c>
      <c r="B57" s="19">
        <v>50232681</v>
      </c>
      <c r="C57" s="19">
        <v>89677000</v>
      </c>
      <c r="D57" s="19">
        <v>123010347</v>
      </c>
      <c r="E57" s="19">
        <v>24820000</v>
      </c>
      <c r="F57" s="19">
        <v>21800000</v>
      </c>
      <c r="G57" s="19">
        <v>500000</v>
      </c>
      <c r="H57" s="19">
        <v>36444000</v>
      </c>
      <c r="I57" s="19">
        <v>16283000</v>
      </c>
      <c r="J57" s="19">
        <v>135500000</v>
      </c>
      <c r="K57" s="19">
        <v>71256908</v>
      </c>
      <c r="L57" s="19">
        <v>8742955</v>
      </c>
      <c r="M57" s="19">
        <v>33155547</v>
      </c>
      <c r="N57" s="19">
        <v>29977393</v>
      </c>
      <c r="O57" s="19">
        <v>29724395</v>
      </c>
      <c r="P57" s="19">
        <v>250207000</v>
      </c>
      <c r="Q57" s="19">
        <v>34498874</v>
      </c>
      <c r="R57" s="19">
        <v>12835000</v>
      </c>
      <c r="S57" s="19">
        <v>3638000</v>
      </c>
      <c r="T57" s="19">
        <v>20802504</v>
      </c>
      <c r="U57" s="19">
        <v>6068000</v>
      </c>
      <c r="V57" s="19">
        <v>30407000</v>
      </c>
      <c r="W57" s="19">
        <v>11428440</v>
      </c>
      <c r="X57" s="19">
        <v>114985171</v>
      </c>
      <c r="Y57" s="19">
        <v>290000</v>
      </c>
      <c r="Z57" s="19">
        <v>4960000</v>
      </c>
      <c r="AA57" s="19">
        <v>43906000</v>
      </c>
      <c r="AB57" s="19">
        <v>128939780</v>
      </c>
      <c r="AC57" s="19">
        <v>3311952</v>
      </c>
      <c r="AD57" s="19">
        <v>0</v>
      </c>
      <c r="AE57" s="20">
        <v>0</v>
      </c>
    </row>
    <row r="58" spans="1:31" ht="12.75">
      <c r="A58" s="30" t="s">
        <v>121</v>
      </c>
      <c r="B58" s="35">
        <v>11750000</v>
      </c>
      <c r="C58" s="35">
        <v>13250000</v>
      </c>
      <c r="D58" s="35">
        <v>6315000</v>
      </c>
      <c r="E58" s="35">
        <v>2700000</v>
      </c>
      <c r="F58" s="35">
        <v>0</v>
      </c>
      <c r="G58" s="35">
        <v>500000</v>
      </c>
      <c r="H58" s="35">
        <v>29644000</v>
      </c>
      <c r="I58" s="35">
        <v>400000</v>
      </c>
      <c r="J58" s="35">
        <v>2400000</v>
      </c>
      <c r="K58" s="35">
        <v>2025000</v>
      </c>
      <c r="L58" s="35">
        <v>8550000</v>
      </c>
      <c r="M58" s="35">
        <v>0</v>
      </c>
      <c r="N58" s="35">
        <v>3620000</v>
      </c>
      <c r="O58" s="35">
        <v>200000</v>
      </c>
      <c r="P58" s="35">
        <v>0</v>
      </c>
      <c r="Q58" s="35">
        <v>700000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19000</v>
      </c>
      <c r="Y58" s="35">
        <v>0</v>
      </c>
      <c r="Z58" s="35">
        <v>4150000</v>
      </c>
      <c r="AA58" s="35">
        <v>1800000</v>
      </c>
      <c r="AB58" s="35">
        <v>950400</v>
      </c>
      <c r="AC58" s="35">
        <v>3311952</v>
      </c>
      <c r="AD58" s="35">
        <v>0</v>
      </c>
      <c r="AE58" s="36">
        <v>0</v>
      </c>
    </row>
    <row r="59" spans="1:31" ht="12.75">
      <c r="A59" s="30" t="s">
        <v>122</v>
      </c>
      <c r="B59" s="35">
        <v>38482681</v>
      </c>
      <c r="C59" s="35">
        <v>76427000</v>
      </c>
      <c r="D59" s="35">
        <v>116695347</v>
      </c>
      <c r="E59" s="35">
        <v>22120000</v>
      </c>
      <c r="F59" s="35">
        <v>21800000</v>
      </c>
      <c r="G59" s="35">
        <v>0</v>
      </c>
      <c r="H59" s="35">
        <v>6800000</v>
      </c>
      <c r="I59" s="35">
        <v>15883000</v>
      </c>
      <c r="J59" s="35">
        <v>133100000</v>
      </c>
      <c r="K59" s="35">
        <v>69231908</v>
      </c>
      <c r="L59" s="35">
        <v>0</v>
      </c>
      <c r="M59" s="35">
        <v>33155547</v>
      </c>
      <c r="N59" s="35">
        <v>26357393</v>
      </c>
      <c r="O59" s="35">
        <v>29524395</v>
      </c>
      <c r="P59" s="35">
        <v>241207000</v>
      </c>
      <c r="Q59" s="35">
        <v>33798874</v>
      </c>
      <c r="R59" s="35">
        <v>0</v>
      </c>
      <c r="S59" s="35">
        <v>3638000</v>
      </c>
      <c r="T59" s="35">
        <v>20802504</v>
      </c>
      <c r="U59" s="35">
        <v>6068000</v>
      </c>
      <c r="V59" s="35">
        <v>30407000</v>
      </c>
      <c r="W59" s="35">
        <v>11428440</v>
      </c>
      <c r="X59" s="35">
        <v>114966171</v>
      </c>
      <c r="Y59" s="35">
        <v>290000</v>
      </c>
      <c r="Z59" s="35">
        <v>810000</v>
      </c>
      <c r="AA59" s="35">
        <v>42106000</v>
      </c>
      <c r="AB59" s="35">
        <v>127989380</v>
      </c>
      <c r="AC59" s="35">
        <v>0</v>
      </c>
      <c r="AD59" s="35">
        <v>0</v>
      </c>
      <c r="AE59" s="36">
        <v>0</v>
      </c>
    </row>
    <row r="60" spans="1:31" ht="12.75">
      <c r="A60" s="30" t="s">
        <v>123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192955</v>
      </c>
      <c r="M60" s="35">
        <v>0</v>
      </c>
      <c r="N60" s="35">
        <v>0</v>
      </c>
      <c r="O60" s="35">
        <v>0</v>
      </c>
      <c r="P60" s="35">
        <v>9000000</v>
      </c>
      <c r="Q60" s="35">
        <v>0</v>
      </c>
      <c r="R60" s="35">
        <v>12835000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6">
        <v>0</v>
      </c>
    </row>
    <row r="61" spans="1:31" ht="12.75">
      <c r="A61" s="13" t="s">
        <v>124</v>
      </c>
      <c r="B61" s="19">
        <v>18950000</v>
      </c>
      <c r="C61" s="19">
        <v>6226000</v>
      </c>
      <c r="D61" s="19">
        <v>3019500</v>
      </c>
      <c r="E61" s="19">
        <v>8800000</v>
      </c>
      <c r="F61" s="19">
        <v>6232490</v>
      </c>
      <c r="G61" s="19">
        <v>447224400</v>
      </c>
      <c r="H61" s="19">
        <v>6040000</v>
      </c>
      <c r="I61" s="19">
        <v>1045000</v>
      </c>
      <c r="J61" s="19">
        <v>5400000</v>
      </c>
      <c r="K61" s="19">
        <v>27437765</v>
      </c>
      <c r="L61" s="19">
        <v>4620000</v>
      </c>
      <c r="M61" s="19">
        <v>4406800</v>
      </c>
      <c r="N61" s="19">
        <v>9198350</v>
      </c>
      <c r="O61" s="19">
        <v>4430000</v>
      </c>
      <c r="P61" s="19">
        <v>11050000</v>
      </c>
      <c r="Q61" s="19">
        <v>29477311</v>
      </c>
      <c r="R61" s="19">
        <v>18680000</v>
      </c>
      <c r="S61" s="19">
        <v>18500000</v>
      </c>
      <c r="T61" s="19">
        <v>2405000</v>
      </c>
      <c r="U61" s="19">
        <v>0</v>
      </c>
      <c r="V61" s="19">
        <v>0</v>
      </c>
      <c r="W61" s="19">
        <v>0</v>
      </c>
      <c r="X61" s="19">
        <v>26114000</v>
      </c>
      <c r="Y61" s="19">
        <v>1125000</v>
      </c>
      <c r="Z61" s="19">
        <v>2710000</v>
      </c>
      <c r="AA61" s="19">
        <v>1500000</v>
      </c>
      <c r="AB61" s="19">
        <v>5990522</v>
      </c>
      <c r="AC61" s="19">
        <v>2040000</v>
      </c>
      <c r="AD61" s="19">
        <v>0</v>
      </c>
      <c r="AE61" s="20">
        <v>1340000</v>
      </c>
    </row>
    <row r="62" spans="1:31" ht="12.75">
      <c r="A62" s="13" t="s">
        <v>125</v>
      </c>
      <c r="B62" s="19">
        <v>9150530</v>
      </c>
      <c r="C62" s="19">
        <v>42380000</v>
      </c>
      <c r="D62" s="19">
        <v>0</v>
      </c>
      <c r="E62" s="19">
        <v>7000000</v>
      </c>
      <c r="F62" s="19">
        <v>11443719</v>
      </c>
      <c r="G62" s="19">
        <v>15280000</v>
      </c>
      <c r="H62" s="19">
        <v>7200000</v>
      </c>
      <c r="I62" s="19">
        <v>8155000</v>
      </c>
      <c r="J62" s="19">
        <v>49626000</v>
      </c>
      <c r="K62" s="19">
        <v>0</v>
      </c>
      <c r="L62" s="19">
        <v>4575262</v>
      </c>
      <c r="M62" s="19">
        <v>0</v>
      </c>
      <c r="N62" s="19">
        <v>8730000</v>
      </c>
      <c r="O62" s="19">
        <v>4670000</v>
      </c>
      <c r="P62" s="19">
        <v>18800000</v>
      </c>
      <c r="Q62" s="19">
        <v>22488828</v>
      </c>
      <c r="R62" s="19">
        <v>1500000</v>
      </c>
      <c r="S62" s="19">
        <v>10220000</v>
      </c>
      <c r="T62" s="19">
        <v>2269000</v>
      </c>
      <c r="U62" s="19">
        <v>2000000</v>
      </c>
      <c r="V62" s="19">
        <v>3000000</v>
      </c>
      <c r="W62" s="19">
        <v>1200000</v>
      </c>
      <c r="X62" s="19">
        <v>13445605</v>
      </c>
      <c r="Y62" s="19">
        <v>5314000</v>
      </c>
      <c r="Z62" s="19">
        <v>11755000</v>
      </c>
      <c r="AA62" s="19">
        <v>0</v>
      </c>
      <c r="AB62" s="19">
        <v>12789600</v>
      </c>
      <c r="AC62" s="19">
        <v>18515000</v>
      </c>
      <c r="AD62" s="19">
        <v>0</v>
      </c>
      <c r="AE62" s="20">
        <v>150000</v>
      </c>
    </row>
    <row r="63" spans="1:31" ht="12.75">
      <c r="A63" s="13" t="s">
        <v>126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2940000</v>
      </c>
      <c r="J63" s="19">
        <v>0</v>
      </c>
      <c r="K63" s="19">
        <v>5528265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6718310</v>
      </c>
      <c r="X63" s="19">
        <v>15000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20">
        <v>0</v>
      </c>
    </row>
    <row r="64" spans="1:31" ht="25.5">
      <c r="A64" s="13" t="s">
        <v>127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6"/>
    </row>
    <row r="65" spans="1:31" ht="12.75">
      <c r="A65" s="16" t="s">
        <v>115</v>
      </c>
      <c r="B65" s="37">
        <f>IF(B36=0,0,B52*100/B36)</f>
        <v>13.284150831303894</v>
      </c>
      <c r="C65" s="37">
        <f aca="true" t="shared" si="26" ref="C65:AE65">IF(C36=0,0,C52*100/C36)</f>
        <v>16.587949307226918</v>
      </c>
      <c r="D65" s="37">
        <f t="shared" si="26"/>
        <v>23.90873427541112</v>
      </c>
      <c r="E65" s="37">
        <f t="shared" si="26"/>
        <v>32.99241174529858</v>
      </c>
      <c r="F65" s="37">
        <f t="shared" si="26"/>
        <v>0.670015894826922</v>
      </c>
      <c r="G65" s="37">
        <f t="shared" si="26"/>
        <v>14.84090114023823</v>
      </c>
      <c r="H65" s="37">
        <f t="shared" si="26"/>
        <v>0</v>
      </c>
      <c r="I65" s="37">
        <f t="shared" si="26"/>
        <v>0</v>
      </c>
      <c r="J65" s="37">
        <f t="shared" si="26"/>
        <v>0</v>
      </c>
      <c r="K65" s="37">
        <f t="shared" si="26"/>
        <v>22.45261606708822</v>
      </c>
      <c r="L65" s="37">
        <f t="shared" si="26"/>
        <v>96.9224302313354</v>
      </c>
      <c r="M65" s="37">
        <f t="shared" si="26"/>
        <v>19.18660374889198</v>
      </c>
      <c r="N65" s="37">
        <f t="shared" si="26"/>
        <v>0</v>
      </c>
      <c r="O65" s="37">
        <f t="shared" si="26"/>
        <v>4.076651423696389</v>
      </c>
      <c r="P65" s="37">
        <f t="shared" si="26"/>
        <v>44.43390667193114</v>
      </c>
      <c r="Q65" s="37">
        <f t="shared" si="26"/>
        <v>19.960700446007625</v>
      </c>
      <c r="R65" s="37">
        <f t="shared" si="26"/>
        <v>87.89120881037334</v>
      </c>
      <c r="S65" s="37">
        <f t="shared" si="26"/>
        <v>71.63022321976538</v>
      </c>
      <c r="T65" s="37">
        <f t="shared" si="26"/>
        <v>64.11638703280111</v>
      </c>
      <c r="U65" s="37">
        <f t="shared" si="26"/>
        <v>57.31668606496667</v>
      </c>
      <c r="V65" s="37">
        <f t="shared" si="26"/>
        <v>44.01632892544248</v>
      </c>
      <c r="W65" s="37">
        <f t="shared" si="26"/>
        <v>0</v>
      </c>
      <c r="X65" s="37">
        <f t="shared" si="26"/>
        <v>59.1380380832345</v>
      </c>
      <c r="Y65" s="37">
        <f t="shared" si="26"/>
        <v>0</v>
      </c>
      <c r="Z65" s="37">
        <f t="shared" si="26"/>
        <v>72.90228081188533</v>
      </c>
      <c r="AA65" s="37">
        <f t="shared" si="26"/>
        <v>24.318287885859057</v>
      </c>
      <c r="AB65" s="37">
        <f t="shared" si="26"/>
        <v>0</v>
      </c>
      <c r="AC65" s="37">
        <f t="shared" si="26"/>
        <v>0</v>
      </c>
      <c r="AD65" s="37">
        <f t="shared" si="26"/>
        <v>0</v>
      </c>
      <c r="AE65" s="38">
        <f t="shared" si="26"/>
        <v>99.82456491510237</v>
      </c>
    </row>
    <row r="66" spans="1:31" ht="12.75">
      <c r="A66" s="30" t="s">
        <v>128</v>
      </c>
      <c r="B66" s="31">
        <f>IF(B36=0,0,B53*100/B36)</f>
        <v>13.284150831303894</v>
      </c>
      <c r="C66" s="31">
        <f aca="true" t="shared" si="27" ref="C66:AE66">IF(C36=0,0,C53*100/C36)</f>
        <v>1.62863502289137</v>
      </c>
      <c r="D66" s="31">
        <f t="shared" si="27"/>
        <v>23.84835868380655</v>
      </c>
      <c r="E66" s="31">
        <f t="shared" si="27"/>
        <v>32.99241174529858</v>
      </c>
      <c r="F66" s="31">
        <f t="shared" si="27"/>
        <v>0</v>
      </c>
      <c r="G66" s="31">
        <f t="shared" si="27"/>
        <v>0</v>
      </c>
      <c r="H66" s="31">
        <f t="shared" si="27"/>
        <v>0</v>
      </c>
      <c r="I66" s="31">
        <f t="shared" si="27"/>
        <v>0</v>
      </c>
      <c r="J66" s="31">
        <f t="shared" si="27"/>
        <v>0</v>
      </c>
      <c r="K66" s="31">
        <f t="shared" si="27"/>
        <v>22.44517553764038</v>
      </c>
      <c r="L66" s="31">
        <f t="shared" si="27"/>
        <v>0</v>
      </c>
      <c r="M66" s="31">
        <f t="shared" si="27"/>
        <v>19.18660374889198</v>
      </c>
      <c r="N66" s="31">
        <f t="shared" si="27"/>
        <v>0</v>
      </c>
      <c r="O66" s="31">
        <f t="shared" si="27"/>
        <v>4.076651423696389</v>
      </c>
      <c r="P66" s="31">
        <f t="shared" si="27"/>
        <v>10.218112050031051</v>
      </c>
      <c r="Q66" s="31">
        <f t="shared" si="27"/>
        <v>16.257963499492973</v>
      </c>
      <c r="R66" s="31">
        <f t="shared" si="27"/>
        <v>0</v>
      </c>
      <c r="S66" s="31">
        <f t="shared" si="27"/>
        <v>5.698854968524786</v>
      </c>
      <c r="T66" s="31">
        <f t="shared" si="27"/>
        <v>3.0001014118787115</v>
      </c>
      <c r="U66" s="31">
        <f t="shared" si="27"/>
        <v>4.496878637181251</v>
      </c>
      <c r="V66" s="31">
        <f t="shared" si="27"/>
        <v>37.37048717222836</v>
      </c>
      <c r="W66" s="31">
        <f t="shared" si="27"/>
        <v>0</v>
      </c>
      <c r="X66" s="31">
        <f t="shared" si="27"/>
        <v>6.080649447258678</v>
      </c>
      <c r="Y66" s="31">
        <f t="shared" si="27"/>
        <v>0</v>
      </c>
      <c r="Z66" s="31">
        <f t="shared" si="27"/>
        <v>14.41026714096394</v>
      </c>
      <c r="AA66" s="31">
        <f t="shared" si="27"/>
        <v>24.318287885859057</v>
      </c>
      <c r="AB66" s="31">
        <f t="shared" si="27"/>
        <v>0</v>
      </c>
      <c r="AC66" s="31">
        <f t="shared" si="27"/>
        <v>0</v>
      </c>
      <c r="AD66" s="31">
        <f t="shared" si="27"/>
        <v>0</v>
      </c>
      <c r="AE66" s="32">
        <f t="shared" si="27"/>
        <v>0</v>
      </c>
    </row>
    <row r="67" spans="1:31" ht="12.75">
      <c r="A67" s="30" t="s">
        <v>129</v>
      </c>
      <c r="B67" s="31">
        <f>IF(B36=0,0,B54*100/B36)</f>
        <v>0</v>
      </c>
      <c r="C67" s="31">
        <f aca="true" t="shared" si="28" ref="C67:AE67">IF(C36=0,0,C54*100/C36)</f>
        <v>0</v>
      </c>
      <c r="D67" s="31">
        <f t="shared" si="28"/>
        <v>0</v>
      </c>
      <c r="E67" s="31">
        <f t="shared" si="28"/>
        <v>0</v>
      </c>
      <c r="F67" s="31">
        <f t="shared" si="28"/>
        <v>0</v>
      </c>
      <c r="G67" s="31">
        <f t="shared" si="28"/>
        <v>14.84090114023823</v>
      </c>
      <c r="H67" s="31">
        <f t="shared" si="28"/>
        <v>0</v>
      </c>
      <c r="I67" s="31">
        <f t="shared" si="28"/>
        <v>0</v>
      </c>
      <c r="J67" s="31">
        <f t="shared" si="28"/>
        <v>0</v>
      </c>
      <c r="K67" s="31">
        <f t="shared" si="28"/>
        <v>0.007440529447837268</v>
      </c>
      <c r="L67" s="31">
        <f t="shared" si="28"/>
        <v>96.9224302313354</v>
      </c>
      <c r="M67" s="31">
        <f t="shared" si="28"/>
        <v>0</v>
      </c>
      <c r="N67" s="31">
        <f t="shared" si="28"/>
        <v>0</v>
      </c>
      <c r="O67" s="31">
        <f t="shared" si="28"/>
        <v>0</v>
      </c>
      <c r="P67" s="31">
        <f t="shared" si="28"/>
        <v>24.206013011724043</v>
      </c>
      <c r="Q67" s="31">
        <f t="shared" si="28"/>
        <v>0</v>
      </c>
      <c r="R67" s="31">
        <f t="shared" si="28"/>
        <v>87.89120881037334</v>
      </c>
      <c r="S67" s="31">
        <f t="shared" si="28"/>
        <v>2.630240754703747</v>
      </c>
      <c r="T67" s="31">
        <f t="shared" si="28"/>
        <v>40.063461300100286</v>
      </c>
      <c r="U67" s="31">
        <f t="shared" si="28"/>
        <v>21.161781822029415</v>
      </c>
      <c r="V67" s="31">
        <f t="shared" si="28"/>
        <v>0</v>
      </c>
      <c r="W67" s="31">
        <f t="shared" si="28"/>
        <v>0</v>
      </c>
      <c r="X67" s="31">
        <f t="shared" si="28"/>
        <v>31.27012697767318</v>
      </c>
      <c r="Y67" s="31">
        <f t="shared" si="28"/>
        <v>0</v>
      </c>
      <c r="Z67" s="31">
        <f t="shared" si="28"/>
        <v>0</v>
      </c>
      <c r="AA67" s="31">
        <f t="shared" si="28"/>
        <v>0</v>
      </c>
      <c r="AB67" s="31">
        <f t="shared" si="28"/>
        <v>0</v>
      </c>
      <c r="AC67" s="31">
        <f t="shared" si="28"/>
        <v>0</v>
      </c>
      <c r="AD67" s="31">
        <f t="shared" si="28"/>
        <v>0</v>
      </c>
      <c r="AE67" s="32">
        <f t="shared" si="28"/>
        <v>75.2947368297114</v>
      </c>
    </row>
    <row r="68" spans="1:31" ht="12.75">
      <c r="A68" s="30" t="s">
        <v>130</v>
      </c>
      <c r="B68" s="31">
        <f>IF(B36=0,0,B55*100/B36)</f>
        <v>0</v>
      </c>
      <c r="C68" s="31">
        <f aca="true" t="shared" si="29" ref="C68:AE68">IF(C36=0,0,C55*100/C36)</f>
        <v>6.635179722890767</v>
      </c>
      <c r="D68" s="31">
        <f t="shared" si="29"/>
        <v>0</v>
      </c>
      <c r="E68" s="31">
        <f t="shared" si="29"/>
        <v>0</v>
      </c>
      <c r="F68" s="31">
        <f t="shared" si="29"/>
        <v>0.670015894826922</v>
      </c>
      <c r="G68" s="31">
        <f t="shared" si="29"/>
        <v>0</v>
      </c>
      <c r="H68" s="31">
        <f t="shared" si="29"/>
        <v>0</v>
      </c>
      <c r="I68" s="31">
        <f t="shared" si="29"/>
        <v>0</v>
      </c>
      <c r="J68" s="31">
        <f t="shared" si="29"/>
        <v>0</v>
      </c>
      <c r="K68" s="31">
        <f t="shared" si="29"/>
        <v>0</v>
      </c>
      <c r="L68" s="31">
        <f t="shared" si="29"/>
        <v>0</v>
      </c>
      <c r="M68" s="31">
        <f t="shared" si="29"/>
        <v>0</v>
      </c>
      <c r="N68" s="31">
        <f t="shared" si="29"/>
        <v>0</v>
      </c>
      <c r="O68" s="31">
        <f t="shared" si="29"/>
        <v>0</v>
      </c>
      <c r="P68" s="31">
        <f t="shared" si="29"/>
        <v>8.234012622840556</v>
      </c>
      <c r="Q68" s="31">
        <f t="shared" si="29"/>
        <v>3.70273694651465</v>
      </c>
      <c r="R68" s="31">
        <f t="shared" si="29"/>
        <v>0</v>
      </c>
      <c r="S68" s="31">
        <f t="shared" si="29"/>
        <v>60.49553735818618</v>
      </c>
      <c r="T68" s="31">
        <f t="shared" si="29"/>
        <v>13.658208164783035</v>
      </c>
      <c r="U68" s="31">
        <f t="shared" si="29"/>
        <v>31.658025605756006</v>
      </c>
      <c r="V68" s="31">
        <f t="shared" si="29"/>
        <v>6.645841753214118</v>
      </c>
      <c r="W68" s="31">
        <f t="shared" si="29"/>
        <v>0</v>
      </c>
      <c r="X68" s="31">
        <f t="shared" si="29"/>
        <v>21.67410854594063</v>
      </c>
      <c r="Y68" s="31">
        <f t="shared" si="29"/>
        <v>0</v>
      </c>
      <c r="Z68" s="31">
        <f t="shared" si="29"/>
        <v>54.65578572923206</v>
      </c>
      <c r="AA68" s="31">
        <f t="shared" si="29"/>
        <v>0</v>
      </c>
      <c r="AB68" s="31">
        <f t="shared" si="29"/>
        <v>0</v>
      </c>
      <c r="AC68" s="31">
        <f t="shared" si="29"/>
        <v>0</v>
      </c>
      <c r="AD68" s="31">
        <f t="shared" si="29"/>
        <v>0</v>
      </c>
      <c r="AE68" s="32">
        <f t="shared" si="29"/>
        <v>24.529828085390967</v>
      </c>
    </row>
    <row r="69" spans="1:31" ht="12.75">
      <c r="A69" s="30" t="s">
        <v>131</v>
      </c>
      <c r="B69" s="31">
        <f>IF(B36=0,0,B56*100/B36)</f>
        <v>0</v>
      </c>
      <c r="C69" s="31">
        <f aca="true" t="shared" si="30" ref="C69:AE69">IF(C36=0,0,C56*100/C36)</f>
        <v>8.32413456144478</v>
      </c>
      <c r="D69" s="31">
        <f t="shared" si="30"/>
        <v>0.06037559160457354</v>
      </c>
      <c r="E69" s="31">
        <f t="shared" si="30"/>
        <v>0</v>
      </c>
      <c r="F69" s="31">
        <f t="shared" si="30"/>
        <v>0</v>
      </c>
      <c r="G69" s="31">
        <f t="shared" si="30"/>
        <v>0</v>
      </c>
      <c r="H69" s="31">
        <f t="shared" si="30"/>
        <v>0</v>
      </c>
      <c r="I69" s="31">
        <f t="shared" si="30"/>
        <v>0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1.7757689873354934</v>
      </c>
      <c r="Q69" s="31">
        <f t="shared" si="30"/>
        <v>0</v>
      </c>
      <c r="R69" s="31">
        <f t="shared" si="30"/>
        <v>0</v>
      </c>
      <c r="S69" s="31">
        <f t="shared" si="30"/>
        <v>2.805590138350664</v>
      </c>
      <c r="T69" s="31">
        <f t="shared" si="30"/>
        <v>7.394616156039078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0.11315311236201347</v>
      </c>
      <c r="Y69" s="31">
        <f t="shared" si="30"/>
        <v>0</v>
      </c>
      <c r="Z69" s="31">
        <f t="shared" si="30"/>
        <v>3.8362279416893355</v>
      </c>
      <c r="AA69" s="31">
        <f t="shared" si="30"/>
        <v>0</v>
      </c>
      <c r="AB69" s="31">
        <f t="shared" si="30"/>
        <v>0</v>
      </c>
      <c r="AC69" s="31">
        <f t="shared" si="30"/>
        <v>0</v>
      </c>
      <c r="AD69" s="31">
        <f t="shared" si="30"/>
        <v>0</v>
      </c>
      <c r="AE69" s="32">
        <f t="shared" si="30"/>
        <v>0</v>
      </c>
    </row>
    <row r="70" spans="1:31" ht="12.75">
      <c r="A70" s="13" t="s">
        <v>120</v>
      </c>
      <c r="B70" s="39">
        <f>IF(B36=0,0,B57*100/B36)</f>
        <v>55.608209255397774</v>
      </c>
      <c r="C70" s="39">
        <f aca="true" t="shared" si="31" ref="C70:AE70">IF(C36=0,0,C57*100/C36)</f>
        <v>54.093001091788665</v>
      </c>
      <c r="D70" s="39">
        <f t="shared" si="31"/>
        <v>74.26822473608878</v>
      </c>
      <c r="E70" s="39">
        <f t="shared" si="31"/>
        <v>40.94358297591554</v>
      </c>
      <c r="F70" s="39">
        <f t="shared" si="31"/>
        <v>54.85313074243712</v>
      </c>
      <c r="G70" s="39">
        <f t="shared" si="31"/>
        <v>0.09196359565887686</v>
      </c>
      <c r="H70" s="39">
        <f t="shared" si="31"/>
        <v>73.35158199822881</v>
      </c>
      <c r="I70" s="39">
        <f t="shared" si="31"/>
        <v>57.28811174049186</v>
      </c>
      <c r="J70" s="39">
        <f t="shared" si="31"/>
        <v>71.11890240702057</v>
      </c>
      <c r="K70" s="39">
        <f t="shared" si="31"/>
        <v>53.0189122335831</v>
      </c>
      <c r="L70" s="39">
        <f t="shared" si="31"/>
        <v>1.4999848645378193</v>
      </c>
      <c r="M70" s="39">
        <f t="shared" si="31"/>
        <v>71.33239990656696</v>
      </c>
      <c r="N70" s="39">
        <f t="shared" si="31"/>
        <v>62.57578136299858</v>
      </c>
      <c r="O70" s="39">
        <f t="shared" si="31"/>
        <v>73.43999830015989</v>
      </c>
      <c r="P70" s="39">
        <f t="shared" si="31"/>
        <v>49.643556537905226</v>
      </c>
      <c r="Q70" s="39">
        <f t="shared" si="31"/>
        <v>31.93506384323841</v>
      </c>
      <c r="R70" s="39">
        <f t="shared" si="31"/>
        <v>4.707446158378257</v>
      </c>
      <c r="S70" s="39">
        <f t="shared" si="31"/>
        <v>3.1896052885374107</v>
      </c>
      <c r="T70" s="39">
        <f t="shared" si="31"/>
        <v>29.30029184085096</v>
      </c>
      <c r="U70" s="39">
        <f t="shared" si="31"/>
        <v>32.10242302401862</v>
      </c>
      <c r="V70" s="39">
        <f t="shared" si="31"/>
        <v>50.95625127560304</v>
      </c>
      <c r="W70" s="39">
        <f t="shared" si="31"/>
        <v>59.071627017457715</v>
      </c>
      <c r="X70" s="39">
        <f t="shared" si="31"/>
        <v>30.399369098430686</v>
      </c>
      <c r="Y70" s="39">
        <f t="shared" si="31"/>
        <v>4.309704265121118</v>
      </c>
      <c r="Z70" s="39">
        <f t="shared" si="31"/>
        <v>6.919160214828764</v>
      </c>
      <c r="AA70" s="39">
        <f t="shared" si="31"/>
        <v>73.18154543636243</v>
      </c>
      <c r="AB70" s="39">
        <f t="shared" si="31"/>
        <v>87.28666770981205</v>
      </c>
      <c r="AC70" s="39">
        <f t="shared" si="31"/>
        <v>13.876727954202112</v>
      </c>
      <c r="AD70" s="39">
        <f t="shared" si="31"/>
        <v>0</v>
      </c>
      <c r="AE70" s="40">
        <f t="shared" si="31"/>
        <v>0</v>
      </c>
    </row>
    <row r="71" spans="1:31" ht="25.5">
      <c r="A71" s="30" t="s">
        <v>132</v>
      </c>
      <c r="B71" s="31">
        <f>IF(B36=0,0,B58*100/B36)</f>
        <v>13.007397688985062</v>
      </c>
      <c r="C71" s="31">
        <f aca="true" t="shared" si="32" ref="C71:AE71">IF(C36=0,0,C58*100/C36)</f>
        <v>7.992375575300242</v>
      </c>
      <c r="D71" s="31">
        <f t="shared" si="32"/>
        <v>3.8127186098288193</v>
      </c>
      <c r="E71" s="31">
        <f t="shared" si="32"/>
        <v>4.453975585615308</v>
      </c>
      <c r="F71" s="31">
        <f t="shared" si="32"/>
        <v>0</v>
      </c>
      <c r="G71" s="31">
        <f t="shared" si="32"/>
        <v>0.09196359565887686</v>
      </c>
      <c r="H71" s="31">
        <f t="shared" si="32"/>
        <v>59.66508332662426</v>
      </c>
      <c r="I71" s="31">
        <f t="shared" si="32"/>
        <v>1.4073109805439257</v>
      </c>
      <c r="J71" s="31">
        <f t="shared" si="32"/>
        <v>1.2596705961391097</v>
      </c>
      <c r="K71" s="31">
        <f t="shared" si="32"/>
        <v>1.5067072131870467</v>
      </c>
      <c r="L71" s="31">
        <f t="shared" si="32"/>
        <v>1.4668805445982915</v>
      </c>
      <c r="M71" s="31">
        <f t="shared" si="32"/>
        <v>0</v>
      </c>
      <c r="N71" s="31">
        <f t="shared" si="32"/>
        <v>7.556505281631892</v>
      </c>
      <c r="O71" s="31">
        <f t="shared" si="32"/>
        <v>0.4941395665086532</v>
      </c>
      <c r="P71" s="31">
        <f t="shared" si="32"/>
        <v>0</v>
      </c>
      <c r="Q71" s="31">
        <f t="shared" si="32"/>
        <v>0.6479789656400637</v>
      </c>
      <c r="R71" s="31">
        <f t="shared" si="32"/>
        <v>0</v>
      </c>
      <c r="S71" s="31">
        <f t="shared" si="32"/>
        <v>0</v>
      </c>
      <c r="T71" s="31">
        <f t="shared" si="32"/>
        <v>0</v>
      </c>
      <c r="U71" s="31">
        <f t="shared" si="32"/>
        <v>0</v>
      </c>
      <c r="V71" s="31">
        <f t="shared" si="32"/>
        <v>0</v>
      </c>
      <c r="W71" s="31">
        <f t="shared" si="32"/>
        <v>0</v>
      </c>
      <c r="X71" s="31">
        <f t="shared" si="32"/>
        <v>0.005023152184294991</v>
      </c>
      <c r="Y71" s="31">
        <f t="shared" si="32"/>
        <v>0</v>
      </c>
      <c r="Z71" s="31">
        <f t="shared" si="32"/>
        <v>5.789216712003906</v>
      </c>
      <c r="AA71" s="31">
        <f t="shared" si="32"/>
        <v>3.000200013334222</v>
      </c>
      <c r="AB71" s="31">
        <f t="shared" si="32"/>
        <v>0.6433797931980756</v>
      </c>
      <c r="AC71" s="31">
        <f t="shared" si="32"/>
        <v>13.876727954202112</v>
      </c>
      <c r="AD71" s="31">
        <f t="shared" si="32"/>
        <v>0</v>
      </c>
      <c r="AE71" s="32">
        <f t="shared" si="32"/>
        <v>0</v>
      </c>
    </row>
    <row r="72" spans="1:31" ht="12.75">
      <c r="A72" s="30" t="s">
        <v>133</v>
      </c>
      <c r="B72" s="31">
        <f>IF(B36=0,0,B59*100/B36)</f>
        <v>42.60081156641271</v>
      </c>
      <c r="C72" s="31">
        <f aca="true" t="shared" si="33" ref="C72:AE72">IF(C36=0,0,C59*100/C36)</f>
        <v>46.10062551648842</v>
      </c>
      <c r="D72" s="31">
        <f t="shared" si="33"/>
        <v>70.45550612625996</v>
      </c>
      <c r="E72" s="31">
        <f t="shared" si="33"/>
        <v>36.48960739030023</v>
      </c>
      <c r="F72" s="31">
        <f t="shared" si="33"/>
        <v>54.85313074243712</v>
      </c>
      <c r="G72" s="31">
        <f t="shared" si="33"/>
        <v>0</v>
      </c>
      <c r="H72" s="31">
        <f t="shared" si="33"/>
        <v>13.686498671604541</v>
      </c>
      <c r="I72" s="31">
        <f t="shared" si="33"/>
        <v>55.88080075994793</v>
      </c>
      <c r="J72" s="31">
        <f t="shared" si="33"/>
        <v>69.85923181088145</v>
      </c>
      <c r="K72" s="31">
        <f t="shared" si="33"/>
        <v>51.51220502039605</v>
      </c>
      <c r="L72" s="31">
        <f t="shared" si="33"/>
        <v>0</v>
      </c>
      <c r="M72" s="31">
        <f t="shared" si="33"/>
        <v>71.33239990656696</v>
      </c>
      <c r="N72" s="31">
        <f t="shared" si="33"/>
        <v>55.0192760813667</v>
      </c>
      <c r="O72" s="31">
        <f t="shared" si="33"/>
        <v>72.94585873365124</v>
      </c>
      <c r="P72" s="31">
        <f t="shared" si="33"/>
        <v>47.85786705343378</v>
      </c>
      <c r="Q72" s="31">
        <f t="shared" si="33"/>
        <v>31.287084877598346</v>
      </c>
      <c r="R72" s="31">
        <f t="shared" si="33"/>
        <v>0</v>
      </c>
      <c r="S72" s="31">
        <f t="shared" si="33"/>
        <v>3.1896052885374107</v>
      </c>
      <c r="T72" s="31">
        <f t="shared" si="33"/>
        <v>29.30029184085096</v>
      </c>
      <c r="U72" s="31">
        <f t="shared" si="33"/>
        <v>32.10242302401862</v>
      </c>
      <c r="V72" s="31">
        <f t="shared" si="33"/>
        <v>50.95625127560304</v>
      </c>
      <c r="W72" s="31">
        <f t="shared" si="33"/>
        <v>59.071627017457715</v>
      </c>
      <c r="X72" s="31">
        <f t="shared" si="33"/>
        <v>30.394345946246393</v>
      </c>
      <c r="Y72" s="31">
        <f t="shared" si="33"/>
        <v>4.309704265121118</v>
      </c>
      <c r="Z72" s="31">
        <f t="shared" si="33"/>
        <v>1.1299435028248588</v>
      </c>
      <c r="AA72" s="31">
        <f t="shared" si="33"/>
        <v>70.1813454230282</v>
      </c>
      <c r="AB72" s="31">
        <f t="shared" si="33"/>
        <v>86.64328791661397</v>
      </c>
      <c r="AC72" s="31">
        <f t="shared" si="33"/>
        <v>0</v>
      </c>
      <c r="AD72" s="31">
        <f t="shared" si="33"/>
        <v>0</v>
      </c>
      <c r="AE72" s="32">
        <f t="shared" si="33"/>
        <v>0</v>
      </c>
    </row>
    <row r="73" spans="1:31" ht="12.75">
      <c r="A73" s="30" t="s">
        <v>134</v>
      </c>
      <c r="B73" s="31">
        <f>IF(B36=0,0,B60*100/B36)</f>
        <v>0</v>
      </c>
      <c r="C73" s="31">
        <f aca="true" t="shared" si="34" ref="C73:AE73">IF(C36=0,0,C60*100/C36)</f>
        <v>0</v>
      </c>
      <c r="D73" s="31">
        <f t="shared" si="34"/>
        <v>0</v>
      </c>
      <c r="E73" s="31">
        <f t="shared" si="34"/>
        <v>0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>
        <f t="shared" si="34"/>
        <v>0.03310431993952787</v>
      </c>
      <c r="M73" s="31">
        <f t="shared" si="34"/>
        <v>0</v>
      </c>
      <c r="N73" s="31">
        <f t="shared" si="34"/>
        <v>0</v>
      </c>
      <c r="O73" s="31">
        <f t="shared" si="34"/>
        <v>0</v>
      </c>
      <c r="P73" s="31">
        <f t="shared" si="34"/>
        <v>1.785689484471446</v>
      </c>
      <c r="Q73" s="31">
        <f t="shared" si="34"/>
        <v>0</v>
      </c>
      <c r="R73" s="31">
        <f t="shared" si="34"/>
        <v>4.707446158378257</v>
      </c>
      <c r="S73" s="31">
        <f t="shared" si="34"/>
        <v>0</v>
      </c>
      <c r="T73" s="31">
        <f t="shared" si="34"/>
        <v>0</v>
      </c>
      <c r="U73" s="31">
        <f t="shared" si="34"/>
        <v>0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31">
        <f t="shared" si="34"/>
        <v>0</v>
      </c>
      <c r="Z73" s="31">
        <f t="shared" si="34"/>
        <v>0</v>
      </c>
      <c r="AA73" s="31">
        <f t="shared" si="34"/>
        <v>0</v>
      </c>
      <c r="AB73" s="31">
        <f t="shared" si="34"/>
        <v>0</v>
      </c>
      <c r="AC73" s="31">
        <f t="shared" si="34"/>
        <v>0</v>
      </c>
      <c r="AD73" s="31">
        <f t="shared" si="34"/>
        <v>0</v>
      </c>
      <c r="AE73" s="32">
        <f t="shared" si="34"/>
        <v>0</v>
      </c>
    </row>
    <row r="74" spans="1:31" ht="12.75">
      <c r="A74" s="13" t="s">
        <v>124</v>
      </c>
      <c r="B74" s="39">
        <f>IF(B36=0,0,B61*100/B36)</f>
        <v>20.977888187767398</v>
      </c>
      <c r="C74" s="39">
        <f aca="true" t="shared" si="35" ref="C74:AE74">IF(C36=0,0,C61*100/C36)</f>
        <v>3.755511723156174</v>
      </c>
      <c r="D74" s="39">
        <f t="shared" si="35"/>
        <v>1.823040988500098</v>
      </c>
      <c r="E74" s="39">
        <f t="shared" si="35"/>
        <v>14.516661167931376</v>
      </c>
      <c r="F74" s="39">
        <f t="shared" si="35"/>
        <v>15.682182973437246</v>
      </c>
      <c r="G74" s="39">
        <f t="shared" si="35"/>
        <v>82.25672778076762</v>
      </c>
      <c r="H74" s="39">
        <f t="shared" si="35"/>
        <v>12.156831173013446</v>
      </c>
      <c r="I74" s="39">
        <f t="shared" si="35"/>
        <v>3.676599936671006</v>
      </c>
      <c r="J74" s="39">
        <f t="shared" si="35"/>
        <v>2.8342588413129968</v>
      </c>
      <c r="K74" s="39">
        <f t="shared" si="35"/>
        <v>20.415149846533872</v>
      </c>
      <c r="L74" s="39">
        <f t="shared" si="35"/>
        <v>0.7926301890110067</v>
      </c>
      <c r="M74" s="39">
        <f t="shared" si="35"/>
        <v>9.48099634454106</v>
      </c>
      <c r="N74" s="39">
        <f t="shared" si="35"/>
        <v>19.200933800358758</v>
      </c>
      <c r="O74" s="39">
        <f t="shared" si="35"/>
        <v>10.945191398166669</v>
      </c>
      <c r="P74" s="39">
        <f t="shared" si="35"/>
        <v>2.1924298670454974</v>
      </c>
      <c r="Q74" s="39">
        <f t="shared" si="35"/>
        <v>27.286682130900676</v>
      </c>
      <c r="R74" s="39">
        <f t="shared" si="35"/>
        <v>6.851195499688808</v>
      </c>
      <c r="S74" s="39">
        <f t="shared" si="35"/>
        <v>16.219817987339773</v>
      </c>
      <c r="T74" s="39">
        <f t="shared" si="35"/>
        <v>3.3874384486236155</v>
      </c>
      <c r="U74" s="39">
        <f t="shared" si="35"/>
        <v>0</v>
      </c>
      <c r="V74" s="39">
        <f t="shared" si="35"/>
        <v>0</v>
      </c>
      <c r="W74" s="39">
        <f t="shared" si="35"/>
        <v>0</v>
      </c>
      <c r="X74" s="39">
        <f t="shared" si="35"/>
        <v>6.903926112667336</v>
      </c>
      <c r="Y74" s="39">
        <f t="shared" si="35"/>
        <v>16.71868033883192</v>
      </c>
      <c r="Z74" s="39">
        <f t="shared" si="35"/>
        <v>3.7804282625374905</v>
      </c>
      <c r="AA74" s="39">
        <f t="shared" si="35"/>
        <v>2.5001666777785188</v>
      </c>
      <c r="AB74" s="39">
        <f t="shared" si="35"/>
        <v>4.05532492162092</v>
      </c>
      <c r="AC74" s="39">
        <f t="shared" si="35"/>
        <v>8.547383846919372</v>
      </c>
      <c r="AD74" s="39">
        <f t="shared" si="35"/>
        <v>0</v>
      </c>
      <c r="AE74" s="40">
        <f t="shared" si="35"/>
        <v>0.15777383474015003</v>
      </c>
    </row>
    <row r="75" spans="1:31" ht="12.75">
      <c r="A75" s="13" t="s">
        <v>125</v>
      </c>
      <c r="B75" s="39">
        <f>IF(B36=0,0,B62*100/B36)</f>
        <v>10.129751725530934</v>
      </c>
      <c r="C75" s="39">
        <f aca="true" t="shared" si="36" ref="C75:AE75">IF(C36=0,0,C62*100/C36)</f>
        <v>25.563537877828246</v>
      </c>
      <c r="D75" s="39">
        <f t="shared" si="36"/>
        <v>0</v>
      </c>
      <c r="E75" s="39">
        <f t="shared" si="36"/>
        <v>11.547344110854503</v>
      </c>
      <c r="F75" s="39">
        <f t="shared" si="36"/>
        <v>28.79467038929871</v>
      </c>
      <c r="G75" s="39">
        <f t="shared" si="36"/>
        <v>2.810407483335277</v>
      </c>
      <c r="H75" s="39">
        <f t="shared" si="36"/>
        <v>14.491586828757749</v>
      </c>
      <c r="I75" s="39">
        <f t="shared" si="36"/>
        <v>28.691552615839285</v>
      </c>
      <c r="J75" s="39">
        <f t="shared" si="36"/>
        <v>26.04683875166644</v>
      </c>
      <c r="K75" s="39">
        <f t="shared" si="36"/>
        <v>0</v>
      </c>
      <c r="L75" s="39">
        <f t="shared" si="36"/>
        <v>0.7849547151157741</v>
      </c>
      <c r="M75" s="39">
        <f t="shared" si="36"/>
        <v>0</v>
      </c>
      <c r="N75" s="39">
        <f t="shared" si="36"/>
        <v>18.223284836642655</v>
      </c>
      <c r="O75" s="39">
        <f t="shared" si="36"/>
        <v>11.538158877977052</v>
      </c>
      <c r="P75" s="39">
        <f t="shared" si="36"/>
        <v>3.7301069231181314</v>
      </c>
      <c r="Q75" s="39">
        <f t="shared" si="36"/>
        <v>20.81755357985329</v>
      </c>
      <c r="R75" s="39">
        <f t="shared" si="36"/>
        <v>0.5501495315595938</v>
      </c>
      <c r="S75" s="39">
        <f t="shared" si="36"/>
        <v>8.960353504357432</v>
      </c>
      <c r="T75" s="39">
        <f t="shared" si="36"/>
        <v>3.1958826777243172</v>
      </c>
      <c r="U75" s="39">
        <f t="shared" si="36"/>
        <v>10.580890911014707</v>
      </c>
      <c r="V75" s="39">
        <f t="shared" si="36"/>
        <v>5.0274197989544875</v>
      </c>
      <c r="W75" s="39">
        <f t="shared" si="36"/>
        <v>6.202592166642976</v>
      </c>
      <c r="X75" s="39">
        <f t="shared" si="36"/>
        <v>3.554701059206192</v>
      </c>
      <c r="Y75" s="39">
        <f t="shared" si="36"/>
        <v>78.97161539604696</v>
      </c>
      <c r="Z75" s="39">
        <f t="shared" si="36"/>
        <v>16.398130710748415</v>
      </c>
      <c r="AA75" s="39">
        <f t="shared" si="36"/>
        <v>0</v>
      </c>
      <c r="AB75" s="39">
        <f t="shared" si="36"/>
        <v>8.658007368567032</v>
      </c>
      <c r="AC75" s="39">
        <f t="shared" si="36"/>
        <v>77.57588819887852</v>
      </c>
      <c r="AD75" s="39">
        <f t="shared" si="36"/>
        <v>0</v>
      </c>
      <c r="AE75" s="40">
        <f t="shared" si="36"/>
        <v>0.01766125015747948</v>
      </c>
    </row>
    <row r="76" spans="1:31" ht="12.75">
      <c r="A76" s="13" t="s">
        <v>126</v>
      </c>
      <c r="B76" s="39">
        <f>IF(B36=0,0,B63*100/B36)</f>
        <v>0</v>
      </c>
      <c r="C76" s="39">
        <f aca="true" t="shared" si="37" ref="C76:AE76">IF(C36=0,0,C63*100/C36)</f>
        <v>0</v>
      </c>
      <c r="D76" s="39">
        <f t="shared" si="37"/>
        <v>0</v>
      </c>
      <c r="E76" s="39">
        <f t="shared" si="37"/>
        <v>0</v>
      </c>
      <c r="F76" s="39">
        <f t="shared" si="37"/>
        <v>0</v>
      </c>
      <c r="G76" s="39">
        <f t="shared" si="37"/>
        <v>0</v>
      </c>
      <c r="H76" s="39">
        <f t="shared" si="37"/>
        <v>0</v>
      </c>
      <c r="I76" s="39">
        <f t="shared" si="37"/>
        <v>10.343735706997855</v>
      </c>
      <c r="J76" s="39">
        <f t="shared" si="37"/>
        <v>0</v>
      </c>
      <c r="K76" s="39">
        <f t="shared" si="37"/>
        <v>4.113321852794809</v>
      </c>
      <c r="L76" s="39">
        <f t="shared" si="37"/>
        <v>0</v>
      </c>
      <c r="M76" s="39">
        <f t="shared" si="37"/>
        <v>0</v>
      </c>
      <c r="N76" s="39">
        <f t="shared" si="37"/>
        <v>0</v>
      </c>
      <c r="O76" s="39">
        <f t="shared" si="37"/>
        <v>0</v>
      </c>
      <c r="P76" s="39">
        <f t="shared" si="37"/>
        <v>0</v>
      </c>
      <c r="Q76" s="39">
        <f t="shared" si="37"/>
        <v>0</v>
      </c>
      <c r="R76" s="39">
        <f t="shared" si="37"/>
        <v>0</v>
      </c>
      <c r="S76" s="39">
        <f t="shared" si="37"/>
        <v>0</v>
      </c>
      <c r="T76" s="39">
        <f t="shared" si="37"/>
        <v>0</v>
      </c>
      <c r="U76" s="39">
        <f t="shared" si="37"/>
        <v>0</v>
      </c>
      <c r="V76" s="39">
        <f t="shared" si="37"/>
        <v>0</v>
      </c>
      <c r="W76" s="39">
        <f t="shared" si="37"/>
        <v>34.72578081589931</v>
      </c>
      <c r="X76" s="39">
        <f t="shared" si="37"/>
        <v>0.003965646461285519</v>
      </c>
      <c r="Y76" s="39">
        <f t="shared" si="37"/>
        <v>0</v>
      </c>
      <c r="Z76" s="39">
        <f t="shared" si="37"/>
        <v>0</v>
      </c>
      <c r="AA76" s="39">
        <f t="shared" si="37"/>
        <v>0</v>
      </c>
      <c r="AB76" s="39">
        <f t="shared" si="37"/>
        <v>0</v>
      </c>
      <c r="AC76" s="39">
        <f t="shared" si="37"/>
        <v>0</v>
      </c>
      <c r="AD76" s="39">
        <f t="shared" si="37"/>
        <v>0</v>
      </c>
      <c r="AE76" s="40">
        <f t="shared" si="37"/>
        <v>0</v>
      </c>
    </row>
    <row r="77" spans="1:31" ht="12.75">
      <c r="A77" s="16" t="s">
        <v>135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</row>
    <row r="78" spans="1:31" ht="12.75">
      <c r="A78" s="30" t="s">
        <v>136</v>
      </c>
      <c r="B78" s="35">
        <v>367499000</v>
      </c>
      <c r="C78" s="35">
        <v>482106000</v>
      </c>
      <c r="D78" s="35">
        <v>1782054809</v>
      </c>
      <c r="E78" s="35">
        <v>1222960269</v>
      </c>
      <c r="F78" s="35">
        <v>253077878</v>
      </c>
      <c r="G78" s="35">
        <v>2264097935</v>
      </c>
      <c r="H78" s="35">
        <v>357603000</v>
      </c>
      <c r="I78" s="35">
        <v>109419785</v>
      </c>
      <c r="J78" s="35">
        <v>992164000</v>
      </c>
      <c r="K78" s="35">
        <v>1760000000</v>
      </c>
      <c r="L78" s="35">
        <v>2413868000</v>
      </c>
      <c r="M78" s="35">
        <v>46480347</v>
      </c>
      <c r="N78" s="35">
        <v>103389003</v>
      </c>
      <c r="O78" s="35">
        <v>233295179</v>
      </c>
      <c r="P78" s="35">
        <v>6643920293</v>
      </c>
      <c r="Q78" s="35">
        <v>437748921</v>
      </c>
      <c r="R78" s="35">
        <v>1672824569</v>
      </c>
      <c r="S78" s="35">
        <v>1639682393</v>
      </c>
      <c r="T78" s="35">
        <v>1002423000</v>
      </c>
      <c r="U78" s="35">
        <v>216786000</v>
      </c>
      <c r="V78" s="35">
        <v>862540742</v>
      </c>
      <c r="W78" s="35">
        <v>813015000</v>
      </c>
      <c r="X78" s="35">
        <v>1477616123</v>
      </c>
      <c r="Y78" s="35">
        <v>68480350</v>
      </c>
      <c r="Z78" s="35">
        <v>0</v>
      </c>
      <c r="AA78" s="35">
        <v>740491000</v>
      </c>
      <c r="AB78" s="35">
        <v>363425959</v>
      </c>
      <c r="AC78" s="35">
        <v>126900000</v>
      </c>
      <c r="AD78" s="35">
        <v>0</v>
      </c>
      <c r="AE78" s="36">
        <v>4298021000</v>
      </c>
    </row>
    <row r="79" spans="1:31" ht="12.75">
      <c r="A79" s="30" t="s">
        <v>137</v>
      </c>
      <c r="B79" s="35">
        <v>48228211</v>
      </c>
      <c r="C79" s="35">
        <v>18600000</v>
      </c>
      <c r="D79" s="35">
        <v>13840000</v>
      </c>
      <c r="E79" s="35">
        <v>0</v>
      </c>
      <c r="F79" s="35">
        <v>2700000</v>
      </c>
      <c r="G79" s="35">
        <v>160000000</v>
      </c>
      <c r="H79" s="35">
        <v>0</v>
      </c>
      <c r="I79" s="35">
        <v>14500000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22409000</v>
      </c>
      <c r="S79" s="35">
        <v>9819000</v>
      </c>
      <c r="T79" s="35">
        <v>0</v>
      </c>
      <c r="U79" s="35">
        <v>1400000</v>
      </c>
      <c r="V79" s="35">
        <v>47372757</v>
      </c>
      <c r="W79" s="35">
        <v>0</v>
      </c>
      <c r="X79" s="35">
        <v>21702000</v>
      </c>
      <c r="Y79" s="35">
        <v>300000</v>
      </c>
      <c r="Z79" s="35">
        <v>0</v>
      </c>
      <c r="AA79" s="35">
        <v>0</v>
      </c>
      <c r="AB79" s="35">
        <v>8300000</v>
      </c>
      <c r="AC79" s="35">
        <v>0</v>
      </c>
      <c r="AD79" s="35">
        <v>0</v>
      </c>
      <c r="AE79" s="36">
        <v>71623000</v>
      </c>
    </row>
    <row r="80" spans="1:31" ht="12.75">
      <c r="A80" s="30" t="s">
        <v>138</v>
      </c>
      <c r="B80" s="35">
        <v>10682581</v>
      </c>
      <c r="C80" s="35">
        <v>5309105</v>
      </c>
      <c r="D80" s="35">
        <v>100111875</v>
      </c>
      <c r="E80" s="35">
        <v>18227400</v>
      </c>
      <c r="F80" s="35">
        <v>2017485</v>
      </c>
      <c r="G80" s="35">
        <v>112229706</v>
      </c>
      <c r="H80" s="35">
        <v>16353000</v>
      </c>
      <c r="I80" s="35">
        <v>6359715</v>
      </c>
      <c r="J80" s="35">
        <v>29483000</v>
      </c>
      <c r="K80" s="35">
        <v>19261925</v>
      </c>
      <c r="L80" s="35">
        <v>0</v>
      </c>
      <c r="M80" s="35">
        <v>2016354</v>
      </c>
      <c r="N80" s="35">
        <v>3858450</v>
      </c>
      <c r="O80" s="35">
        <v>0</v>
      </c>
      <c r="P80" s="35">
        <v>0</v>
      </c>
      <c r="Q80" s="35">
        <v>13537889</v>
      </c>
      <c r="R80" s="35">
        <v>25794400</v>
      </c>
      <c r="S80" s="35">
        <v>22300000</v>
      </c>
      <c r="T80" s="35">
        <v>0</v>
      </c>
      <c r="U80" s="35">
        <v>8885000</v>
      </c>
      <c r="V80" s="35">
        <v>25478862</v>
      </c>
      <c r="W80" s="35">
        <v>0</v>
      </c>
      <c r="X80" s="35">
        <v>0</v>
      </c>
      <c r="Y80" s="35">
        <v>1162763</v>
      </c>
      <c r="Z80" s="35">
        <v>0</v>
      </c>
      <c r="AA80" s="35">
        <v>7773000</v>
      </c>
      <c r="AB80" s="35">
        <v>18005600</v>
      </c>
      <c r="AC80" s="35">
        <v>1316850</v>
      </c>
      <c r="AD80" s="35">
        <v>0</v>
      </c>
      <c r="AE80" s="36">
        <v>49904000</v>
      </c>
    </row>
    <row r="81" spans="1:31" ht="12.75">
      <c r="A81" s="30" t="s">
        <v>139</v>
      </c>
      <c r="B81" s="31">
        <f>IF(B164=0,0,B79*100/B164)</f>
        <v>244.5401632694453</v>
      </c>
      <c r="C81" s="31">
        <f aca="true" t="shared" si="38" ref="C81:AE81">IF(C164=0,0,C79*100/C164)</f>
        <v>196.5761299719097</v>
      </c>
      <c r="D81" s="31">
        <f t="shared" si="38"/>
        <v>12.499277385526149</v>
      </c>
      <c r="E81" s="31">
        <f t="shared" si="38"/>
        <v>0</v>
      </c>
      <c r="F81" s="31">
        <f t="shared" si="38"/>
        <v>46.62004662004662</v>
      </c>
      <c r="G81" s="31">
        <f t="shared" si="38"/>
        <v>116.35483316851308</v>
      </c>
      <c r="H81" s="31">
        <f t="shared" si="38"/>
        <v>0</v>
      </c>
      <c r="I81" s="31">
        <f t="shared" si="38"/>
        <v>1487.3213547548637</v>
      </c>
      <c r="J81" s="31">
        <f t="shared" si="38"/>
        <v>0</v>
      </c>
      <c r="K81" s="31">
        <f t="shared" si="38"/>
        <v>0</v>
      </c>
      <c r="L81" s="31">
        <f t="shared" si="38"/>
        <v>0</v>
      </c>
      <c r="M81" s="31">
        <f t="shared" si="38"/>
        <v>0</v>
      </c>
      <c r="N81" s="31">
        <f t="shared" si="38"/>
        <v>0</v>
      </c>
      <c r="O81" s="31">
        <f t="shared" si="38"/>
        <v>0</v>
      </c>
      <c r="P81" s="31">
        <f t="shared" si="38"/>
        <v>0</v>
      </c>
      <c r="Q81" s="31">
        <f t="shared" si="38"/>
        <v>0</v>
      </c>
      <c r="R81" s="31">
        <f t="shared" si="38"/>
        <v>22.3420718660972</v>
      </c>
      <c r="S81" s="31">
        <f t="shared" si="38"/>
        <v>60.90174023047764</v>
      </c>
      <c r="T81" s="31">
        <f t="shared" si="38"/>
        <v>0</v>
      </c>
      <c r="U81" s="31">
        <f t="shared" si="38"/>
        <v>8.118765947575968</v>
      </c>
      <c r="V81" s="31">
        <f t="shared" si="38"/>
        <v>142.36976719374775</v>
      </c>
      <c r="W81" s="31">
        <f t="shared" si="38"/>
        <v>0</v>
      </c>
      <c r="X81" s="31">
        <f t="shared" si="38"/>
        <v>37.781842675237186</v>
      </c>
      <c r="Y81" s="31">
        <f t="shared" si="38"/>
        <v>3.2808398950131235</v>
      </c>
      <c r="Z81" s="31">
        <f t="shared" si="38"/>
        <v>0</v>
      </c>
      <c r="AA81" s="31">
        <f t="shared" si="38"/>
        <v>0</v>
      </c>
      <c r="AB81" s="31">
        <f t="shared" si="38"/>
        <v>34.48827789141827</v>
      </c>
      <c r="AC81" s="31">
        <f t="shared" si="38"/>
        <v>0</v>
      </c>
      <c r="AD81" s="31">
        <f t="shared" si="38"/>
        <v>0</v>
      </c>
      <c r="AE81" s="32">
        <f t="shared" si="38"/>
        <v>95.43577725700257</v>
      </c>
    </row>
    <row r="82" spans="1:31" ht="12.75">
      <c r="A82" s="30" t="s">
        <v>140</v>
      </c>
      <c r="B82" s="31">
        <f>IF(B78=0,0,B80*100/B78)</f>
        <v>2.9068326716535284</v>
      </c>
      <c r="C82" s="31">
        <f aca="true" t="shared" si="39" ref="C82:AE82">IF(C78=0,0,C80*100/C78)</f>
        <v>1.1012318867634918</v>
      </c>
      <c r="D82" s="31">
        <f t="shared" si="39"/>
        <v>5.617777550634247</v>
      </c>
      <c r="E82" s="31">
        <f t="shared" si="39"/>
        <v>1.4904327198547773</v>
      </c>
      <c r="F82" s="31">
        <f t="shared" si="39"/>
        <v>0.797179514836931</v>
      </c>
      <c r="G82" s="31">
        <f t="shared" si="39"/>
        <v>4.956928066806439</v>
      </c>
      <c r="H82" s="31">
        <f t="shared" si="39"/>
        <v>4.572948213521698</v>
      </c>
      <c r="I82" s="31">
        <f t="shared" si="39"/>
        <v>5.81221668457857</v>
      </c>
      <c r="J82" s="31">
        <f t="shared" si="39"/>
        <v>2.971585342745756</v>
      </c>
      <c r="K82" s="31">
        <f t="shared" si="39"/>
        <v>1.0944275568181818</v>
      </c>
      <c r="L82" s="31">
        <f t="shared" si="39"/>
        <v>0</v>
      </c>
      <c r="M82" s="31">
        <f t="shared" si="39"/>
        <v>4.338078629232265</v>
      </c>
      <c r="N82" s="31">
        <f t="shared" si="39"/>
        <v>3.7319733124808256</v>
      </c>
      <c r="O82" s="31">
        <f t="shared" si="39"/>
        <v>0</v>
      </c>
      <c r="P82" s="31">
        <f t="shared" si="39"/>
        <v>0</v>
      </c>
      <c r="Q82" s="31">
        <f t="shared" si="39"/>
        <v>3.0926150472453133</v>
      </c>
      <c r="R82" s="31">
        <f t="shared" si="39"/>
        <v>1.5419668313109287</v>
      </c>
      <c r="S82" s="31">
        <f t="shared" si="39"/>
        <v>1.3600194827486936</v>
      </c>
      <c r="T82" s="31">
        <f t="shared" si="39"/>
        <v>0</v>
      </c>
      <c r="U82" s="31">
        <f t="shared" si="39"/>
        <v>4.098511896524683</v>
      </c>
      <c r="V82" s="31">
        <f t="shared" si="39"/>
        <v>2.953931421363514</v>
      </c>
      <c r="W82" s="31">
        <f t="shared" si="39"/>
        <v>0</v>
      </c>
      <c r="X82" s="31">
        <f t="shared" si="39"/>
        <v>0</v>
      </c>
      <c r="Y82" s="31">
        <f t="shared" si="39"/>
        <v>1.6979513101203485</v>
      </c>
      <c r="Z82" s="31">
        <f t="shared" si="39"/>
        <v>0</v>
      </c>
      <c r="AA82" s="31">
        <f t="shared" si="39"/>
        <v>1.0497089093587904</v>
      </c>
      <c r="AB82" s="31">
        <f t="shared" si="39"/>
        <v>4.954406682875397</v>
      </c>
      <c r="AC82" s="31">
        <f t="shared" si="39"/>
        <v>1.0377068557919622</v>
      </c>
      <c r="AD82" s="31">
        <f t="shared" si="39"/>
        <v>0</v>
      </c>
      <c r="AE82" s="32">
        <f t="shared" si="39"/>
        <v>1.1610925121119697</v>
      </c>
    </row>
    <row r="83" spans="1:31" ht="12.75">
      <c r="A83" s="30" t="s">
        <v>141</v>
      </c>
      <c r="B83" s="31">
        <f>IF(B78=0,0,(B80+B79)*100/B78)</f>
        <v>16.030191102560824</v>
      </c>
      <c r="C83" s="31">
        <f aca="true" t="shared" si="40" ref="C83:AE83">IF(C78=0,0,(C80+C79)*100/C78)</f>
        <v>4.959304592765906</v>
      </c>
      <c r="D83" s="31">
        <f t="shared" si="40"/>
        <v>6.394409107088244</v>
      </c>
      <c r="E83" s="31">
        <f t="shared" si="40"/>
        <v>1.4904327198547773</v>
      </c>
      <c r="F83" s="31">
        <f t="shared" si="40"/>
        <v>1.8640447901969528</v>
      </c>
      <c r="G83" s="31">
        <f t="shared" si="40"/>
        <v>12.023760182441048</v>
      </c>
      <c r="H83" s="31">
        <f t="shared" si="40"/>
        <v>4.572948213521698</v>
      </c>
      <c r="I83" s="31">
        <f t="shared" si="40"/>
        <v>19.063933455910192</v>
      </c>
      <c r="J83" s="31">
        <f t="shared" si="40"/>
        <v>2.971585342745756</v>
      </c>
      <c r="K83" s="31">
        <f t="shared" si="40"/>
        <v>1.0944275568181818</v>
      </c>
      <c r="L83" s="31">
        <f t="shared" si="40"/>
        <v>0</v>
      </c>
      <c r="M83" s="31">
        <f t="shared" si="40"/>
        <v>4.338078629232265</v>
      </c>
      <c r="N83" s="31">
        <f t="shared" si="40"/>
        <v>3.7319733124808256</v>
      </c>
      <c r="O83" s="31">
        <f t="shared" si="40"/>
        <v>0</v>
      </c>
      <c r="P83" s="31">
        <f t="shared" si="40"/>
        <v>0</v>
      </c>
      <c r="Q83" s="31">
        <f t="shared" si="40"/>
        <v>3.0926150472453133</v>
      </c>
      <c r="R83" s="31">
        <f t="shared" si="40"/>
        <v>2.881557390612428</v>
      </c>
      <c r="S83" s="31">
        <f t="shared" si="40"/>
        <v>1.9588549671033761</v>
      </c>
      <c r="T83" s="31">
        <f t="shared" si="40"/>
        <v>0</v>
      </c>
      <c r="U83" s="31">
        <f t="shared" si="40"/>
        <v>4.744310056922495</v>
      </c>
      <c r="V83" s="31">
        <f t="shared" si="40"/>
        <v>8.446165549360218</v>
      </c>
      <c r="W83" s="31">
        <f t="shared" si="40"/>
        <v>0</v>
      </c>
      <c r="X83" s="31">
        <f t="shared" si="40"/>
        <v>1.4687170545986252</v>
      </c>
      <c r="Y83" s="31">
        <f t="shared" si="40"/>
        <v>2.136033183241616</v>
      </c>
      <c r="Z83" s="31">
        <f t="shared" si="40"/>
        <v>0</v>
      </c>
      <c r="AA83" s="31">
        <f t="shared" si="40"/>
        <v>1.0497089093587904</v>
      </c>
      <c r="AB83" s="31">
        <f t="shared" si="40"/>
        <v>7.238228131084054</v>
      </c>
      <c r="AC83" s="31">
        <f t="shared" si="40"/>
        <v>1.0377068557919622</v>
      </c>
      <c r="AD83" s="31">
        <f t="shared" si="40"/>
        <v>0</v>
      </c>
      <c r="AE83" s="32">
        <f t="shared" si="40"/>
        <v>2.827510614768983</v>
      </c>
    </row>
    <row r="84" spans="1:31" ht="12.75">
      <c r="A84" s="30" t="s">
        <v>142</v>
      </c>
      <c r="B84" s="31">
        <f>IF(B78=0,0,B164*100/B78)</f>
        <v>5.366545215089021</v>
      </c>
      <c r="C84" s="31">
        <f aca="true" t="shared" si="41" ref="C84:AE84">IF(C78=0,0,C164*100/C78)</f>
        <v>1.9626353955354217</v>
      </c>
      <c r="D84" s="31">
        <f t="shared" si="41"/>
        <v>6.213411643726834</v>
      </c>
      <c r="E84" s="31">
        <f t="shared" si="41"/>
        <v>6.255313597599793</v>
      </c>
      <c r="F84" s="31">
        <f t="shared" si="41"/>
        <v>2.288426015647247</v>
      </c>
      <c r="G84" s="31">
        <f t="shared" si="41"/>
        <v>6.073518325964111</v>
      </c>
      <c r="H84" s="31">
        <f t="shared" si="41"/>
        <v>3.3547481424932117</v>
      </c>
      <c r="I84" s="31">
        <f t="shared" si="41"/>
        <v>0.8909787201647307</v>
      </c>
      <c r="J84" s="31">
        <f t="shared" si="41"/>
        <v>3.962289399736334</v>
      </c>
      <c r="K84" s="31">
        <f t="shared" si="41"/>
        <v>7.8210227272727275</v>
      </c>
      <c r="L84" s="31">
        <f t="shared" si="41"/>
        <v>2.6927735899394665</v>
      </c>
      <c r="M84" s="31">
        <f t="shared" si="41"/>
        <v>2.047394353574856</v>
      </c>
      <c r="N84" s="31">
        <f t="shared" si="41"/>
        <v>13.21513855782128</v>
      </c>
      <c r="O84" s="31">
        <f t="shared" si="41"/>
        <v>1.543109469913221</v>
      </c>
      <c r="P84" s="31">
        <f t="shared" si="41"/>
        <v>3.502450206170768</v>
      </c>
      <c r="Q84" s="31">
        <f t="shared" si="41"/>
        <v>4.609614331864909</v>
      </c>
      <c r="R84" s="31">
        <f t="shared" si="41"/>
        <v>5.995820653205626</v>
      </c>
      <c r="S84" s="31">
        <f t="shared" si="41"/>
        <v>0.9832814006437892</v>
      </c>
      <c r="T84" s="31">
        <f t="shared" si="41"/>
        <v>1.4581668616941152</v>
      </c>
      <c r="U84" s="31">
        <f t="shared" si="41"/>
        <v>7.954388198499903</v>
      </c>
      <c r="V84" s="31">
        <f t="shared" si="41"/>
        <v>3.8577250186287433</v>
      </c>
      <c r="W84" s="31">
        <f t="shared" si="41"/>
        <v>0.9224922049408683</v>
      </c>
      <c r="X84" s="31">
        <f t="shared" si="41"/>
        <v>3.8873621575933495</v>
      </c>
      <c r="Y84" s="31">
        <f t="shared" si="41"/>
        <v>13.352735492736237</v>
      </c>
      <c r="Z84" s="31">
        <f t="shared" si="41"/>
        <v>0</v>
      </c>
      <c r="AA84" s="31">
        <f t="shared" si="41"/>
        <v>4.321456979220544</v>
      </c>
      <c r="AB84" s="31">
        <f t="shared" si="41"/>
        <v>6.622022286525768</v>
      </c>
      <c r="AC84" s="31">
        <f t="shared" si="41"/>
        <v>2.5767139479905437</v>
      </c>
      <c r="AD84" s="31">
        <f t="shared" si="41"/>
        <v>0</v>
      </c>
      <c r="AE84" s="32">
        <f t="shared" si="41"/>
        <v>1.7461146653308581</v>
      </c>
    </row>
    <row r="85" spans="1:31" ht="12.75">
      <c r="A85" s="16" t="s">
        <v>143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4"/>
    </row>
    <row r="86" spans="1:31" ht="12.75">
      <c r="A86" s="13" t="s">
        <v>144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6"/>
    </row>
    <row r="87" spans="1:31" ht="12.75">
      <c r="A87" s="27" t="s">
        <v>145</v>
      </c>
      <c r="B87" s="41">
        <v>-43.6</v>
      </c>
      <c r="C87" s="41">
        <v>0</v>
      </c>
      <c r="D87" s="41">
        <v>474275.3</v>
      </c>
      <c r="E87" s="41">
        <v>0</v>
      </c>
      <c r="F87" s="41">
        <v>0</v>
      </c>
      <c r="G87" s="41">
        <v>0</v>
      </c>
      <c r="H87" s="41">
        <v>-100</v>
      </c>
      <c r="I87" s="41">
        <v>-50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-100</v>
      </c>
      <c r="P87" s="41">
        <v>8</v>
      </c>
      <c r="Q87" s="41">
        <v>-70.3</v>
      </c>
      <c r="R87" s="41">
        <v>0</v>
      </c>
      <c r="S87" s="41">
        <v>5.3</v>
      </c>
      <c r="T87" s="41">
        <v>-100</v>
      </c>
      <c r="U87" s="41">
        <v>7.5</v>
      </c>
      <c r="V87" s="41">
        <v>7.4</v>
      </c>
      <c r="W87" s="41">
        <v>-100</v>
      </c>
      <c r="X87" s="41">
        <v>353.6</v>
      </c>
      <c r="Y87" s="41">
        <v>0</v>
      </c>
      <c r="Z87" s="41">
        <v>5.9</v>
      </c>
      <c r="AA87" s="41">
        <v>0</v>
      </c>
      <c r="AB87" s="41">
        <v>0</v>
      </c>
      <c r="AC87" s="41">
        <v>0</v>
      </c>
      <c r="AD87" s="41">
        <v>0</v>
      </c>
      <c r="AE87" s="42">
        <v>0</v>
      </c>
    </row>
    <row r="88" spans="1:31" ht="12.75">
      <c r="A88" s="30" t="s">
        <v>146</v>
      </c>
      <c r="B88" s="43">
        <v>0</v>
      </c>
      <c r="C88" s="43">
        <v>0</v>
      </c>
      <c r="D88" s="43">
        <v>153688.4</v>
      </c>
      <c r="E88" s="43">
        <v>0</v>
      </c>
      <c r="F88" s="43">
        <v>0</v>
      </c>
      <c r="G88" s="43">
        <v>0</v>
      </c>
      <c r="H88" s="43">
        <v>-100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-100</v>
      </c>
      <c r="P88" s="43">
        <v>0</v>
      </c>
      <c r="Q88" s="43">
        <v>0</v>
      </c>
      <c r="R88" s="43">
        <v>0</v>
      </c>
      <c r="S88" s="43">
        <v>5.3</v>
      </c>
      <c r="T88" s="43">
        <v>-100</v>
      </c>
      <c r="U88" s="43">
        <v>8</v>
      </c>
      <c r="V88" s="43">
        <v>7.2</v>
      </c>
      <c r="W88" s="43">
        <v>19.9</v>
      </c>
      <c r="X88" s="43">
        <v>-100</v>
      </c>
      <c r="Y88" s="43">
        <v>0</v>
      </c>
      <c r="Z88" s="43">
        <v>6.9</v>
      </c>
      <c r="AA88" s="43">
        <v>5.4</v>
      </c>
      <c r="AB88" s="43">
        <v>0</v>
      </c>
      <c r="AC88" s="43">
        <v>0</v>
      </c>
      <c r="AD88" s="43">
        <v>0</v>
      </c>
      <c r="AE88" s="44">
        <v>0</v>
      </c>
    </row>
    <row r="89" spans="1:31" ht="12.75">
      <c r="A89" s="30" t="s">
        <v>147</v>
      </c>
      <c r="B89" s="43">
        <v>0</v>
      </c>
      <c r="C89" s="43">
        <v>8</v>
      </c>
      <c r="D89" s="43">
        <v>267125</v>
      </c>
      <c r="E89" s="43">
        <v>0</v>
      </c>
      <c r="F89" s="43">
        <v>0</v>
      </c>
      <c r="G89" s="43">
        <v>0</v>
      </c>
      <c r="H89" s="43">
        <v>-100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-100</v>
      </c>
      <c r="P89" s="43">
        <v>7</v>
      </c>
      <c r="Q89" s="43">
        <v>0</v>
      </c>
      <c r="R89" s="43">
        <v>0</v>
      </c>
      <c r="S89" s="43">
        <v>5.3</v>
      </c>
      <c r="T89" s="43">
        <v>-100</v>
      </c>
      <c r="U89" s="43">
        <v>8</v>
      </c>
      <c r="V89" s="43">
        <v>3.1</v>
      </c>
      <c r="W89" s="43">
        <v>7</v>
      </c>
      <c r="X89" s="43">
        <v>54.1</v>
      </c>
      <c r="Y89" s="43">
        <v>0</v>
      </c>
      <c r="Z89" s="43">
        <v>7</v>
      </c>
      <c r="AA89" s="43">
        <v>6.1</v>
      </c>
      <c r="AB89" s="43">
        <v>0</v>
      </c>
      <c r="AC89" s="43">
        <v>0</v>
      </c>
      <c r="AD89" s="43">
        <v>0</v>
      </c>
      <c r="AE89" s="44">
        <v>0</v>
      </c>
    </row>
    <row r="90" spans="1:31" ht="12.75">
      <c r="A90" s="30" t="s">
        <v>148</v>
      </c>
      <c r="B90" s="43">
        <v>0</v>
      </c>
      <c r="C90" s="43">
        <v>5.6</v>
      </c>
      <c r="D90" s="43">
        <v>0</v>
      </c>
      <c r="E90" s="43">
        <v>0</v>
      </c>
      <c r="F90" s="43">
        <v>0</v>
      </c>
      <c r="G90" s="43">
        <v>0</v>
      </c>
      <c r="H90" s="43">
        <v>-100</v>
      </c>
      <c r="I90" s="43">
        <v>9.9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-100</v>
      </c>
      <c r="P90" s="43">
        <v>0</v>
      </c>
      <c r="Q90" s="43">
        <v>-7.8</v>
      </c>
      <c r="R90" s="43">
        <v>0</v>
      </c>
      <c r="S90" s="43">
        <v>5.3</v>
      </c>
      <c r="T90" s="43">
        <v>-100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4">
        <v>6.5</v>
      </c>
    </row>
    <row r="91" spans="1:31" ht="12.75">
      <c r="A91" s="30" t="s">
        <v>149</v>
      </c>
      <c r="B91" s="43">
        <v>0</v>
      </c>
      <c r="C91" s="43">
        <v>5.6</v>
      </c>
      <c r="D91" s="43">
        <v>0</v>
      </c>
      <c r="E91" s="43">
        <v>0</v>
      </c>
      <c r="F91" s="43">
        <v>0</v>
      </c>
      <c r="G91" s="43">
        <v>29.8</v>
      </c>
      <c r="H91" s="43">
        <v>-100</v>
      </c>
      <c r="I91" s="43">
        <v>10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-100</v>
      </c>
      <c r="P91" s="43">
        <v>7</v>
      </c>
      <c r="Q91" s="43">
        <v>2.6</v>
      </c>
      <c r="R91" s="43">
        <v>0</v>
      </c>
      <c r="S91" s="43">
        <v>5.3</v>
      </c>
      <c r="T91" s="43">
        <v>-100</v>
      </c>
      <c r="U91" s="43">
        <v>8</v>
      </c>
      <c r="V91" s="43">
        <v>16</v>
      </c>
      <c r="W91" s="43">
        <v>13</v>
      </c>
      <c r="X91" s="43">
        <v>57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4">
        <v>6.3</v>
      </c>
    </row>
    <row r="92" spans="1:31" ht="12.75">
      <c r="A92" s="30" t="s">
        <v>150</v>
      </c>
      <c r="B92" s="43">
        <v>0</v>
      </c>
      <c r="C92" s="43">
        <v>5.6</v>
      </c>
      <c r="D92" s="43">
        <v>0</v>
      </c>
      <c r="E92" s="43">
        <v>0</v>
      </c>
      <c r="F92" s="43">
        <v>0</v>
      </c>
      <c r="G92" s="43">
        <v>77.5</v>
      </c>
      <c r="H92" s="43">
        <v>-100</v>
      </c>
      <c r="I92" s="43">
        <v>10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-100</v>
      </c>
      <c r="P92" s="43">
        <v>5.5</v>
      </c>
      <c r="Q92" s="43">
        <v>5</v>
      </c>
      <c r="R92" s="43">
        <v>0</v>
      </c>
      <c r="S92" s="43">
        <v>5.3</v>
      </c>
      <c r="T92" s="43">
        <v>-100</v>
      </c>
      <c r="U92" s="43">
        <v>15</v>
      </c>
      <c r="V92" s="43">
        <v>7.9</v>
      </c>
      <c r="W92" s="43">
        <v>5.5</v>
      </c>
      <c r="X92" s="43">
        <v>260.6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4">
        <v>6.4</v>
      </c>
    </row>
    <row r="93" spans="1:31" ht="12.75">
      <c r="A93" s="30" t="s">
        <v>151</v>
      </c>
      <c r="B93" s="43">
        <v>17</v>
      </c>
      <c r="C93" s="43">
        <v>5.6</v>
      </c>
      <c r="D93" s="43">
        <v>155412.7</v>
      </c>
      <c r="E93" s="43">
        <v>0</v>
      </c>
      <c r="F93" s="43">
        <v>-9.7</v>
      </c>
      <c r="G93" s="43">
        <v>0</v>
      </c>
      <c r="H93" s="43">
        <v>-100</v>
      </c>
      <c r="I93" s="43">
        <v>58.7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-100</v>
      </c>
      <c r="P93" s="43">
        <v>7</v>
      </c>
      <c r="Q93" s="43">
        <v>-9.5</v>
      </c>
      <c r="R93" s="43">
        <v>0</v>
      </c>
      <c r="S93" s="43">
        <v>5.3</v>
      </c>
      <c r="T93" s="43">
        <v>-100</v>
      </c>
      <c r="U93" s="43">
        <v>18</v>
      </c>
      <c r="V93" s="43">
        <v>8</v>
      </c>
      <c r="W93" s="43">
        <v>5.5</v>
      </c>
      <c r="X93" s="43">
        <v>53.1</v>
      </c>
      <c r="Y93" s="43">
        <v>0</v>
      </c>
      <c r="Z93" s="43">
        <v>5.9</v>
      </c>
      <c r="AA93" s="43">
        <v>5.9</v>
      </c>
      <c r="AB93" s="43">
        <v>0</v>
      </c>
      <c r="AC93" s="43">
        <v>0</v>
      </c>
      <c r="AD93" s="43">
        <v>0</v>
      </c>
      <c r="AE93" s="44">
        <v>0</v>
      </c>
    </row>
    <row r="94" spans="1:31" ht="12.75">
      <c r="A94" s="30" t="s">
        <v>126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-100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5.9</v>
      </c>
      <c r="AA94" s="43">
        <v>0</v>
      </c>
      <c r="AB94" s="43">
        <v>0</v>
      </c>
      <c r="AC94" s="43">
        <v>0</v>
      </c>
      <c r="AD94" s="43">
        <v>0</v>
      </c>
      <c r="AE94" s="44">
        <v>0</v>
      </c>
    </row>
    <row r="95" spans="1:31" ht="12.75">
      <c r="A95" s="13" t="s">
        <v>152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6"/>
    </row>
    <row r="96" spans="1:31" ht="12.75">
      <c r="A96" s="27" t="s">
        <v>145</v>
      </c>
      <c r="B96" s="45">
        <v>6779341</v>
      </c>
      <c r="C96" s="45">
        <v>324.21</v>
      </c>
      <c r="D96" s="45">
        <v>282.38</v>
      </c>
      <c r="E96" s="45">
        <v>0</v>
      </c>
      <c r="F96" s="45">
        <v>0</v>
      </c>
      <c r="G96" s="45">
        <v>0</v>
      </c>
      <c r="H96" s="45">
        <v>0</v>
      </c>
      <c r="I96" s="45">
        <v>70.83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90.89</v>
      </c>
      <c r="Q96" s="45">
        <v>173.33</v>
      </c>
      <c r="R96" s="45">
        <v>0</v>
      </c>
      <c r="S96" s="45">
        <v>277.03</v>
      </c>
      <c r="T96" s="45">
        <v>0</v>
      </c>
      <c r="U96" s="45">
        <v>372.04</v>
      </c>
      <c r="V96" s="45">
        <v>187.53</v>
      </c>
      <c r="W96" s="45">
        <v>0</v>
      </c>
      <c r="X96" s="45">
        <v>243.4</v>
      </c>
      <c r="Y96" s="45">
        <v>0</v>
      </c>
      <c r="Z96" s="45">
        <v>40.44</v>
      </c>
      <c r="AA96" s="45">
        <v>181.73</v>
      </c>
      <c r="AB96" s="45">
        <v>0</v>
      </c>
      <c r="AC96" s="45">
        <v>0</v>
      </c>
      <c r="AD96" s="45">
        <v>0</v>
      </c>
      <c r="AE96" s="46">
        <v>0</v>
      </c>
    </row>
    <row r="97" spans="1:31" ht="12.75">
      <c r="A97" s="30" t="s">
        <v>146</v>
      </c>
      <c r="B97" s="47">
        <v>0</v>
      </c>
      <c r="C97" s="47">
        <v>192.23</v>
      </c>
      <c r="D97" s="47">
        <v>261.47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28.4</v>
      </c>
      <c r="T97" s="47">
        <v>0</v>
      </c>
      <c r="U97" s="47">
        <v>155.68</v>
      </c>
      <c r="V97" s="47">
        <v>69.99</v>
      </c>
      <c r="W97" s="47">
        <v>331.47</v>
      </c>
      <c r="X97" s="47">
        <v>0</v>
      </c>
      <c r="Y97" s="47">
        <v>0</v>
      </c>
      <c r="Z97" s="47">
        <v>69.63</v>
      </c>
      <c r="AA97" s="47">
        <v>116</v>
      </c>
      <c r="AB97" s="47">
        <v>0</v>
      </c>
      <c r="AC97" s="47">
        <v>0</v>
      </c>
      <c r="AD97" s="47">
        <v>0</v>
      </c>
      <c r="AE97" s="48">
        <v>0</v>
      </c>
    </row>
    <row r="98" spans="1:31" ht="12.75">
      <c r="A98" s="30" t="s">
        <v>147</v>
      </c>
      <c r="B98" s="47">
        <v>0</v>
      </c>
      <c r="C98" s="47">
        <v>501.82</v>
      </c>
      <c r="D98" s="47">
        <v>534.45</v>
      </c>
      <c r="E98" s="47">
        <v>243.72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511.71</v>
      </c>
      <c r="Q98" s="47">
        <v>0</v>
      </c>
      <c r="R98" s="47">
        <v>0</v>
      </c>
      <c r="S98" s="47">
        <v>568.62</v>
      </c>
      <c r="T98" s="47">
        <v>0</v>
      </c>
      <c r="U98" s="47">
        <v>460.67</v>
      </c>
      <c r="V98" s="47">
        <v>456.22</v>
      </c>
      <c r="W98" s="47">
        <v>445.09</v>
      </c>
      <c r="X98" s="47">
        <v>473.48</v>
      </c>
      <c r="Y98" s="47">
        <v>0</v>
      </c>
      <c r="Z98" s="47">
        <v>379.7</v>
      </c>
      <c r="AA98" s="47">
        <v>452.01</v>
      </c>
      <c r="AB98" s="47">
        <v>0</v>
      </c>
      <c r="AC98" s="47">
        <v>0</v>
      </c>
      <c r="AD98" s="47">
        <v>0</v>
      </c>
      <c r="AE98" s="48">
        <v>0</v>
      </c>
    </row>
    <row r="99" spans="1:31" ht="12.75">
      <c r="A99" s="30" t="s">
        <v>148</v>
      </c>
      <c r="B99" s="47">
        <v>0</v>
      </c>
      <c r="C99" s="47">
        <v>37.75</v>
      </c>
      <c r="D99" s="47">
        <v>0</v>
      </c>
      <c r="E99" s="47">
        <v>0</v>
      </c>
      <c r="F99" s="47">
        <v>0</v>
      </c>
      <c r="G99" s="47">
        <v>25.16</v>
      </c>
      <c r="H99" s="47">
        <v>0</v>
      </c>
      <c r="I99" s="47">
        <v>11.89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14.48</v>
      </c>
      <c r="R99" s="47">
        <v>0</v>
      </c>
      <c r="S99" s="47">
        <v>22.53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8">
        <v>36.48</v>
      </c>
    </row>
    <row r="100" spans="1:31" ht="12.75">
      <c r="A100" s="30" t="s">
        <v>149</v>
      </c>
      <c r="B100" s="47">
        <v>0</v>
      </c>
      <c r="C100" s="47">
        <v>117.9</v>
      </c>
      <c r="D100" s="47">
        <v>0</v>
      </c>
      <c r="E100" s="47">
        <v>102.17</v>
      </c>
      <c r="F100" s="47">
        <v>0</v>
      </c>
      <c r="G100" s="47">
        <v>277.66</v>
      </c>
      <c r="H100" s="47">
        <v>0</v>
      </c>
      <c r="I100" s="47">
        <v>98.25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189.24</v>
      </c>
      <c r="Q100" s="47">
        <v>81.06</v>
      </c>
      <c r="R100" s="47">
        <v>0</v>
      </c>
      <c r="S100" s="47">
        <v>155.69</v>
      </c>
      <c r="T100" s="47">
        <v>0</v>
      </c>
      <c r="U100" s="47">
        <v>138.79</v>
      </c>
      <c r="V100" s="47">
        <v>284.55</v>
      </c>
      <c r="W100" s="47">
        <v>229.11</v>
      </c>
      <c r="X100" s="47">
        <v>199.02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8">
        <v>170.4</v>
      </c>
    </row>
    <row r="101" spans="1:31" ht="12.75">
      <c r="A101" s="30" t="s">
        <v>150</v>
      </c>
      <c r="B101" s="47">
        <v>0</v>
      </c>
      <c r="C101" s="47">
        <v>137.28</v>
      </c>
      <c r="D101" s="47">
        <v>0</v>
      </c>
      <c r="E101" s="47">
        <v>54.22</v>
      </c>
      <c r="F101" s="47">
        <v>0</v>
      </c>
      <c r="G101" s="47">
        <v>96.25</v>
      </c>
      <c r="H101" s="47">
        <v>0</v>
      </c>
      <c r="I101" s="47">
        <v>20.99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11.87</v>
      </c>
      <c r="Q101" s="47">
        <v>33.62</v>
      </c>
      <c r="R101" s="47">
        <v>0</v>
      </c>
      <c r="S101" s="47">
        <v>115.68</v>
      </c>
      <c r="T101" s="47">
        <v>0</v>
      </c>
      <c r="U101" s="47">
        <v>101.32</v>
      </c>
      <c r="V101" s="47">
        <v>77.54</v>
      </c>
      <c r="W101" s="47">
        <v>39.1</v>
      </c>
      <c r="X101" s="47">
        <v>56.77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8">
        <v>51.24</v>
      </c>
    </row>
    <row r="102" spans="1:31" ht="12.75">
      <c r="A102" s="30" t="s">
        <v>151</v>
      </c>
      <c r="B102" s="47">
        <v>4555304</v>
      </c>
      <c r="C102" s="47">
        <v>107.71</v>
      </c>
      <c r="D102" s="47">
        <v>93.28</v>
      </c>
      <c r="E102" s="47">
        <v>50.21</v>
      </c>
      <c r="F102" s="47">
        <v>156555.86</v>
      </c>
      <c r="G102" s="47">
        <v>0</v>
      </c>
      <c r="H102" s="47">
        <v>0</v>
      </c>
      <c r="I102" s="47">
        <v>25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27.93</v>
      </c>
      <c r="Q102" s="47">
        <v>28.95</v>
      </c>
      <c r="R102" s="47">
        <v>0</v>
      </c>
      <c r="S102" s="47">
        <v>279.13</v>
      </c>
      <c r="T102" s="47">
        <v>0</v>
      </c>
      <c r="U102" s="47">
        <v>94.4</v>
      </c>
      <c r="V102" s="47">
        <v>73.53</v>
      </c>
      <c r="W102" s="47">
        <v>41.92</v>
      </c>
      <c r="X102" s="47">
        <v>47.12</v>
      </c>
      <c r="Y102" s="47">
        <v>0</v>
      </c>
      <c r="Z102" s="47">
        <v>60.35</v>
      </c>
      <c r="AA102" s="47">
        <v>60</v>
      </c>
      <c r="AB102" s="47">
        <v>0</v>
      </c>
      <c r="AC102" s="47">
        <v>0</v>
      </c>
      <c r="AD102" s="47">
        <v>0</v>
      </c>
      <c r="AE102" s="48">
        <v>0</v>
      </c>
    </row>
    <row r="103" spans="1:31" ht="12.75">
      <c r="A103" s="30" t="s">
        <v>126</v>
      </c>
      <c r="B103" s="47">
        <v>442628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40.07</v>
      </c>
      <c r="AA103" s="47">
        <v>0</v>
      </c>
      <c r="AB103" s="47">
        <v>0</v>
      </c>
      <c r="AC103" s="47">
        <v>0</v>
      </c>
      <c r="AD103" s="47">
        <v>0</v>
      </c>
      <c r="AE103" s="48">
        <v>0</v>
      </c>
    </row>
    <row r="104" spans="1:31" ht="12.75">
      <c r="A104" s="30" t="s">
        <v>153</v>
      </c>
      <c r="B104" s="47">
        <v>11777273</v>
      </c>
      <c r="C104" s="47">
        <v>1418.91</v>
      </c>
      <c r="D104" s="47">
        <v>1171.58</v>
      </c>
      <c r="E104" s="47">
        <v>450.33</v>
      </c>
      <c r="F104" s="47">
        <v>156555.86</v>
      </c>
      <c r="G104" s="47">
        <v>399.07</v>
      </c>
      <c r="H104" s="47">
        <v>0</v>
      </c>
      <c r="I104" s="47">
        <v>226.96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831.64</v>
      </c>
      <c r="Q104" s="47">
        <v>331.44</v>
      </c>
      <c r="R104" s="47">
        <v>0</v>
      </c>
      <c r="S104" s="47">
        <v>1447.08</v>
      </c>
      <c r="T104" s="47">
        <v>0</v>
      </c>
      <c r="U104" s="47">
        <v>1322.9</v>
      </c>
      <c r="V104" s="47">
        <v>1149.36</v>
      </c>
      <c r="W104" s="47">
        <v>1086.69</v>
      </c>
      <c r="X104" s="47">
        <v>1019.79</v>
      </c>
      <c r="Y104" s="47">
        <v>0</v>
      </c>
      <c r="Z104" s="47">
        <v>590.19</v>
      </c>
      <c r="AA104" s="47">
        <v>809.74</v>
      </c>
      <c r="AB104" s="47">
        <v>0</v>
      </c>
      <c r="AC104" s="47">
        <v>0</v>
      </c>
      <c r="AD104" s="47">
        <v>0</v>
      </c>
      <c r="AE104" s="48">
        <v>258.12</v>
      </c>
    </row>
    <row r="105" spans="1:31" ht="12.75">
      <c r="A105" s="16" t="s">
        <v>154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4"/>
    </row>
    <row r="106" spans="1:31" ht="12.75">
      <c r="A106" s="30" t="s">
        <v>155</v>
      </c>
      <c r="B106" s="49">
        <v>67021</v>
      </c>
      <c r="C106" s="49">
        <v>54357</v>
      </c>
      <c r="D106" s="49">
        <v>0</v>
      </c>
      <c r="E106" s="49">
        <v>38432</v>
      </c>
      <c r="F106" s="49">
        <v>24470</v>
      </c>
      <c r="G106" s="49">
        <v>227065</v>
      </c>
      <c r="H106" s="49">
        <v>8633</v>
      </c>
      <c r="I106" s="49">
        <v>33508</v>
      </c>
      <c r="J106" s="49">
        <v>0</v>
      </c>
      <c r="K106" s="49">
        <v>158000</v>
      </c>
      <c r="L106" s="49">
        <v>169</v>
      </c>
      <c r="M106" s="49">
        <v>0</v>
      </c>
      <c r="N106" s="49">
        <v>33918</v>
      </c>
      <c r="O106" s="49">
        <v>59006</v>
      </c>
      <c r="P106" s="49">
        <v>178001</v>
      </c>
      <c r="Q106" s="49">
        <v>0</v>
      </c>
      <c r="R106" s="49">
        <v>152000</v>
      </c>
      <c r="S106" s="49">
        <v>25080</v>
      </c>
      <c r="T106" s="49">
        <v>29880</v>
      </c>
      <c r="U106" s="49">
        <v>8132</v>
      </c>
      <c r="V106" s="49">
        <v>20503</v>
      </c>
      <c r="W106" s="49">
        <v>18068</v>
      </c>
      <c r="X106" s="49">
        <v>85253</v>
      </c>
      <c r="Y106" s="49">
        <v>0</v>
      </c>
      <c r="Z106" s="49">
        <v>0</v>
      </c>
      <c r="AA106" s="49">
        <v>60252</v>
      </c>
      <c r="AB106" s="49">
        <v>0</v>
      </c>
      <c r="AC106" s="49">
        <v>0</v>
      </c>
      <c r="AD106" s="49">
        <v>0</v>
      </c>
      <c r="AE106" s="50">
        <v>263802</v>
      </c>
    </row>
    <row r="107" spans="1:31" ht="12.75">
      <c r="A107" s="16" t="s">
        <v>156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4"/>
    </row>
    <row r="108" spans="1:31" ht="12.75">
      <c r="A108" s="27" t="s">
        <v>157</v>
      </c>
      <c r="B108" s="51">
        <v>6</v>
      </c>
      <c r="C108" s="51">
        <v>8706000</v>
      </c>
      <c r="D108" s="51">
        <v>6</v>
      </c>
      <c r="E108" s="51">
        <v>0</v>
      </c>
      <c r="F108" s="51">
        <v>0</v>
      </c>
      <c r="G108" s="51">
        <v>0</v>
      </c>
      <c r="H108" s="51">
        <v>6</v>
      </c>
      <c r="I108" s="51">
        <v>6</v>
      </c>
      <c r="J108" s="51">
        <v>0</v>
      </c>
      <c r="K108" s="51">
        <v>6</v>
      </c>
      <c r="L108" s="51">
        <v>0</v>
      </c>
      <c r="M108" s="51">
        <v>0</v>
      </c>
      <c r="N108" s="51">
        <v>0</v>
      </c>
      <c r="O108" s="51">
        <v>0</v>
      </c>
      <c r="P108" s="51">
        <v>6</v>
      </c>
      <c r="Q108" s="51">
        <v>0</v>
      </c>
      <c r="R108" s="51">
        <v>202164</v>
      </c>
      <c r="S108" s="51">
        <v>6</v>
      </c>
      <c r="T108" s="51">
        <v>6</v>
      </c>
      <c r="U108" s="51">
        <v>0</v>
      </c>
      <c r="V108" s="51">
        <v>6</v>
      </c>
      <c r="W108" s="51">
        <v>6000</v>
      </c>
      <c r="X108" s="51">
        <v>6</v>
      </c>
      <c r="Y108" s="51">
        <v>0</v>
      </c>
      <c r="Z108" s="51">
        <v>0</v>
      </c>
      <c r="AA108" s="51">
        <v>6</v>
      </c>
      <c r="AB108" s="51">
        <v>0</v>
      </c>
      <c r="AC108" s="51">
        <v>0</v>
      </c>
      <c r="AD108" s="51">
        <v>0</v>
      </c>
      <c r="AE108" s="52">
        <v>0</v>
      </c>
    </row>
    <row r="109" spans="1:31" ht="12.75">
      <c r="A109" s="30" t="s">
        <v>158</v>
      </c>
      <c r="B109" s="49">
        <v>0</v>
      </c>
      <c r="C109" s="49">
        <v>9000</v>
      </c>
      <c r="D109" s="49">
        <v>50</v>
      </c>
      <c r="E109" s="49">
        <v>0</v>
      </c>
      <c r="F109" s="49">
        <v>0</v>
      </c>
      <c r="G109" s="49">
        <v>0</v>
      </c>
      <c r="H109" s="49">
        <v>0</v>
      </c>
      <c r="I109" s="49">
        <v>50</v>
      </c>
      <c r="J109" s="49">
        <v>0</v>
      </c>
      <c r="K109" s="49">
        <v>50</v>
      </c>
      <c r="L109" s="49">
        <v>0</v>
      </c>
      <c r="M109" s="49">
        <v>0</v>
      </c>
      <c r="N109" s="49">
        <v>0</v>
      </c>
      <c r="O109" s="49">
        <v>0</v>
      </c>
      <c r="P109" s="49">
        <v>50</v>
      </c>
      <c r="Q109" s="49">
        <v>0</v>
      </c>
      <c r="R109" s="49">
        <v>0</v>
      </c>
      <c r="S109" s="49">
        <v>50</v>
      </c>
      <c r="T109" s="49">
        <v>50</v>
      </c>
      <c r="U109" s="49">
        <v>0</v>
      </c>
      <c r="V109" s="49">
        <v>75</v>
      </c>
      <c r="W109" s="49">
        <v>50</v>
      </c>
      <c r="X109" s="49">
        <v>50</v>
      </c>
      <c r="Y109" s="49">
        <v>0</v>
      </c>
      <c r="Z109" s="49">
        <v>0</v>
      </c>
      <c r="AA109" s="49">
        <v>50</v>
      </c>
      <c r="AB109" s="49">
        <v>50</v>
      </c>
      <c r="AC109" s="49">
        <v>0</v>
      </c>
      <c r="AD109" s="49">
        <v>0</v>
      </c>
      <c r="AE109" s="50">
        <v>0</v>
      </c>
    </row>
    <row r="110" spans="1:31" ht="25.5">
      <c r="A110" s="13" t="s">
        <v>159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6"/>
    </row>
    <row r="111" spans="1:31" ht="12.75">
      <c r="A111" s="27" t="s">
        <v>160</v>
      </c>
      <c r="B111" s="51">
        <v>27270</v>
      </c>
      <c r="C111" s="51">
        <v>5804</v>
      </c>
      <c r="D111" s="51">
        <v>20000</v>
      </c>
      <c r="E111" s="51">
        <v>2356</v>
      </c>
      <c r="F111" s="51">
        <v>0</v>
      </c>
      <c r="G111" s="51">
        <v>0</v>
      </c>
      <c r="H111" s="51">
        <v>3800</v>
      </c>
      <c r="I111" s="51">
        <v>19026</v>
      </c>
      <c r="J111" s="51">
        <v>0</v>
      </c>
      <c r="K111" s="51">
        <v>11000</v>
      </c>
      <c r="L111" s="51">
        <v>0</v>
      </c>
      <c r="M111" s="51">
        <v>19177</v>
      </c>
      <c r="N111" s="51">
        <v>33918</v>
      </c>
      <c r="O111" s="51">
        <v>23</v>
      </c>
      <c r="P111" s="51">
        <v>116921</v>
      </c>
      <c r="Q111" s="51">
        <v>440</v>
      </c>
      <c r="R111" s="51">
        <v>33694</v>
      </c>
      <c r="S111" s="51">
        <v>8412</v>
      </c>
      <c r="T111" s="51">
        <v>3500</v>
      </c>
      <c r="U111" s="51">
        <v>1204</v>
      </c>
      <c r="V111" s="51">
        <v>0</v>
      </c>
      <c r="W111" s="51">
        <v>4120</v>
      </c>
      <c r="X111" s="51">
        <v>2538</v>
      </c>
      <c r="Y111" s="51">
        <v>0</v>
      </c>
      <c r="Z111" s="51">
        <v>0</v>
      </c>
      <c r="AA111" s="51">
        <v>15</v>
      </c>
      <c r="AB111" s="51">
        <v>0</v>
      </c>
      <c r="AC111" s="51">
        <v>0</v>
      </c>
      <c r="AD111" s="51">
        <v>0</v>
      </c>
      <c r="AE111" s="52">
        <v>3395489</v>
      </c>
    </row>
    <row r="112" spans="1:31" ht="12.75">
      <c r="A112" s="30" t="s">
        <v>161</v>
      </c>
      <c r="B112" s="49">
        <v>0</v>
      </c>
      <c r="C112" s="49">
        <v>48412</v>
      </c>
      <c r="D112" s="49">
        <v>20000</v>
      </c>
      <c r="E112" s="49">
        <v>2356</v>
      </c>
      <c r="F112" s="49">
        <v>0</v>
      </c>
      <c r="G112" s="49">
        <v>0</v>
      </c>
      <c r="H112" s="49">
        <v>3800</v>
      </c>
      <c r="I112" s="49">
        <v>21000</v>
      </c>
      <c r="J112" s="49">
        <v>0</v>
      </c>
      <c r="K112" s="49">
        <v>3000</v>
      </c>
      <c r="L112" s="49">
        <v>0</v>
      </c>
      <c r="M112" s="49">
        <v>0</v>
      </c>
      <c r="N112" s="49">
        <v>0</v>
      </c>
      <c r="O112" s="49">
        <v>23</v>
      </c>
      <c r="P112" s="49">
        <v>64073</v>
      </c>
      <c r="Q112" s="49">
        <v>440</v>
      </c>
      <c r="R112" s="49">
        <v>0</v>
      </c>
      <c r="S112" s="49">
        <v>8412</v>
      </c>
      <c r="T112" s="49">
        <v>0</v>
      </c>
      <c r="U112" s="49">
        <v>1204</v>
      </c>
      <c r="V112" s="49">
        <v>0</v>
      </c>
      <c r="W112" s="49">
        <v>4120</v>
      </c>
      <c r="X112" s="49">
        <v>2538</v>
      </c>
      <c r="Y112" s="49">
        <v>0</v>
      </c>
      <c r="Z112" s="49">
        <v>0</v>
      </c>
      <c r="AA112" s="49">
        <v>15</v>
      </c>
      <c r="AB112" s="49">
        <v>0</v>
      </c>
      <c r="AC112" s="49">
        <v>0</v>
      </c>
      <c r="AD112" s="49">
        <v>0</v>
      </c>
      <c r="AE112" s="50">
        <v>1810134</v>
      </c>
    </row>
    <row r="113" spans="1:31" ht="25.5">
      <c r="A113" s="30" t="s">
        <v>162</v>
      </c>
      <c r="B113" s="49">
        <v>16160</v>
      </c>
      <c r="C113" s="49">
        <v>221</v>
      </c>
      <c r="D113" s="49">
        <v>8000</v>
      </c>
      <c r="E113" s="49">
        <v>2356</v>
      </c>
      <c r="F113" s="49">
        <v>6002</v>
      </c>
      <c r="G113" s="49">
        <v>0</v>
      </c>
      <c r="H113" s="49">
        <v>3800</v>
      </c>
      <c r="I113" s="49">
        <v>2004</v>
      </c>
      <c r="J113" s="49">
        <v>0</v>
      </c>
      <c r="K113" s="49">
        <v>33000</v>
      </c>
      <c r="L113" s="49">
        <v>0</v>
      </c>
      <c r="M113" s="49">
        <v>936</v>
      </c>
      <c r="N113" s="49">
        <v>11000</v>
      </c>
      <c r="O113" s="49">
        <v>23</v>
      </c>
      <c r="P113" s="49">
        <v>28000</v>
      </c>
      <c r="Q113" s="49">
        <v>12080</v>
      </c>
      <c r="R113" s="49">
        <v>0</v>
      </c>
      <c r="S113" s="49">
        <v>8412</v>
      </c>
      <c r="T113" s="49">
        <v>3500</v>
      </c>
      <c r="U113" s="49">
        <v>1204</v>
      </c>
      <c r="V113" s="49">
        <v>0</v>
      </c>
      <c r="W113" s="49">
        <v>4120</v>
      </c>
      <c r="X113" s="49">
        <v>2538</v>
      </c>
      <c r="Y113" s="49">
        <v>0</v>
      </c>
      <c r="Z113" s="49">
        <v>0</v>
      </c>
      <c r="AA113" s="49">
        <v>15</v>
      </c>
      <c r="AB113" s="49">
        <v>9981</v>
      </c>
      <c r="AC113" s="49">
        <v>0</v>
      </c>
      <c r="AD113" s="49">
        <v>0</v>
      </c>
      <c r="AE113" s="50">
        <v>0</v>
      </c>
    </row>
    <row r="114" spans="1:31" ht="12.75">
      <c r="A114" s="30" t="s">
        <v>163</v>
      </c>
      <c r="B114" s="49">
        <v>0</v>
      </c>
      <c r="C114" s="49">
        <v>5390</v>
      </c>
      <c r="D114" s="49">
        <v>2000</v>
      </c>
      <c r="E114" s="49">
        <v>2356</v>
      </c>
      <c r="F114" s="49">
        <v>0</v>
      </c>
      <c r="G114" s="49">
        <v>0</v>
      </c>
      <c r="H114" s="49">
        <v>3800</v>
      </c>
      <c r="I114" s="49">
        <v>1633</v>
      </c>
      <c r="J114" s="49">
        <v>0</v>
      </c>
      <c r="K114" s="49">
        <v>3000</v>
      </c>
      <c r="L114" s="49">
        <v>0</v>
      </c>
      <c r="M114" s="49">
        <v>60</v>
      </c>
      <c r="N114" s="49">
        <v>0</v>
      </c>
      <c r="O114" s="49">
        <v>23</v>
      </c>
      <c r="P114" s="49">
        <v>99433</v>
      </c>
      <c r="Q114" s="49">
        <v>0</v>
      </c>
      <c r="R114" s="49">
        <v>0</v>
      </c>
      <c r="S114" s="49">
        <v>8412</v>
      </c>
      <c r="T114" s="49">
        <v>0</v>
      </c>
      <c r="U114" s="49">
        <v>1204</v>
      </c>
      <c r="V114" s="49">
        <v>0</v>
      </c>
      <c r="W114" s="49">
        <v>4120</v>
      </c>
      <c r="X114" s="49">
        <v>2538</v>
      </c>
      <c r="Y114" s="49">
        <v>0</v>
      </c>
      <c r="Z114" s="49">
        <v>0</v>
      </c>
      <c r="AA114" s="49">
        <v>15</v>
      </c>
      <c r="AB114" s="49">
        <v>0</v>
      </c>
      <c r="AC114" s="49">
        <v>0</v>
      </c>
      <c r="AD114" s="49">
        <v>100</v>
      </c>
      <c r="AE114" s="50">
        <v>0</v>
      </c>
    </row>
    <row r="115" spans="1:31" ht="12.75">
      <c r="A115" s="13" t="s">
        <v>164</v>
      </c>
      <c r="B115" s="53">
        <v>622655</v>
      </c>
      <c r="C115" s="53">
        <v>5090000</v>
      </c>
      <c r="D115" s="53">
        <v>411000</v>
      </c>
      <c r="E115" s="53">
        <v>0</v>
      </c>
      <c r="F115" s="53">
        <v>0</v>
      </c>
      <c r="G115" s="53">
        <v>0</v>
      </c>
      <c r="H115" s="53">
        <v>8000000</v>
      </c>
      <c r="I115" s="53">
        <v>1066030</v>
      </c>
      <c r="J115" s="53">
        <v>93500</v>
      </c>
      <c r="K115" s="53">
        <v>10496000</v>
      </c>
      <c r="L115" s="53">
        <v>0</v>
      </c>
      <c r="M115" s="53">
        <v>1145304</v>
      </c>
      <c r="N115" s="53">
        <v>0</v>
      </c>
      <c r="O115" s="53">
        <v>0</v>
      </c>
      <c r="P115" s="53">
        <v>22121000</v>
      </c>
      <c r="Q115" s="53">
        <v>5040000</v>
      </c>
      <c r="R115" s="53">
        <v>9000000</v>
      </c>
      <c r="S115" s="53">
        <v>31940644</v>
      </c>
      <c r="T115" s="53">
        <v>1462000</v>
      </c>
      <c r="U115" s="53">
        <v>3680195</v>
      </c>
      <c r="V115" s="53">
        <v>0</v>
      </c>
      <c r="W115" s="53">
        <v>4250000</v>
      </c>
      <c r="X115" s="53">
        <v>22045609</v>
      </c>
      <c r="Y115" s="53">
        <v>0</v>
      </c>
      <c r="Z115" s="53">
        <v>0</v>
      </c>
      <c r="AA115" s="53">
        <v>2000000</v>
      </c>
      <c r="AB115" s="53">
        <v>4000000</v>
      </c>
      <c r="AC115" s="53">
        <v>0</v>
      </c>
      <c r="AD115" s="53">
        <v>7000</v>
      </c>
      <c r="AE115" s="54">
        <v>0</v>
      </c>
    </row>
    <row r="116" spans="1:31" ht="12.75">
      <c r="A116" s="27" t="s">
        <v>160</v>
      </c>
      <c r="B116" s="33">
        <v>0</v>
      </c>
      <c r="C116" s="33">
        <v>2800000</v>
      </c>
      <c r="D116" s="33">
        <v>60000</v>
      </c>
      <c r="E116" s="33">
        <v>0</v>
      </c>
      <c r="F116" s="33">
        <v>0</v>
      </c>
      <c r="G116" s="33">
        <v>0</v>
      </c>
      <c r="H116" s="33">
        <v>3200000</v>
      </c>
      <c r="I116" s="33">
        <v>0</v>
      </c>
      <c r="J116" s="33">
        <v>0</v>
      </c>
      <c r="K116" s="33">
        <v>930000</v>
      </c>
      <c r="L116" s="33">
        <v>0</v>
      </c>
      <c r="M116" s="33">
        <v>0</v>
      </c>
      <c r="N116" s="33">
        <v>0</v>
      </c>
      <c r="O116" s="33">
        <v>0</v>
      </c>
      <c r="P116" s="33">
        <v>7560000</v>
      </c>
      <c r="Q116" s="33">
        <v>0</v>
      </c>
      <c r="R116" s="33">
        <v>0</v>
      </c>
      <c r="S116" s="33">
        <v>3943052</v>
      </c>
      <c r="T116" s="33">
        <v>249000</v>
      </c>
      <c r="U116" s="33">
        <v>707952</v>
      </c>
      <c r="V116" s="33">
        <v>0</v>
      </c>
      <c r="W116" s="33">
        <v>850000</v>
      </c>
      <c r="X116" s="33">
        <v>16523609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4">
        <v>0</v>
      </c>
    </row>
    <row r="117" spans="1:31" ht="12.75">
      <c r="A117" s="30" t="s">
        <v>161</v>
      </c>
      <c r="B117" s="35">
        <v>0</v>
      </c>
      <c r="C117" s="35">
        <v>136000</v>
      </c>
      <c r="D117" s="35">
        <v>12000</v>
      </c>
      <c r="E117" s="35">
        <v>0</v>
      </c>
      <c r="F117" s="35">
        <v>0</v>
      </c>
      <c r="G117" s="35">
        <v>0</v>
      </c>
      <c r="H117" s="35">
        <v>3000000</v>
      </c>
      <c r="I117" s="35">
        <v>0</v>
      </c>
      <c r="J117" s="35">
        <v>0</v>
      </c>
      <c r="K117" s="35">
        <v>7730000</v>
      </c>
      <c r="L117" s="35">
        <v>0</v>
      </c>
      <c r="M117" s="35">
        <v>0</v>
      </c>
      <c r="N117" s="35">
        <v>0</v>
      </c>
      <c r="O117" s="35">
        <v>0</v>
      </c>
      <c r="P117" s="35">
        <v>4537000</v>
      </c>
      <c r="Q117" s="35">
        <v>0</v>
      </c>
      <c r="R117" s="35">
        <v>9000000</v>
      </c>
      <c r="S117" s="35">
        <v>11915531</v>
      </c>
      <c r="T117" s="35">
        <v>146000</v>
      </c>
      <c r="U117" s="35">
        <v>1108451</v>
      </c>
      <c r="V117" s="35">
        <v>0</v>
      </c>
      <c r="W117" s="35">
        <v>850000</v>
      </c>
      <c r="X117" s="35">
        <v>587000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6">
        <v>0</v>
      </c>
    </row>
    <row r="118" spans="1:31" ht="25.5">
      <c r="A118" s="30" t="s">
        <v>162</v>
      </c>
      <c r="B118" s="35">
        <v>0</v>
      </c>
      <c r="C118" s="35">
        <v>2000000</v>
      </c>
      <c r="D118" s="35">
        <v>216000</v>
      </c>
      <c r="E118" s="35">
        <v>0</v>
      </c>
      <c r="F118" s="35">
        <v>0</v>
      </c>
      <c r="G118" s="35">
        <v>0</v>
      </c>
      <c r="H118" s="35">
        <v>1000000</v>
      </c>
      <c r="I118" s="35">
        <v>788692</v>
      </c>
      <c r="J118" s="35">
        <v>0</v>
      </c>
      <c r="K118" s="35">
        <v>0</v>
      </c>
      <c r="L118" s="35">
        <v>0</v>
      </c>
      <c r="M118" s="35">
        <v>1000000</v>
      </c>
      <c r="N118" s="35">
        <v>0</v>
      </c>
      <c r="O118" s="35">
        <v>0</v>
      </c>
      <c r="P118" s="35">
        <v>7000000</v>
      </c>
      <c r="Q118" s="35">
        <v>5040000</v>
      </c>
      <c r="R118" s="35">
        <v>0</v>
      </c>
      <c r="S118" s="35">
        <v>5360687</v>
      </c>
      <c r="T118" s="35">
        <v>921000</v>
      </c>
      <c r="U118" s="35">
        <v>505680</v>
      </c>
      <c r="V118" s="35">
        <v>0</v>
      </c>
      <c r="W118" s="35">
        <v>850000</v>
      </c>
      <c r="X118" s="35">
        <v>3780000</v>
      </c>
      <c r="Y118" s="35">
        <v>0</v>
      </c>
      <c r="Z118" s="35">
        <v>0</v>
      </c>
      <c r="AA118" s="35">
        <v>2000000</v>
      </c>
      <c r="AB118" s="35">
        <v>4000000</v>
      </c>
      <c r="AC118" s="35">
        <v>0</v>
      </c>
      <c r="AD118" s="35">
        <v>0</v>
      </c>
      <c r="AE118" s="36">
        <v>0</v>
      </c>
    </row>
    <row r="119" spans="1:31" ht="12.75">
      <c r="A119" s="30" t="s">
        <v>163</v>
      </c>
      <c r="B119" s="35">
        <v>0</v>
      </c>
      <c r="C119" s="35">
        <v>154000</v>
      </c>
      <c r="D119" s="35">
        <v>123000</v>
      </c>
      <c r="E119" s="35">
        <v>0</v>
      </c>
      <c r="F119" s="35">
        <v>0</v>
      </c>
      <c r="G119" s="35">
        <v>0</v>
      </c>
      <c r="H119" s="35">
        <v>800000</v>
      </c>
      <c r="I119" s="35">
        <v>277339</v>
      </c>
      <c r="J119" s="35">
        <v>93500</v>
      </c>
      <c r="K119" s="35">
        <v>0</v>
      </c>
      <c r="L119" s="35">
        <v>0</v>
      </c>
      <c r="M119" s="35">
        <v>145304</v>
      </c>
      <c r="N119" s="35">
        <v>0</v>
      </c>
      <c r="O119" s="35">
        <v>0</v>
      </c>
      <c r="P119" s="35">
        <v>3024000</v>
      </c>
      <c r="Q119" s="35">
        <v>0</v>
      </c>
      <c r="R119" s="35">
        <v>0</v>
      </c>
      <c r="S119" s="35">
        <v>10721373</v>
      </c>
      <c r="T119" s="35">
        <v>146000</v>
      </c>
      <c r="U119" s="35">
        <v>1358112</v>
      </c>
      <c r="V119" s="35">
        <v>0</v>
      </c>
      <c r="W119" s="35">
        <v>850000</v>
      </c>
      <c r="X119" s="35">
        <v>1155000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7000</v>
      </c>
      <c r="AE119" s="36">
        <v>0</v>
      </c>
    </row>
    <row r="120" spans="1:31" ht="12.75">
      <c r="A120" s="13" t="s">
        <v>165</v>
      </c>
      <c r="B120" s="55">
        <f>SUM(B121:B124)</f>
        <v>0</v>
      </c>
      <c r="C120" s="55">
        <f aca="true" t="shared" si="42" ref="C120:AE120">SUM(C121:C124)</f>
        <v>9563.580318245207</v>
      </c>
      <c r="D120" s="55">
        <f t="shared" si="42"/>
        <v>92.1</v>
      </c>
      <c r="E120" s="55">
        <f t="shared" si="42"/>
        <v>0</v>
      </c>
      <c r="F120" s="55">
        <f t="shared" si="42"/>
        <v>0</v>
      </c>
      <c r="G120" s="55">
        <f t="shared" si="42"/>
        <v>0</v>
      </c>
      <c r="H120" s="55">
        <f t="shared" si="42"/>
        <v>2105.2631578947367</v>
      </c>
      <c r="I120" s="55">
        <f t="shared" si="42"/>
        <v>563.3929300003789</v>
      </c>
      <c r="J120" s="55">
        <f t="shared" si="42"/>
        <v>0</v>
      </c>
      <c r="K120" s="55">
        <f t="shared" si="42"/>
        <v>2661.212121212121</v>
      </c>
      <c r="L120" s="55">
        <f t="shared" si="42"/>
        <v>0</v>
      </c>
      <c r="M120" s="55">
        <f t="shared" si="42"/>
        <v>3490.1094017094015</v>
      </c>
      <c r="N120" s="55">
        <f t="shared" si="42"/>
        <v>0</v>
      </c>
      <c r="O120" s="55">
        <f t="shared" si="42"/>
        <v>0</v>
      </c>
      <c r="P120" s="55">
        <f t="shared" si="42"/>
        <v>415.88133931836416</v>
      </c>
      <c r="Q120" s="55">
        <f t="shared" si="42"/>
        <v>417.21854304635764</v>
      </c>
      <c r="R120" s="55">
        <f t="shared" si="42"/>
        <v>0</v>
      </c>
      <c r="S120" s="55">
        <f t="shared" si="42"/>
        <v>3797.033166904422</v>
      </c>
      <c r="T120" s="55">
        <f t="shared" si="42"/>
        <v>334.28571428571433</v>
      </c>
      <c r="U120" s="55">
        <f t="shared" si="42"/>
        <v>3056.640365448505</v>
      </c>
      <c r="V120" s="55">
        <f t="shared" si="42"/>
        <v>0</v>
      </c>
      <c r="W120" s="55">
        <f t="shared" si="42"/>
        <v>825.242718446602</v>
      </c>
      <c r="X120" s="55">
        <f t="shared" si="42"/>
        <v>8686.213159968478</v>
      </c>
      <c r="Y120" s="55">
        <f t="shared" si="42"/>
        <v>0</v>
      </c>
      <c r="Z120" s="55">
        <f t="shared" si="42"/>
        <v>0</v>
      </c>
      <c r="AA120" s="55">
        <f t="shared" si="42"/>
        <v>133333.33333333334</v>
      </c>
      <c r="AB120" s="55">
        <f t="shared" si="42"/>
        <v>400.7614467488228</v>
      </c>
      <c r="AC120" s="55">
        <f t="shared" si="42"/>
        <v>0</v>
      </c>
      <c r="AD120" s="55">
        <f t="shared" si="42"/>
        <v>70</v>
      </c>
      <c r="AE120" s="56">
        <f t="shared" si="42"/>
        <v>0</v>
      </c>
    </row>
    <row r="121" spans="1:31" ht="12.75">
      <c r="A121" s="27" t="s">
        <v>160</v>
      </c>
      <c r="B121" s="57">
        <f>IF(B111=0,0,B116/B111)</f>
        <v>0</v>
      </c>
      <c r="C121" s="57">
        <f aca="true" t="shared" si="43" ref="C121:AE124">IF(C111=0,0,C116/C111)</f>
        <v>482.4259131633356</v>
      </c>
      <c r="D121" s="57">
        <f t="shared" si="43"/>
        <v>3</v>
      </c>
      <c r="E121" s="57">
        <f t="shared" si="43"/>
        <v>0</v>
      </c>
      <c r="F121" s="57">
        <f t="shared" si="43"/>
        <v>0</v>
      </c>
      <c r="G121" s="57">
        <f t="shared" si="43"/>
        <v>0</v>
      </c>
      <c r="H121" s="57">
        <f t="shared" si="43"/>
        <v>842.1052631578947</v>
      </c>
      <c r="I121" s="57">
        <f t="shared" si="43"/>
        <v>0</v>
      </c>
      <c r="J121" s="57">
        <f t="shared" si="43"/>
        <v>0</v>
      </c>
      <c r="K121" s="57">
        <f t="shared" si="43"/>
        <v>84.54545454545455</v>
      </c>
      <c r="L121" s="57">
        <f t="shared" si="43"/>
        <v>0</v>
      </c>
      <c r="M121" s="57">
        <f t="shared" si="43"/>
        <v>0</v>
      </c>
      <c r="N121" s="57">
        <f t="shared" si="43"/>
        <v>0</v>
      </c>
      <c r="O121" s="57">
        <f t="shared" si="43"/>
        <v>0</v>
      </c>
      <c r="P121" s="57">
        <f t="shared" si="43"/>
        <v>64.65904328563731</v>
      </c>
      <c r="Q121" s="57">
        <f t="shared" si="43"/>
        <v>0</v>
      </c>
      <c r="R121" s="57">
        <f t="shared" si="43"/>
        <v>0</v>
      </c>
      <c r="S121" s="57">
        <f t="shared" si="43"/>
        <v>468.74132192106515</v>
      </c>
      <c r="T121" s="57">
        <f t="shared" si="43"/>
        <v>71.14285714285714</v>
      </c>
      <c r="U121" s="57">
        <f t="shared" si="43"/>
        <v>588</v>
      </c>
      <c r="V121" s="57">
        <f t="shared" si="43"/>
        <v>0</v>
      </c>
      <c r="W121" s="57">
        <f t="shared" si="43"/>
        <v>206.3106796116505</v>
      </c>
      <c r="X121" s="57">
        <f t="shared" si="43"/>
        <v>6510.4842395587075</v>
      </c>
      <c r="Y121" s="57">
        <f t="shared" si="43"/>
        <v>0</v>
      </c>
      <c r="Z121" s="57">
        <f t="shared" si="43"/>
        <v>0</v>
      </c>
      <c r="AA121" s="57">
        <f t="shared" si="43"/>
        <v>0</v>
      </c>
      <c r="AB121" s="57">
        <f t="shared" si="43"/>
        <v>0</v>
      </c>
      <c r="AC121" s="57">
        <f t="shared" si="43"/>
        <v>0</v>
      </c>
      <c r="AD121" s="57">
        <f t="shared" si="43"/>
        <v>0</v>
      </c>
      <c r="AE121" s="58">
        <f t="shared" si="43"/>
        <v>0</v>
      </c>
    </row>
    <row r="122" spans="1:31" ht="12.75">
      <c r="A122" s="30" t="s">
        <v>161</v>
      </c>
      <c r="B122" s="59">
        <f>IF(B112=0,0,B117/B112)</f>
        <v>0</v>
      </c>
      <c r="C122" s="59">
        <f t="shared" si="43"/>
        <v>2.809220854333636</v>
      </c>
      <c r="D122" s="59">
        <f t="shared" si="43"/>
        <v>0.6</v>
      </c>
      <c r="E122" s="59">
        <f t="shared" si="43"/>
        <v>0</v>
      </c>
      <c r="F122" s="59">
        <f t="shared" si="43"/>
        <v>0</v>
      </c>
      <c r="G122" s="59">
        <f t="shared" si="43"/>
        <v>0</v>
      </c>
      <c r="H122" s="59">
        <f t="shared" si="43"/>
        <v>789.4736842105264</v>
      </c>
      <c r="I122" s="59">
        <f t="shared" si="43"/>
        <v>0</v>
      </c>
      <c r="J122" s="59">
        <f t="shared" si="43"/>
        <v>0</v>
      </c>
      <c r="K122" s="59">
        <f t="shared" si="43"/>
        <v>2576.6666666666665</v>
      </c>
      <c r="L122" s="59">
        <f t="shared" si="43"/>
        <v>0</v>
      </c>
      <c r="M122" s="59">
        <f t="shared" si="43"/>
        <v>0</v>
      </c>
      <c r="N122" s="59">
        <f t="shared" si="43"/>
        <v>0</v>
      </c>
      <c r="O122" s="59">
        <f t="shared" si="43"/>
        <v>0</v>
      </c>
      <c r="P122" s="59">
        <f t="shared" si="43"/>
        <v>70.8098575062819</v>
      </c>
      <c r="Q122" s="59">
        <f t="shared" si="43"/>
        <v>0</v>
      </c>
      <c r="R122" s="59">
        <f t="shared" si="43"/>
        <v>0</v>
      </c>
      <c r="S122" s="59">
        <f t="shared" si="43"/>
        <v>1416.492035187827</v>
      </c>
      <c r="T122" s="59">
        <f t="shared" si="43"/>
        <v>0</v>
      </c>
      <c r="U122" s="59">
        <f t="shared" si="43"/>
        <v>920.640365448505</v>
      </c>
      <c r="V122" s="59">
        <f t="shared" si="43"/>
        <v>0</v>
      </c>
      <c r="W122" s="59">
        <f t="shared" si="43"/>
        <v>206.3106796116505</v>
      </c>
      <c r="X122" s="59">
        <f t="shared" si="43"/>
        <v>231.28447596532703</v>
      </c>
      <c r="Y122" s="59">
        <f t="shared" si="43"/>
        <v>0</v>
      </c>
      <c r="Z122" s="59">
        <f t="shared" si="43"/>
        <v>0</v>
      </c>
      <c r="AA122" s="59">
        <f t="shared" si="43"/>
        <v>0</v>
      </c>
      <c r="AB122" s="59">
        <f t="shared" si="43"/>
        <v>0</v>
      </c>
      <c r="AC122" s="59">
        <f t="shared" si="43"/>
        <v>0</v>
      </c>
      <c r="AD122" s="59">
        <f t="shared" si="43"/>
        <v>0</v>
      </c>
      <c r="AE122" s="60">
        <f t="shared" si="43"/>
        <v>0</v>
      </c>
    </row>
    <row r="123" spans="1:31" ht="25.5">
      <c r="A123" s="30" t="s">
        <v>162</v>
      </c>
      <c r="B123" s="59">
        <f>IF(B113=0,0,B118/B113)</f>
        <v>0</v>
      </c>
      <c r="C123" s="59">
        <f t="shared" si="43"/>
        <v>9049.773755656108</v>
      </c>
      <c r="D123" s="59">
        <f t="shared" si="43"/>
        <v>27</v>
      </c>
      <c r="E123" s="59">
        <f t="shared" si="43"/>
        <v>0</v>
      </c>
      <c r="F123" s="59">
        <f t="shared" si="43"/>
        <v>0</v>
      </c>
      <c r="G123" s="59">
        <f t="shared" si="43"/>
        <v>0</v>
      </c>
      <c r="H123" s="59">
        <f t="shared" si="43"/>
        <v>263.1578947368421</v>
      </c>
      <c r="I123" s="59">
        <f t="shared" si="43"/>
        <v>393.5588822355289</v>
      </c>
      <c r="J123" s="59">
        <f t="shared" si="43"/>
        <v>0</v>
      </c>
      <c r="K123" s="59">
        <f t="shared" si="43"/>
        <v>0</v>
      </c>
      <c r="L123" s="59">
        <f t="shared" si="43"/>
        <v>0</v>
      </c>
      <c r="M123" s="59">
        <f t="shared" si="43"/>
        <v>1068.3760683760684</v>
      </c>
      <c r="N123" s="59">
        <f t="shared" si="43"/>
        <v>0</v>
      </c>
      <c r="O123" s="59">
        <f t="shared" si="43"/>
        <v>0</v>
      </c>
      <c r="P123" s="59">
        <f t="shared" si="43"/>
        <v>250</v>
      </c>
      <c r="Q123" s="59">
        <f t="shared" si="43"/>
        <v>417.21854304635764</v>
      </c>
      <c r="R123" s="59">
        <f t="shared" si="43"/>
        <v>0</v>
      </c>
      <c r="S123" s="59">
        <f t="shared" si="43"/>
        <v>637.266642891108</v>
      </c>
      <c r="T123" s="59">
        <f t="shared" si="43"/>
        <v>263.14285714285717</v>
      </c>
      <c r="U123" s="59">
        <f t="shared" si="43"/>
        <v>420</v>
      </c>
      <c r="V123" s="59">
        <f t="shared" si="43"/>
        <v>0</v>
      </c>
      <c r="W123" s="59">
        <f t="shared" si="43"/>
        <v>206.3106796116505</v>
      </c>
      <c r="X123" s="59">
        <f t="shared" si="43"/>
        <v>1489.3617021276596</v>
      </c>
      <c r="Y123" s="59">
        <f t="shared" si="43"/>
        <v>0</v>
      </c>
      <c r="Z123" s="59">
        <f t="shared" si="43"/>
        <v>0</v>
      </c>
      <c r="AA123" s="59">
        <f t="shared" si="43"/>
        <v>133333.33333333334</v>
      </c>
      <c r="AB123" s="59">
        <f t="shared" si="43"/>
        <v>400.7614467488228</v>
      </c>
      <c r="AC123" s="59">
        <f t="shared" si="43"/>
        <v>0</v>
      </c>
      <c r="AD123" s="59">
        <f t="shared" si="43"/>
        <v>0</v>
      </c>
      <c r="AE123" s="60">
        <f t="shared" si="43"/>
        <v>0</v>
      </c>
    </row>
    <row r="124" spans="1:31" ht="12.75">
      <c r="A124" s="30" t="s">
        <v>163</v>
      </c>
      <c r="B124" s="59">
        <f>IF(B114=0,0,B119/B114)</f>
        <v>0</v>
      </c>
      <c r="C124" s="59">
        <f t="shared" si="43"/>
        <v>28.571428571428573</v>
      </c>
      <c r="D124" s="59">
        <f t="shared" si="43"/>
        <v>61.5</v>
      </c>
      <c r="E124" s="59">
        <f t="shared" si="43"/>
        <v>0</v>
      </c>
      <c r="F124" s="59">
        <f t="shared" si="43"/>
        <v>0</v>
      </c>
      <c r="G124" s="59">
        <f t="shared" si="43"/>
        <v>0</v>
      </c>
      <c r="H124" s="59">
        <f t="shared" si="43"/>
        <v>210.52631578947367</v>
      </c>
      <c r="I124" s="59">
        <f t="shared" si="43"/>
        <v>169.83404776484997</v>
      </c>
      <c r="J124" s="59">
        <f t="shared" si="43"/>
        <v>0</v>
      </c>
      <c r="K124" s="59">
        <f t="shared" si="43"/>
        <v>0</v>
      </c>
      <c r="L124" s="59">
        <f t="shared" si="43"/>
        <v>0</v>
      </c>
      <c r="M124" s="59">
        <f t="shared" si="43"/>
        <v>2421.733333333333</v>
      </c>
      <c r="N124" s="59">
        <f t="shared" si="43"/>
        <v>0</v>
      </c>
      <c r="O124" s="59">
        <f t="shared" si="43"/>
        <v>0</v>
      </c>
      <c r="P124" s="59">
        <f t="shared" si="43"/>
        <v>30.412438526444944</v>
      </c>
      <c r="Q124" s="59">
        <f t="shared" si="43"/>
        <v>0</v>
      </c>
      <c r="R124" s="59">
        <f t="shared" si="43"/>
        <v>0</v>
      </c>
      <c r="S124" s="59">
        <f t="shared" si="43"/>
        <v>1274.5331669044222</v>
      </c>
      <c r="T124" s="59">
        <f t="shared" si="43"/>
        <v>0</v>
      </c>
      <c r="U124" s="59">
        <f t="shared" si="43"/>
        <v>1128</v>
      </c>
      <c r="V124" s="59">
        <f t="shared" si="43"/>
        <v>0</v>
      </c>
      <c r="W124" s="59">
        <f t="shared" si="43"/>
        <v>206.3106796116505</v>
      </c>
      <c r="X124" s="59">
        <f t="shared" si="43"/>
        <v>455.08274231678485</v>
      </c>
      <c r="Y124" s="59">
        <f t="shared" si="43"/>
        <v>0</v>
      </c>
      <c r="Z124" s="59">
        <f t="shared" si="43"/>
        <v>0</v>
      </c>
      <c r="AA124" s="59">
        <f t="shared" si="43"/>
        <v>0</v>
      </c>
      <c r="AB124" s="59">
        <f t="shared" si="43"/>
        <v>0</v>
      </c>
      <c r="AC124" s="59">
        <f t="shared" si="43"/>
        <v>0</v>
      </c>
      <c r="AD124" s="59">
        <f t="shared" si="43"/>
        <v>70</v>
      </c>
      <c r="AE124" s="60">
        <f t="shared" si="43"/>
        <v>0</v>
      </c>
    </row>
    <row r="125" spans="1:31" ht="25.5">
      <c r="A125" s="13" t="s">
        <v>166</v>
      </c>
      <c r="B125" s="61">
        <f>+B120*B111</f>
        <v>0</v>
      </c>
      <c r="C125" s="61">
        <f aca="true" t="shared" si="44" ref="C125:AE125">+C120*C111</f>
        <v>55507020.167095184</v>
      </c>
      <c r="D125" s="61">
        <f t="shared" si="44"/>
        <v>1842000</v>
      </c>
      <c r="E125" s="61">
        <f t="shared" si="44"/>
        <v>0</v>
      </c>
      <c r="F125" s="61">
        <f t="shared" si="44"/>
        <v>0</v>
      </c>
      <c r="G125" s="61">
        <f t="shared" si="44"/>
        <v>0</v>
      </c>
      <c r="H125" s="61">
        <f t="shared" si="44"/>
        <v>7999999.999999999</v>
      </c>
      <c r="I125" s="61">
        <f t="shared" si="44"/>
        <v>10719113.886187209</v>
      </c>
      <c r="J125" s="61">
        <f t="shared" si="44"/>
        <v>0</v>
      </c>
      <c r="K125" s="61">
        <f t="shared" si="44"/>
        <v>29273333.333333332</v>
      </c>
      <c r="L125" s="61">
        <f t="shared" si="44"/>
        <v>0</v>
      </c>
      <c r="M125" s="61">
        <f t="shared" si="44"/>
        <v>66929827.99658119</v>
      </c>
      <c r="N125" s="61">
        <f t="shared" si="44"/>
        <v>0</v>
      </c>
      <c r="O125" s="61">
        <f t="shared" si="44"/>
        <v>0</v>
      </c>
      <c r="P125" s="61">
        <f t="shared" si="44"/>
        <v>48625262.07444245</v>
      </c>
      <c r="Q125" s="61">
        <f t="shared" si="44"/>
        <v>183576.15894039735</v>
      </c>
      <c r="R125" s="61">
        <f t="shared" si="44"/>
        <v>0</v>
      </c>
      <c r="S125" s="61">
        <f t="shared" si="44"/>
        <v>31940643</v>
      </c>
      <c r="T125" s="61">
        <f t="shared" si="44"/>
        <v>1170000.0000000002</v>
      </c>
      <c r="U125" s="61">
        <f t="shared" si="44"/>
        <v>3680194.9999999995</v>
      </c>
      <c r="V125" s="61">
        <f t="shared" si="44"/>
        <v>0</v>
      </c>
      <c r="W125" s="61">
        <f t="shared" si="44"/>
        <v>3400000</v>
      </c>
      <c r="X125" s="61">
        <f t="shared" si="44"/>
        <v>22045608.999999996</v>
      </c>
      <c r="Y125" s="61">
        <f t="shared" si="44"/>
        <v>0</v>
      </c>
      <c r="Z125" s="61">
        <f t="shared" si="44"/>
        <v>0</v>
      </c>
      <c r="AA125" s="61">
        <f t="shared" si="44"/>
        <v>2000000.0000000002</v>
      </c>
      <c r="AB125" s="61">
        <f t="shared" si="44"/>
        <v>0</v>
      </c>
      <c r="AC125" s="61">
        <f t="shared" si="44"/>
        <v>0</v>
      </c>
      <c r="AD125" s="61">
        <f t="shared" si="44"/>
        <v>0</v>
      </c>
      <c r="AE125" s="62">
        <f t="shared" si="44"/>
        <v>0</v>
      </c>
    </row>
    <row r="126" spans="1:31" ht="25.5">
      <c r="A126" s="16" t="s">
        <v>167</v>
      </c>
      <c r="B126" s="63">
        <v>0</v>
      </c>
      <c r="C126" s="63">
        <v>4800000</v>
      </c>
      <c r="D126" s="63">
        <v>0</v>
      </c>
      <c r="E126" s="63">
        <v>0</v>
      </c>
      <c r="F126" s="63">
        <v>0</v>
      </c>
      <c r="G126" s="63">
        <v>0</v>
      </c>
      <c r="H126" s="63">
        <v>12685050</v>
      </c>
      <c r="I126" s="63">
        <v>4504121</v>
      </c>
      <c r="J126" s="63">
        <v>93500</v>
      </c>
      <c r="K126" s="63">
        <v>5483138</v>
      </c>
      <c r="L126" s="63">
        <v>0</v>
      </c>
      <c r="M126" s="63">
        <v>2598236</v>
      </c>
      <c r="N126" s="63">
        <v>0</v>
      </c>
      <c r="O126" s="63">
        <v>0</v>
      </c>
      <c r="P126" s="63">
        <v>22121000</v>
      </c>
      <c r="Q126" s="63">
        <v>17812</v>
      </c>
      <c r="R126" s="63">
        <v>1285763</v>
      </c>
      <c r="S126" s="63">
        <v>35593590</v>
      </c>
      <c r="T126" s="63">
        <v>1281000</v>
      </c>
      <c r="U126" s="63">
        <v>3850000</v>
      </c>
      <c r="V126" s="63">
        <v>9040000</v>
      </c>
      <c r="W126" s="63">
        <v>8800000</v>
      </c>
      <c r="X126" s="63">
        <v>22045609</v>
      </c>
      <c r="Y126" s="63">
        <v>0</v>
      </c>
      <c r="Z126" s="63">
        <v>0</v>
      </c>
      <c r="AA126" s="63">
        <v>2109000</v>
      </c>
      <c r="AB126" s="63">
        <v>0</v>
      </c>
      <c r="AC126" s="63">
        <v>0</v>
      </c>
      <c r="AD126" s="63">
        <v>0</v>
      </c>
      <c r="AE126" s="64">
        <v>0</v>
      </c>
    </row>
    <row r="127" spans="1:31" ht="12.75">
      <c r="A127" s="27" t="s">
        <v>168</v>
      </c>
      <c r="B127" s="33">
        <v>148104000</v>
      </c>
      <c r="C127" s="33">
        <v>146418000</v>
      </c>
      <c r="D127" s="33">
        <v>211762000</v>
      </c>
      <c r="E127" s="33">
        <v>69433000</v>
      </c>
      <c r="F127" s="33">
        <v>60742000</v>
      </c>
      <c r="G127" s="33">
        <v>504909000</v>
      </c>
      <c r="H127" s="33">
        <v>34393000</v>
      </c>
      <c r="I127" s="33">
        <v>51174000</v>
      </c>
      <c r="J127" s="33">
        <v>290472000</v>
      </c>
      <c r="K127" s="33">
        <v>256239000</v>
      </c>
      <c r="L127" s="33">
        <v>524104000</v>
      </c>
      <c r="M127" s="33">
        <v>100568000</v>
      </c>
      <c r="N127" s="33">
        <v>84880000</v>
      </c>
      <c r="O127" s="33">
        <v>80861000</v>
      </c>
      <c r="P127" s="33">
        <v>415990000</v>
      </c>
      <c r="Q127" s="33">
        <v>138190000</v>
      </c>
      <c r="R127" s="33">
        <v>431845000</v>
      </c>
      <c r="S127" s="33">
        <v>60129000</v>
      </c>
      <c r="T127" s="33">
        <v>83078000</v>
      </c>
      <c r="U127" s="33">
        <v>29014000</v>
      </c>
      <c r="V127" s="33">
        <v>57283000</v>
      </c>
      <c r="W127" s="33">
        <v>48639000</v>
      </c>
      <c r="X127" s="33">
        <v>267909000</v>
      </c>
      <c r="Y127" s="33">
        <v>94609000</v>
      </c>
      <c r="Z127" s="33">
        <v>77149000</v>
      </c>
      <c r="AA127" s="33">
        <v>143438000</v>
      </c>
      <c r="AB127" s="33">
        <v>157863000</v>
      </c>
      <c r="AC127" s="33">
        <v>52946000</v>
      </c>
      <c r="AD127" s="33">
        <v>148455000</v>
      </c>
      <c r="AE127" s="34">
        <v>406157000</v>
      </c>
    </row>
    <row r="128" spans="1:31" ht="12.75">
      <c r="A128" s="65" t="s">
        <v>169</v>
      </c>
      <c r="B128" s="66" t="str">
        <f>IF(B11&gt;0,"Funded","Unfunded")</f>
        <v>Funded</v>
      </c>
      <c r="C128" s="66" t="str">
        <f aca="true" t="shared" si="45" ref="C128:AE128">IF(C11&gt;0,"Funded","Unfunded")</f>
        <v>Funded</v>
      </c>
      <c r="D128" s="66" t="str">
        <f t="shared" si="45"/>
        <v>Funded</v>
      </c>
      <c r="E128" s="66" t="str">
        <f t="shared" si="45"/>
        <v>Funded</v>
      </c>
      <c r="F128" s="66" t="str">
        <f t="shared" si="45"/>
        <v>Funded</v>
      </c>
      <c r="G128" s="66" t="str">
        <f t="shared" si="45"/>
        <v>Funded</v>
      </c>
      <c r="H128" s="66" t="str">
        <f t="shared" si="45"/>
        <v>Unfunded</v>
      </c>
      <c r="I128" s="66" t="str">
        <f t="shared" si="45"/>
        <v>Funded</v>
      </c>
      <c r="J128" s="66" t="str">
        <f t="shared" si="45"/>
        <v>Funded</v>
      </c>
      <c r="K128" s="66" t="str">
        <f t="shared" si="45"/>
        <v>Funded</v>
      </c>
      <c r="L128" s="66" t="str">
        <f t="shared" si="45"/>
        <v>Unfunded</v>
      </c>
      <c r="M128" s="66" t="str">
        <f t="shared" si="45"/>
        <v>Funded</v>
      </c>
      <c r="N128" s="66" t="str">
        <f t="shared" si="45"/>
        <v>Funded</v>
      </c>
      <c r="O128" s="66" t="str">
        <f t="shared" si="45"/>
        <v>Funded</v>
      </c>
      <c r="P128" s="66" t="str">
        <f t="shared" si="45"/>
        <v>Funded</v>
      </c>
      <c r="Q128" s="66" t="str">
        <f t="shared" si="45"/>
        <v>Funded</v>
      </c>
      <c r="R128" s="66" t="str">
        <f t="shared" si="45"/>
        <v>Funded</v>
      </c>
      <c r="S128" s="66" t="str">
        <f t="shared" si="45"/>
        <v>Funded</v>
      </c>
      <c r="T128" s="66" t="str">
        <f t="shared" si="45"/>
        <v>Funded</v>
      </c>
      <c r="U128" s="66" t="str">
        <f t="shared" si="45"/>
        <v>Funded</v>
      </c>
      <c r="V128" s="66" t="str">
        <f t="shared" si="45"/>
        <v>Funded</v>
      </c>
      <c r="W128" s="66" t="str">
        <f t="shared" si="45"/>
        <v>Funded</v>
      </c>
      <c r="X128" s="66" t="str">
        <f t="shared" si="45"/>
        <v>Funded</v>
      </c>
      <c r="Y128" s="66" t="str">
        <f t="shared" si="45"/>
        <v>Funded</v>
      </c>
      <c r="Z128" s="66" t="str">
        <f t="shared" si="45"/>
        <v>Unfunded</v>
      </c>
      <c r="AA128" s="66" t="str">
        <f t="shared" si="45"/>
        <v>Funded</v>
      </c>
      <c r="AB128" s="66" t="str">
        <f t="shared" si="45"/>
        <v>Funded</v>
      </c>
      <c r="AC128" s="66" t="str">
        <f t="shared" si="45"/>
        <v>Funded</v>
      </c>
      <c r="AD128" s="66" t="str">
        <f t="shared" si="45"/>
        <v>Unfunded</v>
      </c>
      <c r="AE128" s="67" t="str">
        <f t="shared" si="45"/>
        <v>Unfunded</v>
      </c>
    </row>
    <row r="129" spans="1:31" ht="12.75" hidden="1">
      <c r="A129" s="68" t="s">
        <v>170</v>
      </c>
      <c r="B129" s="35">
        <v>29374606</v>
      </c>
      <c r="C129" s="35">
        <v>87718477</v>
      </c>
      <c r="D129" s="35">
        <v>562410127</v>
      </c>
      <c r="E129" s="35">
        <v>230438708</v>
      </c>
      <c r="F129" s="35">
        <v>29509694</v>
      </c>
      <c r="G129" s="35">
        <v>167994756</v>
      </c>
      <c r="H129" s="35">
        <v>110998000</v>
      </c>
      <c r="I129" s="35">
        <v>14160204</v>
      </c>
      <c r="J129" s="35">
        <v>69260000</v>
      </c>
      <c r="K129" s="35">
        <v>213092965</v>
      </c>
      <c r="L129" s="35">
        <v>79200158</v>
      </c>
      <c r="M129" s="35">
        <v>32088514</v>
      </c>
      <c r="N129" s="35">
        <v>13934554</v>
      </c>
      <c r="O129" s="35">
        <v>21389000</v>
      </c>
      <c r="P129" s="35">
        <v>1466096994</v>
      </c>
      <c r="Q129" s="35">
        <v>88981118</v>
      </c>
      <c r="R129" s="35">
        <v>62636383</v>
      </c>
      <c r="S129" s="35">
        <v>157253614</v>
      </c>
      <c r="T129" s="35">
        <v>212836000</v>
      </c>
      <c r="U129" s="35">
        <v>85136447</v>
      </c>
      <c r="V129" s="35">
        <v>141534543</v>
      </c>
      <c r="W129" s="35">
        <v>169493500</v>
      </c>
      <c r="X129" s="35">
        <v>318347994</v>
      </c>
      <c r="Y129" s="35">
        <v>806167</v>
      </c>
      <c r="Z129" s="35">
        <v>81268000</v>
      </c>
      <c r="AA129" s="35">
        <v>112675529</v>
      </c>
      <c r="AB129" s="35">
        <v>31382802</v>
      </c>
      <c r="AC129" s="35">
        <v>5559836</v>
      </c>
      <c r="AD129" s="35">
        <v>107867500</v>
      </c>
      <c r="AE129" s="35">
        <v>52515000</v>
      </c>
    </row>
    <row r="130" spans="1:31" ht="12.75" hidden="1">
      <c r="A130" s="68" t="s">
        <v>171</v>
      </c>
      <c r="B130" s="35">
        <v>33212641</v>
      </c>
      <c r="C130" s="35">
        <v>24859279</v>
      </c>
      <c r="D130" s="35">
        <v>457394873</v>
      </c>
      <c r="E130" s="35">
        <v>166922785</v>
      </c>
      <c r="F130" s="35">
        <v>15244335</v>
      </c>
      <c r="G130" s="35">
        <v>144553353</v>
      </c>
      <c r="H130" s="35">
        <v>110337611</v>
      </c>
      <c r="I130" s="35">
        <v>5144904</v>
      </c>
      <c r="J130" s="35">
        <v>70434000</v>
      </c>
      <c r="K130" s="35">
        <v>286884063</v>
      </c>
      <c r="L130" s="35">
        <v>79200000</v>
      </c>
      <c r="M130" s="35">
        <v>22657908</v>
      </c>
      <c r="N130" s="35">
        <v>1096280</v>
      </c>
      <c r="O130" s="35">
        <v>19032970</v>
      </c>
      <c r="P130" s="35">
        <v>1389130470</v>
      </c>
      <c r="Q130" s="35">
        <v>33634109</v>
      </c>
      <c r="R130" s="35">
        <v>46140550</v>
      </c>
      <c r="S130" s="35">
        <v>157569078</v>
      </c>
      <c r="T130" s="35">
        <v>201413952</v>
      </c>
      <c r="U130" s="35">
        <v>77913500</v>
      </c>
      <c r="V130" s="35">
        <v>135795200</v>
      </c>
      <c r="W130" s="35">
        <v>154518716</v>
      </c>
      <c r="X130" s="35">
        <v>301188250</v>
      </c>
      <c r="Y130" s="35">
        <v>729000</v>
      </c>
      <c r="Z130" s="35">
        <v>68639222</v>
      </c>
      <c r="AA130" s="35">
        <v>84610000</v>
      </c>
      <c r="AB130" s="35">
        <v>28913349</v>
      </c>
      <c r="AC130" s="35">
        <v>9469830</v>
      </c>
      <c r="AD130" s="35">
        <v>0</v>
      </c>
      <c r="AE130" s="35">
        <v>37692000</v>
      </c>
    </row>
    <row r="131" spans="1:31" ht="12.75" hidden="1">
      <c r="A131" s="68" t="s">
        <v>172</v>
      </c>
      <c r="B131" s="35">
        <v>9163606</v>
      </c>
      <c r="C131" s="35">
        <v>93646710</v>
      </c>
      <c r="D131" s="35">
        <v>69206589</v>
      </c>
      <c r="E131" s="35">
        <v>93461149</v>
      </c>
      <c r="F131" s="35">
        <v>16958236</v>
      </c>
      <c r="G131" s="35">
        <v>24491403</v>
      </c>
      <c r="H131" s="35">
        <v>10419238</v>
      </c>
      <c r="I131" s="35">
        <v>8470203</v>
      </c>
      <c r="J131" s="35">
        <v>92489255</v>
      </c>
      <c r="K131" s="35">
        <v>43072000</v>
      </c>
      <c r="L131" s="35">
        <v>10302797</v>
      </c>
      <c r="M131" s="35">
        <v>9430606</v>
      </c>
      <c r="N131" s="35">
        <v>12849824</v>
      </c>
      <c r="O131" s="35">
        <v>11805854</v>
      </c>
      <c r="P131" s="35">
        <v>80766530</v>
      </c>
      <c r="Q131" s="35">
        <v>55347007</v>
      </c>
      <c r="R131" s="35">
        <v>42343800</v>
      </c>
      <c r="S131" s="35">
        <v>11431236</v>
      </c>
      <c r="T131" s="35">
        <v>98578457</v>
      </c>
      <c r="U131" s="35">
        <v>7182561</v>
      </c>
      <c r="V131" s="35">
        <v>14627864</v>
      </c>
      <c r="W131" s="35">
        <v>27105850</v>
      </c>
      <c r="X131" s="35">
        <v>15004914</v>
      </c>
      <c r="Y131" s="35">
        <v>140527</v>
      </c>
      <c r="Z131" s="35">
        <v>26570962</v>
      </c>
      <c r="AA131" s="35">
        <v>31884600</v>
      </c>
      <c r="AB131" s="35">
        <v>20333600</v>
      </c>
      <c r="AC131" s="35">
        <v>3876960</v>
      </c>
      <c r="AD131" s="35">
        <v>0</v>
      </c>
      <c r="AE131" s="35">
        <v>54284064</v>
      </c>
    </row>
    <row r="132" spans="1:31" ht="12.75" hidden="1">
      <c r="A132" s="68" t="s">
        <v>173</v>
      </c>
      <c r="B132" s="35">
        <v>68718682</v>
      </c>
      <c r="C132" s="35">
        <v>62875000</v>
      </c>
      <c r="D132" s="35">
        <v>18238579</v>
      </c>
      <c r="E132" s="35">
        <v>3000000</v>
      </c>
      <c r="F132" s="35">
        <v>9000000</v>
      </c>
      <c r="G132" s="35">
        <v>31721473</v>
      </c>
      <c r="H132" s="35">
        <v>2089000</v>
      </c>
      <c r="I132" s="35">
        <v>45000</v>
      </c>
      <c r="J132" s="35">
        <v>148034400</v>
      </c>
      <c r="K132" s="35">
        <v>23000000</v>
      </c>
      <c r="L132" s="35">
        <v>-511666000</v>
      </c>
      <c r="M132" s="35">
        <v>26486900</v>
      </c>
      <c r="N132" s="35">
        <v>23745819</v>
      </c>
      <c r="O132" s="35">
        <v>23167532</v>
      </c>
      <c r="P132" s="35">
        <v>268999800</v>
      </c>
      <c r="Q132" s="35">
        <v>97267688</v>
      </c>
      <c r="R132" s="35">
        <v>378098800</v>
      </c>
      <c r="S132" s="35">
        <v>7065580</v>
      </c>
      <c r="T132" s="35">
        <v>119214000</v>
      </c>
      <c r="U132" s="35">
        <v>14648000</v>
      </c>
      <c r="V132" s="35">
        <v>50763000</v>
      </c>
      <c r="W132" s="35">
        <v>23873863</v>
      </c>
      <c r="X132" s="35">
        <v>188654879</v>
      </c>
      <c r="Y132" s="35">
        <v>52465228</v>
      </c>
      <c r="Z132" s="35">
        <v>0</v>
      </c>
      <c r="AA132" s="35">
        <v>23400000</v>
      </c>
      <c r="AB132" s="35">
        <v>18141859</v>
      </c>
      <c r="AC132" s="35">
        <v>12856000</v>
      </c>
      <c r="AD132" s="35">
        <v>0</v>
      </c>
      <c r="AE132" s="35">
        <v>176385000</v>
      </c>
    </row>
    <row r="133" spans="1:31" ht="12.75" hidden="1">
      <c r="A133" s="68" t="s">
        <v>174</v>
      </c>
      <c r="B133" s="35">
        <v>55497000</v>
      </c>
      <c r="C133" s="35">
        <v>45831000</v>
      </c>
      <c r="D133" s="35">
        <v>139221154</v>
      </c>
      <c r="E133" s="35">
        <v>0</v>
      </c>
      <c r="F133" s="35">
        <v>2500000</v>
      </c>
      <c r="G133" s="35">
        <v>320414574</v>
      </c>
      <c r="H133" s="35">
        <v>49027000</v>
      </c>
      <c r="I133" s="35">
        <v>7000500</v>
      </c>
      <c r="J133" s="35">
        <v>29483000</v>
      </c>
      <c r="K133" s="35">
        <v>13000000</v>
      </c>
      <c r="L133" s="35">
        <v>578300000</v>
      </c>
      <c r="M133" s="35">
        <v>2340000</v>
      </c>
      <c r="N133" s="35">
        <v>6220790</v>
      </c>
      <c r="O133" s="35">
        <v>19875877</v>
      </c>
      <c r="P133" s="35">
        <v>0</v>
      </c>
      <c r="Q133" s="35">
        <v>45100000</v>
      </c>
      <c r="R133" s="35">
        <v>70666010</v>
      </c>
      <c r="S133" s="35">
        <v>21049071</v>
      </c>
      <c r="T133" s="35">
        <v>40535000</v>
      </c>
      <c r="U133" s="35">
        <v>9000000</v>
      </c>
      <c r="V133" s="35">
        <v>35000000</v>
      </c>
      <c r="W133" s="35">
        <v>22317000</v>
      </c>
      <c r="X133" s="35">
        <v>131466186</v>
      </c>
      <c r="Y133" s="35">
        <v>7546562</v>
      </c>
      <c r="Z133" s="35">
        <v>0</v>
      </c>
      <c r="AA133" s="35">
        <v>11471000</v>
      </c>
      <c r="AB133" s="35">
        <v>31900000</v>
      </c>
      <c r="AC133" s="35">
        <v>11799000</v>
      </c>
      <c r="AD133" s="35">
        <v>0</v>
      </c>
      <c r="AE133" s="35">
        <v>280381500</v>
      </c>
    </row>
    <row r="134" spans="1:31" ht="12.75" hidden="1">
      <c r="A134" s="68" t="s">
        <v>175</v>
      </c>
      <c r="B134" s="35">
        <v>33442000</v>
      </c>
      <c r="C134" s="35">
        <v>10279000</v>
      </c>
      <c r="D134" s="35">
        <v>49761375</v>
      </c>
      <c r="E134" s="35">
        <v>150086900</v>
      </c>
      <c r="F134" s="35">
        <v>3915000</v>
      </c>
      <c r="G134" s="35">
        <v>349867311</v>
      </c>
      <c r="H134" s="35">
        <v>24400000</v>
      </c>
      <c r="I134" s="35">
        <v>7000500</v>
      </c>
      <c r="J134" s="35">
        <v>26640000</v>
      </c>
      <c r="K134" s="35">
        <v>165000000</v>
      </c>
      <c r="L134" s="35">
        <v>228710000</v>
      </c>
      <c r="M134" s="35">
        <v>5964000</v>
      </c>
      <c r="N134" s="35">
        <v>19400000</v>
      </c>
      <c r="O134" s="35">
        <v>6649499</v>
      </c>
      <c r="P134" s="35">
        <v>231143000</v>
      </c>
      <c r="Q134" s="35">
        <v>13264614</v>
      </c>
      <c r="R134" s="35">
        <v>135283889</v>
      </c>
      <c r="S134" s="35">
        <v>47000000</v>
      </c>
      <c r="T134" s="35">
        <v>23354000</v>
      </c>
      <c r="U134" s="35">
        <v>10205000</v>
      </c>
      <c r="V134" s="35">
        <v>36170826</v>
      </c>
      <c r="W134" s="35">
        <v>21786000</v>
      </c>
      <c r="X134" s="35">
        <v>72032171</v>
      </c>
      <c r="Y134" s="35">
        <v>50000</v>
      </c>
      <c r="Z134" s="35">
        <v>0</v>
      </c>
      <c r="AA134" s="35">
        <v>13666000</v>
      </c>
      <c r="AB134" s="35">
        <v>122993923</v>
      </c>
      <c r="AC134" s="35">
        <v>492000</v>
      </c>
      <c r="AD134" s="35">
        <v>0</v>
      </c>
      <c r="AE134" s="35">
        <v>19888000</v>
      </c>
    </row>
    <row r="135" spans="1:31" ht="12.75" hidden="1">
      <c r="A135" s="68" t="s">
        <v>176</v>
      </c>
      <c r="B135" s="35">
        <v>42216000</v>
      </c>
      <c r="C135" s="35">
        <v>0</v>
      </c>
      <c r="D135" s="35">
        <v>99650882</v>
      </c>
      <c r="E135" s="35">
        <v>0</v>
      </c>
      <c r="F135" s="35">
        <v>13715500</v>
      </c>
      <c r="G135" s="35">
        <v>19530801</v>
      </c>
      <c r="H135" s="35">
        <v>0</v>
      </c>
      <c r="I135" s="35">
        <v>200000</v>
      </c>
      <c r="J135" s="35">
        <v>47900200</v>
      </c>
      <c r="K135" s="35">
        <v>65000000</v>
      </c>
      <c r="L135" s="35">
        <v>0</v>
      </c>
      <c r="M135" s="35">
        <v>9887367</v>
      </c>
      <c r="N135" s="35">
        <v>30000000</v>
      </c>
      <c r="O135" s="35">
        <v>-34000</v>
      </c>
      <c r="P135" s="35">
        <v>80000000</v>
      </c>
      <c r="Q135" s="35">
        <v>28151806</v>
      </c>
      <c r="R135" s="35">
        <v>6022178</v>
      </c>
      <c r="S135" s="35">
        <v>0</v>
      </c>
      <c r="T135" s="35">
        <v>9914000</v>
      </c>
      <c r="U135" s="35">
        <v>2468000</v>
      </c>
      <c r="V135" s="35">
        <v>12500000</v>
      </c>
      <c r="W135" s="35">
        <v>2194000</v>
      </c>
      <c r="X135" s="35">
        <v>27490085</v>
      </c>
      <c r="Y135" s="35">
        <v>550000</v>
      </c>
      <c r="Z135" s="35">
        <v>0</v>
      </c>
      <c r="AA135" s="35">
        <v>0</v>
      </c>
      <c r="AB135" s="35">
        <v>11192811</v>
      </c>
      <c r="AC135" s="35">
        <v>0</v>
      </c>
      <c r="AD135" s="35">
        <v>0</v>
      </c>
      <c r="AE135" s="35">
        <v>57767000</v>
      </c>
    </row>
    <row r="136" spans="1:31" ht="12.75" hidden="1">
      <c r="A136" s="68" t="s">
        <v>177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1646000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8567466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165000</v>
      </c>
      <c r="W136" s="35">
        <v>0</v>
      </c>
      <c r="X136" s="35">
        <v>2289574</v>
      </c>
      <c r="Y136" s="35">
        <v>2025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</row>
    <row r="137" spans="1:31" ht="12.75" hidden="1">
      <c r="A137" s="68" t="s">
        <v>178</v>
      </c>
      <c r="B137" s="35">
        <v>0</v>
      </c>
      <c r="C137" s="35">
        <v>24438415</v>
      </c>
      <c r="D137" s="35">
        <v>5895596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58999800</v>
      </c>
      <c r="Q137" s="35">
        <v>0</v>
      </c>
      <c r="R137" s="35">
        <v>12520769</v>
      </c>
      <c r="S137" s="35">
        <v>21429344</v>
      </c>
      <c r="T137" s="35">
        <v>0</v>
      </c>
      <c r="U137" s="35">
        <v>0</v>
      </c>
      <c r="V137" s="35">
        <v>9093682</v>
      </c>
      <c r="W137" s="35">
        <v>0</v>
      </c>
      <c r="X137" s="35">
        <v>0</v>
      </c>
      <c r="Y137" s="35">
        <v>1675000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17000000</v>
      </c>
    </row>
    <row r="138" spans="1:31" ht="25.5" hidden="1">
      <c r="A138" s="68" t="s">
        <v>179</v>
      </c>
      <c r="B138" s="35">
        <v>115935179</v>
      </c>
      <c r="C138" s="35">
        <v>104730303</v>
      </c>
      <c r="D138" s="35">
        <v>481313859</v>
      </c>
      <c r="E138" s="35">
        <v>234655371</v>
      </c>
      <c r="F138" s="35">
        <v>53996615</v>
      </c>
      <c r="G138" s="35">
        <v>398419821</v>
      </c>
      <c r="H138" s="35">
        <v>128478759</v>
      </c>
      <c r="I138" s="35">
        <v>41717459</v>
      </c>
      <c r="J138" s="35">
        <v>188626449</v>
      </c>
      <c r="K138" s="35">
        <v>428081000</v>
      </c>
      <c r="L138" s="35">
        <v>487295362</v>
      </c>
      <c r="M138" s="35">
        <v>92871870</v>
      </c>
      <c r="N138" s="35">
        <v>58270511</v>
      </c>
      <c r="O138" s="35">
        <v>73037229</v>
      </c>
      <c r="P138" s="35">
        <v>1235521258</v>
      </c>
      <c r="Q138" s="35">
        <v>87994150</v>
      </c>
      <c r="R138" s="35">
        <v>303059100</v>
      </c>
      <c r="S138" s="35">
        <v>173891375</v>
      </c>
      <c r="T138" s="35">
        <v>239557357</v>
      </c>
      <c r="U138" s="35">
        <v>83353344</v>
      </c>
      <c r="V138" s="35">
        <v>164277017</v>
      </c>
      <c r="W138" s="35">
        <v>172141585</v>
      </c>
      <c r="X138" s="35">
        <v>439862093</v>
      </c>
      <c r="Y138" s="35">
        <v>98825828</v>
      </c>
      <c r="Z138" s="35">
        <v>88430982</v>
      </c>
      <c r="AA138" s="35">
        <v>188616814</v>
      </c>
      <c r="AB138" s="35">
        <v>106065087</v>
      </c>
      <c r="AC138" s="35">
        <v>44642655</v>
      </c>
      <c r="AD138" s="35">
        <v>0</v>
      </c>
      <c r="AE138" s="35">
        <v>359122431</v>
      </c>
    </row>
    <row r="139" spans="1:31" ht="12.75" hidden="1">
      <c r="A139" s="68" t="s">
        <v>180</v>
      </c>
      <c r="B139" s="35">
        <v>16910981</v>
      </c>
      <c r="C139" s="35">
        <v>2526284</v>
      </c>
      <c r="D139" s="35">
        <v>11006000</v>
      </c>
      <c r="E139" s="35">
        <v>29913100</v>
      </c>
      <c r="F139" s="35">
        <v>3685500</v>
      </c>
      <c r="G139" s="35">
        <v>19530801</v>
      </c>
      <c r="H139" s="35">
        <v>499876</v>
      </c>
      <c r="I139" s="35">
        <v>2000000</v>
      </c>
      <c r="J139" s="35">
        <v>43460000</v>
      </c>
      <c r="K139" s="35">
        <v>49585000</v>
      </c>
      <c r="L139" s="35">
        <v>0</v>
      </c>
      <c r="M139" s="35">
        <v>2114331</v>
      </c>
      <c r="N139" s="35">
        <v>0</v>
      </c>
      <c r="O139" s="35">
        <v>2540704</v>
      </c>
      <c r="P139" s="35">
        <v>40000000</v>
      </c>
      <c r="Q139" s="35">
        <v>15843799</v>
      </c>
      <c r="R139" s="35">
        <v>31507505</v>
      </c>
      <c r="S139" s="35">
        <v>0</v>
      </c>
      <c r="T139" s="35">
        <v>2500000</v>
      </c>
      <c r="U139" s="35">
        <v>1300000</v>
      </c>
      <c r="V139" s="35">
        <v>5000000</v>
      </c>
      <c r="W139" s="35">
        <v>17720000</v>
      </c>
      <c r="X139" s="35">
        <v>43724123</v>
      </c>
      <c r="Y139" s="35">
        <v>0</v>
      </c>
      <c r="Z139" s="35">
        <v>0</v>
      </c>
      <c r="AA139" s="35">
        <v>1890000</v>
      </c>
      <c r="AB139" s="35">
        <v>12563377</v>
      </c>
      <c r="AC139" s="35">
        <v>6288000</v>
      </c>
      <c r="AD139" s="35">
        <v>0</v>
      </c>
      <c r="AE139" s="35">
        <v>11307719</v>
      </c>
    </row>
    <row r="140" spans="1:31" ht="12.75" hidden="1">
      <c r="A140" s="68" t="s">
        <v>181</v>
      </c>
      <c r="B140" s="35">
        <v>35270875</v>
      </c>
      <c r="C140" s="35">
        <v>33859448</v>
      </c>
      <c r="D140" s="35">
        <v>178307458</v>
      </c>
      <c r="E140" s="35">
        <v>129191378</v>
      </c>
      <c r="F140" s="35">
        <v>27024007</v>
      </c>
      <c r="G140" s="35">
        <v>218060000</v>
      </c>
      <c r="H140" s="35">
        <v>45250337</v>
      </c>
      <c r="I140" s="35">
        <v>19422741</v>
      </c>
      <c r="J140" s="35">
        <v>178800937</v>
      </c>
      <c r="K140" s="35">
        <v>106754292</v>
      </c>
      <c r="L140" s="35">
        <v>194141638</v>
      </c>
      <c r="M140" s="35">
        <v>37030513</v>
      </c>
      <c r="N140" s="35">
        <v>26754197</v>
      </c>
      <c r="O140" s="35">
        <v>27688920</v>
      </c>
      <c r="P140" s="35">
        <v>436485742</v>
      </c>
      <c r="Q140" s="35">
        <v>58826099</v>
      </c>
      <c r="R140" s="35">
        <v>200753989</v>
      </c>
      <c r="S140" s="35">
        <v>44974319</v>
      </c>
      <c r="T140" s="35">
        <v>62183883</v>
      </c>
      <c r="U140" s="35">
        <v>29265000</v>
      </c>
      <c r="V140" s="35">
        <v>48047238</v>
      </c>
      <c r="W140" s="35">
        <v>40543729</v>
      </c>
      <c r="X140" s="35">
        <v>135335858</v>
      </c>
      <c r="Y140" s="35">
        <v>20296110</v>
      </c>
      <c r="Z140" s="35">
        <v>46798695</v>
      </c>
      <c r="AA140" s="35">
        <v>68961186</v>
      </c>
      <c r="AB140" s="35">
        <v>55503573</v>
      </c>
      <c r="AC140" s="35">
        <v>22898670</v>
      </c>
      <c r="AD140" s="35">
        <v>0</v>
      </c>
      <c r="AE140" s="35">
        <v>150395979</v>
      </c>
    </row>
    <row r="141" spans="1:31" ht="12.75" hidden="1">
      <c r="A141" s="68" t="s">
        <v>182</v>
      </c>
      <c r="B141" s="35">
        <v>40</v>
      </c>
      <c r="C141" s="35">
        <v>40</v>
      </c>
      <c r="D141" s="35">
        <v>60</v>
      </c>
      <c r="E141" s="35">
        <v>40</v>
      </c>
      <c r="F141" s="35">
        <v>40</v>
      </c>
      <c r="G141" s="35">
        <v>40</v>
      </c>
      <c r="H141" s="35">
        <v>100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  <c r="N141" s="35">
        <v>40</v>
      </c>
      <c r="O141" s="35">
        <v>40</v>
      </c>
      <c r="P141" s="35">
        <v>40</v>
      </c>
      <c r="Q141" s="35">
        <v>40</v>
      </c>
      <c r="R141" s="35">
        <v>40</v>
      </c>
      <c r="S141" s="35">
        <v>40</v>
      </c>
      <c r="T141" s="35">
        <v>40</v>
      </c>
      <c r="U141" s="35">
        <v>40</v>
      </c>
      <c r="V141" s="35">
        <v>40</v>
      </c>
      <c r="W141" s="35">
        <v>40</v>
      </c>
      <c r="X141" s="35">
        <v>40</v>
      </c>
      <c r="Y141" s="35">
        <v>40</v>
      </c>
      <c r="Z141" s="35">
        <v>40</v>
      </c>
      <c r="AA141" s="35">
        <v>40</v>
      </c>
      <c r="AB141" s="35">
        <v>40</v>
      </c>
      <c r="AC141" s="35">
        <v>40</v>
      </c>
      <c r="AD141" s="35">
        <v>40</v>
      </c>
      <c r="AE141" s="35">
        <v>40</v>
      </c>
    </row>
    <row r="142" spans="1:31" ht="12.75" hidden="1">
      <c r="A142" s="68" t="s">
        <v>183</v>
      </c>
      <c r="B142" s="35">
        <v>182985931</v>
      </c>
      <c r="C142" s="35">
        <v>198865587</v>
      </c>
      <c r="D142" s="35">
        <v>697686309</v>
      </c>
      <c r="E142" s="35">
        <v>316623137</v>
      </c>
      <c r="F142" s="35">
        <v>106938155</v>
      </c>
      <c r="G142" s="35">
        <v>648304649</v>
      </c>
      <c r="H142" s="35">
        <v>156650000</v>
      </c>
      <c r="I142" s="35">
        <v>66056948</v>
      </c>
      <c r="J142" s="35">
        <v>615602046</v>
      </c>
      <c r="K142" s="35">
        <v>582885484</v>
      </c>
      <c r="L142" s="35">
        <v>730649552</v>
      </c>
      <c r="M142" s="35">
        <v>130576110</v>
      </c>
      <c r="N142" s="35">
        <v>75867377</v>
      </c>
      <c r="O142" s="35">
        <v>122097777</v>
      </c>
      <c r="P142" s="35">
        <v>1767633000</v>
      </c>
      <c r="Q142" s="35">
        <v>206532063</v>
      </c>
      <c r="R142" s="35">
        <v>456080101</v>
      </c>
      <c r="S142" s="35">
        <v>233966135</v>
      </c>
      <c r="T142" s="35">
        <v>356743792</v>
      </c>
      <c r="U142" s="35">
        <v>108734176</v>
      </c>
      <c r="V142" s="35">
        <v>194982017</v>
      </c>
      <c r="W142" s="35">
        <v>213271241</v>
      </c>
      <c r="X142" s="35">
        <v>569606081</v>
      </c>
      <c r="Y142" s="35">
        <v>109869950</v>
      </c>
      <c r="Z142" s="35">
        <v>159463324</v>
      </c>
      <c r="AA142" s="35">
        <v>243708993</v>
      </c>
      <c r="AB142" s="35">
        <v>214279309</v>
      </c>
      <c r="AC142" s="35">
        <v>61167322</v>
      </c>
      <c r="AD142" s="35">
        <v>0</v>
      </c>
      <c r="AE142" s="35">
        <v>454560000</v>
      </c>
    </row>
    <row r="143" spans="1:31" ht="12.75" hidden="1">
      <c r="A143" s="68" t="s">
        <v>184</v>
      </c>
      <c r="B143" s="35">
        <v>30000000</v>
      </c>
      <c r="C143" s="35">
        <v>5983514</v>
      </c>
      <c r="D143" s="35">
        <v>51460000</v>
      </c>
      <c r="E143" s="35">
        <v>65100000</v>
      </c>
      <c r="F143" s="35">
        <v>12612000</v>
      </c>
      <c r="G143" s="35">
        <v>0</v>
      </c>
      <c r="H143" s="35">
        <v>12578000</v>
      </c>
      <c r="I143" s="35">
        <v>4000000</v>
      </c>
      <c r="J143" s="35">
        <v>32000000</v>
      </c>
      <c r="K143" s="35">
        <v>37761063</v>
      </c>
      <c r="L143" s="35">
        <v>0</v>
      </c>
      <c r="M143" s="35">
        <v>9057022</v>
      </c>
      <c r="N143" s="35">
        <v>500000</v>
      </c>
      <c r="O143" s="35">
        <v>7858467</v>
      </c>
      <c r="P143" s="35">
        <v>279863000</v>
      </c>
      <c r="Q143" s="35">
        <v>20406331</v>
      </c>
      <c r="R143" s="35">
        <v>0</v>
      </c>
      <c r="S143" s="35">
        <v>23650000</v>
      </c>
      <c r="T143" s="35">
        <v>36161000</v>
      </c>
      <c r="U143" s="35">
        <v>19969000</v>
      </c>
      <c r="V143" s="35">
        <v>20600000</v>
      </c>
      <c r="W143" s="35">
        <v>42550050</v>
      </c>
      <c r="X143" s="35">
        <v>48000000</v>
      </c>
      <c r="Y143" s="35">
        <v>0</v>
      </c>
      <c r="Z143" s="35">
        <v>14236822</v>
      </c>
      <c r="AA143" s="35">
        <v>34000000</v>
      </c>
      <c r="AB143" s="35">
        <v>28813349</v>
      </c>
      <c r="AC143" s="35">
        <v>4000000</v>
      </c>
      <c r="AD143" s="35">
        <v>0</v>
      </c>
      <c r="AE143" s="35">
        <v>0</v>
      </c>
    </row>
    <row r="144" spans="1:31" ht="12.75" hidden="1">
      <c r="A144" s="68" t="s">
        <v>185</v>
      </c>
      <c r="B144" s="35">
        <v>28000000</v>
      </c>
      <c r="C144" s="35">
        <v>7507980</v>
      </c>
      <c r="D144" s="35">
        <v>44020000</v>
      </c>
      <c r="E144" s="35">
        <v>55000000</v>
      </c>
      <c r="F144" s="35">
        <v>12000000</v>
      </c>
      <c r="G144" s="35">
        <v>0</v>
      </c>
      <c r="H144" s="35">
        <v>10194285</v>
      </c>
      <c r="I144" s="35">
        <v>2454662</v>
      </c>
      <c r="J144" s="35">
        <v>32500000</v>
      </c>
      <c r="K144" s="35">
        <v>36699000</v>
      </c>
      <c r="L144" s="35">
        <v>0</v>
      </c>
      <c r="M144" s="35">
        <v>11100000</v>
      </c>
      <c r="N144" s="35">
        <v>300000</v>
      </c>
      <c r="O144" s="35">
        <v>5599749</v>
      </c>
      <c r="P144" s="35">
        <v>248982000</v>
      </c>
      <c r="Q144" s="35">
        <v>10000000</v>
      </c>
      <c r="R144" s="35">
        <v>0</v>
      </c>
      <c r="S144" s="35">
        <v>33120806</v>
      </c>
      <c r="T144" s="35">
        <v>34156894</v>
      </c>
      <c r="U144" s="35">
        <v>15462335</v>
      </c>
      <c r="V144" s="35">
        <v>18836500</v>
      </c>
      <c r="W144" s="35">
        <v>39806479</v>
      </c>
      <c r="X144" s="35">
        <v>40691005</v>
      </c>
      <c r="Y144" s="35">
        <v>0</v>
      </c>
      <c r="Z144" s="35">
        <v>12953801</v>
      </c>
      <c r="AA144" s="35">
        <v>17935993</v>
      </c>
      <c r="AB144" s="35">
        <v>27269640</v>
      </c>
      <c r="AC144" s="35">
        <v>900354</v>
      </c>
      <c r="AD144" s="35">
        <v>0</v>
      </c>
      <c r="AE144" s="35">
        <v>0</v>
      </c>
    </row>
    <row r="145" spans="1:31" ht="12.75" hidden="1">
      <c r="A145" s="68" t="s">
        <v>186</v>
      </c>
      <c r="B145" s="35">
        <v>0</v>
      </c>
      <c r="C145" s="35">
        <v>14811556</v>
      </c>
      <c r="D145" s="35">
        <v>379524484</v>
      </c>
      <c r="E145" s="35">
        <v>92002000</v>
      </c>
      <c r="F145" s="35">
        <v>0</v>
      </c>
      <c r="G145" s="35">
        <v>0</v>
      </c>
      <c r="H145" s="35">
        <v>90095203</v>
      </c>
      <c r="I145" s="35">
        <v>0</v>
      </c>
      <c r="J145" s="35">
        <v>0</v>
      </c>
      <c r="K145" s="35">
        <v>241669000</v>
      </c>
      <c r="L145" s="35">
        <v>0</v>
      </c>
      <c r="M145" s="35">
        <v>12416336</v>
      </c>
      <c r="N145" s="35">
        <v>0</v>
      </c>
      <c r="O145" s="35">
        <v>9393613</v>
      </c>
      <c r="P145" s="35">
        <v>699340920</v>
      </c>
      <c r="Q145" s="35">
        <v>0</v>
      </c>
      <c r="R145" s="35">
        <v>0</v>
      </c>
      <c r="S145" s="35">
        <v>53898237</v>
      </c>
      <c r="T145" s="35">
        <v>109107572</v>
      </c>
      <c r="U145" s="35">
        <v>41613000</v>
      </c>
      <c r="V145" s="35">
        <v>71660000</v>
      </c>
      <c r="W145" s="35">
        <v>77128925</v>
      </c>
      <c r="X145" s="35">
        <v>180988811</v>
      </c>
      <c r="Y145" s="35">
        <v>0</v>
      </c>
      <c r="Z145" s="35">
        <v>48863816</v>
      </c>
      <c r="AA145" s="35">
        <v>47000000</v>
      </c>
      <c r="AB145" s="35">
        <v>0</v>
      </c>
      <c r="AC145" s="35">
        <v>0</v>
      </c>
      <c r="AD145" s="35">
        <v>0</v>
      </c>
      <c r="AE145" s="35">
        <v>0</v>
      </c>
    </row>
    <row r="146" spans="1:31" ht="12.75" hidden="1">
      <c r="A146" s="68" t="s">
        <v>187</v>
      </c>
      <c r="B146" s="35">
        <v>0</v>
      </c>
      <c r="C146" s="35">
        <v>10738234</v>
      </c>
      <c r="D146" s="35">
        <v>342749136</v>
      </c>
      <c r="E146" s="35">
        <v>92000000</v>
      </c>
      <c r="F146" s="35">
        <v>0</v>
      </c>
      <c r="G146" s="35">
        <v>0</v>
      </c>
      <c r="H146" s="35">
        <v>93565203</v>
      </c>
      <c r="I146" s="35">
        <v>0</v>
      </c>
      <c r="J146" s="35">
        <v>0</v>
      </c>
      <c r="K146" s="35">
        <v>231442000</v>
      </c>
      <c r="L146" s="35">
        <v>0</v>
      </c>
      <c r="M146" s="35">
        <v>11768925</v>
      </c>
      <c r="N146" s="35">
        <v>0</v>
      </c>
      <c r="O146" s="35">
        <v>6661800</v>
      </c>
      <c r="P146" s="35">
        <v>609206200</v>
      </c>
      <c r="Q146" s="35">
        <v>0</v>
      </c>
      <c r="R146" s="35">
        <v>0</v>
      </c>
      <c r="S146" s="35">
        <v>49243603</v>
      </c>
      <c r="T146" s="35">
        <v>93114569</v>
      </c>
      <c r="U146" s="35">
        <v>43720800</v>
      </c>
      <c r="V146" s="35">
        <v>63000000</v>
      </c>
      <c r="W146" s="35">
        <v>68618679</v>
      </c>
      <c r="X146" s="35">
        <v>170226630</v>
      </c>
      <c r="Y146" s="35">
        <v>0</v>
      </c>
      <c r="Z146" s="35">
        <v>46250645</v>
      </c>
      <c r="AA146" s="35">
        <v>68667000</v>
      </c>
      <c r="AB146" s="35">
        <v>0</v>
      </c>
      <c r="AC146" s="35">
        <v>0</v>
      </c>
      <c r="AD146" s="35">
        <v>0</v>
      </c>
      <c r="AE146" s="35">
        <v>0</v>
      </c>
    </row>
    <row r="147" spans="1:31" ht="12.75" hidden="1">
      <c r="A147" s="68" t="s">
        <v>188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122733535</v>
      </c>
      <c r="H147" s="35">
        <v>0</v>
      </c>
      <c r="I147" s="35">
        <v>0</v>
      </c>
      <c r="J147" s="35">
        <v>0</v>
      </c>
      <c r="K147" s="35">
        <v>0</v>
      </c>
      <c r="L147" s="35">
        <v>79200000</v>
      </c>
      <c r="M147" s="35">
        <v>0</v>
      </c>
      <c r="N147" s="35">
        <v>0</v>
      </c>
      <c r="O147" s="35">
        <v>0</v>
      </c>
      <c r="P147" s="35">
        <v>268788494</v>
      </c>
      <c r="Q147" s="35">
        <v>6563529</v>
      </c>
      <c r="R147" s="35">
        <v>46140550</v>
      </c>
      <c r="S147" s="35">
        <v>57184229</v>
      </c>
      <c r="T147" s="35">
        <v>33063000</v>
      </c>
      <c r="U147" s="35">
        <v>6587000</v>
      </c>
      <c r="V147" s="35">
        <v>28600000</v>
      </c>
      <c r="W147" s="35">
        <v>20307168</v>
      </c>
      <c r="X147" s="35">
        <v>46505716</v>
      </c>
      <c r="Y147" s="35">
        <v>0</v>
      </c>
      <c r="Z147" s="35">
        <v>1300804</v>
      </c>
      <c r="AA147" s="35">
        <v>0</v>
      </c>
      <c r="AB147" s="35">
        <v>0</v>
      </c>
      <c r="AC147" s="35">
        <v>0</v>
      </c>
      <c r="AD147" s="35">
        <v>0</v>
      </c>
      <c r="AE147" s="35">
        <v>31581000</v>
      </c>
    </row>
    <row r="148" spans="1:31" ht="12.75" hidden="1">
      <c r="A148" s="68" t="s">
        <v>189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86159002</v>
      </c>
      <c r="H148" s="35">
        <v>0</v>
      </c>
      <c r="I148" s="35">
        <v>0</v>
      </c>
      <c r="J148" s="35">
        <v>21000000</v>
      </c>
      <c r="K148" s="35">
        <v>26001000</v>
      </c>
      <c r="L148" s="35">
        <v>0</v>
      </c>
      <c r="M148" s="35">
        <v>0</v>
      </c>
      <c r="N148" s="35">
        <v>0</v>
      </c>
      <c r="O148" s="35">
        <v>3504340</v>
      </c>
      <c r="P148" s="35">
        <v>230494190</v>
      </c>
      <c r="Q148" s="35">
        <v>0</v>
      </c>
      <c r="R148" s="35">
        <v>0</v>
      </c>
      <c r="S148" s="35">
        <v>50986162</v>
      </c>
      <c r="T148" s="35">
        <v>20422968</v>
      </c>
      <c r="U148" s="35">
        <v>6033840</v>
      </c>
      <c r="V148" s="35">
        <v>28500000</v>
      </c>
      <c r="W148" s="35">
        <v>12590200</v>
      </c>
      <c r="X148" s="35">
        <v>42347456</v>
      </c>
      <c r="Y148" s="35">
        <v>0</v>
      </c>
      <c r="Z148" s="35">
        <v>1182259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</row>
    <row r="149" spans="1:31" ht="12.75" hidden="1">
      <c r="A149" s="68" t="s">
        <v>190</v>
      </c>
      <c r="B149" s="35">
        <v>32500000</v>
      </c>
      <c r="C149" s="35">
        <v>24649135</v>
      </c>
      <c r="D149" s="35">
        <v>457135773</v>
      </c>
      <c r="E149" s="35">
        <v>166615285</v>
      </c>
      <c r="F149" s="35">
        <v>14932608</v>
      </c>
      <c r="G149" s="35">
        <v>144553353</v>
      </c>
      <c r="H149" s="35">
        <v>110122203</v>
      </c>
      <c r="I149" s="35">
        <v>5026000</v>
      </c>
      <c r="J149" s="35">
        <v>70100000</v>
      </c>
      <c r="K149" s="35">
        <v>286682063</v>
      </c>
      <c r="L149" s="35">
        <v>79200000</v>
      </c>
      <c r="M149" s="35">
        <v>22195008</v>
      </c>
      <c r="N149" s="35">
        <v>500000</v>
      </c>
      <c r="O149" s="35">
        <v>18859560</v>
      </c>
      <c r="P149" s="35">
        <v>1371564888</v>
      </c>
      <c r="Q149" s="35">
        <v>33345828</v>
      </c>
      <c r="R149" s="35">
        <v>46140550</v>
      </c>
      <c r="S149" s="35">
        <v>157533033</v>
      </c>
      <c r="T149" s="35">
        <v>200001539</v>
      </c>
      <c r="U149" s="35">
        <v>77795000</v>
      </c>
      <c r="V149" s="35">
        <v>135720000</v>
      </c>
      <c r="W149" s="35">
        <v>154304616</v>
      </c>
      <c r="X149" s="35">
        <v>300221912</v>
      </c>
      <c r="Y149" s="35">
        <v>729000</v>
      </c>
      <c r="Z149" s="35">
        <v>68639222</v>
      </c>
      <c r="AA149" s="35">
        <v>83905000</v>
      </c>
      <c r="AB149" s="35">
        <v>28813349</v>
      </c>
      <c r="AC149" s="35">
        <v>9178340</v>
      </c>
      <c r="AD149" s="35">
        <v>0</v>
      </c>
      <c r="AE149" s="35">
        <v>37692000</v>
      </c>
    </row>
    <row r="150" spans="1:31" ht="12.75" hidden="1">
      <c r="A150" s="68" t="s">
        <v>191</v>
      </c>
      <c r="B150" s="35">
        <v>32500000</v>
      </c>
      <c r="C150" s="35">
        <v>21135104</v>
      </c>
      <c r="D150" s="35">
        <v>410861700</v>
      </c>
      <c r="E150" s="35">
        <v>154500000</v>
      </c>
      <c r="F150" s="35">
        <v>14207723</v>
      </c>
      <c r="G150" s="35">
        <v>106301338</v>
      </c>
      <c r="H150" s="35">
        <v>111419088</v>
      </c>
      <c r="I150" s="35">
        <v>3167811</v>
      </c>
      <c r="J150" s="35">
        <v>93550000</v>
      </c>
      <c r="K150" s="35">
        <v>304452285</v>
      </c>
      <c r="L150" s="35">
        <v>41392000</v>
      </c>
      <c r="M150" s="35">
        <v>23973063</v>
      </c>
      <c r="N150" s="35">
        <v>300000</v>
      </c>
      <c r="O150" s="35">
        <v>16712861</v>
      </c>
      <c r="P150" s="35">
        <v>1218278590</v>
      </c>
      <c r="Q150" s="35">
        <v>24485963</v>
      </c>
      <c r="R150" s="35">
        <v>39445600</v>
      </c>
      <c r="S150" s="35">
        <v>156757075</v>
      </c>
      <c r="T150" s="35">
        <v>166604314</v>
      </c>
      <c r="U150" s="35">
        <v>73262015</v>
      </c>
      <c r="V150" s="35">
        <v>123053300</v>
      </c>
      <c r="W150" s="35">
        <v>133965544</v>
      </c>
      <c r="X150" s="35">
        <v>276354437</v>
      </c>
      <c r="Y150" s="35">
        <v>735000</v>
      </c>
      <c r="Z150" s="35">
        <v>64179929</v>
      </c>
      <c r="AA150" s="35">
        <v>89931993</v>
      </c>
      <c r="AB150" s="35">
        <v>27269640</v>
      </c>
      <c r="AC150" s="35">
        <v>3426574</v>
      </c>
      <c r="AD150" s="35">
        <v>0</v>
      </c>
      <c r="AE150" s="35">
        <v>28055000</v>
      </c>
    </row>
    <row r="151" spans="1:31" ht="12.75" hidden="1">
      <c r="A151" s="68" t="s">
        <v>192</v>
      </c>
      <c r="B151" s="35">
        <v>151959000</v>
      </c>
      <c r="C151" s="35">
        <v>150056000</v>
      </c>
      <c r="D151" s="35">
        <v>238841880</v>
      </c>
      <c r="E151" s="35">
        <v>74153700</v>
      </c>
      <c r="F151" s="35">
        <v>67282000</v>
      </c>
      <c r="G151" s="35">
        <v>539560000</v>
      </c>
      <c r="H151" s="35">
        <v>37033000</v>
      </c>
      <c r="I151" s="35">
        <v>57810000</v>
      </c>
      <c r="J151" s="35">
        <v>348647000</v>
      </c>
      <c r="K151" s="35">
        <v>260300000</v>
      </c>
      <c r="L151" s="35">
        <v>583073419</v>
      </c>
      <c r="M151" s="35">
        <v>104108000</v>
      </c>
      <c r="N151" s="35">
        <v>69652258</v>
      </c>
      <c r="O151" s="35">
        <v>87801000</v>
      </c>
      <c r="P151" s="35">
        <v>486936000</v>
      </c>
      <c r="Q151" s="35">
        <v>144834667</v>
      </c>
      <c r="R151" s="35">
        <v>428340505</v>
      </c>
      <c r="S151" s="35">
        <v>68192000</v>
      </c>
      <c r="T151" s="35">
        <v>84628001</v>
      </c>
      <c r="U151" s="35">
        <v>33435000</v>
      </c>
      <c r="V151" s="35">
        <v>62686243</v>
      </c>
      <c r="W151" s="35">
        <v>53097250</v>
      </c>
      <c r="X151" s="35">
        <v>289542933</v>
      </c>
      <c r="Y151" s="35">
        <v>99420000</v>
      </c>
      <c r="Z151" s="35">
        <v>80589000</v>
      </c>
      <c r="AA151" s="35">
        <v>146878000</v>
      </c>
      <c r="AB151" s="35">
        <v>160440000</v>
      </c>
      <c r="AC151" s="35">
        <v>57379399</v>
      </c>
      <c r="AD151" s="35">
        <v>0</v>
      </c>
      <c r="AE151" s="35">
        <v>430288000</v>
      </c>
    </row>
    <row r="152" spans="1:31" ht="12.75" hidden="1">
      <c r="A152" s="68" t="s">
        <v>193</v>
      </c>
      <c r="B152" s="35">
        <v>136308376</v>
      </c>
      <c r="C152" s="35">
        <v>136608000</v>
      </c>
      <c r="D152" s="35">
        <v>214057920</v>
      </c>
      <c r="E152" s="35">
        <v>64761000</v>
      </c>
      <c r="F152" s="35">
        <v>61813000</v>
      </c>
      <c r="G152" s="35">
        <v>513601000</v>
      </c>
      <c r="H152" s="35">
        <v>33497000</v>
      </c>
      <c r="I152" s="35">
        <v>56031103</v>
      </c>
      <c r="J152" s="35">
        <v>313544046</v>
      </c>
      <c r="K152" s="35">
        <v>237734100</v>
      </c>
      <c r="L152" s="35">
        <v>586326000</v>
      </c>
      <c r="M152" s="35">
        <v>96631000</v>
      </c>
      <c r="N152" s="35">
        <v>67523299</v>
      </c>
      <c r="O152" s="35">
        <v>82848000</v>
      </c>
      <c r="P152" s="35">
        <v>402905000</v>
      </c>
      <c r="Q152" s="35">
        <v>131118211</v>
      </c>
      <c r="R152" s="35">
        <v>389213281</v>
      </c>
      <c r="S152" s="35">
        <v>66320642</v>
      </c>
      <c r="T152" s="35">
        <v>86384000</v>
      </c>
      <c r="U152" s="35">
        <v>29939000</v>
      </c>
      <c r="V152" s="35">
        <v>62292623</v>
      </c>
      <c r="W152" s="35">
        <v>47508000</v>
      </c>
      <c r="X152" s="35">
        <v>255349414</v>
      </c>
      <c r="Y152" s="35">
        <v>102752000</v>
      </c>
      <c r="Z152" s="35">
        <v>76330000</v>
      </c>
      <c r="AA152" s="35">
        <v>132856000</v>
      </c>
      <c r="AB152" s="35">
        <v>146479000</v>
      </c>
      <c r="AC152" s="35">
        <v>50321748</v>
      </c>
      <c r="AD152" s="35">
        <v>0</v>
      </c>
      <c r="AE152" s="35">
        <v>379195000</v>
      </c>
    </row>
    <row r="153" spans="1:31" ht="12.75" hidden="1">
      <c r="A153" s="68" t="s">
        <v>194</v>
      </c>
      <c r="B153" s="35">
        <v>59115000</v>
      </c>
      <c r="C153" s="35">
        <v>46950000</v>
      </c>
      <c r="D153" s="35">
        <v>80317120</v>
      </c>
      <c r="E153" s="35">
        <v>29333300</v>
      </c>
      <c r="F153" s="35">
        <v>28647000</v>
      </c>
      <c r="G153" s="35">
        <v>471099150</v>
      </c>
      <c r="H153" s="35">
        <v>0</v>
      </c>
      <c r="I153" s="35">
        <v>20783000</v>
      </c>
      <c r="J153" s="35">
        <v>119356000</v>
      </c>
      <c r="K153" s="35">
        <v>101700000</v>
      </c>
      <c r="L153" s="35">
        <v>0</v>
      </c>
      <c r="M153" s="35">
        <v>42565000</v>
      </c>
      <c r="N153" s="35">
        <v>0</v>
      </c>
      <c r="O153" s="35">
        <v>28301000</v>
      </c>
      <c r="P153" s="35">
        <v>479207000</v>
      </c>
      <c r="Q153" s="35">
        <v>52303000</v>
      </c>
      <c r="R153" s="35">
        <v>0</v>
      </c>
      <c r="S153" s="35">
        <v>40019000</v>
      </c>
      <c r="T153" s="35">
        <v>0</v>
      </c>
      <c r="U153" s="35">
        <v>14852000</v>
      </c>
      <c r="V153" s="35">
        <v>49672757</v>
      </c>
      <c r="W153" s="35">
        <v>19346750</v>
      </c>
      <c r="X153" s="35">
        <v>235162042</v>
      </c>
      <c r="Y153" s="35">
        <v>0</v>
      </c>
      <c r="Z153" s="35">
        <v>26727000</v>
      </c>
      <c r="AA153" s="35">
        <v>53596000</v>
      </c>
      <c r="AB153" s="35">
        <v>54870000</v>
      </c>
      <c r="AC153" s="35">
        <v>19041600</v>
      </c>
      <c r="AD153" s="35">
        <v>0</v>
      </c>
      <c r="AE153" s="35">
        <v>849317000</v>
      </c>
    </row>
    <row r="154" spans="1:31" ht="12.75" hidden="1">
      <c r="A154" s="68" t="s">
        <v>195</v>
      </c>
      <c r="B154" s="35">
        <v>36331000</v>
      </c>
      <c r="C154" s="35">
        <v>40027000</v>
      </c>
      <c r="D154" s="35">
        <v>59526080</v>
      </c>
      <c r="E154" s="35">
        <v>30778000</v>
      </c>
      <c r="F154" s="35">
        <v>30174000</v>
      </c>
      <c r="G154" s="35">
        <v>321078000</v>
      </c>
      <c r="H154" s="35">
        <v>14604000</v>
      </c>
      <c r="I154" s="35">
        <v>34105150</v>
      </c>
      <c r="J154" s="35">
        <v>116518000</v>
      </c>
      <c r="K154" s="35">
        <v>74400000</v>
      </c>
      <c r="L154" s="35">
        <v>0</v>
      </c>
      <c r="M154" s="35">
        <v>34904000</v>
      </c>
      <c r="N154" s="35">
        <v>0</v>
      </c>
      <c r="O154" s="35">
        <v>35369986</v>
      </c>
      <c r="P154" s="35">
        <v>388070000</v>
      </c>
      <c r="Q154" s="35">
        <v>38836000</v>
      </c>
      <c r="R154" s="35">
        <v>276463716</v>
      </c>
      <c r="S154" s="35">
        <v>43667000</v>
      </c>
      <c r="T154" s="35">
        <v>0</v>
      </c>
      <c r="U154" s="35">
        <v>25130784</v>
      </c>
      <c r="V154" s="35">
        <v>0</v>
      </c>
      <c r="W154" s="35">
        <v>18104000</v>
      </c>
      <c r="X154" s="35">
        <v>235495151</v>
      </c>
      <c r="Y154" s="35">
        <v>0</v>
      </c>
      <c r="Z154" s="35">
        <v>21678000</v>
      </c>
      <c r="AA154" s="35">
        <v>35223000</v>
      </c>
      <c r="AB154" s="35">
        <v>45436000</v>
      </c>
      <c r="AC154" s="35">
        <v>0</v>
      </c>
      <c r="AD154" s="35">
        <v>0</v>
      </c>
      <c r="AE154" s="35">
        <v>814282000</v>
      </c>
    </row>
    <row r="155" spans="1:31" ht="12.75" hidden="1">
      <c r="A155" s="68" t="s">
        <v>196</v>
      </c>
      <c r="B155" s="35">
        <v>162332528</v>
      </c>
      <c r="C155" s="35">
        <v>138900189</v>
      </c>
      <c r="D155" s="35">
        <v>741953130</v>
      </c>
      <c r="E155" s="35">
        <v>347401136</v>
      </c>
      <c r="F155" s="35">
        <v>87380987</v>
      </c>
      <c r="G155" s="35">
        <v>801599219</v>
      </c>
      <c r="H155" s="35">
        <v>181671165</v>
      </c>
      <c r="I155" s="35">
        <v>63641949</v>
      </c>
      <c r="J155" s="35">
        <v>525337048</v>
      </c>
      <c r="K155" s="35">
        <v>657285000</v>
      </c>
      <c r="L155" s="35">
        <v>1004078388</v>
      </c>
      <c r="M155" s="35">
        <v>124540105</v>
      </c>
      <c r="N155" s="35">
        <v>81367377</v>
      </c>
      <c r="O155" s="35">
        <v>104155055</v>
      </c>
      <c r="P155" s="35">
        <v>1670108000</v>
      </c>
      <c r="Q155" s="35">
        <v>212356056</v>
      </c>
      <c r="R155" s="35">
        <v>550604993</v>
      </c>
      <c r="S155" s="35">
        <v>189652757</v>
      </c>
      <c r="T155" s="35">
        <v>359532321</v>
      </c>
      <c r="U155" s="35">
        <v>121591163</v>
      </c>
      <c r="V155" s="35">
        <v>240238018</v>
      </c>
      <c r="W155" s="35">
        <v>205381241</v>
      </c>
      <c r="X155" s="35">
        <v>637217564</v>
      </c>
      <c r="Y155" s="35">
        <v>131905369</v>
      </c>
      <c r="Z155" s="35">
        <v>134346325</v>
      </c>
      <c r="AA155" s="35">
        <v>221480000</v>
      </c>
      <c r="AB155" s="35">
        <v>154015138</v>
      </c>
      <c r="AC155" s="35">
        <v>58272557</v>
      </c>
      <c r="AD155" s="35">
        <v>0</v>
      </c>
      <c r="AE155" s="35">
        <v>454559599</v>
      </c>
    </row>
    <row r="156" spans="1:31" ht="12.75" hidden="1">
      <c r="A156" s="68" t="s">
        <v>197</v>
      </c>
      <c r="B156" s="35">
        <v>81753926</v>
      </c>
      <c r="C156" s="35">
        <v>58524721</v>
      </c>
      <c r="D156" s="35">
        <v>131774472</v>
      </c>
      <c r="E156" s="35">
        <v>111154172</v>
      </c>
      <c r="F156" s="35">
        <v>39333869</v>
      </c>
      <c r="G156" s="35">
        <v>306137771</v>
      </c>
      <c r="H156" s="35">
        <v>78776759</v>
      </c>
      <c r="I156" s="35">
        <v>33009351</v>
      </c>
      <c r="J156" s="35">
        <v>163327091</v>
      </c>
      <c r="K156" s="35">
        <v>233567000</v>
      </c>
      <c r="L156" s="35">
        <v>413499000</v>
      </c>
      <c r="M156" s="35">
        <v>65407188</v>
      </c>
      <c r="N156" s="35">
        <v>45899755</v>
      </c>
      <c r="O156" s="35">
        <v>54183626</v>
      </c>
      <c r="P156" s="35">
        <v>447999998</v>
      </c>
      <c r="Q156" s="35">
        <v>63428497</v>
      </c>
      <c r="R156" s="35">
        <v>216687600</v>
      </c>
      <c r="S156" s="35">
        <v>86593472</v>
      </c>
      <c r="T156" s="35">
        <v>112952673</v>
      </c>
      <c r="U156" s="35">
        <v>42893951</v>
      </c>
      <c r="V156" s="35">
        <v>76219517</v>
      </c>
      <c r="W156" s="35">
        <v>72817835</v>
      </c>
      <c r="X156" s="35">
        <v>207675104</v>
      </c>
      <c r="Y156" s="35">
        <v>62538296</v>
      </c>
      <c r="Z156" s="35">
        <v>42404086</v>
      </c>
      <c r="AA156" s="35">
        <v>99611993</v>
      </c>
      <c r="AB156" s="35">
        <v>55150992</v>
      </c>
      <c r="AC156" s="35">
        <v>32785948</v>
      </c>
      <c r="AD156" s="35">
        <v>0</v>
      </c>
      <c r="AE156" s="35">
        <v>236623362</v>
      </c>
    </row>
    <row r="157" spans="1:31" ht="12.75" hidden="1">
      <c r="A157" s="68" t="s">
        <v>198</v>
      </c>
      <c r="B157" s="35">
        <v>73736465</v>
      </c>
      <c r="C157" s="35">
        <v>55154687</v>
      </c>
      <c r="D157" s="35">
        <v>89205854</v>
      </c>
      <c r="E157" s="35">
        <v>88619793</v>
      </c>
      <c r="F157" s="35">
        <v>39515451</v>
      </c>
      <c r="G157" s="35">
        <v>250217385</v>
      </c>
      <c r="H157" s="35">
        <v>56043311</v>
      </c>
      <c r="I157" s="35">
        <v>30303245</v>
      </c>
      <c r="J157" s="35">
        <v>167444126</v>
      </c>
      <c r="K157" s="35">
        <v>184577000</v>
      </c>
      <c r="L157" s="35">
        <v>330556388</v>
      </c>
      <c r="M157" s="35">
        <v>58886547</v>
      </c>
      <c r="N157" s="35">
        <v>40037201</v>
      </c>
      <c r="O157" s="35">
        <v>50941398</v>
      </c>
      <c r="P157" s="35">
        <v>432560205</v>
      </c>
      <c r="Q157" s="35">
        <v>62272835</v>
      </c>
      <c r="R157" s="35">
        <v>184820562</v>
      </c>
      <c r="S157" s="35">
        <v>80313619</v>
      </c>
      <c r="T157" s="35">
        <v>103787307</v>
      </c>
      <c r="U157" s="35">
        <v>37075016</v>
      </c>
      <c r="V157" s="35">
        <v>72247205</v>
      </c>
      <c r="W157" s="35">
        <v>76917758</v>
      </c>
      <c r="X157" s="35">
        <v>186733613</v>
      </c>
      <c r="Y157" s="35">
        <v>54474744</v>
      </c>
      <c r="Z157" s="35">
        <v>44453082</v>
      </c>
      <c r="AA157" s="35">
        <v>82656000</v>
      </c>
      <c r="AB157" s="35">
        <v>45038335</v>
      </c>
      <c r="AC157" s="35">
        <v>26657642</v>
      </c>
      <c r="AD157" s="35">
        <v>0</v>
      </c>
      <c r="AE157" s="35">
        <v>198817882</v>
      </c>
    </row>
    <row r="158" spans="1:31" ht="12.75" hidden="1">
      <c r="A158" s="68" t="s">
        <v>199</v>
      </c>
      <c r="B158" s="35">
        <v>1155374</v>
      </c>
      <c r="C158" s="35">
        <v>2970430</v>
      </c>
      <c r="D158" s="35">
        <v>9094459</v>
      </c>
      <c r="E158" s="35">
        <v>3593814</v>
      </c>
      <c r="F158" s="35">
        <v>460000</v>
      </c>
      <c r="G158" s="35">
        <v>24392050</v>
      </c>
      <c r="H158" s="35">
        <v>2525000</v>
      </c>
      <c r="I158" s="35">
        <v>382208</v>
      </c>
      <c r="J158" s="35">
        <v>1822428</v>
      </c>
      <c r="K158" s="35">
        <v>12633986</v>
      </c>
      <c r="L158" s="35">
        <v>5726000</v>
      </c>
      <c r="M158" s="35">
        <v>550000</v>
      </c>
      <c r="N158" s="35">
        <v>400000</v>
      </c>
      <c r="O158" s="35">
        <v>470301</v>
      </c>
      <c r="P158" s="35">
        <v>35709000</v>
      </c>
      <c r="Q158" s="35">
        <v>646836</v>
      </c>
      <c r="R158" s="35">
        <v>0</v>
      </c>
      <c r="S158" s="35">
        <v>3144882</v>
      </c>
      <c r="T158" s="35">
        <v>3846101</v>
      </c>
      <c r="U158" s="35">
        <v>1382082</v>
      </c>
      <c r="V158" s="35">
        <v>2575900</v>
      </c>
      <c r="W158" s="35">
        <v>0</v>
      </c>
      <c r="X158" s="35">
        <v>14969747</v>
      </c>
      <c r="Y158" s="35">
        <v>598821</v>
      </c>
      <c r="Z158" s="35">
        <v>1890000</v>
      </c>
      <c r="AA158" s="35">
        <v>0</v>
      </c>
      <c r="AB158" s="35">
        <v>163865</v>
      </c>
      <c r="AC158" s="35">
        <v>170858</v>
      </c>
      <c r="AD158" s="35">
        <v>0</v>
      </c>
      <c r="AE158" s="35">
        <v>2310150</v>
      </c>
    </row>
    <row r="159" spans="1:31" ht="12.75" hidden="1">
      <c r="A159" s="68" t="s">
        <v>200</v>
      </c>
      <c r="B159" s="35">
        <v>0</v>
      </c>
      <c r="C159" s="35">
        <v>12478320</v>
      </c>
      <c r="D159" s="35">
        <v>248769734</v>
      </c>
      <c r="E159" s="35">
        <v>82060000</v>
      </c>
      <c r="F159" s="35">
        <v>0</v>
      </c>
      <c r="G159" s="35">
        <v>0</v>
      </c>
      <c r="H159" s="35">
        <v>40000000</v>
      </c>
      <c r="I159" s="35">
        <v>0</v>
      </c>
      <c r="J159" s="35">
        <v>0</v>
      </c>
      <c r="K159" s="35">
        <v>174908000</v>
      </c>
      <c r="L159" s="35">
        <v>0</v>
      </c>
      <c r="M159" s="35">
        <v>14300000</v>
      </c>
      <c r="N159" s="35">
        <v>0</v>
      </c>
      <c r="O159" s="35">
        <v>0</v>
      </c>
      <c r="P159" s="35">
        <v>500000000</v>
      </c>
      <c r="Q159" s="35">
        <v>0</v>
      </c>
      <c r="R159" s="35">
        <v>0</v>
      </c>
      <c r="S159" s="35">
        <v>38729311</v>
      </c>
      <c r="T159" s="35">
        <v>86989682</v>
      </c>
      <c r="U159" s="35">
        <v>31398000</v>
      </c>
      <c r="V159" s="35">
        <v>64000000</v>
      </c>
      <c r="W159" s="35">
        <v>60168344</v>
      </c>
      <c r="X159" s="35">
        <v>142819200</v>
      </c>
      <c r="Y159" s="35">
        <v>0</v>
      </c>
      <c r="Z159" s="35">
        <v>23827854</v>
      </c>
      <c r="AA159" s="35">
        <v>53237950</v>
      </c>
      <c r="AB159" s="35">
        <v>0</v>
      </c>
      <c r="AC159" s="35">
        <v>0</v>
      </c>
      <c r="AD159" s="35">
        <v>0</v>
      </c>
      <c r="AE159" s="35">
        <v>0</v>
      </c>
    </row>
    <row r="160" spans="1:31" ht="12.75" hidden="1">
      <c r="A160" s="68" t="s">
        <v>201</v>
      </c>
      <c r="B160" s="35">
        <v>0</v>
      </c>
      <c r="C160" s="35">
        <v>11553781</v>
      </c>
      <c r="D160" s="35">
        <v>231845047</v>
      </c>
      <c r="E160" s="35">
        <v>80000000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149787000</v>
      </c>
      <c r="L160" s="35">
        <v>0</v>
      </c>
      <c r="M160" s="35">
        <v>13000000</v>
      </c>
      <c r="N160" s="35">
        <v>0</v>
      </c>
      <c r="O160" s="35">
        <v>0</v>
      </c>
      <c r="P160" s="35">
        <v>460546000</v>
      </c>
      <c r="Q160" s="35">
        <v>0</v>
      </c>
      <c r="R160" s="35">
        <v>0</v>
      </c>
      <c r="S160" s="35">
        <v>20903473</v>
      </c>
      <c r="T160" s="35">
        <v>74121449</v>
      </c>
      <c r="U160" s="35">
        <v>31831339</v>
      </c>
      <c r="V160" s="35">
        <v>56000000</v>
      </c>
      <c r="W160" s="35">
        <v>48621262</v>
      </c>
      <c r="X160" s="35">
        <v>132240000</v>
      </c>
      <c r="Y160" s="35">
        <v>0</v>
      </c>
      <c r="Z160" s="35">
        <v>22103000</v>
      </c>
      <c r="AA160" s="35">
        <v>49500000</v>
      </c>
      <c r="AB160" s="35">
        <v>0</v>
      </c>
      <c r="AC160" s="35">
        <v>0</v>
      </c>
      <c r="AD160" s="35">
        <v>0</v>
      </c>
      <c r="AE160" s="35">
        <v>0</v>
      </c>
    </row>
    <row r="161" spans="1:31" ht="12.75" hidden="1">
      <c r="A161" s="68" t="s">
        <v>202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69081256</v>
      </c>
      <c r="H161" s="35">
        <v>0</v>
      </c>
      <c r="I161" s="35">
        <v>0</v>
      </c>
      <c r="J161" s="35">
        <v>0</v>
      </c>
      <c r="K161" s="35">
        <v>0</v>
      </c>
      <c r="L161" s="35">
        <v>64250000</v>
      </c>
      <c r="M161" s="35">
        <v>0</v>
      </c>
      <c r="N161" s="35">
        <v>0</v>
      </c>
      <c r="O161" s="35">
        <v>0</v>
      </c>
      <c r="P161" s="35">
        <v>158000000</v>
      </c>
      <c r="Q161" s="35">
        <v>0</v>
      </c>
      <c r="R161" s="35">
        <v>55000000</v>
      </c>
      <c r="S161" s="35">
        <v>20074510</v>
      </c>
      <c r="T161" s="35">
        <v>9109032</v>
      </c>
      <c r="U161" s="35">
        <v>0</v>
      </c>
      <c r="V161" s="35">
        <v>7500000</v>
      </c>
      <c r="W161" s="35">
        <v>7346796</v>
      </c>
      <c r="X161" s="35">
        <v>17716151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73000000</v>
      </c>
    </row>
    <row r="162" spans="1:31" ht="12.75" hidden="1">
      <c r="A162" s="68" t="s">
        <v>203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66772731</v>
      </c>
      <c r="H162" s="35">
        <v>0</v>
      </c>
      <c r="I162" s="35">
        <v>0</v>
      </c>
      <c r="J162" s="35">
        <v>0</v>
      </c>
      <c r="K162" s="35">
        <v>0</v>
      </c>
      <c r="L162" s="35">
        <v>13635000</v>
      </c>
      <c r="M162" s="35">
        <v>0</v>
      </c>
      <c r="N162" s="35">
        <v>0</v>
      </c>
      <c r="O162" s="35">
        <v>0</v>
      </c>
      <c r="P162" s="35">
        <v>119736000</v>
      </c>
      <c r="Q162" s="35">
        <v>0</v>
      </c>
      <c r="R162" s="35">
        <v>60000000</v>
      </c>
      <c r="S162" s="35">
        <v>24554176</v>
      </c>
      <c r="T162" s="35">
        <v>8625978</v>
      </c>
      <c r="U162" s="35">
        <v>20000</v>
      </c>
      <c r="V162" s="35">
        <v>6500000</v>
      </c>
      <c r="W162" s="35">
        <v>5501589</v>
      </c>
      <c r="X162" s="35">
        <v>18592560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47130000</v>
      </c>
    </row>
    <row r="163" spans="1:31" ht="12.75" hidden="1">
      <c r="A163" s="68" t="s">
        <v>204</v>
      </c>
      <c r="B163" s="35">
        <v>18446136</v>
      </c>
      <c r="C163" s="35">
        <v>16358736</v>
      </c>
      <c r="D163" s="35">
        <v>18618694</v>
      </c>
      <c r="E163" s="35">
        <v>12185250</v>
      </c>
      <c r="F163" s="35">
        <v>7586586</v>
      </c>
      <c r="G163" s="35">
        <v>9085243</v>
      </c>
      <c r="H163" s="35">
        <v>3451000</v>
      </c>
      <c r="I163" s="35">
        <v>6886108</v>
      </c>
      <c r="J163" s="35">
        <v>22699358</v>
      </c>
      <c r="K163" s="35">
        <v>19359000</v>
      </c>
      <c r="L163" s="35">
        <v>9546362</v>
      </c>
      <c r="M163" s="35">
        <v>10974722</v>
      </c>
      <c r="N163" s="35">
        <v>9508400</v>
      </c>
      <c r="O163" s="35">
        <v>7377853</v>
      </c>
      <c r="P163" s="35">
        <v>23684480</v>
      </c>
      <c r="Q163" s="35">
        <v>15339649</v>
      </c>
      <c r="R163" s="35">
        <v>7896000</v>
      </c>
      <c r="S163" s="35">
        <v>5620088</v>
      </c>
      <c r="T163" s="35">
        <v>7421853</v>
      </c>
      <c r="U163" s="35">
        <v>3034393</v>
      </c>
      <c r="V163" s="35">
        <v>5831500</v>
      </c>
      <c r="W163" s="35">
        <v>5027357</v>
      </c>
      <c r="X163" s="35">
        <v>18976129</v>
      </c>
      <c r="Y163" s="35">
        <v>5879222</v>
      </c>
      <c r="Z163" s="35">
        <v>9622241</v>
      </c>
      <c r="AA163" s="35">
        <v>15057870</v>
      </c>
      <c r="AB163" s="35">
        <v>16703073</v>
      </c>
      <c r="AC163" s="35">
        <v>7356707</v>
      </c>
      <c r="AD163" s="35">
        <v>0</v>
      </c>
      <c r="AE163" s="35">
        <v>8547776</v>
      </c>
    </row>
    <row r="164" spans="1:31" ht="12.75" hidden="1">
      <c r="A164" s="68" t="s">
        <v>205</v>
      </c>
      <c r="B164" s="35">
        <v>19722000</v>
      </c>
      <c r="C164" s="35">
        <v>9461983</v>
      </c>
      <c r="D164" s="35">
        <v>110726401</v>
      </c>
      <c r="E164" s="35">
        <v>76500000</v>
      </c>
      <c r="F164" s="35">
        <v>5791500</v>
      </c>
      <c r="G164" s="35">
        <v>137510403</v>
      </c>
      <c r="H164" s="35">
        <v>11996680</v>
      </c>
      <c r="I164" s="35">
        <v>974907</v>
      </c>
      <c r="J164" s="35">
        <v>39312409</v>
      </c>
      <c r="K164" s="35">
        <v>137650000</v>
      </c>
      <c r="L164" s="35">
        <v>65000000</v>
      </c>
      <c r="M164" s="35">
        <v>951636</v>
      </c>
      <c r="N164" s="35">
        <v>13663000</v>
      </c>
      <c r="O164" s="35">
        <v>3600000</v>
      </c>
      <c r="P164" s="35">
        <v>232700000</v>
      </c>
      <c r="Q164" s="35">
        <v>20178537</v>
      </c>
      <c r="R164" s="35">
        <v>100299561</v>
      </c>
      <c r="S164" s="35">
        <v>16122692</v>
      </c>
      <c r="T164" s="35">
        <v>14617000</v>
      </c>
      <c r="U164" s="35">
        <v>17244000</v>
      </c>
      <c r="V164" s="35">
        <v>33274450</v>
      </c>
      <c r="W164" s="35">
        <v>7500000</v>
      </c>
      <c r="X164" s="35">
        <v>57440290</v>
      </c>
      <c r="Y164" s="35">
        <v>9144000</v>
      </c>
      <c r="Z164" s="35">
        <v>28000000</v>
      </c>
      <c r="AA164" s="35">
        <v>32000000</v>
      </c>
      <c r="AB164" s="35">
        <v>24066148</v>
      </c>
      <c r="AC164" s="35">
        <v>3269850</v>
      </c>
      <c r="AD164" s="35">
        <v>0</v>
      </c>
      <c r="AE164" s="35">
        <v>75048375</v>
      </c>
    </row>
    <row r="165" spans="1:31" ht="12.75" hidden="1">
      <c r="A165" s="68" t="s">
        <v>206</v>
      </c>
      <c r="B165" s="35">
        <v>15535117</v>
      </c>
      <c r="C165" s="35">
        <v>15384002</v>
      </c>
      <c r="D165" s="35">
        <v>39112872</v>
      </c>
      <c r="E165" s="35">
        <v>28452629</v>
      </c>
      <c r="F165" s="35">
        <v>6370650</v>
      </c>
      <c r="G165" s="35">
        <v>13465551</v>
      </c>
      <c r="H165" s="35">
        <v>5451000</v>
      </c>
      <c r="I165" s="35">
        <v>1400000</v>
      </c>
      <c r="J165" s="35">
        <v>600000</v>
      </c>
      <c r="K165" s="35">
        <v>0</v>
      </c>
      <c r="L165" s="35">
        <v>0</v>
      </c>
      <c r="M165" s="35">
        <v>2189960</v>
      </c>
      <c r="N165" s="35">
        <v>2862356</v>
      </c>
      <c r="O165" s="35">
        <v>3540000</v>
      </c>
      <c r="P165" s="35">
        <v>73541780</v>
      </c>
      <c r="Q165" s="35">
        <v>4188404</v>
      </c>
      <c r="R165" s="35">
        <v>23020800</v>
      </c>
      <c r="S165" s="35">
        <v>21935491</v>
      </c>
      <c r="T165" s="35">
        <v>9460441</v>
      </c>
      <c r="U165" s="35">
        <v>5743000</v>
      </c>
      <c r="V165" s="35">
        <v>7700000</v>
      </c>
      <c r="W165" s="35">
        <v>23681253</v>
      </c>
      <c r="X165" s="35">
        <v>25566556</v>
      </c>
      <c r="Y165" s="35">
        <v>14587310</v>
      </c>
      <c r="Z165" s="35">
        <v>12576801</v>
      </c>
      <c r="AA165" s="35">
        <v>12753680</v>
      </c>
      <c r="AB165" s="35">
        <v>34211022</v>
      </c>
      <c r="AC165" s="35">
        <v>3000000</v>
      </c>
      <c r="AD165" s="35">
        <v>0</v>
      </c>
      <c r="AE165" s="35">
        <v>37942293</v>
      </c>
    </row>
    <row r="166" spans="1:31" ht="12.75" hidden="1">
      <c r="A166" s="68" t="s">
        <v>207</v>
      </c>
      <c r="B166" s="69">
        <v>0</v>
      </c>
      <c r="C166" s="69">
        <v>2250664</v>
      </c>
      <c r="D166" s="69">
        <v>0</v>
      </c>
      <c r="E166" s="69">
        <v>0</v>
      </c>
      <c r="F166" s="69">
        <v>0</v>
      </c>
      <c r="G166" s="69">
        <v>0</v>
      </c>
      <c r="H166" s="69">
        <v>1292670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17852400</v>
      </c>
      <c r="Y166" s="69">
        <v>0</v>
      </c>
      <c r="Z166" s="69">
        <v>0</v>
      </c>
      <c r="AA166" s="69">
        <v>8009285</v>
      </c>
      <c r="AB166" s="69">
        <v>0</v>
      </c>
      <c r="AC166" s="69">
        <v>0</v>
      </c>
      <c r="AD166" s="69">
        <v>0</v>
      </c>
      <c r="AE166" s="69">
        <v>0</v>
      </c>
    </row>
    <row r="167" spans="1:31" ht="12.75" hidden="1">
      <c r="A167" s="68" t="s">
        <v>208</v>
      </c>
      <c r="B167" s="69">
        <v>0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7795106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>
        <v>0</v>
      </c>
    </row>
  </sheetData>
  <sheetProtection/>
  <mergeCells count="1">
    <mergeCell ref="A1:A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2013-10-10T14:26:40Z</dcterms:created>
  <dcterms:modified xsi:type="dcterms:W3CDTF">2013-10-10T14:27:06Z</dcterms:modified>
  <cp:category/>
  <cp:version/>
  <cp:contentType/>
  <cp:contentStatus/>
</cp:coreProperties>
</file>