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NC" sheetId="1" r:id="rId1"/>
  </sheets>
  <definedNames/>
  <calcPr fullCalcOnLoad="1"/>
</workbook>
</file>

<file path=xl/sharedStrings.xml><?xml version="1.0" encoding="utf-8"?>
<sst xmlns="http://schemas.openxmlformats.org/spreadsheetml/2006/main" count="260" uniqueCount="218">
  <si>
    <t xml:space="preserve">Summarised Outcome: Municipal Budget and Benchmarking Engagement - 2013/14 Budget vs Original Budget 2012/13 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</si>
  <si>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</si>
  <si>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</si>
  <si>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</si>
  <si>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</si>
  <si>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</si>
  <si>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</si>
  <si>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</si>
  <si>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</si>
  <si>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</si>
  <si>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</si>
  <si>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</si>
  <si>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</si>
  <si>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</si>
  <si>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</si>
  <si>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</si>
  <si>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</si>
  <si>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</si>
  <si>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</si>
  <si>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</si>
  <si>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</si>
  <si>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</si>
  <si>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</si>
  <si>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</si>
  <si>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</si>
  <si>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</si>
  <si>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</si>
  <si>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</si>
  <si>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</si>
  <si>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</si>
  <si>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NC093</t>
  </si>
  <si>
    <t>NC094</t>
  </si>
  <si>
    <t>DC9</t>
  </si>
  <si>
    <t>Joe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</si>
  <si>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</si>
  <si>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</si>
  <si>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</si>
  <si>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</si>
  <si>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</si>
  <si>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</si>
  <si>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</si>
  <si>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</si>
  <si>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</si>
  <si>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</si>
  <si>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</si>
  <si>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</si>
  <si>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</si>
  <si>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</si>
  <si>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</si>
  <si>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</si>
  <si>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</si>
  <si>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</si>
  <si>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</t>
  </si>
  <si>
    <t>Mier</t>
  </si>
  <si>
    <t>!Kai!</t>
  </si>
  <si>
    <t>//Khara</t>
  </si>
  <si>
    <t>!Kheis</t>
  </si>
  <si>
    <t>Tsantsabane</t>
  </si>
  <si>
    <t>Kgatelopele</t>
  </si>
  <si>
    <t>Z F</t>
  </si>
  <si>
    <t>Sol</t>
  </si>
  <si>
    <t>Dikgatlong</t>
  </si>
  <si>
    <t>Magareng</t>
  </si>
  <si>
    <t>Phokwane</t>
  </si>
  <si>
    <t>Frances</t>
  </si>
  <si>
    <t>Morolong (L)</t>
  </si>
  <si>
    <t>(M)</t>
  </si>
  <si>
    <t>Gaetsewe (M)</t>
  </si>
  <si>
    <t>Khoi (M)</t>
  </si>
  <si>
    <t>(L)</t>
  </si>
  <si>
    <t>Hoogland (M)</t>
  </si>
  <si>
    <t>Seme (Nc) (M)</t>
  </si>
  <si>
    <t>Garib (L)</t>
  </si>
  <si>
    <t>Hais (M)</t>
  </si>
  <si>
    <t>Mgcawu (M)</t>
  </si>
  <si>
    <t>Plaatje (H)</t>
  </si>
  <si>
    <t>Baard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</si>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</sst>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showGridLines="0" tabSelected="1" zoomScalePageLayoutView="0" workbookViewId="0" topLeftCell="A1">
      <selection activeCell="A1" sqref="A1:AG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3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5" t="s">
        <v>32</v>
      </c>
    </row>
    <row r="3" spans="1:33" ht="25.5">
      <c r="A3" s="7"/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8" t="s">
        <v>42</v>
      </c>
      <c r="L3" s="8" t="s">
        <v>43</v>
      </c>
      <c r="M3" s="8" t="s">
        <v>44</v>
      </c>
      <c r="N3" s="8" t="s">
        <v>45</v>
      </c>
      <c r="O3" s="8" t="s">
        <v>46</v>
      </c>
      <c r="P3" s="8" t="s">
        <v>47</v>
      </c>
      <c r="Q3" s="8" t="s">
        <v>48</v>
      </c>
      <c r="R3" s="8" t="s">
        <v>49</v>
      </c>
      <c r="S3" s="8" t="s">
        <v>50</v>
      </c>
      <c r="T3" s="8" t="s">
        <v>51</v>
      </c>
      <c r="U3" s="8" t="s">
        <v>52</v>
      </c>
      <c r="V3" s="8" t="s">
        <v>53</v>
      </c>
      <c r="W3" s="8" t="s">
        <v>54</v>
      </c>
      <c r="X3" s="8" t="s">
        <v>55</v>
      </c>
      <c r="Y3" s="8" t="s">
        <v>56</v>
      </c>
      <c r="Z3" s="8" t="s">
        <v>57</v>
      </c>
      <c r="AA3" s="8" t="s">
        <v>58</v>
      </c>
      <c r="AB3" s="8" t="s">
        <v>59</v>
      </c>
      <c r="AC3" s="8" t="s">
        <v>60</v>
      </c>
      <c r="AD3" s="8" t="s">
        <v>61</v>
      </c>
      <c r="AE3" s="8" t="s">
        <v>62</v>
      </c>
      <c r="AF3" s="8" t="s">
        <v>63</v>
      </c>
      <c r="AG3" s="9" t="s">
        <v>64</v>
      </c>
    </row>
    <row r="4" spans="1:33" ht="25.5">
      <c r="A4" s="7"/>
      <c r="B4" s="11" t="s">
        <v>65</v>
      </c>
      <c r="C4" s="11" t="s">
        <v>66</v>
      </c>
      <c r="D4" s="11" t="s">
        <v>66</v>
      </c>
      <c r="E4" s="11" t="s">
        <v>67</v>
      </c>
      <c r="F4" s="11" t="s">
        <v>66</v>
      </c>
      <c r="G4" s="11" t="s">
        <v>68</v>
      </c>
      <c r="H4" s="11" t="s">
        <v>69</v>
      </c>
      <c r="I4" s="11" t="s">
        <v>69</v>
      </c>
      <c r="J4" s="11" t="s">
        <v>70</v>
      </c>
      <c r="K4" s="11" t="s">
        <v>69</v>
      </c>
      <c r="L4" s="11" t="s">
        <v>66</v>
      </c>
      <c r="M4" s="11" t="s">
        <v>66</v>
      </c>
      <c r="N4" s="11" t="s">
        <v>69</v>
      </c>
      <c r="O4" s="11" t="s">
        <v>66</v>
      </c>
      <c r="P4" s="11" t="s">
        <v>66</v>
      </c>
      <c r="Q4" s="11" t="s">
        <v>66</v>
      </c>
      <c r="R4" s="11" t="s">
        <v>69</v>
      </c>
      <c r="S4" s="11" t="s">
        <v>66</v>
      </c>
      <c r="T4" s="11" t="s">
        <v>66</v>
      </c>
      <c r="U4" s="11" t="s">
        <v>71</v>
      </c>
      <c r="V4" s="11" t="s">
        <v>69</v>
      </c>
      <c r="W4" s="11" t="s">
        <v>72</v>
      </c>
      <c r="X4" s="11" t="s">
        <v>73</v>
      </c>
      <c r="Y4" s="11" t="s">
        <v>69</v>
      </c>
      <c r="Z4" s="11" t="s">
        <v>69</v>
      </c>
      <c r="AA4" s="11" t="s">
        <v>69</v>
      </c>
      <c r="AB4" s="11" t="s">
        <v>74</v>
      </c>
      <c r="AC4" s="11" t="s">
        <v>75</v>
      </c>
      <c r="AD4" s="11" t="s">
        <v>69</v>
      </c>
      <c r="AE4" s="11" t="s">
        <v>69</v>
      </c>
      <c r="AF4" s="11" t="s">
        <v>66</v>
      </c>
      <c r="AG4" s="12" t="s">
        <v>76</v>
      </c>
    </row>
    <row r="5" spans="1:33" ht="12.75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ht="12.75">
      <c r="A6" s="16" t="s">
        <v>78</v>
      </c>
      <c r="B6" s="17">
        <v>121333586</v>
      </c>
      <c r="C6" s="17">
        <v>254983665</v>
      </c>
      <c r="D6" s="17">
        <v>271450811</v>
      </c>
      <c r="E6" s="17">
        <v>79602000</v>
      </c>
      <c r="F6" s="17">
        <v>49553181</v>
      </c>
      <c r="G6" s="17">
        <v>212815061</v>
      </c>
      <c r="H6" s="17">
        <v>32161000</v>
      </c>
      <c r="I6" s="17">
        <v>67954448</v>
      </c>
      <c r="J6" s="17">
        <v>39695221</v>
      </c>
      <c r="K6" s="17">
        <v>49679610</v>
      </c>
      <c r="L6" s="17">
        <v>78531603</v>
      </c>
      <c r="M6" s="17">
        <v>74842088</v>
      </c>
      <c r="N6" s="17">
        <v>88379745</v>
      </c>
      <c r="O6" s="17">
        <v>186371672</v>
      </c>
      <c r="P6" s="17">
        <v>43185632</v>
      </c>
      <c r="Q6" s="17">
        <v>36416800</v>
      </c>
      <c r="R6" s="17">
        <v>44878386</v>
      </c>
      <c r="S6" s="17">
        <v>68662000</v>
      </c>
      <c r="T6" s="17">
        <v>116055000</v>
      </c>
      <c r="U6" s="17">
        <v>38073000</v>
      </c>
      <c r="V6" s="17">
        <v>20364950</v>
      </c>
      <c r="W6" s="17">
        <v>172372504</v>
      </c>
      <c r="X6" s="17">
        <v>465434337</v>
      </c>
      <c r="Y6" s="17">
        <v>31404000</v>
      </c>
      <c r="Z6" s="17">
        <v>139691000</v>
      </c>
      <c r="AA6" s="17">
        <v>66676000</v>
      </c>
      <c r="AB6" s="17">
        <v>57832880</v>
      </c>
      <c r="AC6" s="17">
        <v>1510718824</v>
      </c>
      <c r="AD6" s="17">
        <v>107601000</v>
      </c>
      <c r="AE6" s="17">
        <v>78511804</v>
      </c>
      <c r="AF6" s="17">
        <v>192026090</v>
      </c>
      <c r="AG6" s="18">
        <v>99479410</v>
      </c>
    </row>
    <row r="7" spans="1:33" ht="12.75">
      <c r="A7" s="13" t="s">
        <v>79</v>
      </c>
      <c r="B7" s="19">
        <v>99698579</v>
      </c>
      <c r="C7" s="19">
        <v>271046601</v>
      </c>
      <c r="D7" s="19">
        <v>214694892</v>
      </c>
      <c r="E7" s="19">
        <v>79601651</v>
      </c>
      <c r="F7" s="19">
        <v>67451853</v>
      </c>
      <c r="G7" s="19">
        <v>205312545</v>
      </c>
      <c r="H7" s="19">
        <v>36190000</v>
      </c>
      <c r="I7" s="19">
        <v>72230320</v>
      </c>
      <c r="J7" s="19">
        <v>54511963</v>
      </c>
      <c r="K7" s="19">
        <v>50289190</v>
      </c>
      <c r="L7" s="19">
        <v>89963346</v>
      </c>
      <c r="M7" s="19">
        <v>90183770</v>
      </c>
      <c r="N7" s="19">
        <v>116698274</v>
      </c>
      <c r="O7" s="19">
        <v>186008600</v>
      </c>
      <c r="P7" s="19">
        <v>44985632</v>
      </c>
      <c r="Q7" s="19">
        <v>60024600</v>
      </c>
      <c r="R7" s="19">
        <v>56710801</v>
      </c>
      <c r="S7" s="19">
        <v>96307000</v>
      </c>
      <c r="T7" s="19">
        <v>129327000</v>
      </c>
      <c r="U7" s="19">
        <v>39284351</v>
      </c>
      <c r="V7" s="19">
        <v>20364950</v>
      </c>
      <c r="W7" s="19">
        <v>152666678</v>
      </c>
      <c r="X7" s="19">
        <v>585008343</v>
      </c>
      <c r="Y7" s="19">
        <v>45569469</v>
      </c>
      <c r="Z7" s="19">
        <v>168258000</v>
      </c>
      <c r="AA7" s="19">
        <v>66676000</v>
      </c>
      <c r="AB7" s="19">
        <v>54747870</v>
      </c>
      <c r="AC7" s="19">
        <v>1495603395</v>
      </c>
      <c r="AD7" s="19">
        <v>107595000</v>
      </c>
      <c r="AE7" s="19">
        <v>105531988</v>
      </c>
      <c r="AF7" s="19">
        <v>187545286</v>
      </c>
      <c r="AG7" s="20">
        <v>121160790</v>
      </c>
    </row>
    <row r="8" spans="1:33" ht="12.75">
      <c r="A8" s="13" t="s">
        <v>80</v>
      </c>
      <c r="B8" s="19">
        <f>+B6-B7</f>
        <v>21635007</v>
      </c>
      <c r="C8" s="19">
        <f aca="true" t="shared" si="0" ref="C8:AG8">+C6-C7</f>
        <v>-16062936</v>
      </c>
      <c r="D8" s="19">
        <f t="shared" si="0"/>
        <v>56755919</v>
      </c>
      <c r="E8" s="19">
        <f t="shared" si="0"/>
        <v>349</v>
      </c>
      <c r="F8" s="19">
        <f t="shared" si="0"/>
        <v>-17898672</v>
      </c>
      <c r="G8" s="19">
        <f t="shared" si="0"/>
        <v>7502516</v>
      </c>
      <c r="H8" s="19">
        <f t="shared" si="0"/>
        <v>-4029000</v>
      </c>
      <c r="I8" s="19">
        <f t="shared" si="0"/>
        <v>-4275872</v>
      </c>
      <c r="J8" s="19">
        <f t="shared" si="0"/>
        <v>-14816742</v>
      </c>
      <c r="K8" s="19">
        <f t="shared" si="0"/>
        <v>-609580</v>
      </c>
      <c r="L8" s="19">
        <f t="shared" si="0"/>
        <v>-11431743</v>
      </c>
      <c r="M8" s="19">
        <f t="shared" si="0"/>
        <v>-15341682</v>
      </c>
      <c r="N8" s="19">
        <f t="shared" si="0"/>
        <v>-28318529</v>
      </c>
      <c r="O8" s="19">
        <f t="shared" si="0"/>
        <v>363072</v>
      </c>
      <c r="P8" s="19">
        <f t="shared" si="0"/>
        <v>-1800000</v>
      </c>
      <c r="Q8" s="19">
        <f t="shared" si="0"/>
        <v>-23607800</v>
      </c>
      <c r="R8" s="19">
        <f t="shared" si="0"/>
        <v>-11832415</v>
      </c>
      <c r="S8" s="19">
        <f t="shared" si="0"/>
        <v>-27645000</v>
      </c>
      <c r="T8" s="19">
        <f t="shared" si="0"/>
        <v>-13272000</v>
      </c>
      <c r="U8" s="19">
        <f t="shared" si="0"/>
        <v>-1211351</v>
      </c>
      <c r="V8" s="19">
        <f t="shared" si="0"/>
        <v>0</v>
      </c>
      <c r="W8" s="19">
        <f t="shared" si="0"/>
        <v>19705826</v>
      </c>
      <c r="X8" s="19">
        <f t="shared" si="0"/>
        <v>-119574006</v>
      </c>
      <c r="Y8" s="19">
        <f t="shared" si="0"/>
        <v>-14165469</v>
      </c>
      <c r="Z8" s="19">
        <f t="shared" si="0"/>
        <v>-28567000</v>
      </c>
      <c r="AA8" s="19">
        <f t="shared" si="0"/>
        <v>0</v>
      </c>
      <c r="AB8" s="19">
        <f t="shared" si="0"/>
        <v>3085010</v>
      </c>
      <c r="AC8" s="19">
        <f t="shared" si="0"/>
        <v>15115429</v>
      </c>
      <c r="AD8" s="19">
        <f t="shared" si="0"/>
        <v>6000</v>
      </c>
      <c r="AE8" s="19">
        <f t="shared" si="0"/>
        <v>-27020184</v>
      </c>
      <c r="AF8" s="19">
        <f t="shared" si="0"/>
        <v>4480804</v>
      </c>
      <c r="AG8" s="20">
        <f t="shared" si="0"/>
        <v>-21681380</v>
      </c>
    </row>
    <row r="9" spans="1:33" ht="12.75">
      <c r="A9" s="13" t="s">
        <v>81</v>
      </c>
      <c r="B9" s="19">
        <v>1445867</v>
      </c>
      <c r="C9" s="19">
        <v>820856</v>
      </c>
      <c r="D9" s="19">
        <v>53605265</v>
      </c>
      <c r="E9" s="19">
        <v>32305006</v>
      </c>
      <c r="F9" s="19">
        <v>16570122</v>
      </c>
      <c r="G9" s="19">
        <v>771568</v>
      </c>
      <c r="H9" s="19">
        <v>25408004</v>
      </c>
      <c r="I9" s="19">
        <v>-457941</v>
      </c>
      <c r="J9" s="19">
        <v>71751</v>
      </c>
      <c r="K9" s="19">
        <v>15120885</v>
      </c>
      <c r="L9" s="19">
        <v>49973507</v>
      </c>
      <c r="M9" s="19">
        <v>2331403</v>
      </c>
      <c r="N9" s="19">
        <v>16549918</v>
      </c>
      <c r="O9" s="19">
        <v>9451902</v>
      </c>
      <c r="P9" s="19">
        <v>21089391</v>
      </c>
      <c r="Q9" s="19">
        <v>21068000</v>
      </c>
      <c r="R9" s="19">
        <v>3738797</v>
      </c>
      <c r="S9" s="19">
        <v>-23729432</v>
      </c>
      <c r="T9" s="19">
        <v>10175978</v>
      </c>
      <c r="U9" s="19">
        <v>11075842</v>
      </c>
      <c r="V9" s="19">
        <v>73121</v>
      </c>
      <c r="W9" s="19">
        <v>518069</v>
      </c>
      <c r="X9" s="19">
        <v>7287018</v>
      </c>
      <c r="Y9" s="19">
        <v>2951000</v>
      </c>
      <c r="Z9" s="19">
        <v>16178000</v>
      </c>
      <c r="AA9" s="19">
        <v>-24534008</v>
      </c>
      <c r="AB9" s="19">
        <v>15711640</v>
      </c>
      <c r="AC9" s="19">
        <v>215552974</v>
      </c>
      <c r="AD9" s="19">
        <v>0</v>
      </c>
      <c r="AE9" s="19">
        <v>6454424</v>
      </c>
      <c r="AF9" s="19">
        <v>49238552</v>
      </c>
      <c r="AG9" s="20">
        <v>59959509</v>
      </c>
    </row>
    <row r="10" spans="1:33" ht="25.5">
      <c r="A10" s="13" t="s">
        <v>82</v>
      </c>
      <c r="B10" s="19">
        <v>1078867</v>
      </c>
      <c r="C10" s="19">
        <v>-48654278</v>
      </c>
      <c r="D10" s="19">
        <v>25130265</v>
      </c>
      <c r="E10" s="19">
        <v>4185006</v>
      </c>
      <c r="F10" s="19">
        <v>622235</v>
      </c>
      <c r="G10" s="19">
        <v>-4598992</v>
      </c>
      <c r="H10" s="19">
        <v>21155004</v>
      </c>
      <c r="I10" s="19">
        <v>702049</v>
      </c>
      <c r="J10" s="19">
        <v>71751</v>
      </c>
      <c r="K10" s="19">
        <v>8827865</v>
      </c>
      <c r="L10" s="19">
        <v>-6293391</v>
      </c>
      <c r="M10" s="19">
        <v>-3568597</v>
      </c>
      <c r="N10" s="19">
        <v>-8657979</v>
      </c>
      <c r="O10" s="19">
        <v>17908244</v>
      </c>
      <c r="P10" s="19">
        <v>-1582938</v>
      </c>
      <c r="Q10" s="19">
        <v>13947000</v>
      </c>
      <c r="R10" s="19">
        <v>3214797</v>
      </c>
      <c r="S10" s="19">
        <v>-19445432</v>
      </c>
      <c r="T10" s="19">
        <v>-20</v>
      </c>
      <c r="U10" s="19">
        <v>-516380</v>
      </c>
      <c r="V10" s="19">
        <v>73121</v>
      </c>
      <c r="W10" s="19">
        <v>-578759</v>
      </c>
      <c r="X10" s="19">
        <v>-3456720</v>
      </c>
      <c r="Y10" s="19">
        <v>-1514000</v>
      </c>
      <c r="Z10" s="19">
        <v>3256000</v>
      </c>
      <c r="AA10" s="19">
        <v>-11952008</v>
      </c>
      <c r="AB10" s="19">
        <v>13201767</v>
      </c>
      <c r="AC10" s="19">
        <v>-29447026</v>
      </c>
      <c r="AD10" s="19">
        <v>0</v>
      </c>
      <c r="AE10" s="19">
        <v>2179424</v>
      </c>
      <c r="AF10" s="19">
        <v>29937235</v>
      </c>
      <c r="AG10" s="20">
        <v>-17357888</v>
      </c>
    </row>
    <row r="11" spans="1:33" ht="25.5">
      <c r="A11" s="13" t="s">
        <v>83</v>
      </c>
      <c r="B11" s="19">
        <f>IF((B130+B131)=0,0,(B132-(B137-(((B134+B135+B136)*(B129/(B130+B131)))-B133))))</f>
        <v>12033265.51560736</v>
      </c>
      <c r="C11" s="19">
        <f aca="true" t="shared" si="1" ref="C11:AG11">IF((C130+C131)=0,0,(C132-(C137-(((C134+C135+C136)*(C129/(C130+C131)))-C133))))</f>
        <v>35250156.23032956</v>
      </c>
      <c r="D11" s="19">
        <f t="shared" si="1"/>
        <v>48097214.23254138</v>
      </c>
      <c r="E11" s="19">
        <f t="shared" si="1"/>
        <v>15798588.514225498</v>
      </c>
      <c r="F11" s="19">
        <f t="shared" si="1"/>
        <v>15396996.37713813</v>
      </c>
      <c r="G11" s="19">
        <f t="shared" si="1"/>
        <v>1878591.505640436</v>
      </c>
      <c r="H11" s="19">
        <f t="shared" si="1"/>
        <v>-29591327.982050203</v>
      </c>
      <c r="I11" s="19">
        <f t="shared" si="1"/>
        <v>11917197.486645373</v>
      </c>
      <c r="J11" s="19">
        <f t="shared" si="1"/>
        <v>-10370242.589590164</v>
      </c>
      <c r="K11" s="19">
        <f t="shared" si="1"/>
        <v>13431425.173997335</v>
      </c>
      <c r="L11" s="19">
        <f t="shared" si="1"/>
        <v>41494964.453599915</v>
      </c>
      <c r="M11" s="19">
        <f t="shared" si="1"/>
        <v>7333468.913779901</v>
      </c>
      <c r="N11" s="19">
        <f t="shared" si="1"/>
        <v>35685374.44667326</v>
      </c>
      <c r="O11" s="19">
        <f t="shared" si="1"/>
        <v>13772221.419484045</v>
      </c>
      <c r="P11" s="19">
        <f t="shared" si="1"/>
        <v>10192699.07208967</v>
      </c>
      <c r="Q11" s="19">
        <f t="shared" si="1"/>
        <v>5813699.195326433</v>
      </c>
      <c r="R11" s="19">
        <f t="shared" si="1"/>
        <v>-41503418.75714345</v>
      </c>
      <c r="S11" s="19">
        <f t="shared" si="1"/>
        <v>9256317.727031179</v>
      </c>
      <c r="T11" s="19">
        <f t="shared" si="1"/>
        <v>-4670691.256822787</v>
      </c>
      <c r="U11" s="19">
        <f t="shared" si="1"/>
        <v>11801654.67603619</v>
      </c>
      <c r="V11" s="19">
        <f t="shared" si="1"/>
        <v>-20901003</v>
      </c>
      <c r="W11" s="19">
        <f t="shared" si="1"/>
        <v>81574324.91333255</v>
      </c>
      <c r="X11" s="19">
        <f t="shared" si="1"/>
        <v>-33507023.279039815</v>
      </c>
      <c r="Y11" s="19">
        <f t="shared" si="1"/>
        <v>5771956.950918563</v>
      </c>
      <c r="Z11" s="19">
        <f t="shared" si="1"/>
        <v>-197571244.83929324</v>
      </c>
      <c r="AA11" s="19">
        <f t="shared" si="1"/>
        <v>17972250</v>
      </c>
      <c r="AB11" s="19">
        <f t="shared" si="1"/>
        <v>2443000</v>
      </c>
      <c r="AC11" s="19">
        <f t="shared" si="1"/>
        <v>321791332.0930088</v>
      </c>
      <c r="AD11" s="19">
        <f t="shared" si="1"/>
        <v>0</v>
      </c>
      <c r="AE11" s="19">
        <f t="shared" si="1"/>
        <v>-49046000.06954132</v>
      </c>
      <c r="AF11" s="19">
        <f t="shared" si="1"/>
        <v>66545768.44364695</v>
      </c>
      <c r="AG11" s="20">
        <f t="shared" si="1"/>
        <v>36037073.21241157</v>
      </c>
    </row>
    <row r="12" spans="1:33" ht="12.75">
      <c r="A12" s="13" t="s">
        <v>84</v>
      </c>
      <c r="B12" s="21">
        <f>IF(((B138+B139+(B140*B141/100))/12)=0,0,B9/((B138+B139+(B140*B141/100))/12))</f>
        <v>0.23310085116802398</v>
      </c>
      <c r="C12" s="21">
        <f aca="true" t="shared" si="2" ref="C12:AG12">IF(((C138+C139+(C140*C141/100))/12)=0,0,C9/((C138+C139+(C140*C141/100))/12))</f>
        <v>0.0540257171656952</v>
      </c>
      <c r="D12" s="21">
        <f t="shared" si="2"/>
        <v>3.6577060351298534</v>
      </c>
      <c r="E12" s="21">
        <f t="shared" si="2"/>
        <v>5.702808075944407</v>
      </c>
      <c r="F12" s="21">
        <f t="shared" si="2"/>
        <v>3.4089229048719325</v>
      </c>
      <c r="G12" s="21">
        <f t="shared" si="2"/>
        <v>0.053108828072022045</v>
      </c>
      <c r="H12" s="21">
        <f t="shared" si="2"/>
        <v>10.953849665579199</v>
      </c>
      <c r="I12" s="21">
        <f t="shared" si="2"/>
        <v>-0.09760426741618214</v>
      </c>
      <c r="J12" s="21">
        <f t="shared" si="2"/>
        <v>0.02231193978959486</v>
      </c>
      <c r="K12" s="21">
        <f t="shared" si="2"/>
        <v>5.24961281163846</v>
      </c>
      <c r="L12" s="21">
        <f t="shared" si="2"/>
        <v>8.728670578951284</v>
      </c>
      <c r="M12" s="21">
        <f t="shared" si="2"/>
        <v>0.3886505408443564</v>
      </c>
      <c r="N12" s="21">
        <f t="shared" si="2"/>
        <v>2.781821756411907</v>
      </c>
      <c r="O12" s="21">
        <f t="shared" si="2"/>
        <v>0.7411641188164948</v>
      </c>
      <c r="P12" s="21">
        <f t="shared" si="2"/>
        <v>5.879952248055834</v>
      </c>
      <c r="Q12" s="21">
        <f t="shared" si="2"/>
        <v>8.432231231301342</v>
      </c>
      <c r="R12" s="21">
        <f t="shared" si="2"/>
        <v>1.0119239523617498</v>
      </c>
      <c r="S12" s="21">
        <f t="shared" si="2"/>
        <v>-4.045525095471904</v>
      </c>
      <c r="T12" s="21">
        <f t="shared" si="2"/>
        <v>1.1554792081044203</v>
      </c>
      <c r="U12" s="21">
        <f t="shared" si="2"/>
        <v>4.026728049251895</v>
      </c>
      <c r="V12" s="21">
        <f t="shared" si="2"/>
        <v>0.05423027772995845</v>
      </c>
      <c r="W12" s="21">
        <f t="shared" si="2"/>
        <v>0.04560573718763577</v>
      </c>
      <c r="X12" s="21">
        <f t="shared" si="2"/>
        <v>0.22224002858035694</v>
      </c>
      <c r="Y12" s="21">
        <f t="shared" si="2"/>
        <v>1.2359791391348753</v>
      </c>
      <c r="Z12" s="21">
        <f t="shared" si="2"/>
        <v>1.6872940015497109</v>
      </c>
      <c r="AA12" s="21">
        <f t="shared" si="2"/>
        <v>-5.615667280863385</v>
      </c>
      <c r="AB12" s="21">
        <f t="shared" si="2"/>
        <v>4.117350785001972</v>
      </c>
      <c r="AC12" s="21">
        <f t="shared" si="2"/>
        <v>2.0763871282043453</v>
      </c>
      <c r="AD12" s="21">
        <f t="shared" si="2"/>
        <v>0</v>
      </c>
      <c r="AE12" s="21">
        <f t="shared" si="2"/>
        <v>0.9335996429526938</v>
      </c>
      <c r="AF12" s="21">
        <f t="shared" si="2"/>
        <v>3.860421145837189</v>
      </c>
      <c r="AG12" s="22">
        <f t="shared" si="2"/>
        <v>6.828848087693332</v>
      </c>
    </row>
    <row r="13" spans="1:33" ht="25.5">
      <c r="A13" s="16" t="s">
        <v>85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12.75">
      <c r="A14" s="13" t="s">
        <v>86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2.75">
      <c r="A15" s="27" t="s">
        <v>87</v>
      </c>
      <c r="B15" s="28">
        <f>IF(B142=0,0,(B6-B142)*100/B142)</f>
        <v>17.843240100909217</v>
      </c>
      <c r="C15" s="28">
        <f aca="true" t="shared" si="3" ref="C15:AG15">IF(C142=0,0,(C6-C142)*100/C142)</f>
        <v>29.970291220660545</v>
      </c>
      <c r="D15" s="28">
        <f t="shared" si="3"/>
        <v>15.2567539799605</v>
      </c>
      <c r="E15" s="28">
        <f t="shared" si="3"/>
        <v>24.773501031393227</v>
      </c>
      <c r="F15" s="28">
        <f t="shared" si="3"/>
        <v>2.8781870285930475</v>
      </c>
      <c r="G15" s="28">
        <f t="shared" si="3"/>
        <v>7.382442812400648</v>
      </c>
      <c r="H15" s="28">
        <f t="shared" si="3"/>
        <v>-6.904458170978425</v>
      </c>
      <c r="I15" s="28">
        <f t="shared" si="3"/>
        <v>8.861600066257852</v>
      </c>
      <c r="J15" s="28">
        <f t="shared" si="3"/>
        <v>-13.95176699859343</v>
      </c>
      <c r="K15" s="28">
        <f t="shared" si="3"/>
        <v>9.194643617799922</v>
      </c>
      <c r="L15" s="28">
        <f t="shared" si="3"/>
        <v>5.405186554110775</v>
      </c>
      <c r="M15" s="28">
        <f t="shared" si="3"/>
        <v>5.119843883127692</v>
      </c>
      <c r="N15" s="28">
        <f t="shared" si="3"/>
        <v>10.680926856126879</v>
      </c>
      <c r="O15" s="28">
        <f t="shared" si="3"/>
        <v>12.503939141860949</v>
      </c>
      <c r="P15" s="28">
        <f t="shared" si="3"/>
        <v>8.7714798175376</v>
      </c>
      <c r="Q15" s="28">
        <f t="shared" si="3"/>
        <v>12.738530121973872</v>
      </c>
      <c r="R15" s="28">
        <f t="shared" si="3"/>
        <v>-9.717839998084855</v>
      </c>
      <c r="S15" s="28">
        <f t="shared" si="3"/>
        <v>-0.857829142239155</v>
      </c>
      <c r="T15" s="28">
        <f t="shared" si="3"/>
        <v>175461.60653505786</v>
      </c>
      <c r="U15" s="28">
        <f t="shared" si="3"/>
        <v>-30.312982984309485</v>
      </c>
      <c r="V15" s="28">
        <f t="shared" si="3"/>
        <v>1.5931227597638764</v>
      </c>
      <c r="W15" s="28">
        <f t="shared" si="3"/>
        <v>18.601911500369997</v>
      </c>
      <c r="X15" s="28">
        <f t="shared" si="3"/>
        <v>10.75109884872851</v>
      </c>
      <c r="Y15" s="28">
        <f t="shared" si="3"/>
        <v>-4.193440655350546</v>
      </c>
      <c r="Z15" s="28">
        <f t="shared" si="3"/>
        <v>32.44493747096358</v>
      </c>
      <c r="AA15" s="28">
        <f t="shared" si="3"/>
        <v>20.384488658326283</v>
      </c>
      <c r="AB15" s="28">
        <f t="shared" si="3"/>
        <v>-16.294570198003054</v>
      </c>
      <c r="AC15" s="28">
        <f t="shared" si="3"/>
        <v>8.943149152558194</v>
      </c>
      <c r="AD15" s="28">
        <f t="shared" si="3"/>
        <v>-7.749989396920046</v>
      </c>
      <c r="AE15" s="28">
        <f t="shared" si="3"/>
        <v>6.4210500147923355</v>
      </c>
      <c r="AF15" s="28">
        <f t="shared" si="3"/>
        <v>9.40407226508592</v>
      </c>
      <c r="AG15" s="29">
        <f t="shared" si="3"/>
        <v>1.4519400707964962</v>
      </c>
    </row>
    <row r="16" spans="1:33" ht="12.75">
      <c r="A16" s="30" t="s">
        <v>88</v>
      </c>
      <c r="B16" s="31">
        <f>IF(B144=0,0,(B143-B144)*100/B144)</f>
        <v>12.22991411695885</v>
      </c>
      <c r="C16" s="31">
        <f aca="true" t="shared" si="4" ref="C16:AG16">IF(C144=0,0,(C143-C144)*100/C144)</f>
        <v>43.48833701643668</v>
      </c>
      <c r="D16" s="31">
        <f t="shared" si="4"/>
        <v>1.638095238095238</v>
      </c>
      <c r="E16" s="31">
        <f t="shared" si="4"/>
        <v>0</v>
      </c>
      <c r="F16" s="31">
        <f t="shared" si="4"/>
        <v>29.244517719658052</v>
      </c>
      <c r="G16" s="31">
        <f t="shared" si="4"/>
        <v>13.815917165876511</v>
      </c>
      <c r="H16" s="31">
        <f t="shared" si="4"/>
        <v>-10.697032436162871</v>
      </c>
      <c r="I16" s="31">
        <f t="shared" si="4"/>
        <v>28.05739161542169</v>
      </c>
      <c r="J16" s="31">
        <f t="shared" si="4"/>
        <v>-43.24480695341586</v>
      </c>
      <c r="K16" s="31">
        <f t="shared" si="4"/>
        <v>11.027515047291487</v>
      </c>
      <c r="L16" s="31">
        <f t="shared" si="4"/>
        <v>0</v>
      </c>
      <c r="M16" s="31">
        <f t="shared" si="4"/>
        <v>4.210789808954204</v>
      </c>
      <c r="N16" s="31">
        <f t="shared" si="4"/>
        <v>7.084840414769366</v>
      </c>
      <c r="O16" s="31">
        <f t="shared" si="4"/>
        <v>16.177057557632345</v>
      </c>
      <c r="P16" s="31">
        <f t="shared" si="4"/>
        <v>10.572358081361722</v>
      </c>
      <c r="Q16" s="31">
        <f t="shared" si="4"/>
        <v>6.012332990750257</v>
      </c>
      <c r="R16" s="31">
        <f t="shared" si="4"/>
        <v>11.676447677390321</v>
      </c>
      <c r="S16" s="31">
        <f t="shared" si="4"/>
        <v>33.75</v>
      </c>
      <c r="T16" s="31">
        <f t="shared" si="4"/>
        <v>128623.25741890959</v>
      </c>
      <c r="U16" s="31">
        <f t="shared" si="4"/>
        <v>0</v>
      </c>
      <c r="V16" s="31">
        <f t="shared" si="4"/>
        <v>20.588548120994453</v>
      </c>
      <c r="W16" s="31">
        <f t="shared" si="4"/>
        <v>13.140777416903514</v>
      </c>
      <c r="X16" s="31">
        <f t="shared" si="4"/>
        <v>25.724536463638223</v>
      </c>
      <c r="Y16" s="31">
        <f t="shared" si="4"/>
        <v>62.63491413581158</v>
      </c>
      <c r="Z16" s="31">
        <f t="shared" si="4"/>
        <v>22.48895557222639</v>
      </c>
      <c r="AA16" s="31">
        <f t="shared" si="4"/>
        <v>47.186868900126235</v>
      </c>
      <c r="AB16" s="31">
        <f t="shared" si="4"/>
        <v>0</v>
      </c>
      <c r="AC16" s="31">
        <f t="shared" si="4"/>
        <v>11.079497103317523</v>
      </c>
      <c r="AD16" s="31">
        <f t="shared" si="4"/>
        <v>-40</v>
      </c>
      <c r="AE16" s="31">
        <f t="shared" si="4"/>
        <v>4.937061443265357</v>
      </c>
      <c r="AF16" s="31">
        <f t="shared" si="4"/>
        <v>21.693237966209754</v>
      </c>
      <c r="AG16" s="32">
        <f t="shared" si="4"/>
        <v>0</v>
      </c>
    </row>
    <row r="17" spans="1:33" ht="12.75">
      <c r="A17" s="30" t="s">
        <v>89</v>
      </c>
      <c r="B17" s="31">
        <f>IF(B146=0,0,(B145-B146)*100/B146)</f>
        <v>14.400030504338394</v>
      </c>
      <c r="C17" s="31">
        <f aca="true" t="shared" si="5" ref="C17:AG17">IF(C146=0,0,(C145-C146)*100/C146)</f>
        <v>12.022456811587569</v>
      </c>
      <c r="D17" s="31">
        <f t="shared" si="5"/>
        <v>11.999999721148132</v>
      </c>
      <c r="E17" s="31">
        <f t="shared" si="5"/>
        <v>0</v>
      </c>
      <c r="F17" s="31">
        <f t="shared" si="5"/>
        <v>-11.847711781888997</v>
      </c>
      <c r="G17" s="31">
        <f t="shared" si="5"/>
        <v>45.35957087849581</v>
      </c>
      <c r="H17" s="31">
        <f t="shared" si="5"/>
        <v>-37.17402967304773</v>
      </c>
      <c r="I17" s="31">
        <f t="shared" si="5"/>
        <v>8.256382498406627</v>
      </c>
      <c r="J17" s="31">
        <f t="shared" si="5"/>
        <v>24.10228912319645</v>
      </c>
      <c r="K17" s="31">
        <f t="shared" si="5"/>
        <v>30.213643932486633</v>
      </c>
      <c r="L17" s="31">
        <f t="shared" si="5"/>
        <v>0</v>
      </c>
      <c r="M17" s="31">
        <f t="shared" si="5"/>
        <v>2.917407617341385</v>
      </c>
      <c r="N17" s="31">
        <f t="shared" si="5"/>
        <v>6.015076995085703</v>
      </c>
      <c r="O17" s="31">
        <f t="shared" si="5"/>
        <v>20.10615469044129</v>
      </c>
      <c r="P17" s="31">
        <f t="shared" si="5"/>
        <v>11.798588953106627</v>
      </c>
      <c r="Q17" s="31">
        <f t="shared" si="5"/>
        <v>-5.432183122651178</v>
      </c>
      <c r="R17" s="31">
        <f t="shared" si="5"/>
        <v>4.918820940294196</v>
      </c>
      <c r="S17" s="31">
        <f t="shared" si="5"/>
        <v>66.83894504826328</v>
      </c>
      <c r="T17" s="31">
        <f t="shared" si="5"/>
        <v>0</v>
      </c>
      <c r="U17" s="31">
        <f t="shared" si="5"/>
        <v>0</v>
      </c>
      <c r="V17" s="31">
        <f t="shared" si="5"/>
        <v>0</v>
      </c>
      <c r="W17" s="31">
        <f t="shared" si="5"/>
        <v>8.135455382453154</v>
      </c>
      <c r="X17" s="31">
        <f t="shared" si="5"/>
        <v>9.893142478917204</v>
      </c>
      <c r="Y17" s="31">
        <f t="shared" si="5"/>
        <v>0</v>
      </c>
      <c r="Z17" s="31">
        <f t="shared" si="5"/>
        <v>23.04117869285984</v>
      </c>
      <c r="AA17" s="31">
        <f t="shared" si="5"/>
        <v>12.304589013291814</v>
      </c>
      <c r="AB17" s="31">
        <f t="shared" si="5"/>
        <v>0</v>
      </c>
      <c r="AC17" s="31">
        <f t="shared" si="5"/>
        <v>9.433767780471387</v>
      </c>
      <c r="AD17" s="31">
        <f t="shared" si="5"/>
        <v>-21.130232296907746</v>
      </c>
      <c r="AE17" s="31">
        <f t="shared" si="5"/>
        <v>4.43848115989492</v>
      </c>
      <c r="AF17" s="31">
        <f t="shared" si="5"/>
        <v>15.199440444519055</v>
      </c>
      <c r="AG17" s="32">
        <f t="shared" si="5"/>
        <v>0</v>
      </c>
    </row>
    <row r="18" spans="1:33" ht="12.75">
      <c r="A18" s="30" t="s">
        <v>90</v>
      </c>
      <c r="B18" s="31">
        <f>IF(B148=0,0,(B147-B148)*100/B148)</f>
        <v>12.659997662276941</v>
      </c>
      <c r="C18" s="31">
        <f aca="true" t="shared" si="6" ref="C18:AG18">IF(C148=0,0,(C147-C148)*100/C148)</f>
        <v>14.834888584112722</v>
      </c>
      <c r="D18" s="31">
        <f t="shared" si="6"/>
        <v>36.91897725408673</v>
      </c>
      <c r="E18" s="31">
        <f t="shared" si="6"/>
        <v>0</v>
      </c>
      <c r="F18" s="31">
        <f t="shared" si="6"/>
        <v>-32.58761642998931</v>
      </c>
      <c r="G18" s="31">
        <f t="shared" si="6"/>
        <v>35.60108109998514</v>
      </c>
      <c r="H18" s="31">
        <f t="shared" si="6"/>
        <v>-6.8624682293137536</v>
      </c>
      <c r="I18" s="31">
        <f t="shared" si="6"/>
        <v>11.075269348725833</v>
      </c>
      <c r="J18" s="31">
        <f t="shared" si="6"/>
        <v>10.521585523481258</v>
      </c>
      <c r="K18" s="31">
        <f t="shared" si="6"/>
        <v>16.466747521908427</v>
      </c>
      <c r="L18" s="31">
        <f t="shared" si="6"/>
        <v>0</v>
      </c>
      <c r="M18" s="31">
        <f t="shared" si="6"/>
        <v>36.46933065378416</v>
      </c>
      <c r="N18" s="31">
        <f t="shared" si="6"/>
        <v>13.28895483287843</v>
      </c>
      <c r="O18" s="31">
        <f t="shared" si="6"/>
        <v>38.450217249311336</v>
      </c>
      <c r="P18" s="31">
        <f t="shared" si="6"/>
        <v>6.582492633857867</v>
      </c>
      <c r="Q18" s="31">
        <f t="shared" si="6"/>
        <v>-20.981165133596146</v>
      </c>
      <c r="R18" s="31">
        <f t="shared" si="6"/>
        <v>-11.554363515503882</v>
      </c>
      <c r="S18" s="31">
        <f t="shared" si="6"/>
        <v>-11.34001134001134</v>
      </c>
      <c r="T18" s="31">
        <f t="shared" si="6"/>
        <v>0</v>
      </c>
      <c r="U18" s="31">
        <f t="shared" si="6"/>
        <v>0</v>
      </c>
      <c r="V18" s="31">
        <f t="shared" si="6"/>
        <v>-20.69499964242647</v>
      </c>
      <c r="W18" s="31">
        <f t="shared" si="6"/>
        <v>22.62789590430097</v>
      </c>
      <c r="X18" s="31">
        <f t="shared" si="6"/>
        <v>8.53466928732671</v>
      </c>
      <c r="Y18" s="31">
        <f t="shared" si="6"/>
        <v>-5.16094329473714</v>
      </c>
      <c r="Z18" s="31">
        <f t="shared" si="6"/>
        <v>76.59272633479495</v>
      </c>
      <c r="AA18" s="31">
        <f t="shared" si="6"/>
        <v>10.476394365686454</v>
      </c>
      <c r="AB18" s="31">
        <f t="shared" si="6"/>
        <v>0</v>
      </c>
      <c r="AC18" s="31">
        <f t="shared" si="6"/>
        <v>15.1894956514764</v>
      </c>
      <c r="AD18" s="31">
        <f t="shared" si="6"/>
        <v>-22.19089533764269</v>
      </c>
      <c r="AE18" s="31">
        <f t="shared" si="6"/>
        <v>32.411654777519885</v>
      </c>
      <c r="AF18" s="31">
        <f t="shared" si="6"/>
        <v>-13.79928576813397</v>
      </c>
      <c r="AG18" s="32">
        <f t="shared" si="6"/>
        <v>0</v>
      </c>
    </row>
    <row r="19" spans="1:33" ht="25.5">
      <c r="A19" s="30" t="s">
        <v>91</v>
      </c>
      <c r="B19" s="31">
        <f>IF(B150=0,0,(B149-B150)*100/B150)</f>
        <v>12.53978412243148</v>
      </c>
      <c r="C19" s="31">
        <f aca="true" t="shared" si="7" ref="C19:AG19">IF(C150=0,0,(C149-C150)*100/C150)</f>
        <v>20.918720696658557</v>
      </c>
      <c r="D19" s="31">
        <f t="shared" si="7"/>
        <v>37.726875733016485</v>
      </c>
      <c r="E19" s="31">
        <f t="shared" si="7"/>
        <v>0</v>
      </c>
      <c r="F19" s="31">
        <f t="shared" si="7"/>
        <v>-1.536554891435152</v>
      </c>
      <c r="G19" s="31">
        <f t="shared" si="7"/>
        <v>31.54017727664559</v>
      </c>
      <c r="H19" s="31">
        <f t="shared" si="7"/>
        <v>-22.248463813150387</v>
      </c>
      <c r="I19" s="31">
        <f t="shared" si="7"/>
        <v>12.206893060681233</v>
      </c>
      <c r="J19" s="31">
        <f t="shared" si="7"/>
        <v>-11.908433110602115</v>
      </c>
      <c r="K19" s="31">
        <f t="shared" si="7"/>
        <v>22.50557266057662</v>
      </c>
      <c r="L19" s="31">
        <f t="shared" si="7"/>
        <v>0</v>
      </c>
      <c r="M19" s="31">
        <f t="shared" si="7"/>
        <v>-1.0571768947842592</v>
      </c>
      <c r="N19" s="31">
        <f t="shared" si="7"/>
        <v>9.519134483402402</v>
      </c>
      <c r="O19" s="31">
        <f t="shared" si="7"/>
        <v>20.19552486819294</v>
      </c>
      <c r="P19" s="31">
        <f t="shared" si="7"/>
        <v>7.964219267203656</v>
      </c>
      <c r="Q19" s="31">
        <f t="shared" si="7"/>
        <v>-5.027491893416044</v>
      </c>
      <c r="R19" s="31">
        <f t="shared" si="7"/>
        <v>4.030508190156181</v>
      </c>
      <c r="S19" s="31">
        <f t="shared" si="7"/>
        <v>41.01438412392476</v>
      </c>
      <c r="T19" s="31">
        <f t="shared" si="7"/>
        <v>100945.4573490409</v>
      </c>
      <c r="U19" s="31">
        <f t="shared" si="7"/>
        <v>0</v>
      </c>
      <c r="V19" s="31">
        <f t="shared" si="7"/>
        <v>-12.012241987188057</v>
      </c>
      <c r="W19" s="31">
        <f t="shared" si="7"/>
        <v>11.212707411172763</v>
      </c>
      <c r="X19" s="31">
        <f t="shared" si="7"/>
        <v>11.748656785908969</v>
      </c>
      <c r="Y19" s="31">
        <f t="shared" si="7"/>
        <v>4.617683309246249</v>
      </c>
      <c r="Z19" s="31">
        <f t="shared" si="7"/>
        <v>33.61371480301001</v>
      </c>
      <c r="AA19" s="31">
        <f t="shared" si="7"/>
        <v>20.01678642817766</v>
      </c>
      <c r="AB19" s="31">
        <f t="shared" si="7"/>
        <v>0</v>
      </c>
      <c r="AC19" s="31">
        <f t="shared" si="7"/>
        <v>10.609702841013949</v>
      </c>
      <c r="AD19" s="31">
        <f t="shared" si="7"/>
        <v>-25.609814391450822</v>
      </c>
      <c r="AE19" s="31">
        <f t="shared" si="7"/>
        <v>9.776502427584314</v>
      </c>
      <c r="AF19" s="31">
        <f t="shared" si="7"/>
        <v>9.157253698077922</v>
      </c>
      <c r="AG19" s="32">
        <f t="shared" si="7"/>
        <v>0</v>
      </c>
    </row>
    <row r="20" spans="1:33" ht="12.75">
      <c r="A20" s="30" t="s">
        <v>92</v>
      </c>
      <c r="B20" s="31">
        <f>IF(B152=0,0,(B151-B152)*100/B152)</f>
        <v>20.281651383602785</v>
      </c>
      <c r="C20" s="31">
        <f aca="true" t="shared" si="8" ref="C20:AG20">IF(C152=0,0,(C151-C152)*100/C152)</f>
        <v>17.99768114322433</v>
      </c>
      <c r="D20" s="31">
        <f t="shared" si="8"/>
        <v>11.555995713759502</v>
      </c>
      <c r="E20" s="31">
        <f t="shared" si="8"/>
        <v>14.280370653744793</v>
      </c>
      <c r="F20" s="31">
        <f t="shared" si="8"/>
        <v>5.597083725305739</v>
      </c>
      <c r="G20" s="31">
        <f t="shared" si="8"/>
        <v>-0.7205086150808657</v>
      </c>
      <c r="H20" s="31">
        <f t="shared" si="8"/>
        <v>7.556474810849269</v>
      </c>
      <c r="I20" s="31">
        <f t="shared" si="8"/>
        <v>3.0390005065000842</v>
      </c>
      <c r="J20" s="31">
        <f t="shared" si="8"/>
        <v>5.577543688729222</v>
      </c>
      <c r="K20" s="31">
        <f t="shared" si="8"/>
        <v>1.7857438586806513</v>
      </c>
      <c r="L20" s="31">
        <f t="shared" si="8"/>
        <v>12.837344062347876</v>
      </c>
      <c r="M20" s="31">
        <f t="shared" si="8"/>
        <v>14.433485686793361</v>
      </c>
      <c r="N20" s="31">
        <f t="shared" si="8"/>
        <v>6.0152759328583505</v>
      </c>
      <c r="O20" s="31">
        <f t="shared" si="8"/>
        <v>3.0249834630845163</v>
      </c>
      <c r="P20" s="31">
        <f t="shared" si="8"/>
        <v>11.454796931975356</v>
      </c>
      <c r="Q20" s="31">
        <f t="shared" si="8"/>
        <v>12.733976176971073</v>
      </c>
      <c r="R20" s="31">
        <f t="shared" si="8"/>
        <v>10.670069504778454</v>
      </c>
      <c r="S20" s="31">
        <f t="shared" si="8"/>
        <v>5.432211478607296</v>
      </c>
      <c r="T20" s="31">
        <f t="shared" si="8"/>
        <v>0</v>
      </c>
      <c r="U20" s="31">
        <f t="shared" si="8"/>
        <v>10.221531567298237</v>
      </c>
      <c r="V20" s="31">
        <f t="shared" si="8"/>
        <v>19.31056495371848</v>
      </c>
      <c r="W20" s="31">
        <f t="shared" si="8"/>
        <v>12.825535837750634</v>
      </c>
      <c r="X20" s="31">
        <f t="shared" si="8"/>
        <v>-2.684342268639124</v>
      </c>
      <c r="Y20" s="31">
        <f t="shared" si="8"/>
        <v>-9.303179044910317</v>
      </c>
      <c r="Z20" s="31">
        <f t="shared" si="8"/>
        <v>-30.141435059892217</v>
      </c>
      <c r="AA20" s="31">
        <f t="shared" si="8"/>
        <v>16.587848281600802</v>
      </c>
      <c r="AB20" s="31">
        <f t="shared" si="8"/>
        <v>4.509022424667134</v>
      </c>
      <c r="AC20" s="31">
        <f t="shared" si="8"/>
        <v>-0.7650625784304298</v>
      </c>
      <c r="AD20" s="31">
        <f t="shared" si="8"/>
        <v>1.167276878863037</v>
      </c>
      <c r="AE20" s="31">
        <f t="shared" si="8"/>
        <v>4.85019366598314</v>
      </c>
      <c r="AF20" s="31">
        <f t="shared" si="8"/>
        <v>7.246266942877487</v>
      </c>
      <c r="AG20" s="32">
        <f t="shared" si="8"/>
        <v>1.320848453430102</v>
      </c>
    </row>
    <row r="21" spans="1:33" ht="12.75">
      <c r="A21" s="30" t="s">
        <v>93</v>
      </c>
      <c r="B21" s="31">
        <f>IF(B154=0,0,(B153-B154)*100/B154)</f>
        <v>8.557321187414063</v>
      </c>
      <c r="C21" s="31">
        <f aca="true" t="shared" si="9" ref="C21:AG21">IF(C154=0,0,(C153-C154)*100/C154)</f>
        <v>21.683012163950472</v>
      </c>
      <c r="D21" s="31">
        <f t="shared" si="9"/>
        <v>0</v>
      </c>
      <c r="E21" s="31">
        <f t="shared" si="9"/>
        <v>-100</v>
      </c>
      <c r="F21" s="31">
        <f t="shared" si="9"/>
        <v>0</v>
      </c>
      <c r="G21" s="31">
        <f t="shared" si="9"/>
        <v>0</v>
      </c>
      <c r="H21" s="31">
        <f t="shared" si="9"/>
        <v>-13.798018672938493</v>
      </c>
      <c r="I21" s="31">
        <f t="shared" si="9"/>
        <v>-100</v>
      </c>
      <c r="J21" s="31">
        <f t="shared" si="9"/>
        <v>-100</v>
      </c>
      <c r="K21" s="31">
        <f t="shared" si="9"/>
        <v>43.30288318636679</v>
      </c>
      <c r="L21" s="31">
        <f t="shared" si="9"/>
        <v>20.33582089552239</v>
      </c>
      <c r="M21" s="31">
        <f t="shared" si="9"/>
        <v>22.7367506516073</v>
      </c>
      <c r="N21" s="31">
        <f t="shared" si="9"/>
        <v>-4.376918220844862</v>
      </c>
      <c r="O21" s="31">
        <f t="shared" si="9"/>
        <v>125.40115234496004</v>
      </c>
      <c r="P21" s="31">
        <f t="shared" si="9"/>
        <v>-5.065803217046167</v>
      </c>
      <c r="Q21" s="31">
        <f t="shared" si="9"/>
        <v>14.645770323526715</v>
      </c>
      <c r="R21" s="31">
        <f t="shared" si="9"/>
        <v>-21.396076671113487</v>
      </c>
      <c r="S21" s="31">
        <f t="shared" si="9"/>
        <v>45.80036711184252</v>
      </c>
      <c r="T21" s="31">
        <f t="shared" si="9"/>
        <v>68106.95102685624</v>
      </c>
      <c r="U21" s="31">
        <f t="shared" si="9"/>
        <v>0</v>
      </c>
      <c r="V21" s="31">
        <f t="shared" si="9"/>
        <v>14.111710457630068</v>
      </c>
      <c r="W21" s="31">
        <f t="shared" si="9"/>
        <v>0</v>
      </c>
      <c r="X21" s="31">
        <f t="shared" si="9"/>
        <v>7.186481136284183</v>
      </c>
      <c r="Y21" s="31">
        <f t="shared" si="9"/>
        <v>2.1485219899062726</v>
      </c>
      <c r="Z21" s="31">
        <f t="shared" si="9"/>
        <v>0</v>
      </c>
      <c r="AA21" s="31">
        <f t="shared" si="9"/>
        <v>0</v>
      </c>
      <c r="AB21" s="31">
        <f t="shared" si="9"/>
        <v>234.6153846153846</v>
      </c>
      <c r="AC21" s="31">
        <f t="shared" si="9"/>
        <v>-35.340391753028364</v>
      </c>
      <c r="AD21" s="31">
        <f t="shared" si="9"/>
        <v>-100</v>
      </c>
      <c r="AE21" s="31">
        <f t="shared" si="9"/>
        <v>54.47744102603252</v>
      </c>
      <c r="AF21" s="31">
        <f t="shared" si="9"/>
        <v>0</v>
      </c>
      <c r="AG21" s="32">
        <f t="shared" si="9"/>
        <v>0</v>
      </c>
    </row>
    <row r="22" spans="1:33" ht="12.75">
      <c r="A22" s="30" t="s">
        <v>94</v>
      </c>
      <c r="B22" s="31">
        <f>IF((B130+B131)=0,0,B129*100/(B130+B131))</f>
        <v>75.04492922493945</v>
      </c>
      <c r="C22" s="31">
        <f aca="true" t="shared" si="10" ref="C22:AG22">IF((C130+C131)=0,0,C129*100/(C130+C131))</f>
        <v>70.55041285490044</v>
      </c>
      <c r="D22" s="31">
        <f t="shared" si="10"/>
        <v>107.52578086311716</v>
      </c>
      <c r="E22" s="31">
        <f t="shared" si="10"/>
        <v>43.9059009483667</v>
      </c>
      <c r="F22" s="31">
        <f t="shared" si="10"/>
        <v>99.99899463250662</v>
      </c>
      <c r="G22" s="31">
        <f t="shared" si="10"/>
        <v>89.37364316805125</v>
      </c>
      <c r="H22" s="31">
        <f t="shared" si="10"/>
        <v>204.30511849670452</v>
      </c>
      <c r="I22" s="31">
        <f t="shared" si="10"/>
        <v>87.32788940600908</v>
      </c>
      <c r="J22" s="31">
        <f t="shared" si="10"/>
        <v>125.44117809534984</v>
      </c>
      <c r="K22" s="31">
        <f t="shared" si="10"/>
        <v>101.98224249337898</v>
      </c>
      <c r="L22" s="31">
        <f t="shared" si="10"/>
        <v>100.00002451891439</v>
      </c>
      <c r="M22" s="31">
        <f t="shared" si="10"/>
        <v>91.97503580030227</v>
      </c>
      <c r="N22" s="31">
        <f t="shared" si="10"/>
        <v>97.50516065917824</v>
      </c>
      <c r="O22" s="31">
        <f t="shared" si="10"/>
        <v>86.32332105702497</v>
      </c>
      <c r="P22" s="31">
        <f t="shared" si="10"/>
        <v>90.06068218745271</v>
      </c>
      <c r="Q22" s="31">
        <f t="shared" si="10"/>
        <v>87.9664087404682</v>
      </c>
      <c r="R22" s="31">
        <f t="shared" si="10"/>
        <v>81.60959866492443</v>
      </c>
      <c r="S22" s="31">
        <f t="shared" si="10"/>
        <v>91.6631799748287</v>
      </c>
      <c r="T22" s="31">
        <f t="shared" si="10"/>
        <v>110.17356691693482</v>
      </c>
      <c r="U22" s="31">
        <f t="shared" si="10"/>
        <v>64.07642362959021</v>
      </c>
      <c r="V22" s="31">
        <f t="shared" si="10"/>
        <v>40.33613062896481</v>
      </c>
      <c r="W22" s="31">
        <f t="shared" si="10"/>
        <v>81.16578587260808</v>
      </c>
      <c r="X22" s="31">
        <f t="shared" si="10"/>
        <v>99.08768769987972</v>
      </c>
      <c r="Y22" s="31">
        <f t="shared" si="10"/>
        <v>42.56466502147884</v>
      </c>
      <c r="Z22" s="31">
        <f t="shared" si="10"/>
        <v>89.6339801253934</v>
      </c>
      <c r="AA22" s="31">
        <f t="shared" si="10"/>
        <v>75</v>
      </c>
      <c r="AB22" s="31">
        <f t="shared" si="10"/>
        <v>100</v>
      </c>
      <c r="AC22" s="31">
        <f t="shared" si="10"/>
        <v>86.37353146539074</v>
      </c>
      <c r="AD22" s="31">
        <f t="shared" si="10"/>
        <v>0</v>
      </c>
      <c r="AE22" s="31">
        <f t="shared" si="10"/>
        <v>62.29692300776596</v>
      </c>
      <c r="AF22" s="31">
        <f t="shared" si="10"/>
        <v>92.77510053880572</v>
      </c>
      <c r="AG22" s="32">
        <f t="shared" si="10"/>
        <v>7.30808660082622</v>
      </c>
    </row>
    <row r="23" spans="1:33" ht="12.75">
      <c r="A23" s="13" t="s">
        <v>95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ht="12.75">
      <c r="A24" s="27" t="s">
        <v>96</v>
      </c>
      <c r="B24" s="28">
        <f>IF(B155=0,0,(B7-B155)*100/B155)</f>
        <v>12.025524969541994</v>
      </c>
      <c r="C24" s="28">
        <f aca="true" t="shared" si="11" ref="C24:AG24">IF(C155=0,0,(C7-C155)*100/C155)</f>
        <v>41.52456844842877</v>
      </c>
      <c r="D24" s="28">
        <f t="shared" si="11"/>
        <v>12.738987988863727</v>
      </c>
      <c r="E24" s="28">
        <f t="shared" si="11"/>
        <v>22.52987134722709</v>
      </c>
      <c r="F24" s="28">
        <f t="shared" si="11"/>
        <v>-1.5592383956234133</v>
      </c>
      <c r="G24" s="28">
        <f t="shared" si="11"/>
        <v>14.47725510775864</v>
      </c>
      <c r="H24" s="28">
        <f t="shared" si="11"/>
        <v>5.456101719476454</v>
      </c>
      <c r="I24" s="28">
        <f t="shared" si="11"/>
        <v>30.99441421835328</v>
      </c>
      <c r="J24" s="28">
        <f t="shared" si="11"/>
        <v>-11.278989941733668</v>
      </c>
      <c r="K24" s="28">
        <f t="shared" si="11"/>
        <v>9.93563994219159</v>
      </c>
      <c r="L24" s="28">
        <f t="shared" si="11"/>
        <v>7.342878261201686</v>
      </c>
      <c r="M24" s="28">
        <f t="shared" si="11"/>
        <v>4.502996276242737</v>
      </c>
      <c r="N24" s="28">
        <f t="shared" si="11"/>
        <v>46.73554478847488</v>
      </c>
      <c r="O24" s="28">
        <f t="shared" si="11"/>
        <v>10.997180491665178</v>
      </c>
      <c r="P24" s="28">
        <f t="shared" si="11"/>
        <v>9.712801115155143</v>
      </c>
      <c r="Q24" s="28">
        <f t="shared" si="11"/>
        <v>21.168467057379793</v>
      </c>
      <c r="R24" s="28">
        <f t="shared" si="11"/>
        <v>-17.289197045356907</v>
      </c>
      <c r="S24" s="28">
        <f t="shared" si="11"/>
        <v>15.648229659969683</v>
      </c>
      <c r="T24" s="28">
        <f t="shared" si="11"/>
        <v>125011.9774787412</v>
      </c>
      <c r="U24" s="28">
        <f t="shared" si="11"/>
        <v>-27.526039216467627</v>
      </c>
      <c r="V24" s="28">
        <f t="shared" si="11"/>
        <v>1.5931227597638764</v>
      </c>
      <c r="W24" s="28">
        <f t="shared" si="11"/>
        <v>4.599917609071887</v>
      </c>
      <c r="X24" s="28">
        <f t="shared" si="11"/>
        <v>39.72122874083154</v>
      </c>
      <c r="Y24" s="28">
        <f t="shared" si="11"/>
        <v>44.54346807688432</v>
      </c>
      <c r="Z24" s="28">
        <f t="shared" si="11"/>
        <v>4.30206176620092</v>
      </c>
      <c r="AA24" s="28">
        <f t="shared" si="11"/>
        <v>20.582765095763705</v>
      </c>
      <c r="AB24" s="28">
        <f t="shared" si="11"/>
        <v>-5.541232442084645</v>
      </c>
      <c r="AC24" s="28">
        <f t="shared" si="11"/>
        <v>9.021114219091885</v>
      </c>
      <c r="AD24" s="28">
        <f t="shared" si="11"/>
        <v>26.992624277352128</v>
      </c>
      <c r="AE24" s="28">
        <f t="shared" si="11"/>
        <v>-23.48157010424053</v>
      </c>
      <c r="AF24" s="28">
        <f t="shared" si="11"/>
        <v>1.4926691796388931</v>
      </c>
      <c r="AG24" s="29">
        <f t="shared" si="11"/>
        <v>0.9042682410383711</v>
      </c>
    </row>
    <row r="25" spans="1:33" ht="12.75">
      <c r="A25" s="30" t="s">
        <v>97</v>
      </c>
      <c r="B25" s="31">
        <f>IF(B157=0,0,(B156-B157)*100/B157)</f>
        <v>27.594609874589022</v>
      </c>
      <c r="C25" s="31">
        <f aca="true" t="shared" si="12" ref="C25:AG25">IF(C157=0,0,(C156-C157)*100/C157)</f>
        <v>40.86876295331402</v>
      </c>
      <c r="D25" s="31">
        <f t="shared" si="12"/>
        <v>6.773247114322812</v>
      </c>
      <c r="E25" s="31">
        <f t="shared" si="12"/>
        <v>18.732310077657704</v>
      </c>
      <c r="F25" s="31">
        <f t="shared" si="12"/>
        <v>3.3571136793919556</v>
      </c>
      <c r="G25" s="31">
        <f t="shared" si="12"/>
        <v>20.80866837751062</v>
      </c>
      <c r="H25" s="31">
        <f t="shared" si="12"/>
        <v>9.853677468514809</v>
      </c>
      <c r="I25" s="31">
        <f t="shared" si="12"/>
        <v>2.236702163277183</v>
      </c>
      <c r="J25" s="31">
        <f t="shared" si="12"/>
        <v>23.600159726812073</v>
      </c>
      <c r="K25" s="31">
        <f t="shared" si="12"/>
        <v>29.06273051229572</v>
      </c>
      <c r="L25" s="31">
        <f t="shared" si="12"/>
        <v>2.540146014673904</v>
      </c>
      <c r="M25" s="31">
        <f t="shared" si="12"/>
        <v>7.659780350086277</v>
      </c>
      <c r="N25" s="31">
        <f t="shared" si="12"/>
        <v>13.156105914813107</v>
      </c>
      <c r="O25" s="31">
        <f t="shared" si="12"/>
        <v>11.57158311614168</v>
      </c>
      <c r="P25" s="31">
        <f t="shared" si="12"/>
        <v>16.153635417511826</v>
      </c>
      <c r="Q25" s="31">
        <f t="shared" si="12"/>
        <v>9.5803465293037</v>
      </c>
      <c r="R25" s="31">
        <f t="shared" si="12"/>
        <v>8.127863563475907</v>
      </c>
      <c r="S25" s="31">
        <f t="shared" si="12"/>
        <v>11.401464167295886</v>
      </c>
      <c r="T25" s="31">
        <f t="shared" si="12"/>
        <v>122693.65622682413</v>
      </c>
      <c r="U25" s="31">
        <f t="shared" si="12"/>
        <v>4.9666703735697455</v>
      </c>
      <c r="V25" s="31">
        <f t="shared" si="12"/>
        <v>2.51873479663687</v>
      </c>
      <c r="W25" s="31">
        <f t="shared" si="12"/>
        <v>8.80834655726284</v>
      </c>
      <c r="X25" s="31">
        <f t="shared" si="12"/>
        <v>14.511537092849482</v>
      </c>
      <c r="Y25" s="31">
        <f t="shared" si="12"/>
        <v>19.84894724224606</v>
      </c>
      <c r="Z25" s="31">
        <f t="shared" si="12"/>
        <v>15.274065618681103</v>
      </c>
      <c r="AA25" s="31">
        <f t="shared" si="12"/>
        <v>41.41232794733693</v>
      </c>
      <c r="AB25" s="31">
        <f t="shared" si="12"/>
        <v>8.9087975400576</v>
      </c>
      <c r="AC25" s="31">
        <f t="shared" si="12"/>
        <v>11.006735950691699</v>
      </c>
      <c r="AD25" s="31">
        <f t="shared" si="12"/>
        <v>-1.0532040012713595</v>
      </c>
      <c r="AE25" s="31">
        <f t="shared" si="12"/>
        <v>6.337104809114403</v>
      </c>
      <c r="AF25" s="31">
        <f t="shared" si="12"/>
        <v>-24.230528032879324</v>
      </c>
      <c r="AG25" s="32">
        <f t="shared" si="12"/>
        <v>11.612058806596885</v>
      </c>
    </row>
    <row r="26" spans="1:33" ht="25.5">
      <c r="A26" s="30" t="s">
        <v>98</v>
      </c>
      <c r="B26" s="31">
        <f>IF(B156=0,0,B158*100/B156)</f>
        <v>2.0609371736987616</v>
      </c>
      <c r="C26" s="31">
        <f aca="true" t="shared" si="13" ref="C26:AG26">IF(C156=0,0,C158*100/C156)</f>
        <v>2.9243307901132756</v>
      </c>
      <c r="D26" s="31">
        <f t="shared" si="13"/>
        <v>7.707407787169433</v>
      </c>
      <c r="E26" s="31">
        <f t="shared" si="13"/>
        <v>0</v>
      </c>
      <c r="F26" s="31">
        <f t="shared" si="13"/>
        <v>0.5857817663352436</v>
      </c>
      <c r="G26" s="31">
        <f t="shared" si="13"/>
        <v>3.137466406021832</v>
      </c>
      <c r="H26" s="31">
        <f t="shared" si="13"/>
        <v>0</v>
      </c>
      <c r="I26" s="31">
        <f t="shared" si="13"/>
        <v>3.5814658159688397</v>
      </c>
      <c r="J26" s="31">
        <f t="shared" si="13"/>
        <v>0</v>
      </c>
      <c r="K26" s="31">
        <f t="shared" si="13"/>
        <v>4.344072432064753</v>
      </c>
      <c r="L26" s="31">
        <f t="shared" si="13"/>
        <v>0.7402141163897937</v>
      </c>
      <c r="M26" s="31">
        <f t="shared" si="13"/>
        <v>4.748147849895314</v>
      </c>
      <c r="N26" s="31">
        <f t="shared" si="13"/>
        <v>2.3886548355143464</v>
      </c>
      <c r="O26" s="31">
        <f t="shared" si="13"/>
        <v>2.3533328098859165</v>
      </c>
      <c r="P26" s="31">
        <f t="shared" si="13"/>
        <v>1.437280010819844</v>
      </c>
      <c r="Q26" s="31">
        <f t="shared" si="13"/>
        <v>2.583775467939488</v>
      </c>
      <c r="R26" s="31">
        <f t="shared" si="13"/>
        <v>2.460799798889425</v>
      </c>
      <c r="S26" s="31">
        <f t="shared" si="13"/>
        <v>2.235810691342017</v>
      </c>
      <c r="T26" s="31">
        <f t="shared" si="13"/>
        <v>2.6624311830704546</v>
      </c>
      <c r="U26" s="31">
        <f t="shared" si="13"/>
        <v>0.4184247479827743</v>
      </c>
      <c r="V26" s="31">
        <f t="shared" si="13"/>
        <v>0</v>
      </c>
      <c r="W26" s="31">
        <f t="shared" si="13"/>
        <v>5.718702193919886</v>
      </c>
      <c r="X26" s="31">
        <f t="shared" si="13"/>
        <v>5.626853462076713</v>
      </c>
      <c r="Y26" s="31">
        <f t="shared" si="13"/>
        <v>0.6437873912747196</v>
      </c>
      <c r="Z26" s="31">
        <f t="shared" si="13"/>
        <v>6.562605029186219</v>
      </c>
      <c r="AA26" s="31">
        <f t="shared" si="13"/>
        <v>5.710629143743828</v>
      </c>
      <c r="AB26" s="31">
        <f t="shared" si="13"/>
        <v>0</v>
      </c>
      <c r="AC26" s="31">
        <f t="shared" si="13"/>
        <v>2.9465797753851284</v>
      </c>
      <c r="AD26" s="31">
        <f t="shared" si="13"/>
        <v>3.7274700386901953</v>
      </c>
      <c r="AE26" s="31">
        <f t="shared" si="13"/>
        <v>4.724502368652572</v>
      </c>
      <c r="AF26" s="31">
        <f t="shared" si="13"/>
        <v>2.4181687405745036</v>
      </c>
      <c r="AG26" s="32">
        <f t="shared" si="13"/>
        <v>0.06737107334541381</v>
      </c>
    </row>
    <row r="27" spans="1:33" ht="12.75">
      <c r="A27" s="30" t="s">
        <v>99</v>
      </c>
      <c r="B27" s="31">
        <f>IF(B160=0,0,(B159-B160)*100/B160)</f>
        <v>-100</v>
      </c>
      <c r="C27" s="31">
        <f aca="true" t="shared" si="14" ref="C27:AG27">IF(C160=0,0,(C159-C160)*100/C160)</f>
        <v>17.8296659391897</v>
      </c>
      <c r="D27" s="31">
        <f t="shared" si="14"/>
        <v>34.13749951536718</v>
      </c>
      <c r="E27" s="31">
        <f t="shared" si="14"/>
        <v>0</v>
      </c>
      <c r="F27" s="31">
        <f t="shared" si="14"/>
        <v>0</v>
      </c>
      <c r="G27" s="31">
        <f t="shared" si="14"/>
        <v>7.999995232952522</v>
      </c>
      <c r="H27" s="31">
        <f t="shared" si="14"/>
        <v>8.00255982186563</v>
      </c>
      <c r="I27" s="31">
        <f t="shared" si="14"/>
        <v>23.35698963529971</v>
      </c>
      <c r="J27" s="31">
        <f t="shared" si="14"/>
        <v>0</v>
      </c>
      <c r="K27" s="31">
        <f t="shared" si="14"/>
        <v>13.759771580639796</v>
      </c>
      <c r="L27" s="31">
        <f t="shared" si="14"/>
        <v>0</v>
      </c>
      <c r="M27" s="31">
        <f t="shared" si="14"/>
        <v>0</v>
      </c>
      <c r="N27" s="31">
        <f t="shared" si="14"/>
        <v>7.889101360548867</v>
      </c>
      <c r="O27" s="31">
        <f t="shared" si="14"/>
        <v>15.510723860589811</v>
      </c>
      <c r="P27" s="31">
        <f t="shared" si="14"/>
        <v>12.951335243323783</v>
      </c>
      <c r="Q27" s="31">
        <f t="shared" si="14"/>
        <v>-5.579831932773109</v>
      </c>
      <c r="R27" s="31">
        <f t="shared" si="14"/>
        <v>7.29999929828485</v>
      </c>
      <c r="S27" s="31">
        <f t="shared" si="14"/>
        <v>43.47537947489364</v>
      </c>
      <c r="T27" s="31">
        <f t="shared" si="14"/>
        <v>0</v>
      </c>
      <c r="U27" s="31">
        <f t="shared" si="14"/>
        <v>0</v>
      </c>
      <c r="V27" s="31">
        <f t="shared" si="14"/>
        <v>0</v>
      </c>
      <c r="W27" s="31">
        <f t="shared" si="14"/>
        <v>27.09886241667049</v>
      </c>
      <c r="X27" s="31">
        <f t="shared" si="14"/>
        <v>12.988357483817916</v>
      </c>
      <c r="Y27" s="31">
        <f t="shared" si="14"/>
        <v>0</v>
      </c>
      <c r="Z27" s="31">
        <f t="shared" si="14"/>
        <v>19.980289093298293</v>
      </c>
      <c r="AA27" s="31">
        <f t="shared" si="14"/>
        <v>16.393304024349003</v>
      </c>
      <c r="AB27" s="31">
        <f t="shared" si="14"/>
        <v>0</v>
      </c>
      <c r="AC27" s="31">
        <f t="shared" si="14"/>
        <v>7.9113924050632916</v>
      </c>
      <c r="AD27" s="31">
        <f t="shared" si="14"/>
        <v>36.83634373289546</v>
      </c>
      <c r="AE27" s="31">
        <f t="shared" si="14"/>
        <v>7.349023476355505</v>
      </c>
      <c r="AF27" s="31">
        <f t="shared" si="14"/>
        <v>9.468719748711335</v>
      </c>
      <c r="AG27" s="32">
        <f t="shared" si="14"/>
        <v>0</v>
      </c>
    </row>
    <row r="28" spans="1:33" ht="12.75">
      <c r="A28" s="30" t="s">
        <v>100</v>
      </c>
      <c r="B28" s="31">
        <f>IF(B162=0,0,(B161-B162)*100/B162)</f>
        <v>83.43223868138591</v>
      </c>
      <c r="C28" s="31">
        <f aca="true" t="shared" si="15" ref="C28:AG28">IF(C162=0,0,(C161-C162)*100/C162)</f>
        <v>0</v>
      </c>
      <c r="D28" s="31">
        <f t="shared" si="15"/>
        <v>14.609788359788359</v>
      </c>
      <c r="E28" s="31">
        <f t="shared" si="15"/>
        <v>0</v>
      </c>
      <c r="F28" s="31">
        <f t="shared" si="15"/>
        <v>0</v>
      </c>
      <c r="G28" s="31">
        <f t="shared" si="15"/>
        <v>10</v>
      </c>
      <c r="H28" s="31">
        <f t="shared" si="15"/>
        <v>21.249026639758362</v>
      </c>
      <c r="I28" s="31">
        <f t="shared" si="15"/>
        <v>-5.660377358490566</v>
      </c>
      <c r="J28" s="31">
        <f t="shared" si="15"/>
        <v>-100</v>
      </c>
      <c r="K28" s="31">
        <f t="shared" si="15"/>
        <v>15.138823529411765</v>
      </c>
      <c r="L28" s="31">
        <f t="shared" si="15"/>
        <v>0</v>
      </c>
      <c r="M28" s="31">
        <f t="shared" si="15"/>
        <v>0</v>
      </c>
      <c r="N28" s="31">
        <f t="shared" si="15"/>
        <v>0.4862236628849271</v>
      </c>
      <c r="O28" s="31">
        <f t="shared" si="15"/>
        <v>27.494061757719717</v>
      </c>
      <c r="P28" s="31">
        <f t="shared" si="15"/>
        <v>0</v>
      </c>
      <c r="Q28" s="31">
        <f t="shared" si="15"/>
        <v>5.2631578947368425</v>
      </c>
      <c r="R28" s="31">
        <f t="shared" si="15"/>
        <v>7.199903704372423</v>
      </c>
      <c r="S28" s="31">
        <f t="shared" si="15"/>
        <v>-92.0952380952381</v>
      </c>
      <c r="T28" s="31">
        <f t="shared" si="15"/>
        <v>0</v>
      </c>
      <c r="U28" s="31">
        <f t="shared" si="15"/>
        <v>0</v>
      </c>
      <c r="V28" s="31">
        <f t="shared" si="15"/>
        <v>0</v>
      </c>
      <c r="W28" s="31">
        <f t="shared" si="15"/>
        <v>7.381993545037547</v>
      </c>
      <c r="X28" s="31">
        <f t="shared" si="15"/>
        <v>5.5000138689110525</v>
      </c>
      <c r="Y28" s="31">
        <f t="shared" si="15"/>
        <v>36.21212121212121</v>
      </c>
      <c r="Z28" s="31">
        <f t="shared" si="15"/>
        <v>65.316091954023</v>
      </c>
      <c r="AA28" s="31">
        <f t="shared" si="15"/>
        <v>0</v>
      </c>
      <c r="AB28" s="31">
        <f t="shared" si="15"/>
        <v>0</v>
      </c>
      <c r="AC28" s="31">
        <f t="shared" si="15"/>
        <v>15.151515151515152</v>
      </c>
      <c r="AD28" s="31">
        <f t="shared" si="15"/>
        <v>16.666666666666668</v>
      </c>
      <c r="AE28" s="31">
        <f t="shared" si="15"/>
        <v>10</v>
      </c>
      <c r="AF28" s="31">
        <f t="shared" si="15"/>
        <v>19.503108305970223</v>
      </c>
      <c r="AG28" s="32">
        <f t="shared" si="15"/>
        <v>0</v>
      </c>
    </row>
    <row r="29" spans="1:33" ht="25.5">
      <c r="A29" s="30" t="s">
        <v>101</v>
      </c>
      <c r="B29" s="31">
        <f>IF((B7-B139-B164)=0,0,B156*100/(B7-B139-B164))</f>
        <v>38.02737725932347</v>
      </c>
      <c r="C29" s="31">
        <f aca="true" t="shared" si="16" ref="C29:AG29">IF((C7-C139-C164)=0,0,C156*100/(C7-C139-C164))</f>
        <v>31.005759543220755</v>
      </c>
      <c r="D29" s="31">
        <f t="shared" si="16"/>
        <v>33.555230393166894</v>
      </c>
      <c r="E29" s="31">
        <f t="shared" si="16"/>
        <v>62.16860040420871</v>
      </c>
      <c r="F29" s="31">
        <f t="shared" si="16"/>
        <v>29.0980454184852</v>
      </c>
      <c r="G29" s="31">
        <f t="shared" si="16"/>
        <v>34.87073031842172</v>
      </c>
      <c r="H29" s="31">
        <f t="shared" si="16"/>
        <v>47.038618918192405</v>
      </c>
      <c r="I29" s="31">
        <f t="shared" si="16"/>
        <v>41.115360943267646</v>
      </c>
      <c r="J29" s="31">
        <f t="shared" si="16"/>
        <v>41.166826078158294</v>
      </c>
      <c r="K29" s="31">
        <f t="shared" si="16"/>
        <v>32.43388428313575</v>
      </c>
      <c r="L29" s="31">
        <f t="shared" si="16"/>
        <v>37.18619473271337</v>
      </c>
      <c r="M29" s="31">
        <f t="shared" si="16"/>
        <v>38.368314560417964</v>
      </c>
      <c r="N29" s="31">
        <f t="shared" si="16"/>
        <v>40.86495492747542</v>
      </c>
      <c r="O29" s="31">
        <f t="shared" si="16"/>
        <v>35.29699445126103</v>
      </c>
      <c r="P29" s="31">
        <f t="shared" si="16"/>
        <v>32.49923634166799</v>
      </c>
      <c r="Q29" s="31">
        <f t="shared" si="16"/>
        <v>43.43280897079694</v>
      </c>
      <c r="R29" s="31">
        <f t="shared" si="16"/>
        <v>38.73506290436436</v>
      </c>
      <c r="S29" s="31">
        <f t="shared" si="16"/>
        <v>41.10521597984349</v>
      </c>
      <c r="T29" s="31">
        <f t="shared" si="16"/>
        <v>38.452400092895296</v>
      </c>
      <c r="U29" s="31">
        <f t="shared" si="16"/>
        <v>65.70668664366778</v>
      </c>
      <c r="V29" s="31">
        <f t="shared" si="16"/>
        <v>42.25635680421422</v>
      </c>
      <c r="W29" s="31">
        <f t="shared" si="16"/>
        <v>36.65307630097657</v>
      </c>
      <c r="X29" s="31">
        <f t="shared" si="16"/>
        <v>40.96043005245566</v>
      </c>
      <c r="Y29" s="31">
        <f t="shared" si="16"/>
        <v>46.84982114101754</v>
      </c>
      <c r="Z29" s="31">
        <f t="shared" si="16"/>
        <v>41.379579933974526</v>
      </c>
      <c r="AA29" s="31">
        <f t="shared" si="16"/>
        <v>25.583745353495253</v>
      </c>
      <c r="AB29" s="31">
        <f t="shared" si="16"/>
        <v>68.95170763406279</v>
      </c>
      <c r="AC29" s="31">
        <f t="shared" si="16"/>
        <v>37.34690685389717</v>
      </c>
      <c r="AD29" s="31">
        <f t="shared" si="16"/>
        <v>38.47205750659535</v>
      </c>
      <c r="AE29" s="31">
        <f t="shared" si="16"/>
        <v>37.06475559326879</v>
      </c>
      <c r="AF29" s="31">
        <f t="shared" si="16"/>
        <v>27.357954052598195</v>
      </c>
      <c r="AG29" s="32">
        <f t="shared" si="16"/>
        <v>40.908650487620164</v>
      </c>
    </row>
    <row r="30" spans="1:33" ht="25.5">
      <c r="A30" s="30" t="s">
        <v>102</v>
      </c>
      <c r="B30" s="31">
        <f>IF((B7-B139-B164)=0,0,B165*100/(B7-B139-B164))</f>
        <v>6.501592505303693</v>
      </c>
      <c r="C30" s="31">
        <f aca="true" t="shared" si="17" ref="C30:AG30">IF((C7-C139-C164)=0,0,C165*100/(C7-C139-C164))</f>
        <v>1.5586955241069878</v>
      </c>
      <c r="D30" s="31">
        <f t="shared" si="17"/>
        <v>2.7341782710498213</v>
      </c>
      <c r="E30" s="31">
        <f t="shared" si="17"/>
        <v>5.985427977332455</v>
      </c>
      <c r="F30" s="31">
        <f t="shared" si="17"/>
        <v>1.1349971189610377</v>
      </c>
      <c r="G30" s="31">
        <f t="shared" si="17"/>
        <v>0.050692770185456815</v>
      </c>
      <c r="H30" s="31">
        <f t="shared" si="17"/>
        <v>0</v>
      </c>
      <c r="I30" s="31">
        <f t="shared" si="17"/>
        <v>0.4999761841979507</v>
      </c>
      <c r="J30" s="31">
        <f t="shared" si="17"/>
        <v>0</v>
      </c>
      <c r="K30" s="31">
        <f t="shared" si="17"/>
        <v>0.010878589717034827</v>
      </c>
      <c r="L30" s="31">
        <f t="shared" si="17"/>
        <v>9.68158758451362</v>
      </c>
      <c r="M30" s="31">
        <f t="shared" si="17"/>
        <v>14.954062510348429</v>
      </c>
      <c r="N30" s="31">
        <f t="shared" si="17"/>
        <v>0.7932648176677795</v>
      </c>
      <c r="O30" s="31">
        <f t="shared" si="17"/>
        <v>4.159849995530859</v>
      </c>
      <c r="P30" s="31">
        <f t="shared" si="17"/>
        <v>1.2177428069737752</v>
      </c>
      <c r="Q30" s="31">
        <f t="shared" si="17"/>
        <v>1.4277433374357158</v>
      </c>
      <c r="R30" s="31">
        <f t="shared" si="17"/>
        <v>1.5424475530947332</v>
      </c>
      <c r="S30" s="31">
        <f t="shared" si="17"/>
        <v>0.8479298398623931</v>
      </c>
      <c r="T30" s="31">
        <f t="shared" si="17"/>
        <v>3.087875377387141</v>
      </c>
      <c r="U30" s="31">
        <f t="shared" si="17"/>
        <v>2.6118638609676825</v>
      </c>
      <c r="V30" s="31">
        <f t="shared" si="17"/>
        <v>1.280241615452151</v>
      </c>
      <c r="W30" s="31">
        <f t="shared" si="17"/>
        <v>6.102706138205532</v>
      </c>
      <c r="X30" s="31">
        <f t="shared" si="17"/>
        <v>3.610598083339476</v>
      </c>
      <c r="Y30" s="31">
        <f t="shared" si="17"/>
        <v>0</v>
      </c>
      <c r="Z30" s="31">
        <f t="shared" si="17"/>
        <v>0</v>
      </c>
      <c r="AA30" s="31">
        <f t="shared" si="17"/>
        <v>6.2813526291096755</v>
      </c>
      <c r="AB30" s="31">
        <f t="shared" si="17"/>
        <v>0</v>
      </c>
      <c r="AC30" s="31">
        <f t="shared" si="17"/>
        <v>0</v>
      </c>
      <c r="AD30" s="31">
        <f t="shared" si="17"/>
        <v>5.65142677348307</v>
      </c>
      <c r="AE30" s="31">
        <f t="shared" si="17"/>
        <v>2.9203043940542464</v>
      </c>
      <c r="AF30" s="31">
        <f t="shared" si="17"/>
        <v>8.13745580267414</v>
      </c>
      <c r="AG30" s="32">
        <f t="shared" si="17"/>
        <v>0</v>
      </c>
    </row>
    <row r="31" spans="1:33" ht="12.75">
      <c r="A31" s="30" t="s">
        <v>103</v>
      </c>
      <c r="B31" s="31">
        <f>IF(B130=0,0,B139*100/B130)</f>
        <v>0.6612482634400003</v>
      </c>
      <c r="C31" s="31">
        <f aca="true" t="shared" si="18" ref="C31:AG31">IF(C130=0,0,C139*100/C130)</f>
        <v>0.4445210613117323</v>
      </c>
      <c r="D31" s="31">
        <f t="shared" si="18"/>
        <v>1.0339877544431735</v>
      </c>
      <c r="E31" s="31">
        <f t="shared" si="18"/>
        <v>0</v>
      </c>
      <c r="F31" s="31">
        <f t="shared" si="18"/>
        <v>19.326445098694744</v>
      </c>
      <c r="G31" s="31">
        <f t="shared" si="18"/>
        <v>1.8825992302055394</v>
      </c>
      <c r="H31" s="31">
        <f t="shared" si="18"/>
        <v>0</v>
      </c>
      <c r="I31" s="31">
        <f t="shared" si="18"/>
        <v>8.539364903256338</v>
      </c>
      <c r="J31" s="31">
        <f t="shared" si="18"/>
        <v>0</v>
      </c>
      <c r="K31" s="31">
        <f t="shared" si="18"/>
        <v>10.880796976597638</v>
      </c>
      <c r="L31" s="31">
        <f t="shared" si="18"/>
        <v>0</v>
      </c>
      <c r="M31" s="31">
        <f t="shared" si="18"/>
        <v>13.129175066492133</v>
      </c>
      <c r="N31" s="31">
        <f t="shared" si="18"/>
        <v>9.31584563702412</v>
      </c>
      <c r="O31" s="31">
        <f t="shared" si="18"/>
        <v>7.263326807597989</v>
      </c>
      <c r="P31" s="31">
        <f t="shared" si="18"/>
        <v>0.9816186026934044</v>
      </c>
      <c r="Q31" s="31">
        <f t="shared" si="18"/>
        <v>7.741210050598971</v>
      </c>
      <c r="R31" s="31">
        <f t="shared" si="18"/>
        <v>42.75408233807473</v>
      </c>
      <c r="S31" s="31">
        <f t="shared" si="18"/>
        <v>7.836292059719231</v>
      </c>
      <c r="T31" s="31">
        <f t="shared" si="18"/>
        <v>12.023746900127753</v>
      </c>
      <c r="U31" s="31">
        <f t="shared" si="18"/>
        <v>854.4303797468355</v>
      </c>
      <c r="V31" s="31">
        <f t="shared" si="18"/>
        <v>48.82716505932765</v>
      </c>
      <c r="W31" s="31">
        <f t="shared" si="18"/>
        <v>6.019525970402234</v>
      </c>
      <c r="X31" s="31">
        <f t="shared" si="18"/>
        <v>0.26324989572605817</v>
      </c>
      <c r="Y31" s="31">
        <f t="shared" si="18"/>
        <v>59.50523735235124</v>
      </c>
      <c r="Z31" s="31">
        <f t="shared" si="18"/>
        <v>16.94996274269968</v>
      </c>
      <c r="AA31" s="31">
        <f t="shared" si="18"/>
        <v>14.619514531293323</v>
      </c>
      <c r="AB31" s="31">
        <f t="shared" si="18"/>
        <v>0</v>
      </c>
      <c r="AC31" s="31">
        <f t="shared" si="18"/>
        <v>10.531360015025923</v>
      </c>
      <c r="AD31" s="31">
        <f t="shared" si="18"/>
        <v>54.881106981326404</v>
      </c>
      <c r="AE31" s="31">
        <f t="shared" si="18"/>
        <v>48.828738374763155</v>
      </c>
      <c r="AF31" s="31">
        <f t="shared" si="18"/>
        <v>17.059884095895896</v>
      </c>
      <c r="AG31" s="32">
        <f t="shared" si="18"/>
        <v>0.3121066156198958</v>
      </c>
    </row>
    <row r="32" spans="1:33" ht="12.75">
      <c r="A32" s="30" t="s">
        <v>104</v>
      </c>
      <c r="B32" s="31">
        <f>IF(B159=0,0,B166*100/B159)</f>
        <v>0</v>
      </c>
      <c r="C32" s="31">
        <v>0</v>
      </c>
      <c r="D32" s="31">
        <v>0</v>
      </c>
      <c r="E32" s="31">
        <v>0</v>
      </c>
      <c r="F32" s="31">
        <v>0.2</v>
      </c>
      <c r="G32" s="31">
        <v>0</v>
      </c>
      <c r="H32" s="31">
        <v>0</v>
      </c>
      <c r="I32" s="31">
        <v>0</v>
      </c>
      <c r="J32" s="31">
        <v>0</v>
      </c>
      <c r="K32" s="31">
        <v>0.2</v>
      </c>
      <c r="L32" s="31">
        <v>0</v>
      </c>
      <c r="M32" s="31">
        <v>0</v>
      </c>
      <c r="N32" s="31">
        <v>0</v>
      </c>
      <c r="O32" s="31">
        <v>0</v>
      </c>
      <c r="P32" s="31">
        <v>0.1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0.1</v>
      </c>
      <c r="AD32" s="31">
        <v>0</v>
      </c>
      <c r="AE32" s="31">
        <v>0</v>
      </c>
      <c r="AF32" s="31">
        <v>0</v>
      </c>
      <c r="AG32" s="32">
        <v>0</v>
      </c>
    </row>
    <row r="33" spans="1:33" ht="12.75">
      <c r="A33" s="30" t="s">
        <v>105</v>
      </c>
      <c r="B33" s="31">
        <f>IF(B161=0,0,B167*100/B161)</f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0.5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0.2</v>
      </c>
      <c r="AD33" s="31">
        <v>0</v>
      </c>
      <c r="AE33" s="31">
        <v>0</v>
      </c>
      <c r="AF33" s="31">
        <v>0</v>
      </c>
      <c r="AG33" s="32">
        <v>0</v>
      </c>
    </row>
    <row r="34" spans="1:33" ht="25.5">
      <c r="A34" s="16" t="s">
        <v>106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ht="12.75">
      <c r="A35" s="13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2.75">
      <c r="A36" s="27" t="s">
        <v>108</v>
      </c>
      <c r="B36" s="33">
        <v>81858824</v>
      </c>
      <c r="C36" s="33">
        <v>142802687</v>
      </c>
      <c r="D36" s="33">
        <v>180030143</v>
      </c>
      <c r="E36" s="33">
        <v>3107000</v>
      </c>
      <c r="F36" s="33">
        <v>19917000</v>
      </c>
      <c r="G36" s="33">
        <v>36014150</v>
      </c>
      <c r="H36" s="33">
        <v>11095000</v>
      </c>
      <c r="I36" s="33">
        <v>23544070</v>
      </c>
      <c r="J36" s="33">
        <v>11805000</v>
      </c>
      <c r="K36" s="33">
        <v>15803360</v>
      </c>
      <c r="L36" s="33">
        <v>3400000</v>
      </c>
      <c r="M36" s="33">
        <v>10927000</v>
      </c>
      <c r="N36" s="33">
        <v>71016939</v>
      </c>
      <c r="O36" s="33">
        <v>44038631</v>
      </c>
      <c r="P36" s="33">
        <v>9089000</v>
      </c>
      <c r="Q36" s="33">
        <v>12639000</v>
      </c>
      <c r="R36" s="33">
        <v>31372900</v>
      </c>
      <c r="S36" s="33">
        <v>23035000</v>
      </c>
      <c r="T36" s="33">
        <v>26515000</v>
      </c>
      <c r="U36" s="33">
        <v>350000</v>
      </c>
      <c r="V36" s="33">
        <v>13116000</v>
      </c>
      <c r="W36" s="33">
        <v>33953500</v>
      </c>
      <c r="X36" s="33">
        <v>65814924</v>
      </c>
      <c r="Y36" s="33">
        <v>14533000</v>
      </c>
      <c r="Z36" s="33">
        <v>34700100</v>
      </c>
      <c r="AA36" s="33">
        <v>22798000</v>
      </c>
      <c r="AB36" s="33">
        <v>2470000</v>
      </c>
      <c r="AC36" s="33">
        <v>238867113</v>
      </c>
      <c r="AD36" s="33">
        <v>1</v>
      </c>
      <c r="AE36" s="33">
        <v>20235000</v>
      </c>
      <c r="AF36" s="33">
        <v>45594000</v>
      </c>
      <c r="AG36" s="34">
        <v>4289690</v>
      </c>
    </row>
    <row r="37" spans="1:33" ht="12.75">
      <c r="A37" s="30" t="s">
        <v>109</v>
      </c>
      <c r="B37" s="35">
        <v>21635000</v>
      </c>
      <c r="C37" s="35">
        <v>8298687</v>
      </c>
      <c r="D37" s="35">
        <v>105975943</v>
      </c>
      <c r="E37" s="35">
        <v>3107000</v>
      </c>
      <c r="F37" s="35">
        <v>0</v>
      </c>
      <c r="G37" s="35">
        <v>7500150</v>
      </c>
      <c r="H37" s="35">
        <v>0</v>
      </c>
      <c r="I37" s="35">
        <v>558000</v>
      </c>
      <c r="J37" s="35">
        <v>0</v>
      </c>
      <c r="K37" s="35">
        <v>40000</v>
      </c>
      <c r="L37" s="35">
        <v>2755000</v>
      </c>
      <c r="M37" s="35">
        <v>0</v>
      </c>
      <c r="N37" s="35">
        <v>12544000</v>
      </c>
      <c r="O37" s="35">
        <v>7656631</v>
      </c>
      <c r="P37" s="35">
        <v>0</v>
      </c>
      <c r="Q37" s="35">
        <v>0</v>
      </c>
      <c r="R37" s="35">
        <v>0</v>
      </c>
      <c r="S37" s="35">
        <v>2400000</v>
      </c>
      <c r="T37" s="35">
        <v>610000</v>
      </c>
      <c r="U37" s="35">
        <v>350000</v>
      </c>
      <c r="V37" s="35">
        <v>0</v>
      </c>
      <c r="W37" s="35">
        <v>8812000</v>
      </c>
      <c r="X37" s="35">
        <v>2500000</v>
      </c>
      <c r="Y37" s="35">
        <v>0</v>
      </c>
      <c r="Z37" s="35">
        <v>5943000</v>
      </c>
      <c r="AA37" s="35">
        <v>0</v>
      </c>
      <c r="AB37" s="35">
        <v>2470000</v>
      </c>
      <c r="AC37" s="35">
        <v>89000000</v>
      </c>
      <c r="AD37" s="35">
        <v>0</v>
      </c>
      <c r="AE37" s="35">
        <v>0</v>
      </c>
      <c r="AF37" s="35">
        <v>6012000</v>
      </c>
      <c r="AG37" s="36">
        <v>4289690</v>
      </c>
    </row>
    <row r="38" spans="1:33" ht="12.75">
      <c r="A38" s="30" t="s">
        <v>110</v>
      </c>
      <c r="B38" s="35">
        <v>60223824</v>
      </c>
      <c r="C38" s="35">
        <v>67124000</v>
      </c>
      <c r="D38" s="35">
        <v>74054200</v>
      </c>
      <c r="E38" s="35">
        <v>0</v>
      </c>
      <c r="F38" s="35">
        <v>19917000</v>
      </c>
      <c r="G38" s="35">
        <v>28514000</v>
      </c>
      <c r="H38" s="35">
        <v>11095000</v>
      </c>
      <c r="I38" s="35">
        <v>21486070</v>
      </c>
      <c r="J38" s="35">
        <v>11805000</v>
      </c>
      <c r="K38" s="35">
        <v>14463360</v>
      </c>
      <c r="L38" s="35">
        <v>645000</v>
      </c>
      <c r="M38" s="35">
        <v>10927000</v>
      </c>
      <c r="N38" s="35">
        <v>58472939</v>
      </c>
      <c r="O38" s="35">
        <v>36382000</v>
      </c>
      <c r="P38" s="35">
        <v>9089000</v>
      </c>
      <c r="Q38" s="35">
        <v>12639000</v>
      </c>
      <c r="R38" s="35">
        <v>31372900</v>
      </c>
      <c r="S38" s="35">
        <v>20635000</v>
      </c>
      <c r="T38" s="35">
        <v>25905000</v>
      </c>
      <c r="U38" s="35">
        <v>0</v>
      </c>
      <c r="V38" s="35">
        <v>13116000</v>
      </c>
      <c r="W38" s="35">
        <v>19841500</v>
      </c>
      <c r="X38" s="35">
        <v>37043590</v>
      </c>
      <c r="Y38" s="35">
        <v>14533000</v>
      </c>
      <c r="Z38" s="35">
        <v>20957100</v>
      </c>
      <c r="AA38" s="35">
        <v>12798000</v>
      </c>
      <c r="AB38" s="35">
        <v>0</v>
      </c>
      <c r="AC38" s="35">
        <v>95767113</v>
      </c>
      <c r="AD38" s="35">
        <v>1</v>
      </c>
      <c r="AE38" s="35">
        <v>20235000</v>
      </c>
      <c r="AF38" s="35">
        <v>39582000</v>
      </c>
      <c r="AG38" s="36">
        <v>0</v>
      </c>
    </row>
    <row r="39" spans="1:33" ht="25.5">
      <c r="A39" s="30" t="s">
        <v>111</v>
      </c>
      <c r="B39" s="31">
        <f>IF((B37+B44)=0,0,B37*100/(B37+B44))</f>
        <v>100</v>
      </c>
      <c r="C39" s="31">
        <f aca="true" t="shared" si="19" ref="C39:AG39">IF((C37+C44)=0,0,C37*100/(C37+C44))</f>
        <v>10.965685755092448</v>
      </c>
      <c r="D39" s="31">
        <f t="shared" si="19"/>
        <v>100</v>
      </c>
      <c r="E39" s="31">
        <f t="shared" si="19"/>
        <v>100</v>
      </c>
      <c r="F39" s="31">
        <f t="shared" si="19"/>
        <v>0</v>
      </c>
      <c r="G39" s="31">
        <f t="shared" si="19"/>
        <v>100</v>
      </c>
      <c r="H39" s="31">
        <f t="shared" si="19"/>
        <v>0</v>
      </c>
      <c r="I39" s="31">
        <f t="shared" si="19"/>
        <v>27.113702623906704</v>
      </c>
      <c r="J39" s="31">
        <f t="shared" si="19"/>
        <v>0</v>
      </c>
      <c r="K39" s="31">
        <f t="shared" si="19"/>
        <v>2.985074626865672</v>
      </c>
      <c r="L39" s="31">
        <f t="shared" si="19"/>
        <v>100</v>
      </c>
      <c r="M39" s="31">
        <f t="shared" si="19"/>
        <v>0</v>
      </c>
      <c r="N39" s="31">
        <f t="shared" si="19"/>
        <v>100</v>
      </c>
      <c r="O39" s="31">
        <f t="shared" si="19"/>
        <v>100</v>
      </c>
      <c r="P39" s="31">
        <f t="shared" si="19"/>
        <v>0</v>
      </c>
      <c r="Q39" s="31">
        <f t="shared" si="19"/>
        <v>0</v>
      </c>
      <c r="R39" s="31">
        <f t="shared" si="19"/>
        <v>0</v>
      </c>
      <c r="S39" s="31">
        <f t="shared" si="19"/>
        <v>100</v>
      </c>
      <c r="T39" s="31">
        <f t="shared" si="19"/>
        <v>100</v>
      </c>
      <c r="U39" s="31">
        <f t="shared" si="19"/>
        <v>100</v>
      </c>
      <c r="V39" s="31">
        <f t="shared" si="19"/>
        <v>0</v>
      </c>
      <c r="W39" s="31">
        <f t="shared" si="19"/>
        <v>62.44331065759637</v>
      </c>
      <c r="X39" s="31">
        <f t="shared" si="19"/>
        <v>8.689204330949687</v>
      </c>
      <c r="Y39" s="31">
        <f t="shared" si="19"/>
        <v>0</v>
      </c>
      <c r="Z39" s="31">
        <f t="shared" si="19"/>
        <v>43.24383322418686</v>
      </c>
      <c r="AA39" s="31">
        <f t="shared" si="19"/>
        <v>0</v>
      </c>
      <c r="AB39" s="31">
        <f t="shared" si="19"/>
        <v>100</v>
      </c>
      <c r="AC39" s="31">
        <f t="shared" si="19"/>
        <v>62.194269741439555</v>
      </c>
      <c r="AD39" s="31">
        <f t="shared" si="19"/>
        <v>0</v>
      </c>
      <c r="AE39" s="31">
        <f t="shared" si="19"/>
        <v>0</v>
      </c>
      <c r="AF39" s="31">
        <f t="shared" si="19"/>
        <v>100</v>
      </c>
      <c r="AG39" s="32">
        <f t="shared" si="19"/>
        <v>100</v>
      </c>
    </row>
    <row r="40" spans="1:33" ht="12.75">
      <c r="A40" s="30" t="s">
        <v>112</v>
      </c>
      <c r="B40" s="31">
        <f>IF((B37+B44)=0,0,B44*100/(B37+B44))</f>
        <v>0</v>
      </c>
      <c r="C40" s="31">
        <f aca="true" t="shared" si="20" ref="C40:AG40">IF((C37+C44)=0,0,C44*100/(C37+C44))</f>
        <v>89.03431424490755</v>
      </c>
      <c r="D40" s="31">
        <f t="shared" si="20"/>
        <v>0</v>
      </c>
      <c r="E40" s="31">
        <f t="shared" si="20"/>
        <v>0</v>
      </c>
      <c r="F40" s="31">
        <f t="shared" si="20"/>
        <v>0</v>
      </c>
      <c r="G40" s="31">
        <f t="shared" si="20"/>
        <v>0</v>
      </c>
      <c r="H40" s="31">
        <f t="shared" si="20"/>
        <v>0</v>
      </c>
      <c r="I40" s="31">
        <f t="shared" si="20"/>
        <v>72.8862973760933</v>
      </c>
      <c r="J40" s="31">
        <f t="shared" si="20"/>
        <v>0</v>
      </c>
      <c r="K40" s="31">
        <f t="shared" si="20"/>
        <v>97.01492537313433</v>
      </c>
      <c r="L40" s="31">
        <f t="shared" si="20"/>
        <v>0</v>
      </c>
      <c r="M40" s="31">
        <f t="shared" si="20"/>
        <v>0</v>
      </c>
      <c r="N40" s="31">
        <f t="shared" si="20"/>
        <v>0</v>
      </c>
      <c r="O40" s="31">
        <f t="shared" si="20"/>
        <v>0</v>
      </c>
      <c r="P40" s="31">
        <f t="shared" si="20"/>
        <v>0</v>
      </c>
      <c r="Q40" s="31">
        <f t="shared" si="20"/>
        <v>0</v>
      </c>
      <c r="R40" s="31">
        <f t="shared" si="20"/>
        <v>0</v>
      </c>
      <c r="S40" s="31">
        <f t="shared" si="20"/>
        <v>0</v>
      </c>
      <c r="T40" s="31">
        <f t="shared" si="20"/>
        <v>0</v>
      </c>
      <c r="U40" s="31">
        <f t="shared" si="20"/>
        <v>0</v>
      </c>
      <c r="V40" s="31">
        <f t="shared" si="20"/>
        <v>0</v>
      </c>
      <c r="W40" s="31">
        <f t="shared" si="20"/>
        <v>37.55668934240363</v>
      </c>
      <c r="X40" s="31">
        <f t="shared" si="20"/>
        <v>91.31079566905031</v>
      </c>
      <c r="Y40" s="31">
        <f t="shared" si="20"/>
        <v>0</v>
      </c>
      <c r="Z40" s="31">
        <f t="shared" si="20"/>
        <v>56.75616677581314</v>
      </c>
      <c r="AA40" s="31">
        <f t="shared" si="20"/>
        <v>100</v>
      </c>
      <c r="AB40" s="31">
        <f t="shared" si="20"/>
        <v>0</v>
      </c>
      <c r="AC40" s="31">
        <f t="shared" si="20"/>
        <v>37.805730258560445</v>
      </c>
      <c r="AD40" s="31">
        <f t="shared" si="20"/>
        <v>0</v>
      </c>
      <c r="AE40" s="31">
        <f t="shared" si="20"/>
        <v>0</v>
      </c>
      <c r="AF40" s="31">
        <f t="shared" si="20"/>
        <v>0</v>
      </c>
      <c r="AG40" s="32">
        <f t="shared" si="20"/>
        <v>0</v>
      </c>
    </row>
    <row r="41" spans="1:33" ht="12.75">
      <c r="A41" s="30" t="s">
        <v>113</v>
      </c>
      <c r="B41" s="31">
        <f>IF((B37+B44+B38)=0,0,B38*100/(B37+B44+B38))</f>
        <v>73.57035082741966</v>
      </c>
      <c r="C41" s="31">
        <f aca="true" t="shared" si="21" ref="C41:AG41">IF((C37+C44+C38)=0,0,C38*100/(C37+C44+C38))</f>
        <v>47.004717775373514</v>
      </c>
      <c r="D41" s="31">
        <f t="shared" si="21"/>
        <v>41.13433382097575</v>
      </c>
      <c r="E41" s="31">
        <f t="shared" si="21"/>
        <v>0</v>
      </c>
      <c r="F41" s="31">
        <f t="shared" si="21"/>
        <v>100</v>
      </c>
      <c r="G41" s="31">
        <f t="shared" si="21"/>
        <v>79.17443560378351</v>
      </c>
      <c r="H41" s="31">
        <f t="shared" si="21"/>
        <v>100</v>
      </c>
      <c r="I41" s="31">
        <f t="shared" si="21"/>
        <v>91.25894545845303</v>
      </c>
      <c r="J41" s="31">
        <f t="shared" si="21"/>
        <v>100</v>
      </c>
      <c r="K41" s="31">
        <f t="shared" si="21"/>
        <v>91.5207905154347</v>
      </c>
      <c r="L41" s="31">
        <f t="shared" si="21"/>
        <v>18.970588235294116</v>
      </c>
      <c r="M41" s="31">
        <f t="shared" si="21"/>
        <v>100</v>
      </c>
      <c r="N41" s="31">
        <f t="shared" si="21"/>
        <v>82.33660845337195</v>
      </c>
      <c r="O41" s="31">
        <f t="shared" si="21"/>
        <v>82.61383057070961</v>
      </c>
      <c r="P41" s="31">
        <f t="shared" si="21"/>
        <v>100</v>
      </c>
      <c r="Q41" s="31">
        <f t="shared" si="21"/>
        <v>100</v>
      </c>
      <c r="R41" s="31">
        <f t="shared" si="21"/>
        <v>100</v>
      </c>
      <c r="S41" s="31">
        <f t="shared" si="21"/>
        <v>89.58107228131105</v>
      </c>
      <c r="T41" s="31">
        <f t="shared" si="21"/>
        <v>97.699415425231</v>
      </c>
      <c r="U41" s="31">
        <f t="shared" si="21"/>
        <v>0</v>
      </c>
      <c r="V41" s="31">
        <f t="shared" si="21"/>
        <v>100</v>
      </c>
      <c r="W41" s="31">
        <f t="shared" si="21"/>
        <v>58.4372745077827</v>
      </c>
      <c r="X41" s="31">
        <f t="shared" si="21"/>
        <v>56.28448344026045</v>
      </c>
      <c r="Y41" s="31">
        <f t="shared" si="21"/>
        <v>100</v>
      </c>
      <c r="Z41" s="31">
        <f t="shared" si="21"/>
        <v>60.39492681577286</v>
      </c>
      <c r="AA41" s="31">
        <f t="shared" si="21"/>
        <v>56.136503202035264</v>
      </c>
      <c r="AB41" s="31">
        <f t="shared" si="21"/>
        <v>0</v>
      </c>
      <c r="AC41" s="31">
        <f t="shared" si="21"/>
        <v>40.092213531295116</v>
      </c>
      <c r="AD41" s="31">
        <f t="shared" si="21"/>
        <v>100</v>
      </c>
      <c r="AE41" s="31">
        <f t="shared" si="21"/>
        <v>100</v>
      </c>
      <c r="AF41" s="31">
        <f t="shared" si="21"/>
        <v>86.81405448085275</v>
      </c>
      <c r="AG41" s="32">
        <f t="shared" si="21"/>
        <v>0</v>
      </c>
    </row>
    <row r="42" spans="1:33" ht="12.75">
      <c r="A42" s="13" t="s">
        <v>114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</row>
    <row r="43" spans="1:33" ht="12.75">
      <c r="A43" s="27" t="s">
        <v>115</v>
      </c>
      <c r="B43" s="33">
        <v>5744131</v>
      </c>
      <c r="C43" s="33">
        <v>95606963</v>
      </c>
      <c r="D43" s="33">
        <v>37356000</v>
      </c>
      <c r="E43" s="33">
        <v>2500000</v>
      </c>
      <c r="F43" s="33">
        <v>2125940</v>
      </c>
      <c r="G43" s="33">
        <v>4990630</v>
      </c>
      <c r="H43" s="33">
        <v>1427000</v>
      </c>
      <c r="I43" s="33">
        <v>1184135</v>
      </c>
      <c r="J43" s="33">
        <v>2960851</v>
      </c>
      <c r="K43" s="33">
        <v>1300000</v>
      </c>
      <c r="L43" s="33">
        <v>102771</v>
      </c>
      <c r="M43" s="33">
        <v>360584</v>
      </c>
      <c r="N43" s="33">
        <v>3645974</v>
      </c>
      <c r="O43" s="33">
        <v>10543430</v>
      </c>
      <c r="P43" s="33">
        <v>0</v>
      </c>
      <c r="Q43" s="33">
        <v>0</v>
      </c>
      <c r="R43" s="33">
        <v>5622498</v>
      </c>
      <c r="S43" s="33">
        <v>1420000</v>
      </c>
      <c r="T43" s="33">
        <v>3312000</v>
      </c>
      <c r="U43" s="33">
        <v>2313199</v>
      </c>
      <c r="V43" s="33">
        <v>824000</v>
      </c>
      <c r="W43" s="33">
        <v>16637000</v>
      </c>
      <c r="X43" s="33">
        <v>173616488</v>
      </c>
      <c r="Y43" s="33">
        <v>3059000</v>
      </c>
      <c r="Z43" s="33">
        <v>7800000</v>
      </c>
      <c r="AA43" s="33">
        <v>3431000</v>
      </c>
      <c r="AB43" s="33">
        <v>0</v>
      </c>
      <c r="AC43" s="33">
        <v>260232518</v>
      </c>
      <c r="AD43" s="33">
        <v>0</v>
      </c>
      <c r="AE43" s="33">
        <v>0</v>
      </c>
      <c r="AF43" s="33">
        <v>0</v>
      </c>
      <c r="AG43" s="34">
        <v>8470254</v>
      </c>
    </row>
    <row r="44" spans="1:33" ht="12.75">
      <c r="A44" s="30" t="s">
        <v>116</v>
      </c>
      <c r="B44" s="35">
        <v>0</v>
      </c>
      <c r="C44" s="35">
        <v>67380000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1500000</v>
      </c>
      <c r="J44" s="35">
        <v>0</v>
      </c>
      <c r="K44" s="35">
        <v>1300000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5300000</v>
      </c>
      <c r="X44" s="35">
        <v>26271334</v>
      </c>
      <c r="Y44" s="35">
        <v>0</v>
      </c>
      <c r="Z44" s="35">
        <v>7800000</v>
      </c>
      <c r="AA44" s="35">
        <v>10000000</v>
      </c>
      <c r="AB44" s="35">
        <v>0</v>
      </c>
      <c r="AC44" s="35">
        <v>54100000</v>
      </c>
      <c r="AD44" s="35">
        <v>0</v>
      </c>
      <c r="AE44" s="35">
        <v>0</v>
      </c>
      <c r="AF44" s="35">
        <v>0</v>
      </c>
      <c r="AG44" s="36">
        <v>0</v>
      </c>
    </row>
    <row r="45" spans="1:33" ht="12.75">
      <c r="A45" s="30" t="s">
        <v>117</v>
      </c>
      <c r="B45" s="35">
        <v>1684854</v>
      </c>
      <c r="C45" s="35">
        <v>12596976</v>
      </c>
      <c r="D45" s="35">
        <v>6044366</v>
      </c>
      <c r="E45" s="35">
        <v>0</v>
      </c>
      <c r="F45" s="35">
        <v>2472433</v>
      </c>
      <c r="G45" s="35">
        <v>2555828</v>
      </c>
      <c r="H45" s="35">
        <v>0</v>
      </c>
      <c r="I45" s="35">
        <v>1314617</v>
      </c>
      <c r="J45" s="35">
        <v>0</v>
      </c>
      <c r="K45" s="35">
        <v>346520</v>
      </c>
      <c r="L45" s="35">
        <v>1171597</v>
      </c>
      <c r="M45" s="35">
        <v>1069262</v>
      </c>
      <c r="N45" s="35">
        <v>815894</v>
      </c>
      <c r="O45" s="35">
        <v>3470799</v>
      </c>
      <c r="P45" s="35">
        <v>531013</v>
      </c>
      <c r="Q45" s="35">
        <v>0</v>
      </c>
      <c r="R45" s="35">
        <v>195140</v>
      </c>
      <c r="S45" s="35">
        <v>1737000</v>
      </c>
      <c r="T45" s="35">
        <v>1014780</v>
      </c>
      <c r="U45" s="35">
        <v>788777</v>
      </c>
      <c r="V45" s="35">
        <v>190001</v>
      </c>
      <c r="W45" s="35">
        <v>5048125</v>
      </c>
      <c r="X45" s="35">
        <v>30144055</v>
      </c>
      <c r="Y45" s="35">
        <v>724000</v>
      </c>
      <c r="Z45" s="35">
        <v>1994000</v>
      </c>
      <c r="AA45" s="35">
        <v>2440000</v>
      </c>
      <c r="AB45" s="35">
        <v>610000</v>
      </c>
      <c r="AC45" s="35">
        <v>51833241</v>
      </c>
      <c r="AD45" s="35">
        <v>0</v>
      </c>
      <c r="AE45" s="35">
        <v>100000</v>
      </c>
      <c r="AF45" s="35">
        <v>0</v>
      </c>
      <c r="AG45" s="36">
        <v>3820905</v>
      </c>
    </row>
    <row r="46" spans="1:33" ht="25.5">
      <c r="A46" s="30" t="s">
        <v>118</v>
      </c>
      <c r="B46" s="31">
        <f>IF(B43=0,0,B45*100/B43)</f>
        <v>29.33174748277851</v>
      </c>
      <c r="C46" s="31">
        <f aca="true" t="shared" si="22" ref="C46:AG46">IF(C43=0,0,C45*100/C43)</f>
        <v>13.175793482740373</v>
      </c>
      <c r="D46" s="31">
        <f t="shared" si="22"/>
        <v>16.1804422315023</v>
      </c>
      <c r="E46" s="31">
        <f t="shared" si="22"/>
        <v>0</v>
      </c>
      <c r="F46" s="31">
        <f t="shared" si="22"/>
        <v>116.2983433210721</v>
      </c>
      <c r="G46" s="31">
        <f t="shared" si="22"/>
        <v>51.21253228550303</v>
      </c>
      <c r="H46" s="31">
        <f t="shared" si="22"/>
        <v>0</v>
      </c>
      <c r="I46" s="31">
        <f t="shared" si="22"/>
        <v>111.01918277899057</v>
      </c>
      <c r="J46" s="31">
        <f t="shared" si="22"/>
        <v>0</v>
      </c>
      <c r="K46" s="31">
        <f t="shared" si="22"/>
        <v>26.655384615384616</v>
      </c>
      <c r="L46" s="31">
        <f t="shared" si="22"/>
        <v>1140.0073950822702</v>
      </c>
      <c r="M46" s="31">
        <f t="shared" si="22"/>
        <v>296.5361746500122</v>
      </c>
      <c r="N46" s="31">
        <f t="shared" si="22"/>
        <v>22.37794345214749</v>
      </c>
      <c r="O46" s="31">
        <f t="shared" si="22"/>
        <v>32.919069031614946</v>
      </c>
      <c r="P46" s="31">
        <f t="shared" si="22"/>
        <v>0</v>
      </c>
      <c r="Q46" s="31">
        <f t="shared" si="22"/>
        <v>0</v>
      </c>
      <c r="R46" s="31">
        <f t="shared" si="22"/>
        <v>3.470699322614254</v>
      </c>
      <c r="S46" s="31">
        <f t="shared" si="22"/>
        <v>122.32394366197182</v>
      </c>
      <c r="T46" s="31">
        <f t="shared" si="22"/>
        <v>30.639492753623188</v>
      </c>
      <c r="U46" s="31">
        <f t="shared" si="22"/>
        <v>34.09896857122971</v>
      </c>
      <c r="V46" s="31">
        <f t="shared" si="22"/>
        <v>23.058373786407767</v>
      </c>
      <c r="W46" s="31">
        <f t="shared" si="22"/>
        <v>30.34276011300114</v>
      </c>
      <c r="X46" s="31">
        <f t="shared" si="22"/>
        <v>17.362437950017743</v>
      </c>
      <c r="Y46" s="31">
        <f t="shared" si="22"/>
        <v>23.66786531546257</v>
      </c>
      <c r="Z46" s="31">
        <f t="shared" si="22"/>
        <v>25.564102564102566</v>
      </c>
      <c r="AA46" s="31">
        <f t="shared" si="22"/>
        <v>71.11629262605655</v>
      </c>
      <c r="AB46" s="31">
        <f t="shared" si="22"/>
        <v>0</v>
      </c>
      <c r="AC46" s="31">
        <f t="shared" si="22"/>
        <v>19.91804921166693</v>
      </c>
      <c r="AD46" s="31">
        <f t="shared" si="22"/>
        <v>0</v>
      </c>
      <c r="AE46" s="31">
        <f t="shared" si="22"/>
        <v>0</v>
      </c>
      <c r="AF46" s="31">
        <f t="shared" si="22"/>
        <v>0</v>
      </c>
      <c r="AG46" s="32">
        <f t="shared" si="22"/>
        <v>45.10968620303476</v>
      </c>
    </row>
    <row r="47" spans="1:33" ht="12.75">
      <c r="A47" s="30" t="s">
        <v>119</v>
      </c>
      <c r="B47" s="31">
        <f>IF(B78=0,0,B45*100/B78)</f>
        <v>2.101052419191167</v>
      </c>
      <c r="C47" s="31">
        <f aca="true" t="shared" si="23" ref="C47:AG47">IF(C78=0,0,C45*100/C78)</f>
        <v>1.0192563830124124</v>
      </c>
      <c r="D47" s="31">
        <f t="shared" si="23"/>
        <v>0.6084651259055958</v>
      </c>
      <c r="E47" s="31">
        <f t="shared" si="23"/>
        <v>0</v>
      </c>
      <c r="F47" s="31">
        <f t="shared" si="23"/>
        <v>2.208750390506038</v>
      </c>
      <c r="G47" s="31">
        <f t="shared" si="23"/>
        <v>0.6256994684881034</v>
      </c>
      <c r="H47" s="31">
        <f t="shared" si="23"/>
        <v>0</v>
      </c>
      <c r="I47" s="31">
        <f t="shared" si="23"/>
        <v>1.2129890308585642</v>
      </c>
      <c r="J47" s="31">
        <f t="shared" si="23"/>
        <v>0</v>
      </c>
      <c r="K47" s="31">
        <f t="shared" si="23"/>
        <v>0.42380126201098417</v>
      </c>
      <c r="L47" s="31">
        <f t="shared" si="23"/>
        <v>13.466387621925946</v>
      </c>
      <c r="M47" s="31">
        <f t="shared" si="23"/>
        <v>0.771296017687363</v>
      </c>
      <c r="N47" s="31">
        <f t="shared" si="23"/>
        <v>0.14926139962274695</v>
      </c>
      <c r="O47" s="31">
        <f t="shared" si="23"/>
        <v>0.39041922509228366</v>
      </c>
      <c r="P47" s="31">
        <f t="shared" si="23"/>
        <v>0.5345888649174327</v>
      </c>
      <c r="Q47" s="31">
        <f t="shared" si="23"/>
        <v>0</v>
      </c>
      <c r="R47" s="31">
        <f t="shared" si="23"/>
        <v>0.09116681530912743</v>
      </c>
      <c r="S47" s="31">
        <f t="shared" si="23"/>
        <v>0.6288579548540086</v>
      </c>
      <c r="T47" s="31">
        <f t="shared" si="23"/>
        <v>0.324614297001705</v>
      </c>
      <c r="U47" s="31">
        <f t="shared" si="23"/>
        <v>5.045593976736114</v>
      </c>
      <c r="V47" s="31">
        <f t="shared" si="23"/>
        <v>0.05996181399312021</v>
      </c>
      <c r="W47" s="31">
        <f t="shared" si="23"/>
        <v>0.6140770764426744</v>
      </c>
      <c r="X47" s="31">
        <f t="shared" si="23"/>
        <v>1.4815187185221066</v>
      </c>
      <c r="Y47" s="31">
        <f t="shared" si="23"/>
        <v>0.9576086237682693</v>
      </c>
      <c r="Z47" s="31">
        <f t="shared" si="23"/>
        <v>0.38070654093549944</v>
      </c>
      <c r="AA47" s="31">
        <f t="shared" si="23"/>
        <v>2.551260469055511</v>
      </c>
      <c r="AB47" s="31">
        <f t="shared" si="23"/>
        <v>1.9107282693813625</v>
      </c>
      <c r="AC47" s="31">
        <f t="shared" si="23"/>
        <v>3.9921964102516707</v>
      </c>
      <c r="AD47" s="31">
        <f t="shared" si="23"/>
        <v>0</v>
      </c>
      <c r="AE47" s="31">
        <f t="shared" si="23"/>
        <v>0.05678591709256105</v>
      </c>
      <c r="AF47" s="31">
        <f t="shared" si="23"/>
        <v>0</v>
      </c>
      <c r="AG47" s="32">
        <f t="shared" si="23"/>
        <v>7.945784404942547</v>
      </c>
    </row>
    <row r="48" spans="1:33" ht="12.75">
      <c r="A48" s="30" t="s">
        <v>120</v>
      </c>
      <c r="B48" s="31">
        <f>IF(B7=0,0,B45*100/B7)</f>
        <v>1.689947857732255</v>
      </c>
      <c r="C48" s="31">
        <f aca="true" t="shared" si="24" ref="C48:AG48">IF(C7=0,0,C45*100/C7)</f>
        <v>4.647531440543688</v>
      </c>
      <c r="D48" s="31">
        <f t="shared" si="24"/>
        <v>2.8153282752530506</v>
      </c>
      <c r="E48" s="31">
        <f t="shared" si="24"/>
        <v>0</v>
      </c>
      <c r="F48" s="31">
        <f t="shared" si="24"/>
        <v>3.665478248610902</v>
      </c>
      <c r="G48" s="31">
        <f t="shared" si="24"/>
        <v>1.2448474592723986</v>
      </c>
      <c r="H48" s="31">
        <f t="shared" si="24"/>
        <v>0</v>
      </c>
      <c r="I48" s="31">
        <f t="shared" si="24"/>
        <v>1.8200348551688543</v>
      </c>
      <c r="J48" s="31">
        <f t="shared" si="24"/>
        <v>0</v>
      </c>
      <c r="K48" s="31">
        <f t="shared" si="24"/>
        <v>0.6890546457399692</v>
      </c>
      <c r="L48" s="31">
        <f t="shared" si="24"/>
        <v>1.3023048297914575</v>
      </c>
      <c r="M48" s="31">
        <f t="shared" si="24"/>
        <v>1.1856479275594711</v>
      </c>
      <c r="N48" s="31">
        <f t="shared" si="24"/>
        <v>0.6991483010279997</v>
      </c>
      <c r="O48" s="31">
        <f t="shared" si="24"/>
        <v>1.8659346933421357</v>
      </c>
      <c r="P48" s="31">
        <f t="shared" si="24"/>
        <v>1.180405779338612</v>
      </c>
      <c r="Q48" s="31">
        <f t="shared" si="24"/>
        <v>0</v>
      </c>
      <c r="R48" s="31">
        <f t="shared" si="24"/>
        <v>0.34409670919654267</v>
      </c>
      <c r="S48" s="31">
        <f t="shared" si="24"/>
        <v>1.8036072144288577</v>
      </c>
      <c r="T48" s="31">
        <f t="shared" si="24"/>
        <v>0.7846621355169454</v>
      </c>
      <c r="U48" s="31">
        <f t="shared" si="24"/>
        <v>2.0078656765896423</v>
      </c>
      <c r="V48" s="31">
        <f t="shared" si="24"/>
        <v>0.9329804394314741</v>
      </c>
      <c r="W48" s="31">
        <f t="shared" si="24"/>
        <v>3.3066318505993824</v>
      </c>
      <c r="X48" s="31">
        <f t="shared" si="24"/>
        <v>5.1527564282959295</v>
      </c>
      <c r="Y48" s="31">
        <f t="shared" si="24"/>
        <v>1.588783051213522</v>
      </c>
      <c r="Z48" s="31">
        <f t="shared" si="24"/>
        <v>1.1850848102319058</v>
      </c>
      <c r="AA48" s="31">
        <f t="shared" si="24"/>
        <v>3.6594876717259583</v>
      </c>
      <c r="AB48" s="31">
        <f t="shared" si="24"/>
        <v>1.1141985980459148</v>
      </c>
      <c r="AC48" s="31">
        <f t="shared" si="24"/>
        <v>3.465707631667953</v>
      </c>
      <c r="AD48" s="31">
        <f t="shared" si="24"/>
        <v>0</v>
      </c>
      <c r="AE48" s="31">
        <f t="shared" si="24"/>
        <v>0.09475799887328949</v>
      </c>
      <c r="AF48" s="31">
        <f t="shared" si="24"/>
        <v>0</v>
      </c>
      <c r="AG48" s="32">
        <f t="shared" si="24"/>
        <v>3.153582111836676</v>
      </c>
    </row>
    <row r="49" spans="1:33" ht="12.75">
      <c r="A49" s="30" t="s">
        <v>121</v>
      </c>
      <c r="B49" s="31">
        <f>IF(B78=0,0,B43*100/B78)</f>
        <v>7.1630659592469</v>
      </c>
      <c r="C49" s="31">
        <f aca="true" t="shared" si="25" ref="C49:AG49">IF(C78=0,0,C43*100/C78)</f>
        <v>7.735825431292521</v>
      </c>
      <c r="D49" s="31">
        <f t="shared" si="25"/>
        <v>3.760497501860317</v>
      </c>
      <c r="E49" s="31">
        <f t="shared" si="25"/>
        <v>2.0833333333333335</v>
      </c>
      <c r="F49" s="31">
        <f t="shared" si="25"/>
        <v>1.8992105368244179</v>
      </c>
      <c r="G49" s="31">
        <f t="shared" si="25"/>
        <v>1.2217702202263938</v>
      </c>
      <c r="H49" s="31">
        <f t="shared" si="25"/>
        <v>0.367378252855098</v>
      </c>
      <c r="I49" s="31">
        <f t="shared" si="25"/>
        <v>1.0925940909448957</v>
      </c>
      <c r="J49" s="31">
        <f t="shared" si="25"/>
        <v>1.8199328324322082</v>
      </c>
      <c r="K49" s="31">
        <f t="shared" si="25"/>
        <v>1.5899273941310155</v>
      </c>
      <c r="L49" s="31">
        <f t="shared" si="25"/>
        <v>1.1812544094026798</v>
      </c>
      <c r="M49" s="31">
        <f t="shared" si="25"/>
        <v>0.2601018302733849</v>
      </c>
      <c r="N49" s="31">
        <f t="shared" si="25"/>
        <v>0.6670023094031151</v>
      </c>
      <c r="O49" s="31">
        <f t="shared" si="25"/>
        <v>1.1859971638849545</v>
      </c>
      <c r="P49" s="31">
        <f t="shared" si="25"/>
        <v>0</v>
      </c>
      <c r="Q49" s="31">
        <f t="shared" si="25"/>
        <v>0</v>
      </c>
      <c r="R49" s="31">
        <f t="shared" si="25"/>
        <v>2.626756363338825</v>
      </c>
      <c r="S49" s="31">
        <f t="shared" si="25"/>
        <v>0.5140922831852</v>
      </c>
      <c r="T49" s="31">
        <f t="shared" si="25"/>
        <v>1.0594636785013962</v>
      </c>
      <c r="U49" s="31">
        <f t="shared" si="25"/>
        <v>14.796910839682194</v>
      </c>
      <c r="V49" s="31">
        <f t="shared" si="25"/>
        <v>0.260043550983053</v>
      </c>
      <c r="W49" s="31">
        <f t="shared" si="25"/>
        <v>2.0238009797254968</v>
      </c>
      <c r="X49" s="31">
        <f t="shared" si="25"/>
        <v>8.53289568427568</v>
      </c>
      <c r="Y49" s="31">
        <f t="shared" si="25"/>
        <v>4.046028701805436</v>
      </c>
      <c r="Z49" s="31">
        <f t="shared" si="25"/>
        <v>1.4892231791860058</v>
      </c>
      <c r="AA49" s="31">
        <f t="shared" si="25"/>
        <v>3.5874486349710892</v>
      </c>
      <c r="AB49" s="31">
        <f t="shared" si="25"/>
        <v>0</v>
      </c>
      <c r="AC49" s="31">
        <f t="shared" si="25"/>
        <v>20.04310948239477</v>
      </c>
      <c r="AD49" s="31">
        <f t="shared" si="25"/>
        <v>0</v>
      </c>
      <c r="AE49" s="31">
        <f t="shared" si="25"/>
        <v>0</v>
      </c>
      <c r="AF49" s="31">
        <f t="shared" si="25"/>
        <v>0</v>
      </c>
      <c r="AG49" s="32">
        <f t="shared" si="25"/>
        <v>17.614364172650777</v>
      </c>
    </row>
    <row r="50" spans="1:33" ht="12.75">
      <c r="A50" s="13" t="s">
        <v>122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</row>
    <row r="51" spans="1:33" ht="12.75">
      <c r="A51" s="16" t="s">
        <v>123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ht="12.75">
      <c r="A52" s="13" t="s">
        <v>124</v>
      </c>
      <c r="B52" s="19">
        <v>44406000</v>
      </c>
      <c r="C52" s="19">
        <v>105574005</v>
      </c>
      <c r="D52" s="19">
        <v>94057500</v>
      </c>
      <c r="E52" s="19">
        <v>0</v>
      </c>
      <c r="F52" s="19">
        <v>15600000</v>
      </c>
      <c r="G52" s="19">
        <v>15040000</v>
      </c>
      <c r="H52" s="19">
        <v>11095000</v>
      </c>
      <c r="I52" s="19">
        <v>14841860</v>
      </c>
      <c r="J52" s="19">
        <v>11405000</v>
      </c>
      <c r="K52" s="19">
        <v>2052650</v>
      </c>
      <c r="L52" s="19">
        <v>0</v>
      </c>
      <c r="M52" s="19">
        <v>0</v>
      </c>
      <c r="N52" s="19">
        <v>64966939</v>
      </c>
      <c r="O52" s="19">
        <v>21635986</v>
      </c>
      <c r="P52" s="19">
        <v>0</v>
      </c>
      <c r="Q52" s="19">
        <v>3230000</v>
      </c>
      <c r="R52" s="19">
        <v>18980000</v>
      </c>
      <c r="S52" s="19">
        <v>18493000</v>
      </c>
      <c r="T52" s="19">
        <v>25275000</v>
      </c>
      <c r="U52" s="19">
        <v>0</v>
      </c>
      <c r="V52" s="19">
        <v>10808000</v>
      </c>
      <c r="W52" s="19">
        <v>18628245</v>
      </c>
      <c r="X52" s="19">
        <v>36978899</v>
      </c>
      <c r="Y52" s="19">
        <v>7344000</v>
      </c>
      <c r="Z52" s="19">
        <v>810000</v>
      </c>
      <c r="AA52" s="19">
        <v>18898000</v>
      </c>
      <c r="AB52" s="19">
        <v>0</v>
      </c>
      <c r="AC52" s="19">
        <v>150144775</v>
      </c>
      <c r="AD52" s="19">
        <v>0</v>
      </c>
      <c r="AE52" s="19">
        <v>7800000</v>
      </c>
      <c r="AF52" s="19">
        <v>39717571</v>
      </c>
      <c r="AG52" s="20">
        <v>0</v>
      </c>
    </row>
    <row r="53" spans="1:33" ht="12.75">
      <c r="A53" s="30" t="s">
        <v>125</v>
      </c>
      <c r="B53" s="35">
        <v>0</v>
      </c>
      <c r="C53" s="35">
        <v>59437655</v>
      </c>
      <c r="D53" s="35">
        <v>8793200</v>
      </c>
      <c r="E53" s="35">
        <v>0</v>
      </c>
      <c r="F53" s="35">
        <v>0</v>
      </c>
      <c r="G53" s="35">
        <v>12240000</v>
      </c>
      <c r="H53" s="35">
        <v>0</v>
      </c>
      <c r="I53" s="35">
        <v>1728070</v>
      </c>
      <c r="J53" s="35">
        <v>3300000</v>
      </c>
      <c r="K53" s="35">
        <v>2052650</v>
      </c>
      <c r="L53" s="35">
        <v>0</v>
      </c>
      <c r="M53" s="35">
        <v>0</v>
      </c>
      <c r="N53" s="35">
        <v>7100000</v>
      </c>
      <c r="O53" s="35">
        <v>505000</v>
      </c>
      <c r="P53" s="35">
        <v>0</v>
      </c>
      <c r="Q53" s="35">
        <v>1230000</v>
      </c>
      <c r="R53" s="35">
        <v>130000</v>
      </c>
      <c r="S53" s="35">
        <v>6635000</v>
      </c>
      <c r="T53" s="35">
        <v>2600000</v>
      </c>
      <c r="U53" s="35">
        <v>0</v>
      </c>
      <c r="V53" s="35">
        <v>0</v>
      </c>
      <c r="W53" s="35">
        <v>1850000</v>
      </c>
      <c r="X53" s="35">
        <v>15050214</v>
      </c>
      <c r="Y53" s="35">
        <v>0</v>
      </c>
      <c r="Z53" s="35">
        <v>0</v>
      </c>
      <c r="AA53" s="35">
        <v>5000000</v>
      </c>
      <c r="AB53" s="35">
        <v>0</v>
      </c>
      <c r="AC53" s="35">
        <v>65100000</v>
      </c>
      <c r="AD53" s="35">
        <v>0</v>
      </c>
      <c r="AE53" s="35">
        <v>7800000</v>
      </c>
      <c r="AF53" s="35">
        <v>1902000</v>
      </c>
      <c r="AG53" s="36">
        <v>0</v>
      </c>
    </row>
    <row r="54" spans="1:33" ht="12.75">
      <c r="A54" s="30" t="s">
        <v>126</v>
      </c>
      <c r="B54" s="35">
        <v>29406000</v>
      </c>
      <c r="C54" s="35">
        <v>43936350</v>
      </c>
      <c r="D54" s="35">
        <v>37161300</v>
      </c>
      <c r="E54" s="35">
        <v>0</v>
      </c>
      <c r="F54" s="35">
        <v>7500000</v>
      </c>
      <c r="G54" s="35">
        <v>0</v>
      </c>
      <c r="H54" s="35">
        <v>11095000</v>
      </c>
      <c r="I54" s="35">
        <v>2002632</v>
      </c>
      <c r="J54" s="35">
        <v>7505000</v>
      </c>
      <c r="K54" s="35">
        <v>0</v>
      </c>
      <c r="L54" s="35">
        <v>0</v>
      </c>
      <c r="M54" s="35">
        <v>0</v>
      </c>
      <c r="N54" s="35">
        <v>57866939</v>
      </c>
      <c r="O54" s="35">
        <v>21075866</v>
      </c>
      <c r="P54" s="35">
        <v>0</v>
      </c>
      <c r="Q54" s="35">
        <v>2000000</v>
      </c>
      <c r="R54" s="35">
        <v>18850000</v>
      </c>
      <c r="S54" s="35">
        <v>0</v>
      </c>
      <c r="T54" s="35">
        <v>19475000</v>
      </c>
      <c r="U54" s="35">
        <v>0</v>
      </c>
      <c r="V54" s="35">
        <v>65810</v>
      </c>
      <c r="W54" s="35">
        <v>13767209</v>
      </c>
      <c r="X54" s="35">
        <v>10676405</v>
      </c>
      <c r="Y54" s="35">
        <v>0</v>
      </c>
      <c r="Z54" s="35">
        <v>230000</v>
      </c>
      <c r="AA54" s="35">
        <v>7645000</v>
      </c>
      <c r="AB54" s="35">
        <v>0</v>
      </c>
      <c r="AC54" s="35">
        <v>35000000</v>
      </c>
      <c r="AD54" s="35">
        <v>0</v>
      </c>
      <c r="AE54" s="35">
        <v>0</v>
      </c>
      <c r="AF54" s="35">
        <v>33648571</v>
      </c>
      <c r="AG54" s="36">
        <v>0</v>
      </c>
    </row>
    <row r="55" spans="1:33" ht="12.75">
      <c r="A55" s="30" t="s">
        <v>127</v>
      </c>
      <c r="B55" s="35">
        <v>15000000</v>
      </c>
      <c r="C55" s="35">
        <v>1000000</v>
      </c>
      <c r="D55" s="35">
        <v>43123000</v>
      </c>
      <c r="E55" s="35">
        <v>0</v>
      </c>
      <c r="F55" s="35">
        <v>8100000</v>
      </c>
      <c r="G55" s="35">
        <v>1200000</v>
      </c>
      <c r="H55" s="35">
        <v>0</v>
      </c>
      <c r="I55" s="35">
        <v>11111158</v>
      </c>
      <c r="J55" s="35">
        <v>300000</v>
      </c>
      <c r="K55" s="35">
        <v>0</v>
      </c>
      <c r="L55" s="35">
        <v>0</v>
      </c>
      <c r="M55" s="35">
        <v>0</v>
      </c>
      <c r="N55" s="35">
        <v>0</v>
      </c>
      <c r="O55" s="35">
        <v>55120</v>
      </c>
      <c r="P55" s="35">
        <v>0</v>
      </c>
      <c r="Q55" s="35">
        <v>0</v>
      </c>
      <c r="R55" s="35">
        <v>0</v>
      </c>
      <c r="S55" s="35">
        <v>11858000</v>
      </c>
      <c r="T55" s="35">
        <v>3200000</v>
      </c>
      <c r="U55" s="35">
        <v>0</v>
      </c>
      <c r="V55" s="35">
        <v>4416926</v>
      </c>
      <c r="W55" s="35">
        <v>1175000</v>
      </c>
      <c r="X55" s="35">
        <v>11252280</v>
      </c>
      <c r="Y55" s="35">
        <v>7344000</v>
      </c>
      <c r="Z55" s="35">
        <v>0</v>
      </c>
      <c r="AA55" s="35">
        <v>0</v>
      </c>
      <c r="AB55" s="35">
        <v>0</v>
      </c>
      <c r="AC55" s="35">
        <v>50044775</v>
      </c>
      <c r="AD55" s="35">
        <v>0</v>
      </c>
      <c r="AE55" s="35">
        <v>0</v>
      </c>
      <c r="AF55" s="35">
        <v>4167000</v>
      </c>
      <c r="AG55" s="36">
        <v>0</v>
      </c>
    </row>
    <row r="56" spans="1:33" ht="12.75">
      <c r="A56" s="30" t="s">
        <v>128</v>
      </c>
      <c r="B56" s="35">
        <v>0</v>
      </c>
      <c r="C56" s="35">
        <v>1200000</v>
      </c>
      <c r="D56" s="35">
        <v>4980000</v>
      </c>
      <c r="E56" s="35">
        <v>0</v>
      </c>
      <c r="F56" s="35">
        <v>0</v>
      </c>
      <c r="G56" s="35">
        <v>1600000</v>
      </c>
      <c r="H56" s="35">
        <v>0</v>
      </c>
      <c r="I56" s="35">
        <v>0</v>
      </c>
      <c r="J56" s="35">
        <v>300000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6325264</v>
      </c>
      <c r="W56" s="35">
        <v>1836036</v>
      </c>
      <c r="X56" s="35">
        <v>0</v>
      </c>
      <c r="Y56" s="35">
        <v>0</v>
      </c>
      <c r="Z56" s="35">
        <v>580000</v>
      </c>
      <c r="AA56" s="35">
        <v>6253000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6">
        <v>0</v>
      </c>
    </row>
    <row r="57" spans="1:33" ht="12.75">
      <c r="A57" s="13" t="s">
        <v>129</v>
      </c>
      <c r="B57" s="19">
        <v>17192874</v>
      </c>
      <c r="C57" s="19">
        <v>31790995</v>
      </c>
      <c r="D57" s="19">
        <v>23446480</v>
      </c>
      <c r="E57" s="19">
        <v>400000</v>
      </c>
      <c r="F57" s="19">
        <v>3092000</v>
      </c>
      <c r="G57" s="19">
        <v>16324000</v>
      </c>
      <c r="H57" s="19">
        <v>0</v>
      </c>
      <c r="I57" s="19">
        <v>5000000</v>
      </c>
      <c r="J57" s="19">
        <v>0</v>
      </c>
      <c r="K57" s="19">
        <v>9367110</v>
      </c>
      <c r="L57" s="19">
        <v>30000</v>
      </c>
      <c r="M57" s="19">
        <v>0</v>
      </c>
      <c r="N57" s="19">
        <v>4500000</v>
      </c>
      <c r="O57" s="19">
        <v>18863071</v>
      </c>
      <c r="P57" s="19">
        <v>4189000</v>
      </c>
      <c r="Q57" s="19">
        <v>9409000</v>
      </c>
      <c r="R57" s="19">
        <v>12272900</v>
      </c>
      <c r="S57" s="19">
        <v>4542000</v>
      </c>
      <c r="T57" s="19">
        <v>0</v>
      </c>
      <c r="U57" s="19">
        <v>0</v>
      </c>
      <c r="V57" s="19">
        <v>0</v>
      </c>
      <c r="W57" s="19">
        <v>10975255</v>
      </c>
      <c r="X57" s="19">
        <v>15148521</v>
      </c>
      <c r="Y57" s="19">
        <v>0</v>
      </c>
      <c r="Z57" s="19">
        <v>29112000</v>
      </c>
      <c r="AA57" s="19">
        <v>0</v>
      </c>
      <c r="AB57" s="19">
        <v>0</v>
      </c>
      <c r="AC57" s="19">
        <v>11800000</v>
      </c>
      <c r="AD57" s="19">
        <v>0</v>
      </c>
      <c r="AE57" s="19">
        <v>12435000</v>
      </c>
      <c r="AF57" s="19">
        <v>3803429</v>
      </c>
      <c r="AG57" s="20">
        <v>721200</v>
      </c>
    </row>
    <row r="58" spans="1:33" ht="12.75">
      <c r="A58" s="30" t="s">
        <v>130</v>
      </c>
      <c r="B58" s="35">
        <v>7470000</v>
      </c>
      <c r="C58" s="35">
        <v>20797241</v>
      </c>
      <c r="D58" s="35">
        <v>2883000</v>
      </c>
      <c r="E58" s="35">
        <v>400000</v>
      </c>
      <c r="F58" s="35">
        <v>0</v>
      </c>
      <c r="G58" s="35">
        <v>16324000</v>
      </c>
      <c r="H58" s="35">
        <v>0</v>
      </c>
      <c r="I58" s="35">
        <v>0</v>
      </c>
      <c r="J58" s="35">
        <v>0</v>
      </c>
      <c r="K58" s="35">
        <v>0</v>
      </c>
      <c r="L58" s="35">
        <v>30000</v>
      </c>
      <c r="M58" s="35">
        <v>0</v>
      </c>
      <c r="N58" s="35">
        <v>0</v>
      </c>
      <c r="O58" s="35">
        <v>15344034</v>
      </c>
      <c r="P58" s="35">
        <v>0</v>
      </c>
      <c r="Q58" s="35">
        <v>0</v>
      </c>
      <c r="R58" s="35">
        <v>12272900</v>
      </c>
      <c r="S58" s="35">
        <v>0</v>
      </c>
      <c r="T58" s="35">
        <v>0</v>
      </c>
      <c r="U58" s="35">
        <v>0</v>
      </c>
      <c r="V58" s="35">
        <v>0</v>
      </c>
      <c r="W58" s="35">
        <v>3037000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11800000</v>
      </c>
      <c r="AD58" s="35">
        <v>0</v>
      </c>
      <c r="AE58" s="35">
        <v>0</v>
      </c>
      <c r="AF58" s="35">
        <v>0</v>
      </c>
      <c r="AG58" s="36">
        <v>661200</v>
      </c>
    </row>
    <row r="59" spans="1:33" ht="12.75">
      <c r="A59" s="30" t="s">
        <v>131</v>
      </c>
      <c r="B59" s="35">
        <v>9722874</v>
      </c>
      <c r="C59" s="35">
        <v>10993754</v>
      </c>
      <c r="D59" s="35">
        <v>20563480</v>
      </c>
      <c r="E59" s="35">
        <v>0</v>
      </c>
      <c r="F59" s="35">
        <v>3092000</v>
      </c>
      <c r="G59" s="35">
        <v>0</v>
      </c>
      <c r="H59" s="35">
        <v>0</v>
      </c>
      <c r="I59" s="35">
        <v>5000000</v>
      </c>
      <c r="J59" s="35">
        <v>0</v>
      </c>
      <c r="K59" s="35">
        <v>9367110</v>
      </c>
      <c r="L59" s="35">
        <v>0</v>
      </c>
      <c r="M59" s="35">
        <v>0</v>
      </c>
      <c r="N59" s="35">
        <v>4500000</v>
      </c>
      <c r="O59" s="35">
        <v>3519037</v>
      </c>
      <c r="P59" s="35">
        <v>4189000</v>
      </c>
      <c r="Q59" s="35">
        <v>9409000</v>
      </c>
      <c r="R59" s="35">
        <v>0</v>
      </c>
      <c r="S59" s="35">
        <v>4542000</v>
      </c>
      <c r="T59" s="35">
        <v>0</v>
      </c>
      <c r="U59" s="35">
        <v>0</v>
      </c>
      <c r="V59" s="35">
        <v>0</v>
      </c>
      <c r="W59" s="35">
        <v>7938255</v>
      </c>
      <c r="X59" s="35">
        <v>15148521</v>
      </c>
      <c r="Y59" s="35">
        <v>0</v>
      </c>
      <c r="Z59" s="35">
        <v>29112000</v>
      </c>
      <c r="AA59" s="35">
        <v>0</v>
      </c>
      <c r="AB59" s="35">
        <v>0</v>
      </c>
      <c r="AC59" s="35">
        <v>0</v>
      </c>
      <c r="AD59" s="35">
        <v>0</v>
      </c>
      <c r="AE59" s="35">
        <v>12435000</v>
      </c>
      <c r="AF59" s="35">
        <v>3803429</v>
      </c>
      <c r="AG59" s="36">
        <v>0</v>
      </c>
    </row>
    <row r="60" spans="1:33" ht="12.75">
      <c r="A60" s="30" t="s">
        <v>132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6">
        <v>60000</v>
      </c>
    </row>
    <row r="61" spans="1:33" ht="12.75">
      <c r="A61" s="13" t="s">
        <v>133</v>
      </c>
      <c r="B61" s="19">
        <v>2157000</v>
      </c>
      <c r="C61" s="19">
        <v>2245687</v>
      </c>
      <c r="D61" s="19">
        <v>2909350</v>
      </c>
      <c r="E61" s="19">
        <v>2707000</v>
      </c>
      <c r="F61" s="19">
        <v>1225000</v>
      </c>
      <c r="G61" s="19">
        <v>4000000</v>
      </c>
      <c r="H61" s="19">
        <v>0</v>
      </c>
      <c r="I61" s="19">
        <v>100175</v>
      </c>
      <c r="J61" s="19">
        <v>0</v>
      </c>
      <c r="K61" s="19">
        <v>165000</v>
      </c>
      <c r="L61" s="19">
        <v>2620000</v>
      </c>
      <c r="M61" s="19">
        <v>10927000</v>
      </c>
      <c r="N61" s="19">
        <v>1550000</v>
      </c>
      <c r="O61" s="19">
        <v>2179853</v>
      </c>
      <c r="P61" s="19">
        <v>0</v>
      </c>
      <c r="Q61" s="19">
        <v>0</v>
      </c>
      <c r="R61" s="19">
        <v>70000</v>
      </c>
      <c r="S61" s="19">
        <v>0</v>
      </c>
      <c r="T61" s="19">
        <v>360000</v>
      </c>
      <c r="U61" s="19">
        <v>350000</v>
      </c>
      <c r="V61" s="19">
        <v>0</v>
      </c>
      <c r="W61" s="19">
        <v>4350000</v>
      </c>
      <c r="X61" s="19">
        <v>9676271</v>
      </c>
      <c r="Y61" s="19">
        <v>0</v>
      </c>
      <c r="Z61" s="19">
        <v>1999000</v>
      </c>
      <c r="AA61" s="19">
        <v>0</v>
      </c>
      <c r="AB61" s="19">
        <v>1460000</v>
      </c>
      <c r="AC61" s="19">
        <v>1000000</v>
      </c>
      <c r="AD61" s="19">
        <v>1</v>
      </c>
      <c r="AE61" s="19">
        <v>0</v>
      </c>
      <c r="AF61" s="19">
        <v>1481000</v>
      </c>
      <c r="AG61" s="20">
        <v>2092490</v>
      </c>
    </row>
    <row r="62" spans="1:33" ht="12.75">
      <c r="A62" s="13" t="s">
        <v>134</v>
      </c>
      <c r="B62" s="19">
        <v>18102950</v>
      </c>
      <c r="C62" s="19">
        <v>3192000</v>
      </c>
      <c r="D62" s="19">
        <v>59616813</v>
      </c>
      <c r="E62" s="19">
        <v>0</v>
      </c>
      <c r="F62" s="19">
        <v>0</v>
      </c>
      <c r="G62" s="19">
        <v>265150</v>
      </c>
      <c r="H62" s="19">
        <v>0</v>
      </c>
      <c r="I62" s="19">
        <v>0</v>
      </c>
      <c r="J62" s="19">
        <v>400000</v>
      </c>
      <c r="K62" s="19">
        <v>4218600</v>
      </c>
      <c r="L62" s="19">
        <v>750000</v>
      </c>
      <c r="M62" s="19">
        <v>0</v>
      </c>
      <c r="N62" s="19">
        <v>0</v>
      </c>
      <c r="O62" s="19">
        <v>1359721</v>
      </c>
      <c r="P62" s="19">
        <v>4900000</v>
      </c>
      <c r="Q62" s="19">
        <v>0</v>
      </c>
      <c r="R62" s="19">
        <v>50000</v>
      </c>
      <c r="S62" s="19">
        <v>0</v>
      </c>
      <c r="T62" s="19">
        <v>880000</v>
      </c>
      <c r="U62" s="19">
        <v>0</v>
      </c>
      <c r="V62" s="19">
        <v>2308000</v>
      </c>
      <c r="W62" s="19">
        <v>0</v>
      </c>
      <c r="X62" s="19">
        <v>4011233</v>
      </c>
      <c r="Y62" s="19">
        <v>7189000</v>
      </c>
      <c r="Z62" s="19">
        <v>2364100</v>
      </c>
      <c r="AA62" s="19">
        <v>3900000</v>
      </c>
      <c r="AB62" s="19">
        <v>1010000</v>
      </c>
      <c r="AC62" s="19">
        <v>11722338</v>
      </c>
      <c r="AD62" s="19">
        <v>0</v>
      </c>
      <c r="AE62" s="19">
        <v>0</v>
      </c>
      <c r="AF62" s="19">
        <v>592000</v>
      </c>
      <c r="AG62" s="20">
        <v>1476000</v>
      </c>
    </row>
    <row r="63" spans="1:33" ht="12.75">
      <c r="A63" s="13" t="s">
        <v>135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385000</v>
      </c>
      <c r="H63" s="19">
        <v>0</v>
      </c>
      <c r="I63" s="19">
        <v>3602035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415000</v>
      </c>
      <c r="AA63" s="19">
        <v>0</v>
      </c>
      <c r="AB63" s="19">
        <v>0</v>
      </c>
      <c r="AC63" s="19">
        <v>64200000</v>
      </c>
      <c r="AD63" s="19">
        <v>0</v>
      </c>
      <c r="AE63" s="19">
        <v>0</v>
      </c>
      <c r="AF63" s="19">
        <v>0</v>
      </c>
      <c r="AG63" s="20">
        <v>0</v>
      </c>
    </row>
    <row r="64" spans="1:33" ht="25.5">
      <c r="A64" s="13" t="s">
        <v>136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</row>
    <row r="65" spans="1:33" ht="12.75">
      <c r="A65" s="16" t="s">
        <v>124</v>
      </c>
      <c r="B65" s="37">
        <f>IF(B36=0,0,B52*100/B36)</f>
        <v>54.247053439223606</v>
      </c>
      <c r="C65" s="37">
        <f aca="true" t="shared" si="26" ref="C65:AG65">IF(C36=0,0,C52*100/C36)</f>
        <v>73.92998494489113</v>
      </c>
      <c r="D65" s="37">
        <f t="shared" si="26"/>
        <v>52.24541759098641</v>
      </c>
      <c r="E65" s="37">
        <f t="shared" si="26"/>
        <v>0</v>
      </c>
      <c r="F65" s="37">
        <f t="shared" si="26"/>
        <v>78.3250489531556</v>
      </c>
      <c r="G65" s="37">
        <f t="shared" si="26"/>
        <v>41.761363241947954</v>
      </c>
      <c r="H65" s="37">
        <f t="shared" si="26"/>
        <v>100</v>
      </c>
      <c r="I65" s="37">
        <f t="shared" si="26"/>
        <v>63.0386335072908</v>
      </c>
      <c r="J65" s="37">
        <f t="shared" si="26"/>
        <v>96.61160525201186</v>
      </c>
      <c r="K65" s="37">
        <f t="shared" si="26"/>
        <v>12.988693543651477</v>
      </c>
      <c r="L65" s="37">
        <f t="shared" si="26"/>
        <v>0</v>
      </c>
      <c r="M65" s="37">
        <f t="shared" si="26"/>
        <v>0</v>
      </c>
      <c r="N65" s="37">
        <f t="shared" si="26"/>
        <v>91.48090570335621</v>
      </c>
      <c r="O65" s="37">
        <f t="shared" si="26"/>
        <v>49.129560816729295</v>
      </c>
      <c r="P65" s="37">
        <f t="shared" si="26"/>
        <v>0</v>
      </c>
      <c r="Q65" s="37">
        <f t="shared" si="26"/>
        <v>25.55581928950075</v>
      </c>
      <c r="R65" s="37">
        <f t="shared" si="26"/>
        <v>60.498073177806326</v>
      </c>
      <c r="S65" s="37">
        <f t="shared" si="26"/>
        <v>80.28217929238116</v>
      </c>
      <c r="T65" s="37">
        <f t="shared" si="26"/>
        <v>95.32340184801056</v>
      </c>
      <c r="U65" s="37">
        <f t="shared" si="26"/>
        <v>0</v>
      </c>
      <c r="V65" s="37">
        <f t="shared" si="26"/>
        <v>82.40317169868862</v>
      </c>
      <c r="W65" s="37">
        <f t="shared" si="26"/>
        <v>54.86399045753751</v>
      </c>
      <c r="X65" s="37">
        <f t="shared" si="26"/>
        <v>56.18619114412409</v>
      </c>
      <c r="Y65" s="37">
        <f t="shared" si="26"/>
        <v>50.53326911167687</v>
      </c>
      <c r="Z65" s="37">
        <f t="shared" si="26"/>
        <v>2.3342872210742907</v>
      </c>
      <c r="AA65" s="37">
        <f t="shared" si="26"/>
        <v>82.89323624879376</v>
      </c>
      <c r="AB65" s="37">
        <f t="shared" si="26"/>
        <v>0</v>
      </c>
      <c r="AC65" s="37">
        <f t="shared" si="26"/>
        <v>62.85703088813235</v>
      </c>
      <c r="AD65" s="37">
        <f t="shared" si="26"/>
        <v>0</v>
      </c>
      <c r="AE65" s="37">
        <f t="shared" si="26"/>
        <v>38.5470719051149</v>
      </c>
      <c r="AF65" s="37">
        <f t="shared" si="26"/>
        <v>87.11139842961794</v>
      </c>
      <c r="AG65" s="38">
        <f t="shared" si="26"/>
        <v>0</v>
      </c>
    </row>
    <row r="66" spans="1:33" ht="12.75">
      <c r="A66" s="30" t="s">
        <v>137</v>
      </c>
      <c r="B66" s="31">
        <f>IF(B36=0,0,B53*100/B36)</f>
        <v>0</v>
      </c>
      <c r="C66" s="31">
        <f aca="true" t="shared" si="27" ref="C66:AG66">IF(C36=0,0,C53*100/C36)</f>
        <v>41.62222451738601</v>
      </c>
      <c r="D66" s="31">
        <f t="shared" si="27"/>
        <v>4.88429318194787</v>
      </c>
      <c r="E66" s="31">
        <f t="shared" si="27"/>
        <v>0</v>
      </c>
      <c r="F66" s="31">
        <f t="shared" si="27"/>
        <v>0</v>
      </c>
      <c r="G66" s="31">
        <f t="shared" si="27"/>
        <v>33.98664136179807</v>
      </c>
      <c r="H66" s="31">
        <f t="shared" si="27"/>
        <v>0</v>
      </c>
      <c r="I66" s="31">
        <f t="shared" si="27"/>
        <v>7.339725034796448</v>
      </c>
      <c r="J66" s="31">
        <f t="shared" si="27"/>
        <v>27.95425667090216</v>
      </c>
      <c r="K66" s="31">
        <f t="shared" si="27"/>
        <v>12.988693543651477</v>
      </c>
      <c r="L66" s="31">
        <f t="shared" si="27"/>
        <v>0</v>
      </c>
      <c r="M66" s="31">
        <f t="shared" si="27"/>
        <v>0</v>
      </c>
      <c r="N66" s="31">
        <f t="shared" si="27"/>
        <v>9.997614794408415</v>
      </c>
      <c r="O66" s="31">
        <f t="shared" si="27"/>
        <v>1.1467204782092342</v>
      </c>
      <c r="P66" s="31">
        <f t="shared" si="27"/>
        <v>0</v>
      </c>
      <c r="Q66" s="31">
        <f t="shared" si="27"/>
        <v>9.731782577735581</v>
      </c>
      <c r="R66" s="31">
        <f t="shared" si="27"/>
        <v>0.41437036423155016</v>
      </c>
      <c r="S66" s="31">
        <f t="shared" si="27"/>
        <v>28.803993922292165</v>
      </c>
      <c r="T66" s="31">
        <f t="shared" si="27"/>
        <v>9.805770318687536</v>
      </c>
      <c r="U66" s="31">
        <f t="shared" si="27"/>
        <v>0</v>
      </c>
      <c r="V66" s="31">
        <f t="shared" si="27"/>
        <v>0</v>
      </c>
      <c r="W66" s="31">
        <f t="shared" si="27"/>
        <v>5.448628271017715</v>
      </c>
      <c r="X66" s="31">
        <f t="shared" si="27"/>
        <v>22.867479114615403</v>
      </c>
      <c r="Y66" s="31">
        <f t="shared" si="27"/>
        <v>0</v>
      </c>
      <c r="Z66" s="31">
        <f t="shared" si="27"/>
        <v>0</v>
      </c>
      <c r="AA66" s="31">
        <f t="shared" si="27"/>
        <v>21.931748398982368</v>
      </c>
      <c r="AB66" s="31">
        <f t="shared" si="27"/>
        <v>0</v>
      </c>
      <c r="AC66" s="31">
        <f t="shared" si="27"/>
        <v>27.253647093729473</v>
      </c>
      <c r="AD66" s="31">
        <f t="shared" si="27"/>
        <v>0</v>
      </c>
      <c r="AE66" s="31">
        <f t="shared" si="27"/>
        <v>38.5470719051149</v>
      </c>
      <c r="AF66" s="31">
        <f t="shared" si="27"/>
        <v>4.171601526516647</v>
      </c>
      <c r="AG66" s="32">
        <f t="shared" si="27"/>
        <v>0</v>
      </c>
    </row>
    <row r="67" spans="1:33" ht="12.75">
      <c r="A67" s="30" t="s">
        <v>138</v>
      </c>
      <c r="B67" s="31">
        <f>IF(B36=0,0,B54*100/B36)</f>
        <v>35.92282244367449</v>
      </c>
      <c r="C67" s="31">
        <f aca="true" t="shared" si="28" ref="C67:AG67">IF(C36=0,0,C54*100/C36)</f>
        <v>30.767173169507657</v>
      </c>
      <c r="D67" s="31">
        <f t="shared" si="28"/>
        <v>20.641709982977684</v>
      </c>
      <c r="E67" s="31">
        <f t="shared" si="28"/>
        <v>0</v>
      </c>
      <c r="F67" s="31">
        <f t="shared" si="28"/>
        <v>37.65627353517096</v>
      </c>
      <c r="G67" s="31">
        <f t="shared" si="28"/>
        <v>0</v>
      </c>
      <c r="H67" s="31">
        <f t="shared" si="28"/>
        <v>100</v>
      </c>
      <c r="I67" s="31">
        <f t="shared" si="28"/>
        <v>8.50588704501813</v>
      </c>
      <c r="J67" s="31">
        <f t="shared" si="28"/>
        <v>63.574756459127485</v>
      </c>
      <c r="K67" s="31">
        <f t="shared" si="28"/>
        <v>0</v>
      </c>
      <c r="L67" s="31">
        <f t="shared" si="28"/>
        <v>0</v>
      </c>
      <c r="M67" s="31">
        <f t="shared" si="28"/>
        <v>0</v>
      </c>
      <c r="N67" s="31">
        <f t="shared" si="28"/>
        <v>81.4832909089478</v>
      </c>
      <c r="O67" s="31">
        <f t="shared" si="28"/>
        <v>47.857677501373736</v>
      </c>
      <c r="P67" s="31">
        <f t="shared" si="28"/>
        <v>0</v>
      </c>
      <c r="Q67" s="31">
        <f t="shared" si="28"/>
        <v>15.82403671176517</v>
      </c>
      <c r="R67" s="31">
        <f t="shared" si="28"/>
        <v>60.083702813574774</v>
      </c>
      <c r="S67" s="31">
        <f t="shared" si="28"/>
        <v>0</v>
      </c>
      <c r="T67" s="31">
        <f t="shared" si="28"/>
        <v>73.44899113709221</v>
      </c>
      <c r="U67" s="31">
        <f t="shared" si="28"/>
        <v>0</v>
      </c>
      <c r="V67" s="31">
        <f t="shared" si="28"/>
        <v>0.5017535834095761</v>
      </c>
      <c r="W67" s="31">
        <f t="shared" si="28"/>
        <v>40.54724549751867</v>
      </c>
      <c r="X67" s="31">
        <f t="shared" si="28"/>
        <v>16.221860257712976</v>
      </c>
      <c r="Y67" s="31">
        <f t="shared" si="28"/>
        <v>0</v>
      </c>
      <c r="Z67" s="31">
        <f t="shared" si="28"/>
        <v>0.6628222973420825</v>
      </c>
      <c r="AA67" s="31">
        <f t="shared" si="28"/>
        <v>33.53364330204404</v>
      </c>
      <c r="AB67" s="31">
        <f t="shared" si="28"/>
        <v>0</v>
      </c>
      <c r="AC67" s="31">
        <f t="shared" si="28"/>
        <v>14.652498437488966</v>
      </c>
      <c r="AD67" s="31">
        <f t="shared" si="28"/>
        <v>0</v>
      </c>
      <c r="AE67" s="31">
        <f t="shared" si="28"/>
        <v>0</v>
      </c>
      <c r="AF67" s="31">
        <f t="shared" si="28"/>
        <v>73.80043646093785</v>
      </c>
      <c r="AG67" s="32">
        <f t="shared" si="28"/>
        <v>0</v>
      </c>
    </row>
    <row r="68" spans="1:33" ht="12.75">
      <c r="A68" s="30" t="s">
        <v>139</v>
      </c>
      <c r="B68" s="31">
        <f>IF(B36=0,0,B55*100/B36)</f>
        <v>18.32423099554912</v>
      </c>
      <c r="C68" s="31">
        <f aca="true" t="shared" si="29" ref="C68:AG68">IF(C36=0,0,C55*100/C36)</f>
        <v>0.7002669354533925</v>
      </c>
      <c r="D68" s="31">
        <f t="shared" si="29"/>
        <v>23.95321099089501</v>
      </c>
      <c r="E68" s="31">
        <f t="shared" si="29"/>
        <v>0</v>
      </c>
      <c r="F68" s="31">
        <f t="shared" si="29"/>
        <v>40.668775417984634</v>
      </c>
      <c r="G68" s="31">
        <f t="shared" si="29"/>
        <v>3.3320236629213795</v>
      </c>
      <c r="H68" s="31">
        <f t="shared" si="29"/>
        <v>0</v>
      </c>
      <c r="I68" s="31">
        <f t="shared" si="29"/>
        <v>47.19302142747622</v>
      </c>
      <c r="J68" s="31">
        <f t="shared" si="29"/>
        <v>2.5412960609911055</v>
      </c>
      <c r="K68" s="31">
        <f t="shared" si="29"/>
        <v>0</v>
      </c>
      <c r="L68" s="31">
        <f t="shared" si="29"/>
        <v>0</v>
      </c>
      <c r="M68" s="31">
        <f t="shared" si="29"/>
        <v>0</v>
      </c>
      <c r="N68" s="31">
        <f t="shared" si="29"/>
        <v>0</v>
      </c>
      <c r="O68" s="31">
        <f t="shared" si="29"/>
        <v>0.12516283714632273</v>
      </c>
      <c r="P68" s="31">
        <f t="shared" si="29"/>
        <v>0</v>
      </c>
      <c r="Q68" s="31">
        <f t="shared" si="29"/>
        <v>0</v>
      </c>
      <c r="R68" s="31">
        <f t="shared" si="29"/>
        <v>0</v>
      </c>
      <c r="S68" s="31">
        <f t="shared" si="29"/>
        <v>51.478185370088994</v>
      </c>
      <c r="T68" s="31">
        <f t="shared" si="29"/>
        <v>12.068640392230813</v>
      </c>
      <c r="U68" s="31">
        <f t="shared" si="29"/>
        <v>0</v>
      </c>
      <c r="V68" s="31">
        <f t="shared" si="29"/>
        <v>33.6758615431534</v>
      </c>
      <c r="W68" s="31">
        <f t="shared" si="29"/>
        <v>3.4606152532139545</v>
      </c>
      <c r="X68" s="31">
        <f t="shared" si="29"/>
        <v>17.09685177179571</v>
      </c>
      <c r="Y68" s="31">
        <f t="shared" si="29"/>
        <v>50.53326911167687</v>
      </c>
      <c r="Z68" s="31">
        <f t="shared" si="29"/>
        <v>0</v>
      </c>
      <c r="AA68" s="31">
        <f t="shared" si="29"/>
        <v>0</v>
      </c>
      <c r="AB68" s="31">
        <f t="shared" si="29"/>
        <v>0</v>
      </c>
      <c r="AC68" s="31">
        <f t="shared" si="29"/>
        <v>20.950885356913908</v>
      </c>
      <c r="AD68" s="31">
        <f t="shared" si="29"/>
        <v>0</v>
      </c>
      <c r="AE68" s="31">
        <f t="shared" si="29"/>
        <v>0</v>
      </c>
      <c r="AF68" s="31">
        <f t="shared" si="29"/>
        <v>9.139360442163442</v>
      </c>
      <c r="AG68" s="32">
        <f t="shared" si="29"/>
        <v>0</v>
      </c>
    </row>
    <row r="69" spans="1:33" ht="12.75">
      <c r="A69" s="30" t="s">
        <v>140</v>
      </c>
      <c r="B69" s="31">
        <f>IF(B36=0,0,B56*100/B36)</f>
        <v>0</v>
      </c>
      <c r="C69" s="31">
        <f aca="true" t="shared" si="30" ref="C69:AG69">IF(C36=0,0,C56*100/C36)</f>
        <v>0.8403203225440709</v>
      </c>
      <c r="D69" s="31">
        <f t="shared" si="30"/>
        <v>2.7662034351658544</v>
      </c>
      <c r="E69" s="31">
        <f t="shared" si="30"/>
        <v>0</v>
      </c>
      <c r="F69" s="31">
        <f t="shared" si="30"/>
        <v>0</v>
      </c>
      <c r="G69" s="31">
        <f t="shared" si="30"/>
        <v>4.442698217228506</v>
      </c>
      <c r="H69" s="31">
        <f t="shared" si="30"/>
        <v>0</v>
      </c>
      <c r="I69" s="31">
        <f t="shared" si="30"/>
        <v>0</v>
      </c>
      <c r="J69" s="31">
        <f t="shared" si="30"/>
        <v>2.5412960609911055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0</v>
      </c>
      <c r="Q69" s="31">
        <f t="shared" si="30"/>
        <v>0</v>
      </c>
      <c r="R69" s="31">
        <f t="shared" si="30"/>
        <v>0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48.22555657212565</v>
      </c>
      <c r="W69" s="31">
        <f t="shared" si="30"/>
        <v>5.40750143578718</v>
      </c>
      <c r="X69" s="31">
        <f t="shared" si="30"/>
        <v>0</v>
      </c>
      <c r="Y69" s="31">
        <f t="shared" si="30"/>
        <v>0</v>
      </c>
      <c r="Z69" s="31">
        <f t="shared" si="30"/>
        <v>1.6714649237322083</v>
      </c>
      <c r="AA69" s="31">
        <f t="shared" si="30"/>
        <v>27.427844547767346</v>
      </c>
      <c r="AB69" s="31">
        <f t="shared" si="30"/>
        <v>0</v>
      </c>
      <c r="AC69" s="31">
        <f t="shared" si="30"/>
        <v>0</v>
      </c>
      <c r="AD69" s="31">
        <f t="shared" si="30"/>
        <v>0</v>
      </c>
      <c r="AE69" s="31">
        <f t="shared" si="30"/>
        <v>0</v>
      </c>
      <c r="AF69" s="31">
        <f t="shared" si="30"/>
        <v>0</v>
      </c>
      <c r="AG69" s="32">
        <f t="shared" si="30"/>
        <v>0</v>
      </c>
    </row>
    <row r="70" spans="1:33" ht="12.75">
      <c r="A70" s="13" t="s">
        <v>129</v>
      </c>
      <c r="B70" s="39">
        <f>IF(B36=0,0,B57*100/B36)</f>
        <v>21.003079643558035</v>
      </c>
      <c r="C70" s="39">
        <f aca="true" t="shared" si="31" ref="C70:AG70">IF(C36=0,0,C57*100/C36)</f>
        <v>22.262182643664122</v>
      </c>
      <c r="D70" s="39">
        <f t="shared" si="31"/>
        <v>13.023641268784639</v>
      </c>
      <c r="E70" s="39">
        <f t="shared" si="31"/>
        <v>12.87415513356936</v>
      </c>
      <c r="F70" s="39">
        <f t="shared" si="31"/>
        <v>15.524426369433147</v>
      </c>
      <c r="G70" s="39">
        <f t="shared" si="31"/>
        <v>45.326628561273836</v>
      </c>
      <c r="H70" s="39">
        <f t="shared" si="31"/>
        <v>0</v>
      </c>
      <c r="I70" s="39">
        <f t="shared" si="31"/>
        <v>21.2367700231948</v>
      </c>
      <c r="J70" s="39">
        <f t="shared" si="31"/>
        <v>0</v>
      </c>
      <c r="K70" s="39">
        <f t="shared" si="31"/>
        <v>59.27290145893025</v>
      </c>
      <c r="L70" s="39">
        <f t="shared" si="31"/>
        <v>0.8823529411764706</v>
      </c>
      <c r="M70" s="39">
        <f t="shared" si="31"/>
        <v>0</v>
      </c>
      <c r="N70" s="39">
        <f t="shared" si="31"/>
        <v>6.336516418991249</v>
      </c>
      <c r="O70" s="39">
        <f t="shared" si="31"/>
        <v>42.8330095002272</v>
      </c>
      <c r="P70" s="39">
        <f t="shared" si="31"/>
        <v>46.08867862251073</v>
      </c>
      <c r="Q70" s="39">
        <f t="shared" si="31"/>
        <v>74.44418071049925</v>
      </c>
      <c r="R70" s="39">
        <f t="shared" si="31"/>
        <v>39.119431101364555</v>
      </c>
      <c r="S70" s="39">
        <f t="shared" si="31"/>
        <v>19.71782070761884</v>
      </c>
      <c r="T70" s="39">
        <f t="shared" si="31"/>
        <v>0</v>
      </c>
      <c r="U70" s="39">
        <f t="shared" si="31"/>
        <v>0</v>
      </c>
      <c r="V70" s="39">
        <f t="shared" si="31"/>
        <v>0</v>
      </c>
      <c r="W70" s="39">
        <f t="shared" si="31"/>
        <v>32.32437009439381</v>
      </c>
      <c r="X70" s="39">
        <f t="shared" si="31"/>
        <v>23.01684797204962</v>
      </c>
      <c r="Y70" s="39">
        <f t="shared" si="31"/>
        <v>0</v>
      </c>
      <c r="Z70" s="39">
        <f t="shared" si="31"/>
        <v>83.89601182705525</v>
      </c>
      <c r="AA70" s="39">
        <f t="shared" si="31"/>
        <v>0</v>
      </c>
      <c r="AB70" s="39">
        <f t="shared" si="31"/>
        <v>0</v>
      </c>
      <c r="AC70" s="39">
        <f t="shared" si="31"/>
        <v>4.93998518749628</v>
      </c>
      <c r="AD70" s="39">
        <f t="shared" si="31"/>
        <v>0</v>
      </c>
      <c r="AE70" s="39">
        <f t="shared" si="31"/>
        <v>61.4529280948851</v>
      </c>
      <c r="AF70" s="39">
        <f t="shared" si="31"/>
        <v>8.34195069526692</v>
      </c>
      <c r="AG70" s="40">
        <f t="shared" si="31"/>
        <v>16.81240369350699</v>
      </c>
    </row>
    <row r="71" spans="1:33" ht="25.5">
      <c r="A71" s="30" t="s">
        <v>141</v>
      </c>
      <c r="B71" s="31">
        <f>IF(B36=0,0,B58*100/B36)</f>
        <v>9.12546703578346</v>
      </c>
      <c r="C71" s="31">
        <f aca="true" t="shared" si="32" ref="C71:AG71">IF(C36=0,0,C58*100/C36)</f>
        <v>14.563620220955647</v>
      </c>
      <c r="D71" s="31">
        <f t="shared" si="32"/>
        <v>1.6013984946954134</v>
      </c>
      <c r="E71" s="31">
        <f t="shared" si="32"/>
        <v>12.87415513356936</v>
      </c>
      <c r="F71" s="31">
        <f t="shared" si="32"/>
        <v>0</v>
      </c>
      <c r="G71" s="31">
        <f t="shared" si="32"/>
        <v>45.326628561273836</v>
      </c>
      <c r="H71" s="31">
        <f t="shared" si="32"/>
        <v>0</v>
      </c>
      <c r="I71" s="31">
        <f t="shared" si="32"/>
        <v>0</v>
      </c>
      <c r="J71" s="31">
        <f t="shared" si="32"/>
        <v>0</v>
      </c>
      <c r="K71" s="31">
        <f t="shared" si="32"/>
        <v>0</v>
      </c>
      <c r="L71" s="31">
        <f t="shared" si="32"/>
        <v>0.8823529411764706</v>
      </c>
      <c r="M71" s="31">
        <f t="shared" si="32"/>
        <v>0</v>
      </c>
      <c r="N71" s="31">
        <f t="shared" si="32"/>
        <v>0</v>
      </c>
      <c r="O71" s="31">
        <f t="shared" si="32"/>
        <v>34.84221387354207</v>
      </c>
      <c r="P71" s="31">
        <f t="shared" si="32"/>
        <v>0</v>
      </c>
      <c r="Q71" s="31">
        <f t="shared" si="32"/>
        <v>0</v>
      </c>
      <c r="R71" s="31">
        <f t="shared" si="32"/>
        <v>39.119431101364555</v>
      </c>
      <c r="S71" s="31">
        <f t="shared" si="32"/>
        <v>0</v>
      </c>
      <c r="T71" s="31">
        <f t="shared" si="32"/>
        <v>0</v>
      </c>
      <c r="U71" s="31">
        <f t="shared" si="32"/>
        <v>0</v>
      </c>
      <c r="V71" s="31">
        <f t="shared" si="32"/>
        <v>0</v>
      </c>
      <c r="W71" s="31">
        <f t="shared" si="32"/>
        <v>8.944585977881514</v>
      </c>
      <c r="X71" s="31">
        <f t="shared" si="32"/>
        <v>0</v>
      </c>
      <c r="Y71" s="31">
        <f t="shared" si="32"/>
        <v>0</v>
      </c>
      <c r="Z71" s="31">
        <f t="shared" si="32"/>
        <v>0</v>
      </c>
      <c r="AA71" s="31">
        <f t="shared" si="32"/>
        <v>0</v>
      </c>
      <c r="AB71" s="31">
        <f t="shared" si="32"/>
        <v>0</v>
      </c>
      <c r="AC71" s="31">
        <f t="shared" si="32"/>
        <v>4.93998518749628</v>
      </c>
      <c r="AD71" s="31">
        <f t="shared" si="32"/>
        <v>0</v>
      </c>
      <c r="AE71" s="31">
        <f t="shared" si="32"/>
        <v>0</v>
      </c>
      <c r="AF71" s="31">
        <f t="shared" si="32"/>
        <v>0</v>
      </c>
      <c r="AG71" s="32">
        <f t="shared" si="32"/>
        <v>15.41370122316531</v>
      </c>
    </row>
    <row r="72" spans="1:33" ht="12.75">
      <c r="A72" s="30" t="s">
        <v>142</v>
      </c>
      <c r="B72" s="31">
        <f>IF(B36=0,0,B59*100/B36)</f>
        <v>11.877612607774575</v>
      </c>
      <c r="C72" s="31">
        <f aca="true" t="shared" si="33" ref="C72:AG72">IF(C36=0,0,C59*100/C36)</f>
        <v>7.698562422708474</v>
      </c>
      <c r="D72" s="31">
        <f t="shared" si="33"/>
        <v>11.422242774089225</v>
      </c>
      <c r="E72" s="31">
        <f t="shared" si="33"/>
        <v>0</v>
      </c>
      <c r="F72" s="31">
        <f t="shared" si="33"/>
        <v>15.524426369433147</v>
      </c>
      <c r="G72" s="31">
        <f t="shared" si="33"/>
        <v>0</v>
      </c>
      <c r="H72" s="31">
        <f t="shared" si="33"/>
        <v>0</v>
      </c>
      <c r="I72" s="31">
        <f t="shared" si="33"/>
        <v>21.2367700231948</v>
      </c>
      <c r="J72" s="31">
        <f t="shared" si="33"/>
        <v>0</v>
      </c>
      <c r="K72" s="31">
        <f t="shared" si="33"/>
        <v>59.27290145893025</v>
      </c>
      <c r="L72" s="31">
        <f t="shared" si="33"/>
        <v>0</v>
      </c>
      <c r="M72" s="31">
        <f t="shared" si="33"/>
        <v>0</v>
      </c>
      <c r="N72" s="31">
        <f t="shared" si="33"/>
        <v>6.336516418991249</v>
      </c>
      <c r="O72" s="31">
        <f t="shared" si="33"/>
        <v>7.990795626685125</v>
      </c>
      <c r="P72" s="31">
        <f t="shared" si="33"/>
        <v>46.08867862251073</v>
      </c>
      <c r="Q72" s="31">
        <f t="shared" si="33"/>
        <v>74.44418071049925</v>
      </c>
      <c r="R72" s="31">
        <f t="shared" si="33"/>
        <v>0</v>
      </c>
      <c r="S72" s="31">
        <f t="shared" si="33"/>
        <v>19.71782070761884</v>
      </c>
      <c r="T72" s="31">
        <f t="shared" si="33"/>
        <v>0</v>
      </c>
      <c r="U72" s="31">
        <f t="shared" si="33"/>
        <v>0</v>
      </c>
      <c r="V72" s="31">
        <f t="shared" si="33"/>
        <v>0</v>
      </c>
      <c r="W72" s="31">
        <f t="shared" si="33"/>
        <v>23.37978411651229</v>
      </c>
      <c r="X72" s="31">
        <f t="shared" si="33"/>
        <v>23.01684797204962</v>
      </c>
      <c r="Y72" s="31">
        <f t="shared" si="33"/>
        <v>0</v>
      </c>
      <c r="Z72" s="31">
        <f t="shared" si="33"/>
        <v>83.89601182705525</v>
      </c>
      <c r="AA72" s="31">
        <f t="shared" si="33"/>
        <v>0</v>
      </c>
      <c r="AB72" s="31">
        <f t="shared" si="33"/>
        <v>0</v>
      </c>
      <c r="AC72" s="31">
        <f t="shared" si="33"/>
        <v>0</v>
      </c>
      <c r="AD72" s="31">
        <f t="shared" si="33"/>
        <v>0</v>
      </c>
      <c r="AE72" s="31">
        <f t="shared" si="33"/>
        <v>61.4529280948851</v>
      </c>
      <c r="AF72" s="31">
        <f t="shared" si="33"/>
        <v>8.34195069526692</v>
      </c>
      <c r="AG72" s="32">
        <f t="shared" si="33"/>
        <v>0</v>
      </c>
    </row>
    <row r="73" spans="1:33" ht="12.75">
      <c r="A73" s="30" t="s">
        <v>143</v>
      </c>
      <c r="B73" s="31">
        <f>IF(B36=0,0,B60*100/B36)</f>
        <v>0</v>
      </c>
      <c r="C73" s="31">
        <f aca="true" t="shared" si="34" ref="C73:AG73">IF(C36=0,0,C60*100/C36)</f>
        <v>0</v>
      </c>
      <c r="D73" s="31">
        <f t="shared" si="34"/>
        <v>0</v>
      </c>
      <c r="E73" s="31">
        <f t="shared" si="34"/>
        <v>0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>
        <f t="shared" si="34"/>
        <v>0</v>
      </c>
      <c r="M73" s="31">
        <f t="shared" si="34"/>
        <v>0</v>
      </c>
      <c r="N73" s="31">
        <f t="shared" si="34"/>
        <v>0</v>
      </c>
      <c r="O73" s="31">
        <f t="shared" si="34"/>
        <v>0</v>
      </c>
      <c r="P73" s="31">
        <f t="shared" si="34"/>
        <v>0</v>
      </c>
      <c r="Q73" s="31">
        <f t="shared" si="34"/>
        <v>0</v>
      </c>
      <c r="R73" s="31">
        <f t="shared" si="34"/>
        <v>0</v>
      </c>
      <c r="S73" s="31">
        <f t="shared" si="34"/>
        <v>0</v>
      </c>
      <c r="T73" s="31">
        <f t="shared" si="34"/>
        <v>0</v>
      </c>
      <c r="U73" s="31">
        <f t="shared" si="34"/>
        <v>0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31">
        <f t="shared" si="34"/>
        <v>0</v>
      </c>
      <c r="Z73" s="31">
        <f t="shared" si="34"/>
        <v>0</v>
      </c>
      <c r="AA73" s="31">
        <f t="shared" si="34"/>
        <v>0</v>
      </c>
      <c r="AB73" s="31">
        <f t="shared" si="34"/>
        <v>0</v>
      </c>
      <c r="AC73" s="31">
        <f t="shared" si="34"/>
        <v>0</v>
      </c>
      <c r="AD73" s="31">
        <f t="shared" si="34"/>
        <v>0</v>
      </c>
      <c r="AE73" s="31">
        <f t="shared" si="34"/>
        <v>0</v>
      </c>
      <c r="AF73" s="31">
        <f t="shared" si="34"/>
        <v>0</v>
      </c>
      <c r="AG73" s="32">
        <f t="shared" si="34"/>
        <v>1.3987024703416797</v>
      </c>
    </row>
    <row r="74" spans="1:33" ht="12.75">
      <c r="A74" s="13" t="s">
        <v>133</v>
      </c>
      <c r="B74" s="39">
        <f>IF(B36=0,0,B61*100/B36)</f>
        <v>2.635024417159963</v>
      </c>
      <c r="C74" s="39">
        <f aca="true" t="shared" si="35" ref="C74:AG74">IF(C36=0,0,C61*100/C36)</f>
        <v>1.5725803534775225</v>
      </c>
      <c r="D74" s="39">
        <f t="shared" si="35"/>
        <v>1.6160349325501564</v>
      </c>
      <c r="E74" s="39">
        <f t="shared" si="35"/>
        <v>87.12584486643064</v>
      </c>
      <c r="F74" s="39">
        <f t="shared" si="35"/>
        <v>6.150524677411257</v>
      </c>
      <c r="G74" s="39">
        <f t="shared" si="35"/>
        <v>11.106745543071264</v>
      </c>
      <c r="H74" s="39">
        <f t="shared" si="35"/>
        <v>0</v>
      </c>
      <c r="I74" s="39">
        <f t="shared" si="35"/>
        <v>0.42547868741470785</v>
      </c>
      <c r="J74" s="39">
        <f t="shared" si="35"/>
        <v>0</v>
      </c>
      <c r="K74" s="39">
        <f t="shared" si="35"/>
        <v>1.0440817648905043</v>
      </c>
      <c r="L74" s="39">
        <f t="shared" si="35"/>
        <v>77.05882352941177</v>
      </c>
      <c r="M74" s="39">
        <f t="shared" si="35"/>
        <v>100</v>
      </c>
      <c r="N74" s="39">
        <f t="shared" si="35"/>
        <v>2.1825778776525415</v>
      </c>
      <c r="O74" s="39">
        <f t="shared" si="35"/>
        <v>4.949865494229373</v>
      </c>
      <c r="P74" s="39">
        <f t="shared" si="35"/>
        <v>0</v>
      </c>
      <c r="Q74" s="39">
        <f t="shared" si="35"/>
        <v>0</v>
      </c>
      <c r="R74" s="39">
        <f t="shared" si="35"/>
        <v>0.22312250381698856</v>
      </c>
      <c r="S74" s="39">
        <f t="shared" si="35"/>
        <v>0</v>
      </c>
      <c r="T74" s="39">
        <f t="shared" si="35"/>
        <v>1.3577220441259665</v>
      </c>
      <c r="U74" s="39">
        <f t="shared" si="35"/>
        <v>100</v>
      </c>
      <c r="V74" s="39">
        <f t="shared" si="35"/>
        <v>0</v>
      </c>
      <c r="W74" s="39">
        <f t="shared" si="35"/>
        <v>12.811639448068682</v>
      </c>
      <c r="X74" s="39">
        <f t="shared" si="35"/>
        <v>14.702244433192691</v>
      </c>
      <c r="Y74" s="39">
        <f t="shared" si="35"/>
        <v>0</v>
      </c>
      <c r="Z74" s="39">
        <f t="shared" si="35"/>
        <v>5.760790314725318</v>
      </c>
      <c r="AA74" s="39">
        <f t="shared" si="35"/>
        <v>0</v>
      </c>
      <c r="AB74" s="39">
        <f t="shared" si="35"/>
        <v>59.10931174089069</v>
      </c>
      <c r="AC74" s="39">
        <f t="shared" si="35"/>
        <v>0.4186428124996847</v>
      </c>
      <c r="AD74" s="39">
        <f t="shared" si="35"/>
        <v>100</v>
      </c>
      <c r="AE74" s="39">
        <f t="shared" si="35"/>
        <v>0</v>
      </c>
      <c r="AF74" s="39">
        <f t="shared" si="35"/>
        <v>3.2482344168092294</v>
      </c>
      <c r="AG74" s="40">
        <f t="shared" si="35"/>
        <v>48.779515536087686</v>
      </c>
    </row>
    <row r="75" spans="1:33" ht="12.75">
      <c r="A75" s="13" t="s">
        <v>134</v>
      </c>
      <c r="B75" s="39">
        <f>IF(B36=0,0,B62*100/B36)</f>
        <v>22.114842500058394</v>
      </c>
      <c r="C75" s="39">
        <f aca="true" t="shared" si="36" ref="C75:AG75">IF(C36=0,0,C62*100/C36)</f>
        <v>2.2352520579672284</v>
      </c>
      <c r="D75" s="39">
        <f t="shared" si="36"/>
        <v>33.114906207678786</v>
      </c>
      <c r="E75" s="39">
        <f t="shared" si="36"/>
        <v>0</v>
      </c>
      <c r="F75" s="39">
        <f t="shared" si="36"/>
        <v>0</v>
      </c>
      <c r="G75" s="39">
        <f t="shared" si="36"/>
        <v>0.7362383951863365</v>
      </c>
      <c r="H75" s="39">
        <f t="shared" si="36"/>
        <v>0</v>
      </c>
      <c r="I75" s="39">
        <f t="shared" si="36"/>
        <v>0</v>
      </c>
      <c r="J75" s="39">
        <f t="shared" si="36"/>
        <v>3.3883947479881407</v>
      </c>
      <c r="K75" s="39">
        <f t="shared" si="36"/>
        <v>26.694323232527765</v>
      </c>
      <c r="L75" s="39">
        <f t="shared" si="36"/>
        <v>22.058823529411764</v>
      </c>
      <c r="M75" s="39">
        <f t="shared" si="36"/>
        <v>0</v>
      </c>
      <c r="N75" s="39">
        <f t="shared" si="36"/>
        <v>0</v>
      </c>
      <c r="O75" s="39">
        <f t="shared" si="36"/>
        <v>3.0875641888141345</v>
      </c>
      <c r="P75" s="39">
        <f t="shared" si="36"/>
        <v>53.91132137748927</v>
      </c>
      <c r="Q75" s="39">
        <f t="shared" si="36"/>
        <v>0</v>
      </c>
      <c r="R75" s="39">
        <f t="shared" si="36"/>
        <v>0.15937321701213467</v>
      </c>
      <c r="S75" s="39">
        <f t="shared" si="36"/>
        <v>0</v>
      </c>
      <c r="T75" s="39">
        <f t="shared" si="36"/>
        <v>3.3188761078634736</v>
      </c>
      <c r="U75" s="39">
        <f t="shared" si="36"/>
        <v>0</v>
      </c>
      <c r="V75" s="39">
        <f t="shared" si="36"/>
        <v>17.596828301311376</v>
      </c>
      <c r="W75" s="39">
        <f t="shared" si="36"/>
        <v>0</v>
      </c>
      <c r="X75" s="39">
        <f t="shared" si="36"/>
        <v>6.094716450633598</v>
      </c>
      <c r="Y75" s="39">
        <f t="shared" si="36"/>
        <v>49.46673088832313</v>
      </c>
      <c r="Z75" s="39">
        <f t="shared" si="36"/>
        <v>6.812948665853989</v>
      </c>
      <c r="AA75" s="39">
        <f t="shared" si="36"/>
        <v>17.106763751206245</v>
      </c>
      <c r="AB75" s="39">
        <f t="shared" si="36"/>
        <v>40.89068825910931</v>
      </c>
      <c r="AC75" s="39">
        <f t="shared" si="36"/>
        <v>4.907472549391929</v>
      </c>
      <c r="AD75" s="39">
        <f t="shared" si="36"/>
        <v>0</v>
      </c>
      <c r="AE75" s="39">
        <f t="shared" si="36"/>
        <v>0</v>
      </c>
      <c r="AF75" s="39">
        <f t="shared" si="36"/>
        <v>1.2984164583059175</v>
      </c>
      <c r="AG75" s="40">
        <f t="shared" si="36"/>
        <v>34.40808077040532</v>
      </c>
    </row>
    <row r="76" spans="1:33" ht="12.75">
      <c r="A76" s="13" t="s">
        <v>135</v>
      </c>
      <c r="B76" s="39">
        <f>IF(B36=0,0,B63*100/B36)</f>
        <v>0</v>
      </c>
      <c r="C76" s="39">
        <f aca="true" t="shared" si="37" ref="C76:AG76">IF(C36=0,0,C63*100/C36)</f>
        <v>0</v>
      </c>
      <c r="D76" s="39">
        <f t="shared" si="37"/>
        <v>0</v>
      </c>
      <c r="E76" s="39">
        <f t="shared" si="37"/>
        <v>0</v>
      </c>
      <c r="F76" s="39">
        <f t="shared" si="37"/>
        <v>0</v>
      </c>
      <c r="G76" s="39">
        <f t="shared" si="37"/>
        <v>1.0690242585206093</v>
      </c>
      <c r="H76" s="39">
        <f t="shared" si="37"/>
        <v>0</v>
      </c>
      <c r="I76" s="39">
        <f t="shared" si="37"/>
        <v>15.299117782099696</v>
      </c>
      <c r="J76" s="39">
        <f t="shared" si="37"/>
        <v>0</v>
      </c>
      <c r="K76" s="39">
        <f t="shared" si="37"/>
        <v>0</v>
      </c>
      <c r="L76" s="39">
        <f t="shared" si="37"/>
        <v>0</v>
      </c>
      <c r="M76" s="39">
        <f t="shared" si="37"/>
        <v>0</v>
      </c>
      <c r="N76" s="39">
        <f t="shared" si="37"/>
        <v>0</v>
      </c>
      <c r="O76" s="39">
        <f t="shared" si="37"/>
        <v>0</v>
      </c>
      <c r="P76" s="39">
        <f t="shared" si="37"/>
        <v>0</v>
      </c>
      <c r="Q76" s="39">
        <f t="shared" si="37"/>
        <v>0</v>
      </c>
      <c r="R76" s="39">
        <f t="shared" si="37"/>
        <v>0</v>
      </c>
      <c r="S76" s="39">
        <f t="shared" si="37"/>
        <v>0</v>
      </c>
      <c r="T76" s="39">
        <f t="shared" si="37"/>
        <v>0</v>
      </c>
      <c r="U76" s="39">
        <f t="shared" si="37"/>
        <v>0</v>
      </c>
      <c r="V76" s="39">
        <f t="shared" si="37"/>
        <v>0</v>
      </c>
      <c r="W76" s="39">
        <f t="shared" si="37"/>
        <v>0</v>
      </c>
      <c r="X76" s="39">
        <f t="shared" si="37"/>
        <v>0</v>
      </c>
      <c r="Y76" s="39">
        <f t="shared" si="37"/>
        <v>0</v>
      </c>
      <c r="Z76" s="39">
        <f t="shared" si="37"/>
        <v>1.1959619712911491</v>
      </c>
      <c r="AA76" s="39">
        <f t="shared" si="37"/>
        <v>0</v>
      </c>
      <c r="AB76" s="39">
        <f t="shared" si="37"/>
        <v>0</v>
      </c>
      <c r="AC76" s="39">
        <f t="shared" si="37"/>
        <v>26.876868562479757</v>
      </c>
      <c r="AD76" s="39">
        <f t="shared" si="37"/>
        <v>0</v>
      </c>
      <c r="AE76" s="39">
        <f t="shared" si="37"/>
        <v>0</v>
      </c>
      <c r="AF76" s="39">
        <f t="shared" si="37"/>
        <v>0</v>
      </c>
      <c r="AG76" s="40">
        <f t="shared" si="37"/>
        <v>0</v>
      </c>
    </row>
    <row r="77" spans="1:33" ht="12.75">
      <c r="A77" s="16" t="s">
        <v>144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</row>
    <row r="78" spans="1:33" ht="12.75">
      <c r="A78" s="30" t="s">
        <v>145</v>
      </c>
      <c r="B78" s="35">
        <v>80190955</v>
      </c>
      <c r="C78" s="35">
        <v>1235898662</v>
      </c>
      <c r="D78" s="35">
        <v>993379200</v>
      </c>
      <c r="E78" s="35">
        <v>120000000</v>
      </c>
      <c r="F78" s="35">
        <v>111938090</v>
      </c>
      <c r="G78" s="35">
        <v>408475335</v>
      </c>
      <c r="H78" s="35">
        <v>388428000</v>
      </c>
      <c r="I78" s="35">
        <v>108378309</v>
      </c>
      <c r="J78" s="35">
        <v>162690125</v>
      </c>
      <c r="K78" s="35">
        <v>81764740</v>
      </c>
      <c r="L78" s="35">
        <v>8700158</v>
      </c>
      <c r="M78" s="35">
        <v>138631858</v>
      </c>
      <c r="N78" s="35">
        <v>546620896</v>
      </c>
      <c r="O78" s="35">
        <v>888992851</v>
      </c>
      <c r="P78" s="35">
        <v>99331100</v>
      </c>
      <c r="Q78" s="35">
        <v>574883000</v>
      </c>
      <c r="R78" s="35">
        <v>214047183</v>
      </c>
      <c r="S78" s="35">
        <v>276215000</v>
      </c>
      <c r="T78" s="35">
        <v>312611000</v>
      </c>
      <c r="U78" s="35">
        <v>15632986</v>
      </c>
      <c r="V78" s="35">
        <v>316870000</v>
      </c>
      <c r="W78" s="35">
        <v>822067000</v>
      </c>
      <c r="X78" s="35">
        <v>2034672571</v>
      </c>
      <c r="Y78" s="35">
        <v>75605000</v>
      </c>
      <c r="Z78" s="35">
        <v>523763000</v>
      </c>
      <c r="AA78" s="35">
        <v>95639000</v>
      </c>
      <c r="AB78" s="35">
        <v>31925000</v>
      </c>
      <c r="AC78" s="35">
        <v>1298364000</v>
      </c>
      <c r="AD78" s="35">
        <v>1</v>
      </c>
      <c r="AE78" s="35">
        <v>176100000</v>
      </c>
      <c r="AF78" s="35">
        <v>248297513</v>
      </c>
      <c r="AG78" s="36">
        <v>48087197</v>
      </c>
    </row>
    <row r="79" spans="1:33" ht="12.75">
      <c r="A79" s="30" t="s">
        <v>146</v>
      </c>
      <c r="B79" s="35">
        <v>500000</v>
      </c>
      <c r="C79" s="35">
        <v>6800000</v>
      </c>
      <c r="D79" s="35">
        <v>6164000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8000000</v>
      </c>
      <c r="O79" s="35">
        <v>4986631</v>
      </c>
      <c r="P79" s="35">
        <v>9089000</v>
      </c>
      <c r="Q79" s="35">
        <v>0</v>
      </c>
      <c r="R79" s="35">
        <v>0</v>
      </c>
      <c r="S79" s="35">
        <v>0</v>
      </c>
      <c r="T79" s="35">
        <v>0</v>
      </c>
      <c r="U79" s="35">
        <v>350000</v>
      </c>
      <c r="V79" s="35">
        <v>0</v>
      </c>
      <c r="W79" s="35">
        <v>26350464</v>
      </c>
      <c r="X79" s="35">
        <v>4225000</v>
      </c>
      <c r="Y79" s="35">
        <v>0</v>
      </c>
      <c r="Z79" s="35">
        <v>0</v>
      </c>
      <c r="AA79" s="35">
        <v>0</v>
      </c>
      <c r="AB79" s="35">
        <v>0</v>
      </c>
      <c r="AC79" s="35">
        <v>169144775</v>
      </c>
      <c r="AD79" s="35">
        <v>0</v>
      </c>
      <c r="AE79" s="35">
        <v>0</v>
      </c>
      <c r="AF79" s="35">
        <v>0</v>
      </c>
      <c r="AG79" s="36">
        <v>1332670</v>
      </c>
    </row>
    <row r="80" spans="1:33" ht="12.75">
      <c r="A80" s="30" t="s">
        <v>147</v>
      </c>
      <c r="B80" s="35">
        <v>9233359</v>
      </c>
      <c r="C80" s="35">
        <v>26683545</v>
      </c>
      <c r="D80" s="35">
        <v>16616887</v>
      </c>
      <c r="E80" s="35">
        <v>982000</v>
      </c>
      <c r="F80" s="35">
        <v>2024841</v>
      </c>
      <c r="G80" s="35">
        <v>6252500</v>
      </c>
      <c r="H80" s="35">
        <v>898000</v>
      </c>
      <c r="I80" s="35">
        <v>4164900</v>
      </c>
      <c r="J80" s="35">
        <v>0</v>
      </c>
      <c r="K80" s="35">
        <v>1706500</v>
      </c>
      <c r="L80" s="35">
        <v>1040690</v>
      </c>
      <c r="M80" s="35">
        <v>1718000</v>
      </c>
      <c r="N80" s="35">
        <v>2221913</v>
      </c>
      <c r="O80" s="35">
        <v>12039808</v>
      </c>
      <c r="P80" s="35">
        <v>952000</v>
      </c>
      <c r="Q80" s="35">
        <v>1509000</v>
      </c>
      <c r="R80" s="35">
        <v>1486000</v>
      </c>
      <c r="S80" s="35">
        <v>0</v>
      </c>
      <c r="T80" s="35">
        <v>10581000</v>
      </c>
      <c r="U80" s="35">
        <v>0</v>
      </c>
      <c r="V80" s="35">
        <v>547000</v>
      </c>
      <c r="W80" s="35">
        <v>17575952</v>
      </c>
      <c r="X80" s="35">
        <v>17315456</v>
      </c>
      <c r="Y80" s="35">
        <v>2343000</v>
      </c>
      <c r="Z80" s="35">
        <v>6891000</v>
      </c>
      <c r="AA80" s="35">
        <v>3130000</v>
      </c>
      <c r="AB80" s="35">
        <v>1353000</v>
      </c>
      <c r="AC80" s="35">
        <v>83300000</v>
      </c>
      <c r="AD80" s="35">
        <v>0</v>
      </c>
      <c r="AE80" s="35">
        <v>5165134</v>
      </c>
      <c r="AF80" s="35">
        <v>5451521</v>
      </c>
      <c r="AG80" s="36">
        <v>3983410</v>
      </c>
    </row>
    <row r="81" spans="1:33" ht="12.75">
      <c r="A81" s="30" t="s">
        <v>148</v>
      </c>
      <c r="B81" s="31">
        <f>IF(B164=0,0,B79*100/B164)</f>
        <v>8.904173991833805</v>
      </c>
      <c r="C81" s="31">
        <f aca="true" t="shared" si="38" ref="C81:AG81">IF(C164=0,0,C79*100/C164)</f>
        <v>17.997500200156022</v>
      </c>
      <c r="D81" s="31">
        <f t="shared" si="38"/>
        <v>60.791634503020006</v>
      </c>
      <c r="E81" s="31">
        <f t="shared" si="38"/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31">
        <f t="shared" si="38"/>
        <v>0</v>
      </c>
      <c r="L81" s="31">
        <f t="shared" si="38"/>
        <v>0</v>
      </c>
      <c r="M81" s="31">
        <f t="shared" si="38"/>
        <v>0</v>
      </c>
      <c r="N81" s="31">
        <f t="shared" si="38"/>
        <v>28.998988624023003</v>
      </c>
      <c r="O81" s="31">
        <f t="shared" si="38"/>
        <v>58.813321878806576</v>
      </c>
      <c r="P81" s="31">
        <f t="shared" si="38"/>
        <v>467.6111496113873</v>
      </c>
      <c r="Q81" s="31">
        <f t="shared" si="38"/>
        <v>0</v>
      </c>
      <c r="R81" s="31">
        <f t="shared" si="38"/>
        <v>0</v>
      </c>
      <c r="S81" s="31">
        <f t="shared" si="38"/>
        <v>0</v>
      </c>
      <c r="T81" s="31">
        <f t="shared" si="38"/>
        <v>0</v>
      </c>
      <c r="U81" s="31">
        <f t="shared" si="38"/>
        <v>22.409207495175618</v>
      </c>
      <c r="V81" s="31">
        <f t="shared" si="38"/>
        <v>0</v>
      </c>
      <c r="W81" s="31">
        <f t="shared" si="38"/>
        <v>3703.7585107639024</v>
      </c>
      <c r="X81" s="31">
        <f t="shared" si="38"/>
        <v>3.8925067448619832</v>
      </c>
      <c r="Y81" s="31">
        <f t="shared" si="38"/>
        <v>0</v>
      </c>
      <c r="Z81" s="31">
        <f t="shared" si="38"/>
        <v>0</v>
      </c>
      <c r="AA81" s="31">
        <f t="shared" si="38"/>
        <v>0</v>
      </c>
      <c r="AB81" s="31">
        <f t="shared" si="38"/>
        <v>0</v>
      </c>
      <c r="AC81" s="31">
        <f t="shared" si="38"/>
        <v>344.13992878942014</v>
      </c>
      <c r="AD81" s="31">
        <f t="shared" si="38"/>
        <v>0</v>
      </c>
      <c r="AE81" s="31">
        <f t="shared" si="38"/>
        <v>0</v>
      </c>
      <c r="AF81" s="31">
        <f t="shared" si="38"/>
        <v>0</v>
      </c>
      <c r="AG81" s="32">
        <f t="shared" si="38"/>
        <v>26.38950495049505</v>
      </c>
    </row>
    <row r="82" spans="1:33" ht="12.75">
      <c r="A82" s="30" t="s">
        <v>149</v>
      </c>
      <c r="B82" s="31">
        <f>IF(B78=0,0,B80*100/B78)</f>
        <v>11.514215038341918</v>
      </c>
      <c r="C82" s="31">
        <f aca="true" t="shared" si="39" ref="C82:AG82">IF(C78=0,0,C80*100/C78)</f>
        <v>2.1590398808927587</v>
      </c>
      <c r="D82" s="31">
        <f t="shared" si="39"/>
        <v>1.672763734130934</v>
      </c>
      <c r="E82" s="31">
        <f t="shared" si="39"/>
        <v>0.8183333333333334</v>
      </c>
      <c r="F82" s="31">
        <f t="shared" si="39"/>
        <v>1.8088936482657512</v>
      </c>
      <c r="G82" s="31">
        <f t="shared" si="39"/>
        <v>1.5306921775338038</v>
      </c>
      <c r="H82" s="31">
        <f t="shared" si="39"/>
        <v>0.23118827684924878</v>
      </c>
      <c r="I82" s="31">
        <f t="shared" si="39"/>
        <v>3.842927647081115</v>
      </c>
      <c r="J82" s="31">
        <f t="shared" si="39"/>
        <v>0</v>
      </c>
      <c r="K82" s="31">
        <f t="shared" si="39"/>
        <v>2.08708546006506</v>
      </c>
      <c r="L82" s="31">
        <f t="shared" si="39"/>
        <v>11.961736786849158</v>
      </c>
      <c r="M82" s="31">
        <f t="shared" si="39"/>
        <v>1.2392533900829634</v>
      </c>
      <c r="N82" s="31">
        <f t="shared" si="39"/>
        <v>0.4064815334099485</v>
      </c>
      <c r="O82" s="31">
        <f t="shared" si="39"/>
        <v>1.3543200022876225</v>
      </c>
      <c r="P82" s="31">
        <f t="shared" si="39"/>
        <v>0.9584108099074711</v>
      </c>
      <c r="Q82" s="31">
        <f t="shared" si="39"/>
        <v>0.2624881932497569</v>
      </c>
      <c r="R82" s="31">
        <f t="shared" si="39"/>
        <v>0.6942394565407571</v>
      </c>
      <c r="S82" s="31">
        <f t="shared" si="39"/>
        <v>0</v>
      </c>
      <c r="T82" s="31">
        <f t="shared" si="39"/>
        <v>3.3847177482558197</v>
      </c>
      <c r="U82" s="31">
        <f t="shared" si="39"/>
        <v>0</v>
      </c>
      <c r="V82" s="31">
        <f t="shared" si="39"/>
        <v>0.17262599804336162</v>
      </c>
      <c r="W82" s="31">
        <f t="shared" si="39"/>
        <v>2.138019407177274</v>
      </c>
      <c r="X82" s="31">
        <f t="shared" si="39"/>
        <v>0.8510192866801073</v>
      </c>
      <c r="Y82" s="31">
        <f t="shared" si="39"/>
        <v>3.099001388797037</v>
      </c>
      <c r="Z82" s="31">
        <f t="shared" si="39"/>
        <v>1.315671400996252</v>
      </c>
      <c r="AA82" s="31">
        <f t="shared" si="39"/>
        <v>3.2727234705507167</v>
      </c>
      <c r="AB82" s="31">
        <f t="shared" si="39"/>
        <v>4.238057948316366</v>
      </c>
      <c r="AC82" s="31">
        <f t="shared" si="39"/>
        <v>6.41576630282417</v>
      </c>
      <c r="AD82" s="31">
        <f t="shared" si="39"/>
        <v>0</v>
      </c>
      <c r="AE82" s="31">
        <f t="shared" si="39"/>
        <v>2.933068710959682</v>
      </c>
      <c r="AF82" s="31">
        <f t="shared" si="39"/>
        <v>2.19556004976981</v>
      </c>
      <c r="AG82" s="32">
        <f t="shared" si="39"/>
        <v>8.283722588363801</v>
      </c>
    </row>
    <row r="83" spans="1:33" ht="12.75">
      <c r="A83" s="30" t="s">
        <v>150</v>
      </c>
      <c r="B83" s="31">
        <f>IF(B78=0,0,(B80+B79)*100/B78)</f>
        <v>12.13772675484411</v>
      </c>
      <c r="C83" s="31">
        <f aca="true" t="shared" si="40" ref="C83:AG83">IF(C78=0,0,(C80+C79)*100/C78)</f>
        <v>2.709246803926065</v>
      </c>
      <c r="D83" s="31">
        <f t="shared" si="40"/>
        <v>2.293271995225992</v>
      </c>
      <c r="E83" s="31">
        <f t="shared" si="40"/>
        <v>0.8183333333333334</v>
      </c>
      <c r="F83" s="31">
        <f t="shared" si="40"/>
        <v>1.8088936482657512</v>
      </c>
      <c r="G83" s="31">
        <f t="shared" si="40"/>
        <v>1.5306921775338038</v>
      </c>
      <c r="H83" s="31">
        <f t="shared" si="40"/>
        <v>0.23118827684924878</v>
      </c>
      <c r="I83" s="31">
        <f t="shared" si="40"/>
        <v>3.842927647081115</v>
      </c>
      <c r="J83" s="31">
        <f t="shared" si="40"/>
        <v>0</v>
      </c>
      <c r="K83" s="31">
        <f t="shared" si="40"/>
        <v>2.08708546006506</v>
      </c>
      <c r="L83" s="31">
        <f t="shared" si="40"/>
        <v>11.961736786849158</v>
      </c>
      <c r="M83" s="31">
        <f t="shared" si="40"/>
        <v>1.2392533900829634</v>
      </c>
      <c r="N83" s="31">
        <f t="shared" si="40"/>
        <v>1.8700187048831738</v>
      </c>
      <c r="O83" s="31">
        <f t="shared" si="40"/>
        <v>1.915250384842521</v>
      </c>
      <c r="P83" s="31">
        <f t="shared" si="40"/>
        <v>10.108616536009366</v>
      </c>
      <c r="Q83" s="31">
        <f t="shared" si="40"/>
        <v>0.2624881932497569</v>
      </c>
      <c r="R83" s="31">
        <f t="shared" si="40"/>
        <v>0.6942394565407571</v>
      </c>
      <c r="S83" s="31">
        <f t="shared" si="40"/>
        <v>0</v>
      </c>
      <c r="T83" s="31">
        <f t="shared" si="40"/>
        <v>3.3847177482558197</v>
      </c>
      <c r="U83" s="31">
        <f t="shared" si="40"/>
        <v>2.23885571189023</v>
      </c>
      <c r="V83" s="31">
        <f t="shared" si="40"/>
        <v>0.17262599804336162</v>
      </c>
      <c r="W83" s="31">
        <f t="shared" si="40"/>
        <v>5.3434106952353035</v>
      </c>
      <c r="X83" s="31">
        <f t="shared" si="40"/>
        <v>1.0586694049457455</v>
      </c>
      <c r="Y83" s="31">
        <f t="shared" si="40"/>
        <v>3.099001388797037</v>
      </c>
      <c r="Z83" s="31">
        <f t="shared" si="40"/>
        <v>1.315671400996252</v>
      </c>
      <c r="AA83" s="31">
        <f t="shared" si="40"/>
        <v>3.2727234705507167</v>
      </c>
      <c r="AB83" s="31">
        <f t="shared" si="40"/>
        <v>4.238057948316366</v>
      </c>
      <c r="AC83" s="31">
        <f t="shared" si="40"/>
        <v>19.443297488223642</v>
      </c>
      <c r="AD83" s="31">
        <f t="shared" si="40"/>
        <v>0</v>
      </c>
      <c r="AE83" s="31">
        <f t="shared" si="40"/>
        <v>2.933068710959682</v>
      </c>
      <c r="AF83" s="31">
        <f t="shared" si="40"/>
        <v>2.19556004976981</v>
      </c>
      <c r="AG83" s="32">
        <f t="shared" si="40"/>
        <v>11.055083955090998</v>
      </c>
    </row>
    <row r="84" spans="1:33" ht="12.75">
      <c r="A84" s="30" t="s">
        <v>151</v>
      </c>
      <c r="B84" s="31">
        <f>IF(B78=0,0,B164*100/B78)</f>
        <v>7.002465552380564</v>
      </c>
      <c r="C84" s="31">
        <f aca="true" t="shared" si="41" ref="C84:AG84">IF(C78=0,0,C164*100/C78)</f>
        <v>3.0571296953147766</v>
      </c>
      <c r="D84" s="31">
        <f t="shared" si="41"/>
        <v>1.0207132382075244</v>
      </c>
      <c r="E84" s="31">
        <f t="shared" si="41"/>
        <v>0.6891666666666667</v>
      </c>
      <c r="F84" s="31">
        <f t="shared" si="41"/>
        <v>2.2119369733751935</v>
      </c>
      <c r="G84" s="31">
        <f t="shared" si="41"/>
        <v>1.2493447125760972</v>
      </c>
      <c r="H84" s="31">
        <f t="shared" si="41"/>
        <v>0.6974265500942259</v>
      </c>
      <c r="I84" s="31">
        <f t="shared" si="41"/>
        <v>4.1645187507031505</v>
      </c>
      <c r="J84" s="31">
        <f t="shared" si="41"/>
        <v>0</v>
      </c>
      <c r="K84" s="31">
        <f t="shared" si="41"/>
        <v>2.925148419722242</v>
      </c>
      <c r="L84" s="31">
        <f t="shared" si="41"/>
        <v>22.427178908704878</v>
      </c>
      <c r="M84" s="31">
        <f t="shared" si="41"/>
        <v>4.517772531044055</v>
      </c>
      <c r="N84" s="31">
        <f t="shared" si="41"/>
        <v>5.04685591090173</v>
      </c>
      <c r="O84" s="31">
        <f t="shared" si="41"/>
        <v>0.9537471522366606</v>
      </c>
      <c r="P84" s="31">
        <f t="shared" si="41"/>
        <v>1.9567980219689503</v>
      </c>
      <c r="Q84" s="31">
        <f t="shared" si="41"/>
        <v>4.162638310751927</v>
      </c>
      <c r="R84" s="31">
        <f t="shared" si="41"/>
        <v>1.717333042406823</v>
      </c>
      <c r="S84" s="31">
        <f t="shared" si="41"/>
        <v>3.8332458411020403</v>
      </c>
      <c r="T84" s="31">
        <f t="shared" si="41"/>
        <v>2.998295005614006</v>
      </c>
      <c r="U84" s="31">
        <f t="shared" si="41"/>
        <v>9.99078486988986</v>
      </c>
      <c r="V84" s="31">
        <f t="shared" si="41"/>
        <v>0</v>
      </c>
      <c r="W84" s="31">
        <f t="shared" si="41"/>
        <v>0.08654428410336384</v>
      </c>
      <c r="X84" s="31">
        <f t="shared" si="41"/>
        <v>5.334611649414131</v>
      </c>
      <c r="Y84" s="31">
        <f t="shared" si="41"/>
        <v>13.479267244229879</v>
      </c>
      <c r="Z84" s="31">
        <f t="shared" si="41"/>
        <v>5.360439549949119</v>
      </c>
      <c r="AA84" s="31">
        <f t="shared" si="41"/>
        <v>5.706876901682368</v>
      </c>
      <c r="AB84" s="31">
        <f t="shared" si="41"/>
        <v>3.6139295223179326</v>
      </c>
      <c r="AC84" s="31">
        <f t="shared" si="41"/>
        <v>3.785533178677166</v>
      </c>
      <c r="AD84" s="31"/>
      <c r="AE84" s="31">
        <f t="shared" si="41"/>
        <v>6.4151607041453715</v>
      </c>
      <c r="AF84" s="31">
        <f t="shared" si="41"/>
        <v>2.937243676701667</v>
      </c>
      <c r="AG84" s="32">
        <f t="shared" si="41"/>
        <v>10.501755799989756</v>
      </c>
    </row>
    <row r="85" spans="1:33" ht="12.75">
      <c r="A85" s="16" t="s">
        <v>152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</row>
    <row r="86" spans="1:33" ht="12.75">
      <c r="A86" s="13" t="s">
        <v>153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6"/>
    </row>
    <row r="87" spans="1:33" ht="12.75">
      <c r="A87" s="27" t="s">
        <v>154</v>
      </c>
      <c r="B87" s="41">
        <v>0</v>
      </c>
      <c r="C87" s="41">
        <v>42.4</v>
      </c>
      <c r="D87" s="41">
        <v>0</v>
      </c>
      <c r="E87" s="41">
        <v>0</v>
      </c>
      <c r="F87" s="41">
        <v>5.6</v>
      </c>
      <c r="G87" s="41">
        <v>0</v>
      </c>
      <c r="H87" s="41">
        <v>0</v>
      </c>
      <c r="I87" s="41">
        <v>0</v>
      </c>
      <c r="J87" s="41">
        <v>-10.6</v>
      </c>
      <c r="K87" s="41">
        <v>0</v>
      </c>
      <c r="L87" s="41">
        <v>0</v>
      </c>
      <c r="M87" s="41">
        <v>6</v>
      </c>
      <c r="N87" s="41">
        <v>6</v>
      </c>
      <c r="O87" s="41">
        <v>1.2</v>
      </c>
      <c r="P87" s="41">
        <v>-5.7</v>
      </c>
      <c r="Q87" s="41">
        <v>7.5</v>
      </c>
      <c r="R87" s="41">
        <v>9.7</v>
      </c>
      <c r="S87" s="41">
        <v>8</v>
      </c>
      <c r="T87" s="41">
        <v>10</v>
      </c>
      <c r="U87" s="41">
        <v>0</v>
      </c>
      <c r="V87" s="41">
        <v>0</v>
      </c>
      <c r="W87" s="41">
        <v>10</v>
      </c>
      <c r="X87" s="41">
        <v>7</v>
      </c>
      <c r="Y87" s="41">
        <v>-100</v>
      </c>
      <c r="Z87" s="41">
        <v>5.5</v>
      </c>
      <c r="AA87" s="41">
        <v>-50</v>
      </c>
      <c r="AB87" s="41">
        <v>0</v>
      </c>
      <c r="AC87" s="41">
        <v>8.9</v>
      </c>
      <c r="AD87" s="41">
        <v>8</v>
      </c>
      <c r="AE87" s="41">
        <v>-100</v>
      </c>
      <c r="AF87" s="41">
        <v>0</v>
      </c>
      <c r="AG87" s="42">
        <v>0</v>
      </c>
    </row>
    <row r="88" spans="1:33" ht="12.75">
      <c r="A88" s="30" t="s">
        <v>155</v>
      </c>
      <c r="B88" s="43">
        <v>0</v>
      </c>
      <c r="C88" s="43">
        <v>6.7</v>
      </c>
      <c r="D88" s="43">
        <v>0</v>
      </c>
      <c r="E88" s="43">
        <v>0</v>
      </c>
      <c r="F88" s="43">
        <v>5.6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8</v>
      </c>
      <c r="N88" s="43">
        <v>7</v>
      </c>
      <c r="O88" s="43">
        <v>6</v>
      </c>
      <c r="P88" s="43">
        <v>8</v>
      </c>
      <c r="Q88" s="43">
        <v>7</v>
      </c>
      <c r="R88" s="43">
        <v>14.3</v>
      </c>
      <c r="S88" s="43">
        <v>10</v>
      </c>
      <c r="T88" s="43">
        <v>7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15.4</v>
      </c>
      <c r="AA88" s="43">
        <v>0</v>
      </c>
      <c r="AB88" s="43">
        <v>0</v>
      </c>
      <c r="AC88" s="43">
        <v>0</v>
      </c>
      <c r="AD88" s="43">
        <v>0</v>
      </c>
      <c r="AE88" s="43">
        <v>-100</v>
      </c>
      <c r="AF88" s="43">
        <v>-17.9</v>
      </c>
      <c r="AG88" s="44">
        <v>0</v>
      </c>
    </row>
    <row r="89" spans="1:33" ht="12.75">
      <c r="A89" s="30" t="s">
        <v>156</v>
      </c>
      <c r="B89" s="43">
        <v>0</v>
      </c>
      <c r="C89" s="43">
        <v>-100</v>
      </c>
      <c r="D89" s="43">
        <v>0</v>
      </c>
      <c r="E89" s="43">
        <v>0</v>
      </c>
      <c r="F89" s="43">
        <v>5.6</v>
      </c>
      <c r="G89" s="43">
        <v>0</v>
      </c>
      <c r="H89" s="43">
        <v>0</v>
      </c>
      <c r="I89" s="43">
        <v>0</v>
      </c>
      <c r="J89" s="43">
        <v>7.4</v>
      </c>
      <c r="K89" s="43">
        <v>-38.4</v>
      </c>
      <c r="L89" s="43">
        <v>0</v>
      </c>
      <c r="M89" s="43">
        <v>8</v>
      </c>
      <c r="N89" s="43">
        <v>7</v>
      </c>
      <c r="O89" s="43">
        <v>6.4</v>
      </c>
      <c r="P89" s="43">
        <v>13.5</v>
      </c>
      <c r="Q89" s="43">
        <v>5.9</v>
      </c>
      <c r="R89" s="43">
        <v>19.9</v>
      </c>
      <c r="S89" s="43">
        <v>10</v>
      </c>
      <c r="T89" s="43">
        <v>7</v>
      </c>
      <c r="U89" s="43">
        <v>0</v>
      </c>
      <c r="V89" s="43">
        <v>0</v>
      </c>
      <c r="W89" s="43">
        <v>7</v>
      </c>
      <c r="X89" s="43">
        <v>7.2</v>
      </c>
      <c r="Y89" s="43">
        <v>0</v>
      </c>
      <c r="Z89" s="43">
        <v>16.1</v>
      </c>
      <c r="AA89" s="43">
        <v>7.3</v>
      </c>
      <c r="AB89" s="43">
        <v>0</v>
      </c>
      <c r="AC89" s="43">
        <v>2.4</v>
      </c>
      <c r="AD89" s="43">
        <v>8</v>
      </c>
      <c r="AE89" s="43">
        <v>-100</v>
      </c>
      <c r="AF89" s="43">
        <v>18.9</v>
      </c>
      <c r="AG89" s="44">
        <v>0</v>
      </c>
    </row>
    <row r="90" spans="1:33" ht="12.75">
      <c r="A90" s="30" t="s">
        <v>157</v>
      </c>
      <c r="B90" s="43">
        <v>0</v>
      </c>
      <c r="C90" s="43">
        <v>14.8</v>
      </c>
      <c r="D90" s="43">
        <v>0</v>
      </c>
      <c r="E90" s="43">
        <v>0</v>
      </c>
      <c r="F90" s="43">
        <v>5.6</v>
      </c>
      <c r="G90" s="43">
        <v>0</v>
      </c>
      <c r="H90" s="43">
        <v>0</v>
      </c>
      <c r="I90" s="43">
        <v>0</v>
      </c>
      <c r="J90" s="43">
        <v>7.9</v>
      </c>
      <c r="K90" s="43">
        <v>38.4</v>
      </c>
      <c r="L90" s="43">
        <v>0</v>
      </c>
      <c r="M90" s="43">
        <v>6</v>
      </c>
      <c r="N90" s="43">
        <v>8</v>
      </c>
      <c r="O90" s="43">
        <v>6</v>
      </c>
      <c r="P90" s="43">
        <v>6</v>
      </c>
      <c r="Q90" s="43">
        <v>9.1</v>
      </c>
      <c r="R90" s="43">
        <v>13.9</v>
      </c>
      <c r="S90" s="43">
        <v>10</v>
      </c>
      <c r="T90" s="43">
        <v>10</v>
      </c>
      <c r="U90" s="43">
        <v>0</v>
      </c>
      <c r="V90" s="43">
        <v>0</v>
      </c>
      <c r="W90" s="43">
        <v>15</v>
      </c>
      <c r="X90" s="43">
        <v>0</v>
      </c>
      <c r="Y90" s="43">
        <v>-100</v>
      </c>
      <c r="Z90" s="43">
        <v>5.5</v>
      </c>
      <c r="AA90" s="43">
        <v>20</v>
      </c>
      <c r="AB90" s="43">
        <v>0</v>
      </c>
      <c r="AC90" s="43">
        <v>0</v>
      </c>
      <c r="AD90" s="43">
        <v>0</v>
      </c>
      <c r="AE90" s="43">
        <v>-100</v>
      </c>
      <c r="AF90" s="43">
        <v>5.5</v>
      </c>
      <c r="AG90" s="44">
        <v>0</v>
      </c>
    </row>
    <row r="91" spans="1:33" ht="12.75">
      <c r="A91" s="30" t="s">
        <v>158</v>
      </c>
      <c r="B91" s="43">
        <v>0</v>
      </c>
      <c r="C91" s="43">
        <v>-100</v>
      </c>
      <c r="D91" s="43">
        <v>0</v>
      </c>
      <c r="E91" s="43">
        <v>0</v>
      </c>
      <c r="F91" s="43">
        <v>5.6</v>
      </c>
      <c r="G91" s="43">
        <v>0</v>
      </c>
      <c r="H91" s="43">
        <v>0</v>
      </c>
      <c r="I91" s="43">
        <v>0</v>
      </c>
      <c r="J91" s="43">
        <v>1.6</v>
      </c>
      <c r="K91" s="43">
        <v>7.3</v>
      </c>
      <c r="L91" s="43">
        <v>0</v>
      </c>
      <c r="M91" s="43">
        <v>6</v>
      </c>
      <c r="N91" s="43">
        <v>8</v>
      </c>
      <c r="O91" s="43">
        <v>6</v>
      </c>
      <c r="P91" s="43">
        <v>5.9</v>
      </c>
      <c r="Q91" s="43">
        <v>7.9</v>
      </c>
      <c r="R91" s="43">
        <v>39.2</v>
      </c>
      <c r="S91" s="43">
        <v>10</v>
      </c>
      <c r="T91" s="43">
        <v>10</v>
      </c>
      <c r="U91" s="43">
        <v>0</v>
      </c>
      <c r="V91" s="43">
        <v>0</v>
      </c>
      <c r="W91" s="43">
        <v>13.5</v>
      </c>
      <c r="X91" s="43">
        <v>7</v>
      </c>
      <c r="Y91" s="43">
        <v>-100</v>
      </c>
      <c r="Z91" s="43">
        <v>10.5</v>
      </c>
      <c r="AA91" s="43">
        <v>19.9</v>
      </c>
      <c r="AB91" s="43">
        <v>0</v>
      </c>
      <c r="AC91" s="43">
        <v>8.9</v>
      </c>
      <c r="AD91" s="43">
        <v>8</v>
      </c>
      <c r="AE91" s="43">
        <v>-100</v>
      </c>
      <c r="AF91" s="43">
        <v>29.5</v>
      </c>
      <c r="AG91" s="44">
        <v>0</v>
      </c>
    </row>
    <row r="92" spans="1:33" ht="12.75">
      <c r="A92" s="30" t="s">
        <v>159</v>
      </c>
      <c r="B92" s="43">
        <v>0</v>
      </c>
      <c r="C92" s="43">
        <v>19.5</v>
      </c>
      <c r="D92" s="43">
        <v>0</v>
      </c>
      <c r="E92" s="43">
        <v>0</v>
      </c>
      <c r="F92" s="43">
        <v>5.5</v>
      </c>
      <c r="G92" s="43">
        <v>0</v>
      </c>
      <c r="H92" s="43">
        <v>0</v>
      </c>
      <c r="I92" s="43">
        <v>0</v>
      </c>
      <c r="J92" s="43">
        <v>-9</v>
      </c>
      <c r="K92" s="43">
        <v>21.4</v>
      </c>
      <c r="L92" s="43">
        <v>0</v>
      </c>
      <c r="M92" s="43">
        <v>6</v>
      </c>
      <c r="N92" s="43">
        <v>12</v>
      </c>
      <c r="O92" s="43">
        <v>5.9</v>
      </c>
      <c r="P92" s="43">
        <v>6</v>
      </c>
      <c r="Q92" s="43">
        <v>6</v>
      </c>
      <c r="R92" s="43">
        <v>19.2</v>
      </c>
      <c r="S92" s="43">
        <v>10</v>
      </c>
      <c r="T92" s="43">
        <v>8</v>
      </c>
      <c r="U92" s="43">
        <v>0</v>
      </c>
      <c r="V92" s="43">
        <v>0</v>
      </c>
      <c r="W92" s="43">
        <v>15</v>
      </c>
      <c r="X92" s="43">
        <v>9</v>
      </c>
      <c r="Y92" s="43">
        <v>-100</v>
      </c>
      <c r="Z92" s="43">
        <v>5.5</v>
      </c>
      <c r="AA92" s="43">
        <v>20</v>
      </c>
      <c r="AB92" s="43">
        <v>0</v>
      </c>
      <c r="AC92" s="43">
        <v>6.5</v>
      </c>
      <c r="AD92" s="43">
        <v>11</v>
      </c>
      <c r="AE92" s="43">
        <v>-100</v>
      </c>
      <c r="AF92" s="43">
        <v>5.5</v>
      </c>
      <c r="AG92" s="44">
        <v>0</v>
      </c>
    </row>
    <row r="93" spans="1:33" ht="12.75">
      <c r="A93" s="30" t="s">
        <v>160</v>
      </c>
      <c r="B93" s="43">
        <v>0</v>
      </c>
      <c r="C93" s="43">
        <v>33.5</v>
      </c>
      <c r="D93" s="43">
        <v>0</v>
      </c>
      <c r="E93" s="43">
        <v>0</v>
      </c>
      <c r="F93" s="43">
        <v>5.6</v>
      </c>
      <c r="G93" s="43">
        <v>0</v>
      </c>
      <c r="H93" s="43">
        <v>0</v>
      </c>
      <c r="I93" s="43">
        <v>0</v>
      </c>
      <c r="J93" s="43">
        <v>8</v>
      </c>
      <c r="K93" s="43">
        <v>19.4</v>
      </c>
      <c r="L93" s="43">
        <v>0</v>
      </c>
      <c r="M93" s="43">
        <v>6</v>
      </c>
      <c r="N93" s="43">
        <v>6</v>
      </c>
      <c r="O93" s="43">
        <v>6</v>
      </c>
      <c r="P93" s="43">
        <v>6</v>
      </c>
      <c r="Q93" s="43">
        <v>7.5</v>
      </c>
      <c r="R93" s="43">
        <v>13.9</v>
      </c>
      <c r="S93" s="43">
        <v>10</v>
      </c>
      <c r="T93" s="43">
        <v>8</v>
      </c>
      <c r="U93" s="43">
        <v>0</v>
      </c>
      <c r="V93" s="43">
        <v>0</v>
      </c>
      <c r="W93" s="43">
        <v>15</v>
      </c>
      <c r="X93" s="43">
        <v>7</v>
      </c>
      <c r="Y93" s="43">
        <v>-100</v>
      </c>
      <c r="Z93" s="43">
        <v>5.5</v>
      </c>
      <c r="AA93" s="43">
        <v>20</v>
      </c>
      <c r="AB93" s="43">
        <v>0</v>
      </c>
      <c r="AC93" s="43">
        <v>6.9</v>
      </c>
      <c r="AD93" s="43">
        <v>8</v>
      </c>
      <c r="AE93" s="43">
        <v>-100</v>
      </c>
      <c r="AF93" s="43">
        <v>5.4</v>
      </c>
      <c r="AG93" s="44">
        <v>0</v>
      </c>
    </row>
    <row r="94" spans="1:33" ht="12.75">
      <c r="A94" s="30" t="s">
        <v>135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4">
        <v>0</v>
      </c>
    </row>
    <row r="95" spans="1:33" ht="12.75">
      <c r="A95" s="13" t="s">
        <v>161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</row>
    <row r="96" spans="1:33" ht="12.75">
      <c r="A96" s="27" t="s">
        <v>154</v>
      </c>
      <c r="B96" s="45">
        <v>0</v>
      </c>
      <c r="C96" s="45">
        <v>28150883</v>
      </c>
      <c r="D96" s="45">
        <v>0</v>
      </c>
      <c r="E96" s="45">
        <v>0</v>
      </c>
      <c r="F96" s="45">
        <v>362.93</v>
      </c>
      <c r="G96" s="45">
        <v>0</v>
      </c>
      <c r="H96" s="45">
        <v>0</v>
      </c>
      <c r="I96" s="45">
        <v>0</v>
      </c>
      <c r="J96" s="45">
        <v>397.21</v>
      </c>
      <c r="K96" s="45">
        <v>0</v>
      </c>
      <c r="L96" s="45">
        <v>0</v>
      </c>
      <c r="M96" s="45">
        <v>126.41</v>
      </c>
      <c r="N96" s="45">
        <v>466.97</v>
      </c>
      <c r="O96" s="45">
        <v>596.08</v>
      </c>
      <c r="P96" s="45">
        <v>670.56</v>
      </c>
      <c r="Q96" s="45">
        <v>259.58</v>
      </c>
      <c r="R96" s="45">
        <v>558.76</v>
      </c>
      <c r="S96" s="45">
        <v>330.18</v>
      </c>
      <c r="T96" s="45">
        <v>477.2</v>
      </c>
      <c r="U96" s="45">
        <v>0</v>
      </c>
      <c r="V96" s="45">
        <v>0</v>
      </c>
      <c r="W96" s="45">
        <v>351.38</v>
      </c>
      <c r="X96" s="45">
        <v>512.12</v>
      </c>
      <c r="Y96" s="45">
        <v>0</v>
      </c>
      <c r="Z96" s="45">
        <v>196.1</v>
      </c>
      <c r="AA96" s="45">
        <v>287.88</v>
      </c>
      <c r="AB96" s="45">
        <v>0</v>
      </c>
      <c r="AC96" s="45">
        <v>395.01</v>
      </c>
      <c r="AD96" s="45">
        <v>1017.93</v>
      </c>
      <c r="AE96" s="45">
        <v>0</v>
      </c>
      <c r="AF96" s="45">
        <v>0</v>
      </c>
      <c r="AG96" s="46">
        <v>0</v>
      </c>
    </row>
    <row r="97" spans="1:33" ht="12.75">
      <c r="A97" s="30" t="s">
        <v>155</v>
      </c>
      <c r="B97" s="47">
        <v>0</v>
      </c>
      <c r="C97" s="47">
        <v>48551420</v>
      </c>
      <c r="D97" s="47">
        <v>0</v>
      </c>
      <c r="E97" s="47">
        <v>0</v>
      </c>
      <c r="F97" s="47">
        <v>91.7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94.02</v>
      </c>
      <c r="N97" s="47">
        <v>59.47</v>
      </c>
      <c r="O97" s="47">
        <v>111.24</v>
      </c>
      <c r="P97" s="47">
        <v>102.6</v>
      </c>
      <c r="Q97" s="47">
        <v>88.8</v>
      </c>
      <c r="R97" s="47">
        <v>128.1</v>
      </c>
      <c r="S97" s="47">
        <v>362.65</v>
      </c>
      <c r="T97" s="47">
        <v>123.8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58.2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74.96</v>
      </c>
      <c r="AG97" s="48">
        <v>0</v>
      </c>
    </row>
    <row r="98" spans="1:33" ht="12.75">
      <c r="A98" s="30" t="s">
        <v>156</v>
      </c>
      <c r="B98" s="47">
        <v>0</v>
      </c>
      <c r="C98" s="47">
        <v>0</v>
      </c>
      <c r="D98" s="47">
        <v>0</v>
      </c>
      <c r="E98" s="47">
        <v>0</v>
      </c>
      <c r="F98" s="47">
        <v>437.51</v>
      </c>
      <c r="G98" s="47">
        <v>0</v>
      </c>
      <c r="H98" s="47">
        <v>0</v>
      </c>
      <c r="I98" s="47">
        <v>0</v>
      </c>
      <c r="J98" s="47">
        <v>720</v>
      </c>
      <c r="K98" s="47">
        <v>500</v>
      </c>
      <c r="L98" s="47">
        <v>0</v>
      </c>
      <c r="M98" s="47">
        <v>322.76</v>
      </c>
      <c r="N98" s="47">
        <v>487.92</v>
      </c>
      <c r="O98" s="47">
        <v>695.21</v>
      </c>
      <c r="P98" s="47">
        <v>474</v>
      </c>
      <c r="Q98" s="47">
        <v>491</v>
      </c>
      <c r="R98" s="47">
        <v>477.36</v>
      </c>
      <c r="S98" s="47">
        <v>282.27</v>
      </c>
      <c r="T98" s="47">
        <v>416.88</v>
      </c>
      <c r="U98" s="47">
        <v>0</v>
      </c>
      <c r="V98" s="47">
        <v>0</v>
      </c>
      <c r="W98" s="47">
        <v>579.67</v>
      </c>
      <c r="X98" s="47">
        <v>681.68</v>
      </c>
      <c r="Y98" s="47">
        <v>0</v>
      </c>
      <c r="Z98" s="47">
        <v>1289.88</v>
      </c>
      <c r="AA98" s="47">
        <v>490.76</v>
      </c>
      <c r="AB98" s="47">
        <v>0</v>
      </c>
      <c r="AC98" s="47">
        <v>670.32</v>
      </c>
      <c r="AD98" s="47">
        <v>621.76</v>
      </c>
      <c r="AE98" s="47">
        <v>0</v>
      </c>
      <c r="AF98" s="47">
        <v>655.72</v>
      </c>
      <c r="AG98" s="48">
        <v>0</v>
      </c>
    </row>
    <row r="99" spans="1:33" ht="12.75">
      <c r="A99" s="30" t="s">
        <v>157</v>
      </c>
      <c r="B99" s="47">
        <v>0</v>
      </c>
      <c r="C99" s="47">
        <v>18500980</v>
      </c>
      <c r="D99" s="47">
        <v>0</v>
      </c>
      <c r="E99" s="47">
        <v>0</v>
      </c>
      <c r="F99" s="47">
        <v>45.83</v>
      </c>
      <c r="G99" s="47">
        <v>0</v>
      </c>
      <c r="H99" s="47">
        <v>0</v>
      </c>
      <c r="I99" s="47">
        <v>0</v>
      </c>
      <c r="J99" s="47">
        <v>55</v>
      </c>
      <c r="K99" s="47">
        <v>90</v>
      </c>
      <c r="L99" s="47">
        <v>0</v>
      </c>
      <c r="M99" s="47">
        <v>39.01</v>
      </c>
      <c r="N99" s="47">
        <v>59.72</v>
      </c>
      <c r="O99" s="47">
        <v>51.96</v>
      </c>
      <c r="P99" s="47">
        <v>117</v>
      </c>
      <c r="Q99" s="47">
        <v>23.6</v>
      </c>
      <c r="R99" s="47">
        <v>42.17</v>
      </c>
      <c r="S99" s="47">
        <v>60.47</v>
      </c>
      <c r="T99" s="47">
        <v>46.94</v>
      </c>
      <c r="U99" s="47">
        <v>0</v>
      </c>
      <c r="V99" s="47">
        <v>0</v>
      </c>
      <c r="W99" s="47">
        <v>44.45</v>
      </c>
      <c r="X99" s="47">
        <v>0</v>
      </c>
      <c r="Y99" s="47">
        <v>0</v>
      </c>
      <c r="Z99" s="47">
        <v>60.63</v>
      </c>
      <c r="AA99" s="47">
        <v>63.25</v>
      </c>
      <c r="AB99" s="47">
        <v>0</v>
      </c>
      <c r="AC99" s="47">
        <v>0</v>
      </c>
      <c r="AD99" s="47">
        <v>0</v>
      </c>
      <c r="AE99" s="47">
        <v>0</v>
      </c>
      <c r="AF99" s="47">
        <v>33.03</v>
      </c>
      <c r="AG99" s="48">
        <v>0</v>
      </c>
    </row>
    <row r="100" spans="1:33" ht="12.75">
      <c r="A100" s="30" t="s">
        <v>158</v>
      </c>
      <c r="B100" s="47">
        <v>0</v>
      </c>
      <c r="C100" s="47">
        <v>0</v>
      </c>
      <c r="D100" s="47">
        <v>0</v>
      </c>
      <c r="E100" s="47">
        <v>0</v>
      </c>
      <c r="F100" s="47">
        <v>78</v>
      </c>
      <c r="G100" s="47">
        <v>0</v>
      </c>
      <c r="H100" s="47">
        <v>0</v>
      </c>
      <c r="I100" s="47">
        <v>0</v>
      </c>
      <c r="J100" s="47">
        <v>109.11</v>
      </c>
      <c r="K100" s="47">
        <v>237.5</v>
      </c>
      <c r="L100" s="47">
        <v>0</v>
      </c>
      <c r="M100" s="47">
        <v>23.91</v>
      </c>
      <c r="N100" s="47">
        <v>127.82</v>
      </c>
      <c r="O100" s="47">
        <v>140.04</v>
      </c>
      <c r="P100" s="47">
        <v>38.84</v>
      </c>
      <c r="Q100" s="47">
        <v>97.62</v>
      </c>
      <c r="R100" s="47">
        <v>59.81</v>
      </c>
      <c r="S100" s="47">
        <v>46.29</v>
      </c>
      <c r="T100" s="47">
        <v>269.58</v>
      </c>
      <c r="U100" s="47">
        <v>0</v>
      </c>
      <c r="V100" s="47">
        <v>0</v>
      </c>
      <c r="W100" s="47">
        <v>85.74</v>
      </c>
      <c r="X100" s="47">
        <v>148.72</v>
      </c>
      <c r="Y100" s="47">
        <v>0</v>
      </c>
      <c r="Z100" s="47">
        <v>137.68</v>
      </c>
      <c r="AA100" s="47">
        <v>138.93</v>
      </c>
      <c r="AB100" s="47">
        <v>0</v>
      </c>
      <c r="AC100" s="47">
        <v>292.33</v>
      </c>
      <c r="AD100" s="47">
        <v>181.13</v>
      </c>
      <c r="AE100" s="47">
        <v>0</v>
      </c>
      <c r="AF100" s="47">
        <v>301.2</v>
      </c>
      <c r="AG100" s="48">
        <v>0</v>
      </c>
    </row>
    <row r="101" spans="1:33" ht="12.75">
      <c r="A101" s="30" t="s">
        <v>159</v>
      </c>
      <c r="B101" s="47">
        <v>0</v>
      </c>
      <c r="C101" s="47">
        <v>9500920</v>
      </c>
      <c r="D101" s="47">
        <v>0</v>
      </c>
      <c r="E101" s="47">
        <v>0</v>
      </c>
      <c r="F101" s="47">
        <v>58.73</v>
      </c>
      <c r="G101" s="47">
        <v>0</v>
      </c>
      <c r="H101" s="47">
        <v>0</v>
      </c>
      <c r="I101" s="47">
        <v>0</v>
      </c>
      <c r="J101" s="47">
        <v>90</v>
      </c>
      <c r="K101" s="47">
        <v>85</v>
      </c>
      <c r="L101" s="47">
        <v>0</v>
      </c>
      <c r="M101" s="47">
        <v>91.48</v>
      </c>
      <c r="N101" s="47">
        <v>85.03</v>
      </c>
      <c r="O101" s="47">
        <v>125.86</v>
      </c>
      <c r="P101" s="47">
        <v>141.81</v>
      </c>
      <c r="Q101" s="47">
        <v>86.35</v>
      </c>
      <c r="R101" s="47">
        <v>87.55</v>
      </c>
      <c r="S101" s="47">
        <v>181.26</v>
      </c>
      <c r="T101" s="47">
        <v>87.98</v>
      </c>
      <c r="U101" s="47">
        <v>0</v>
      </c>
      <c r="V101" s="47">
        <v>0</v>
      </c>
      <c r="W101" s="47">
        <v>93.97</v>
      </c>
      <c r="X101" s="47">
        <v>159.54</v>
      </c>
      <c r="Y101" s="47">
        <v>0</v>
      </c>
      <c r="Z101" s="47">
        <v>97.78</v>
      </c>
      <c r="AA101" s="47">
        <v>100.7</v>
      </c>
      <c r="AB101" s="47">
        <v>0</v>
      </c>
      <c r="AC101" s="47">
        <v>92.09</v>
      </c>
      <c r="AD101" s="47">
        <v>92.87</v>
      </c>
      <c r="AE101" s="47">
        <v>0</v>
      </c>
      <c r="AF101" s="47">
        <v>79.45</v>
      </c>
      <c r="AG101" s="48">
        <v>0</v>
      </c>
    </row>
    <row r="102" spans="1:33" ht="12.75">
      <c r="A102" s="30" t="s">
        <v>160</v>
      </c>
      <c r="B102" s="47">
        <v>0</v>
      </c>
      <c r="C102" s="47">
        <v>7373235</v>
      </c>
      <c r="D102" s="47">
        <v>0</v>
      </c>
      <c r="E102" s="47">
        <v>0</v>
      </c>
      <c r="F102" s="47">
        <v>57.3</v>
      </c>
      <c r="G102" s="47">
        <v>0</v>
      </c>
      <c r="H102" s="47">
        <v>0</v>
      </c>
      <c r="I102" s="47">
        <v>0</v>
      </c>
      <c r="J102" s="47">
        <v>85.59</v>
      </c>
      <c r="K102" s="47">
        <v>80</v>
      </c>
      <c r="L102" s="47">
        <v>0</v>
      </c>
      <c r="M102" s="47">
        <v>91.48</v>
      </c>
      <c r="N102" s="47">
        <v>61.23</v>
      </c>
      <c r="O102" s="47">
        <v>78.49</v>
      </c>
      <c r="P102" s="47">
        <v>125.21</v>
      </c>
      <c r="Q102" s="47">
        <v>36.65</v>
      </c>
      <c r="R102" s="47">
        <v>51.27</v>
      </c>
      <c r="S102" s="47">
        <v>65.98</v>
      </c>
      <c r="T102" s="47">
        <v>70.05</v>
      </c>
      <c r="U102" s="47">
        <v>0</v>
      </c>
      <c r="V102" s="47">
        <v>0</v>
      </c>
      <c r="W102" s="47">
        <v>58.26</v>
      </c>
      <c r="X102" s="47">
        <v>119.25</v>
      </c>
      <c r="Y102" s="47">
        <v>0</v>
      </c>
      <c r="Z102" s="47">
        <v>101.81</v>
      </c>
      <c r="AA102" s="47">
        <v>85.99</v>
      </c>
      <c r="AB102" s="47">
        <v>0</v>
      </c>
      <c r="AC102" s="47">
        <v>66.08</v>
      </c>
      <c r="AD102" s="47">
        <v>90.29</v>
      </c>
      <c r="AE102" s="47">
        <v>0</v>
      </c>
      <c r="AF102" s="47">
        <v>48.42</v>
      </c>
      <c r="AG102" s="48">
        <v>0</v>
      </c>
    </row>
    <row r="103" spans="1:33" ht="12.75">
      <c r="A103" s="30" t="s">
        <v>135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8">
        <v>0</v>
      </c>
    </row>
    <row r="104" spans="1:33" ht="12.75">
      <c r="A104" s="30" t="s">
        <v>162</v>
      </c>
      <c r="B104" s="47">
        <v>0</v>
      </c>
      <c r="C104" s="47">
        <v>112077438</v>
      </c>
      <c r="D104" s="47">
        <v>0</v>
      </c>
      <c r="E104" s="47">
        <v>0</v>
      </c>
      <c r="F104" s="47">
        <v>1132</v>
      </c>
      <c r="G104" s="47">
        <v>0</v>
      </c>
      <c r="H104" s="47">
        <v>0</v>
      </c>
      <c r="I104" s="47">
        <v>0</v>
      </c>
      <c r="J104" s="47">
        <v>1456.91</v>
      </c>
      <c r="K104" s="47">
        <v>992.5</v>
      </c>
      <c r="L104" s="47">
        <v>0</v>
      </c>
      <c r="M104" s="47">
        <v>789.07</v>
      </c>
      <c r="N104" s="47">
        <v>1348.16</v>
      </c>
      <c r="O104" s="47">
        <v>1798.87</v>
      </c>
      <c r="P104" s="47">
        <v>1670.02</v>
      </c>
      <c r="Q104" s="47">
        <v>1083.6</v>
      </c>
      <c r="R104" s="47">
        <v>1405.02</v>
      </c>
      <c r="S104" s="47">
        <v>1329.1</v>
      </c>
      <c r="T104" s="47">
        <v>1492.43</v>
      </c>
      <c r="U104" s="47">
        <v>0</v>
      </c>
      <c r="V104" s="47">
        <v>0</v>
      </c>
      <c r="W104" s="47">
        <v>1213.47</v>
      </c>
      <c r="X104" s="47">
        <v>1621.32</v>
      </c>
      <c r="Y104" s="47">
        <v>0</v>
      </c>
      <c r="Z104" s="47">
        <v>1942.08</v>
      </c>
      <c r="AA104" s="47">
        <v>1167.51</v>
      </c>
      <c r="AB104" s="47">
        <v>0</v>
      </c>
      <c r="AC104" s="47">
        <v>1515.84</v>
      </c>
      <c r="AD104" s="47">
        <v>2003.98</v>
      </c>
      <c r="AE104" s="47">
        <v>0</v>
      </c>
      <c r="AF104" s="47">
        <v>1192.78</v>
      </c>
      <c r="AG104" s="48">
        <v>0</v>
      </c>
    </row>
    <row r="105" spans="1:33" ht="12.75">
      <c r="A105" s="16" t="s">
        <v>163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</row>
    <row r="106" spans="1:33" ht="12.75">
      <c r="A106" s="30" t="s">
        <v>164</v>
      </c>
      <c r="B106" s="49">
        <v>21766</v>
      </c>
      <c r="C106" s="49">
        <v>28902</v>
      </c>
      <c r="D106" s="49">
        <v>9352</v>
      </c>
      <c r="E106" s="49">
        <v>0</v>
      </c>
      <c r="F106" s="49">
        <v>6</v>
      </c>
      <c r="G106" s="49">
        <v>12079</v>
      </c>
      <c r="H106" s="49">
        <v>3012</v>
      </c>
      <c r="I106" s="49">
        <v>0</v>
      </c>
      <c r="J106" s="49">
        <v>2194</v>
      </c>
      <c r="K106" s="49">
        <v>138</v>
      </c>
      <c r="L106" s="49">
        <v>3187</v>
      </c>
      <c r="M106" s="49">
        <v>686</v>
      </c>
      <c r="N106" s="49">
        <v>8473</v>
      </c>
      <c r="O106" s="49">
        <v>10109</v>
      </c>
      <c r="P106" s="49">
        <v>3222</v>
      </c>
      <c r="Q106" s="49">
        <v>1100</v>
      </c>
      <c r="R106" s="49">
        <v>4061</v>
      </c>
      <c r="S106" s="49">
        <v>5350</v>
      </c>
      <c r="T106" s="49">
        <v>11850009</v>
      </c>
      <c r="U106" s="49">
        <v>0</v>
      </c>
      <c r="V106" s="49">
        <v>0</v>
      </c>
      <c r="W106" s="49">
        <v>0</v>
      </c>
      <c r="X106" s="49">
        <v>19386</v>
      </c>
      <c r="Y106" s="49">
        <v>1821</v>
      </c>
      <c r="Z106" s="49">
        <v>9547</v>
      </c>
      <c r="AA106" s="49">
        <v>3843</v>
      </c>
      <c r="AB106" s="49">
        <v>0</v>
      </c>
      <c r="AC106" s="49">
        <v>60297</v>
      </c>
      <c r="AD106" s="49">
        <v>0</v>
      </c>
      <c r="AE106" s="49">
        <v>6235</v>
      </c>
      <c r="AF106" s="49">
        <v>6034</v>
      </c>
      <c r="AG106" s="50">
        <v>0</v>
      </c>
    </row>
    <row r="107" spans="1:33" ht="12.75">
      <c r="A107" s="16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</row>
    <row r="108" spans="1:33" ht="12.75">
      <c r="A108" s="27" t="s">
        <v>166</v>
      </c>
      <c r="B108" s="51">
        <v>0</v>
      </c>
      <c r="C108" s="51">
        <v>6</v>
      </c>
      <c r="D108" s="51">
        <v>9</v>
      </c>
      <c r="E108" s="51">
        <v>0</v>
      </c>
      <c r="F108" s="51">
        <v>0</v>
      </c>
      <c r="G108" s="51">
        <v>6</v>
      </c>
      <c r="H108" s="51">
        <v>2</v>
      </c>
      <c r="I108" s="51">
        <v>6</v>
      </c>
      <c r="J108" s="51">
        <v>6</v>
      </c>
      <c r="K108" s="51">
        <v>6</v>
      </c>
      <c r="L108" s="51">
        <v>6</v>
      </c>
      <c r="M108" s="51">
        <v>6</v>
      </c>
      <c r="N108" s="51">
        <v>6</v>
      </c>
      <c r="O108" s="51">
        <v>6</v>
      </c>
      <c r="P108" s="51">
        <v>10</v>
      </c>
      <c r="Q108" s="51">
        <v>0</v>
      </c>
      <c r="R108" s="51">
        <v>6</v>
      </c>
      <c r="S108" s="51">
        <v>6</v>
      </c>
      <c r="T108" s="51">
        <v>6</v>
      </c>
      <c r="U108" s="51">
        <v>0</v>
      </c>
      <c r="V108" s="51">
        <v>0</v>
      </c>
      <c r="W108" s="51">
        <v>10</v>
      </c>
      <c r="X108" s="51">
        <v>45000</v>
      </c>
      <c r="Y108" s="51">
        <v>0</v>
      </c>
      <c r="Z108" s="51">
        <v>0</v>
      </c>
      <c r="AA108" s="51">
        <v>6</v>
      </c>
      <c r="AB108" s="51">
        <v>0</v>
      </c>
      <c r="AC108" s="51">
        <v>6</v>
      </c>
      <c r="AD108" s="51">
        <v>0</v>
      </c>
      <c r="AE108" s="51">
        <v>6</v>
      </c>
      <c r="AF108" s="51">
        <v>0</v>
      </c>
      <c r="AG108" s="52">
        <v>0</v>
      </c>
    </row>
    <row r="109" spans="1:33" ht="12.75">
      <c r="A109" s="30" t="s">
        <v>167</v>
      </c>
      <c r="B109" s="49">
        <v>0</v>
      </c>
      <c r="C109" s="49">
        <v>50</v>
      </c>
      <c r="D109" s="49">
        <v>0</v>
      </c>
      <c r="E109" s="49">
        <v>0</v>
      </c>
      <c r="F109" s="49">
        <v>0</v>
      </c>
      <c r="G109" s="49">
        <v>50</v>
      </c>
      <c r="H109" s="49">
        <v>50</v>
      </c>
      <c r="I109" s="49">
        <v>50</v>
      </c>
      <c r="J109" s="49">
        <v>50</v>
      </c>
      <c r="K109" s="49">
        <v>80</v>
      </c>
      <c r="L109" s="49">
        <v>50</v>
      </c>
      <c r="M109" s="49">
        <v>50</v>
      </c>
      <c r="N109" s="49">
        <v>50</v>
      </c>
      <c r="O109" s="49">
        <v>50</v>
      </c>
      <c r="P109" s="49">
        <v>50</v>
      </c>
      <c r="Q109" s="49">
        <v>0</v>
      </c>
      <c r="R109" s="49">
        <v>50</v>
      </c>
      <c r="S109" s="49">
        <v>50</v>
      </c>
      <c r="T109" s="49">
        <v>50</v>
      </c>
      <c r="U109" s="49">
        <v>0</v>
      </c>
      <c r="V109" s="49">
        <v>0</v>
      </c>
      <c r="W109" s="49">
        <v>50</v>
      </c>
      <c r="X109" s="49">
        <v>175</v>
      </c>
      <c r="Y109" s="49">
        <v>0</v>
      </c>
      <c r="Z109" s="49">
        <v>0</v>
      </c>
      <c r="AA109" s="49">
        <v>50</v>
      </c>
      <c r="AB109" s="49">
        <v>0</v>
      </c>
      <c r="AC109" s="49">
        <v>50</v>
      </c>
      <c r="AD109" s="49">
        <v>0</v>
      </c>
      <c r="AE109" s="49">
        <v>50</v>
      </c>
      <c r="AF109" s="49">
        <v>0</v>
      </c>
      <c r="AG109" s="50">
        <v>0</v>
      </c>
    </row>
    <row r="110" spans="1:33" ht="25.5">
      <c r="A110" s="13" t="s">
        <v>168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6"/>
    </row>
    <row r="111" spans="1:33" ht="12.75">
      <c r="A111" s="27" t="s">
        <v>169</v>
      </c>
      <c r="B111" s="51">
        <v>8480</v>
      </c>
      <c r="C111" s="51">
        <v>61000</v>
      </c>
      <c r="D111" s="51">
        <v>1249</v>
      </c>
      <c r="E111" s="51">
        <v>0</v>
      </c>
      <c r="F111" s="51">
        <v>1096</v>
      </c>
      <c r="G111" s="51">
        <v>3998</v>
      </c>
      <c r="H111" s="51">
        <v>1556</v>
      </c>
      <c r="I111" s="51">
        <v>2000</v>
      </c>
      <c r="J111" s="51">
        <v>1289</v>
      </c>
      <c r="K111" s="51">
        <v>1700</v>
      </c>
      <c r="L111" s="51">
        <v>7962</v>
      </c>
      <c r="M111" s="51">
        <v>1753</v>
      </c>
      <c r="N111" s="51">
        <v>3532</v>
      </c>
      <c r="O111" s="51">
        <v>8771</v>
      </c>
      <c r="P111" s="51">
        <v>1367</v>
      </c>
      <c r="Q111" s="51">
        <v>1100</v>
      </c>
      <c r="R111" s="51">
        <v>2560</v>
      </c>
      <c r="S111" s="51">
        <v>2452</v>
      </c>
      <c r="T111" s="51">
        <v>2500</v>
      </c>
      <c r="U111" s="51">
        <v>0</v>
      </c>
      <c r="V111" s="51">
        <v>504</v>
      </c>
      <c r="W111" s="51">
        <v>4268</v>
      </c>
      <c r="X111" s="51">
        <v>11826</v>
      </c>
      <c r="Y111" s="51">
        <v>1700</v>
      </c>
      <c r="Z111" s="51">
        <v>3450</v>
      </c>
      <c r="AA111" s="51">
        <v>1733</v>
      </c>
      <c r="AB111" s="51">
        <v>0</v>
      </c>
      <c r="AC111" s="51">
        <v>15000</v>
      </c>
      <c r="AD111" s="51">
        <v>0</v>
      </c>
      <c r="AE111" s="51">
        <v>2325</v>
      </c>
      <c r="AF111" s="51">
        <v>4000</v>
      </c>
      <c r="AG111" s="52">
        <v>0</v>
      </c>
    </row>
    <row r="112" spans="1:33" ht="12.75">
      <c r="A112" s="30" t="s">
        <v>170</v>
      </c>
      <c r="B112" s="49">
        <v>0</v>
      </c>
      <c r="C112" s="49">
        <v>560</v>
      </c>
      <c r="D112" s="49">
        <v>1249</v>
      </c>
      <c r="E112" s="49">
        <v>0</v>
      </c>
      <c r="F112" s="49">
        <v>1096</v>
      </c>
      <c r="G112" s="49">
        <v>3998</v>
      </c>
      <c r="H112" s="49">
        <v>306</v>
      </c>
      <c r="I112" s="49">
        <v>2000</v>
      </c>
      <c r="J112" s="49">
        <v>995</v>
      </c>
      <c r="K112" s="49">
        <v>1700</v>
      </c>
      <c r="L112" s="49">
        <v>6783</v>
      </c>
      <c r="M112" s="49">
        <v>1753</v>
      </c>
      <c r="N112" s="49">
        <v>3532</v>
      </c>
      <c r="O112" s="49">
        <v>3300</v>
      </c>
      <c r="P112" s="49">
        <v>1367</v>
      </c>
      <c r="Q112" s="49">
        <v>1100</v>
      </c>
      <c r="R112" s="49">
        <v>385</v>
      </c>
      <c r="S112" s="49">
        <v>2452</v>
      </c>
      <c r="T112" s="49">
        <v>2500</v>
      </c>
      <c r="U112" s="49">
        <v>0</v>
      </c>
      <c r="V112" s="49">
        <v>375</v>
      </c>
      <c r="W112" s="49">
        <v>2331</v>
      </c>
      <c r="X112" s="49">
        <v>11826</v>
      </c>
      <c r="Y112" s="49">
        <v>1700</v>
      </c>
      <c r="Z112" s="49">
        <v>3450</v>
      </c>
      <c r="AA112" s="49">
        <v>1659</v>
      </c>
      <c r="AB112" s="49">
        <v>0</v>
      </c>
      <c r="AC112" s="49">
        <v>15000</v>
      </c>
      <c r="AD112" s="49">
        <v>0</v>
      </c>
      <c r="AE112" s="49">
        <v>2325</v>
      </c>
      <c r="AF112" s="49">
        <v>4000</v>
      </c>
      <c r="AG112" s="50">
        <v>0</v>
      </c>
    </row>
    <row r="113" spans="1:33" ht="25.5">
      <c r="A113" s="30" t="s">
        <v>171</v>
      </c>
      <c r="B113" s="49">
        <v>8480</v>
      </c>
      <c r="C113" s="49">
        <v>19789</v>
      </c>
      <c r="D113" s="49">
        <v>1249</v>
      </c>
      <c r="E113" s="49">
        <v>0</v>
      </c>
      <c r="F113" s="49">
        <v>1096</v>
      </c>
      <c r="G113" s="49">
        <v>3998</v>
      </c>
      <c r="H113" s="49">
        <v>1556</v>
      </c>
      <c r="I113" s="49">
        <v>2000</v>
      </c>
      <c r="J113" s="49">
        <v>995</v>
      </c>
      <c r="K113" s="49">
        <v>1700</v>
      </c>
      <c r="L113" s="49">
        <v>6783</v>
      </c>
      <c r="M113" s="49">
        <v>1753</v>
      </c>
      <c r="N113" s="49">
        <v>3532</v>
      </c>
      <c r="O113" s="49">
        <v>3300</v>
      </c>
      <c r="P113" s="49">
        <v>1091</v>
      </c>
      <c r="Q113" s="49">
        <v>1100</v>
      </c>
      <c r="R113" s="49">
        <v>385</v>
      </c>
      <c r="S113" s="49">
        <v>2452</v>
      </c>
      <c r="T113" s="49">
        <v>1505</v>
      </c>
      <c r="U113" s="49">
        <v>0</v>
      </c>
      <c r="V113" s="49">
        <v>504</v>
      </c>
      <c r="W113" s="49">
        <v>2243</v>
      </c>
      <c r="X113" s="49">
        <v>6645</v>
      </c>
      <c r="Y113" s="49">
        <v>1700</v>
      </c>
      <c r="Z113" s="49">
        <v>3450</v>
      </c>
      <c r="AA113" s="49">
        <v>1583</v>
      </c>
      <c r="AB113" s="49">
        <v>0</v>
      </c>
      <c r="AC113" s="49">
        <v>15000</v>
      </c>
      <c r="AD113" s="49">
        <v>0</v>
      </c>
      <c r="AE113" s="49">
        <v>2325</v>
      </c>
      <c r="AF113" s="49">
        <v>4000</v>
      </c>
      <c r="AG113" s="50">
        <v>0</v>
      </c>
    </row>
    <row r="114" spans="1:33" ht="12.75">
      <c r="A114" s="30" t="s">
        <v>172</v>
      </c>
      <c r="B114" s="49">
        <v>0</v>
      </c>
      <c r="C114" s="49">
        <v>560</v>
      </c>
      <c r="D114" s="49">
        <v>1249</v>
      </c>
      <c r="E114" s="49">
        <v>0</v>
      </c>
      <c r="F114" s="49">
        <v>1096</v>
      </c>
      <c r="G114" s="49">
        <v>3998</v>
      </c>
      <c r="H114" s="49">
        <v>1556</v>
      </c>
      <c r="I114" s="49">
        <v>2000</v>
      </c>
      <c r="J114" s="49">
        <v>995</v>
      </c>
      <c r="K114" s="49">
        <v>1700</v>
      </c>
      <c r="L114" s="49">
        <v>5132</v>
      </c>
      <c r="M114" s="49">
        <v>1753</v>
      </c>
      <c r="N114" s="49">
        <v>3532</v>
      </c>
      <c r="O114" s="49">
        <v>3300</v>
      </c>
      <c r="P114" s="49">
        <v>1367</v>
      </c>
      <c r="Q114" s="49">
        <v>1100</v>
      </c>
      <c r="R114" s="49">
        <v>385</v>
      </c>
      <c r="S114" s="49">
        <v>2452</v>
      </c>
      <c r="T114" s="49">
        <v>2500</v>
      </c>
      <c r="U114" s="49">
        <v>0</v>
      </c>
      <c r="V114" s="49">
        <v>472</v>
      </c>
      <c r="W114" s="49">
        <v>2963</v>
      </c>
      <c r="X114" s="49">
        <v>11826</v>
      </c>
      <c r="Y114" s="49">
        <v>1700</v>
      </c>
      <c r="Z114" s="49">
        <v>3450</v>
      </c>
      <c r="AA114" s="49">
        <v>1667</v>
      </c>
      <c r="AB114" s="49">
        <v>0</v>
      </c>
      <c r="AC114" s="49">
        <v>15000</v>
      </c>
      <c r="AD114" s="49">
        <v>0</v>
      </c>
      <c r="AE114" s="49">
        <v>2325</v>
      </c>
      <c r="AF114" s="49">
        <v>4000</v>
      </c>
      <c r="AG114" s="50">
        <v>0</v>
      </c>
    </row>
    <row r="115" spans="1:33" ht="12.75">
      <c r="A115" s="13" t="s">
        <v>173</v>
      </c>
      <c r="B115" s="53">
        <v>1923254</v>
      </c>
      <c r="C115" s="53">
        <v>4964545</v>
      </c>
      <c r="D115" s="53">
        <v>3493718</v>
      </c>
      <c r="E115" s="53">
        <v>0</v>
      </c>
      <c r="F115" s="53">
        <v>2036210</v>
      </c>
      <c r="G115" s="53">
        <v>6225720</v>
      </c>
      <c r="H115" s="53">
        <v>1599767</v>
      </c>
      <c r="I115" s="53">
        <v>0</v>
      </c>
      <c r="J115" s="53">
        <v>5300895</v>
      </c>
      <c r="K115" s="53">
        <v>6632000</v>
      </c>
      <c r="L115" s="53">
        <v>21696000</v>
      </c>
      <c r="M115" s="53">
        <v>4340064</v>
      </c>
      <c r="N115" s="53">
        <v>8328940</v>
      </c>
      <c r="O115" s="53">
        <v>14906168</v>
      </c>
      <c r="P115" s="53">
        <v>5539949</v>
      </c>
      <c r="Q115" s="53">
        <v>2218000</v>
      </c>
      <c r="R115" s="53">
        <v>161801</v>
      </c>
      <c r="S115" s="53">
        <v>2627052</v>
      </c>
      <c r="T115" s="53">
        <v>1274796</v>
      </c>
      <c r="U115" s="53">
        <v>0</v>
      </c>
      <c r="V115" s="53">
        <v>259</v>
      </c>
      <c r="W115" s="53">
        <v>130588</v>
      </c>
      <c r="X115" s="53">
        <v>25383902</v>
      </c>
      <c r="Y115" s="53">
        <v>283</v>
      </c>
      <c r="Z115" s="53">
        <v>11578330</v>
      </c>
      <c r="AA115" s="53">
        <v>6572721</v>
      </c>
      <c r="AB115" s="53">
        <v>0</v>
      </c>
      <c r="AC115" s="53">
        <v>47872439</v>
      </c>
      <c r="AD115" s="53">
        <v>0</v>
      </c>
      <c r="AE115" s="53">
        <v>5324604</v>
      </c>
      <c r="AF115" s="53">
        <v>11581215</v>
      </c>
      <c r="AG115" s="54">
        <v>0</v>
      </c>
    </row>
    <row r="116" spans="1:33" ht="12.75">
      <c r="A116" s="27" t="s">
        <v>169</v>
      </c>
      <c r="B116" s="33">
        <v>0</v>
      </c>
      <c r="C116" s="33">
        <v>1050155</v>
      </c>
      <c r="D116" s="33">
        <v>377836</v>
      </c>
      <c r="E116" s="33">
        <v>0</v>
      </c>
      <c r="F116" s="33">
        <v>177620</v>
      </c>
      <c r="G116" s="33">
        <v>2535056</v>
      </c>
      <c r="H116" s="33">
        <v>296137</v>
      </c>
      <c r="I116" s="33">
        <v>0</v>
      </c>
      <c r="J116" s="33">
        <v>1453265</v>
      </c>
      <c r="K116" s="33">
        <v>2786000</v>
      </c>
      <c r="L116" s="33">
        <v>6080000</v>
      </c>
      <c r="M116" s="33">
        <v>847152</v>
      </c>
      <c r="N116" s="33">
        <v>635820</v>
      </c>
      <c r="O116" s="33">
        <v>5468894</v>
      </c>
      <c r="P116" s="33">
        <v>32166</v>
      </c>
      <c r="Q116" s="33">
        <v>422000</v>
      </c>
      <c r="R116" s="33">
        <v>33103</v>
      </c>
      <c r="S116" s="33">
        <v>165142</v>
      </c>
      <c r="T116" s="33">
        <v>281000</v>
      </c>
      <c r="U116" s="33">
        <v>0</v>
      </c>
      <c r="V116" s="33">
        <v>44</v>
      </c>
      <c r="W116" s="33">
        <v>0</v>
      </c>
      <c r="X116" s="33">
        <v>0</v>
      </c>
      <c r="Y116" s="33">
        <v>55</v>
      </c>
      <c r="Z116" s="33">
        <v>4021058</v>
      </c>
      <c r="AA116" s="33">
        <v>2097523</v>
      </c>
      <c r="AB116" s="33">
        <v>0</v>
      </c>
      <c r="AC116" s="33">
        <v>3922105</v>
      </c>
      <c r="AD116" s="33">
        <v>0</v>
      </c>
      <c r="AE116" s="33">
        <v>1205280</v>
      </c>
      <c r="AF116" s="33">
        <v>6398621</v>
      </c>
      <c r="AG116" s="34">
        <v>0</v>
      </c>
    </row>
    <row r="117" spans="1:33" ht="12.75">
      <c r="A117" s="30" t="s">
        <v>170</v>
      </c>
      <c r="B117" s="35">
        <v>0</v>
      </c>
      <c r="C117" s="35">
        <v>1595270</v>
      </c>
      <c r="D117" s="35">
        <v>359260</v>
      </c>
      <c r="E117" s="35">
        <v>0</v>
      </c>
      <c r="F117" s="35">
        <v>815340</v>
      </c>
      <c r="G117" s="35">
        <v>0</v>
      </c>
      <c r="H117" s="35">
        <v>255571</v>
      </c>
      <c r="I117" s="35">
        <v>0</v>
      </c>
      <c r="J117" s="35">
        <v>1186358</v>
      </c>
      <c r="K117" s="35">
        <v>1734000</v>
      </c>
      <c r="L117" s="35">
        <v>5874000</v>
      </c>
      <c r="M117" s="35">
        <v>1373760</v>
      </c>
      <c r="N117" s="35">
        <v>3603488</v>
      </c>
      <c r="O117" s="35">
        <v>4984848</v>
      </c>
      <c r="P117" s="35">
        <v>3000459</v>
      </c>
      <c r="Q117" s="35">
        <v>1100000</v>
      </c>
      <c r="R117" s="35">
        <v>33853</v>
      </c>
      <c r="S117" s="35">
        <v>317705</v>
      </c>
      <c r="T117" s="35">
        <v>135750</v>
      </c>
      <c r="U117" s="35">
        <v>0</v>
      </c>
      <c r="V117" s="35">
        <v>97</v>
      </c>
      <c r="W117" s="35">
        <v>0</v>
      </c>
      <c r="X117" s="35">
        <v>0</v>
      </c>
      <c r="Y117" s="35">
        <v>78</v>
      </c>
      <c r="Z117" s="35">
        <v>2699678</v>
      </c>
      <c r="AA117" s="35">
        <v>2005134</v>
      </c>
      <c r="AB117" s="35">
        <v>0</v>
      </c>
      <c r="AC117" s="35">
        <v>18418421</v>
      </c>
      <c r="AD117" s="35">
        <v>0</v>
      </c>
      <c r="AE117" s="35">
        <v>2025444</v>
      </c>
      <c r="AF117" s="35">
        <v>826005</v>
      </c>
      <c r="AG117" s="36">
        <v>0</v>
      </c>
    </row>
    <row r="118" spans="1:33" ht="25.5">
      <c r="A118" s="30" t="s">
        <v>171</v>
      </c>
      <c r="B118" s="35">
        <v>1765004</v>
      </c>
      <c r="C118" s="35">
        <v>75548</v>
      </c>
      <c r="D118" s="35">
        <v>578857</v>
      </c>
      <c r="E118" s="35">
        <v>0</v>
      </c>
      <c r="F118" s="35">
        <v>227910</v>
      </c>
      <c r="G118" s="35">
        <v>1696400</v>
      </c>
      <c r="H118" s="35">
        <v>0</v>
      </c>
      <c r="I118" s="35">
        <v>0</v>
      </c>
      <c r="J118" s="35">
        <v>528703</v>
      </c>
      <c r="K118" s="35">
        <v>480000</v>
      </c>
      <c r="L118" s="35">
        <v>3897000</v>
      </c>
      <c r="M118" s="35">
        <v>732672</v>
      </c>
      <c r="N118" s="35">
        <v>1494460</v>
      </c>
      <c r="O118" s="35">
        <v>1344222</v>
      </c>
      <c r="P118" s="35">
        <v>830949</v>
      </c>
      <c r="Q118" s="35">
        <v>376000</v>
      </c>
      <c r="R118" s="35">
        <v>72338</v>
      </c>
      <c r="S118" s="35">
        <v>2004440</v>
      </c>
      <c r="T118" s="35">
        <v>695896</v>
      </c>
      <c r="U118" s="35">
        <v>0</v>
      </c>
      <c r="V118" s="35">
        <v>50</v>
      </c>
      <c r="W118" s="35">
        <v>130588</v>
      </c>
      <c r="X118" s="35">
        <v>0</v>
      </c>
      <c r="Y118" s="35">
        <v>43</v>
      </c>
      <c r="Z118" s="35">
        <v>2882814</v>
      </c>
      <c r="AA118" s="35">
        <v>750394</v>
      </c>
      <c r="AB118" s="35">
        <v>0</v>
      </c>
      <c r="AC118" s="35">
        <v>12316123</v>
      </c>
      <c r="AD118" s="35">
        <v>0</v>
      </c>
      <c r="AE118" s="35">
        <v>386400</v>
      </c>
      <c r="AF118" s="35">
        <v>3853070</v>
      </c>
      <c r="AG118" s="36">
        <v>0</v>
      </c>
    </row>
    <row r="119" spans="1:33" ht="12.75">
      <c r="A119" s="30" t="s">
        <v>172</v>
      </c>
      <c r="B119" s="35">
        <v>0</v>
      </c>
      <c r="C119" s="35">
        <v>0</v>
      </c>
      <c r="D119" s="35">
        <v>2177765</v>
      </c>
      <c r="E119" s="35">
        <v>0</v>
      </c>
      <c r="F119" s="35">
        <v>815340</v>
      </c>
      <c r="G119" s="35">
        <v>1994264</v>
      </c>
      <c r="H119" s="35">
        <v>1048059</v>
      </c>
      <c r="I119" s="35">
        <v>0</v>
      </c>
      <c r="J119" s="35">
        <v>2132568</v>
      </c>
      <c r="K119" s="35">
        <v>1632000</v>
      </c>
      <c r="L119" s="35">
        <v>5845000</v>
      </c>
      <c r="M119" s="35">
        <v>1386480</v>
      </c>
      <c r="N119" s="35">
        <v>2595172</v>
      </c>
      <c r="O119" s="35">
        <v>3108204</v>
      </c>
      <c r="P119" s="35">
        <v>1676375</v>
      </c>
      <c r="Q119" s="35">
        <v>320000</v>
      </c>
      <c r="R119" s="35">
        <v>22507</v>
      </c>
      <c r="S119" s="35">
        <v>139764</v>
      </c>
      <c r="T119" s="35">
        <v>162150</v>
      </c>
      <c r="U119" s="35">
        <v>0</v>
      </c>
      <c r="V119" s="35">
        <v>68</v>
      </c>
      <c r="W119" s="35">
        <v>0</v>
      </c>
      <c r="X119" s="35">
        <v>0</v>
      </c>
      <c r="Y119" s="35">
        <v>107</v>
      </c>
      <c r="Z119" s="35">
        <v>0</v>
      </c>
      <c r="AA119" s="35">
        <v>1719669</v>
      </c>
      <c r="AB119" s="35">
        <v>0</v>
      </c>
      <c r="AC119" s="35">
        <v>13215789</v>
      </c>
      <c r="AD119" s="35">
        <v>0</v>
      </c>
      <c r="AE119" s="35">
        <v>1707480</v>
      </c>
      <c r="AF119" s="35">
        <v>503519</v>
      </c>
      <c r="AG119" s="36">
        <v>0</v>
      </c>
    </row>
    <row r="120" spans="1:33" ht="12.75">
      <c r="A120" s="13" t="s">
        <v>174</v>
      </c>
      <c r="B120" s="55">
        <f>SUM(B121:B124)</f>
        <v>208.1372641509434</v>
      </c>
      <c r="C120" s="55">
        <f aca="true" t="shared" si="42" ref="C120:AG120">SUM(C121:C124)</f>
        <v>2869.7297607960704</v>
      </c>
      <c r="D120" s="55">
        <f t="shared" si="42"/>
        <v>2797.212169735789</v>
      </c>
      <c r="E120" s="55">
        <f t="shared" si="42"/>
        <v>0</v>
      </c>
      <c r="F120" s="55">
        <f t="shared" si="42"/>
        <v>1857.8558394160582</v>
      </c>
      <c r="G120" s="55">
        <f t="shared" si="42"/>
        <v>1557.2086043021511</v>
      </c>
      <c r="H120" s="55">
        <f t="shared" si="42"/>
        <v>1699.078523783121</v>
      </c>
      <c r="I120" s="55">
        <f t="shared" si="42"/>
        <v>0</v>
      </c>
      <c r="J120" s="55">
        <f t="shared" si="42"/>
        <v>4994.399815992297</v>
      </c>
      <c r="K120" s="55">
        <f t="shared" si="42"/>
        <v>3901.1764705882356</v>
      </c>
      <c r="L120" s="55">
        <f t="shared" si="42"/>
        <v>3343.072466842822</v>
      </c>
      <c r="M120" s="55">
        <f t="shared" si="42"/>
        <v>2475.7923559612095</v>
      </c>
      <c r="N120" s="55">
        <f t="shared" si="42"/>
        <v>2358.137032842582</v>
      </c>
      <c r="O120" s="55">
        <f t="shared" si="42"/>
        <v>3483.300009120967</v>
      </c>
      <c r="P120" s="55">
        <f t="shared" si="42"/>
        <v>4206.409348416284</v>
      </c>
      <c r="Q120" s="55">
        <f t="shared" si="42"/>
        <v>2016.3636363636363</v>
      </c>
      <c r="R120" s="55">
        <f t="shared" si="42"/>
        <v>347.2113788555195</v>
      </c>
      <c r="S120" s="55">
        <f t="shared" si="42"/>
        <v>1071.3911092985318</v>
      </c>
      <c r="T120" s="55">
        <f t="shared" si="42"/>
        <v>693.9493687707642</v>
      </c>
      <c r="U120" s="55">
        <f t="shared" si="42"/>
        <v>0</v>
      </c>
      <c r="V120" s="55">
        <f t="shared" si="42"/>
        <v>0.5892423997847727</v>
      </c>
      <c r="W120" s="55">
        <f t="shared" si="42"/>
        <v>58.22024074899688</v>
      </c>
      <c r="X120" s="55">
        <f t="shared" si="42"/>
        <v>0</v>
      </c>
      <c r="Y120" s="55">
        <f t="shared" si="42"/>
        <v>0.16647058823529415</v>
      </c>
      <c r="Z120" s="55">
        <f t="shared" si="42"/>
        <v>2783.6376811594205</v>
      </c>
      <c r="AA120" s="55">
        <f t="shared" si="42"/>
        <v>3924.610255858801</v>
      </c>
      <c r="AB120" s="55">
        <f t="shared" si="42"/>
        <v>0</v>
      </c>
      <c r="AC120" s="55">
        <f t="shared" si="42"/>
        <v>3191.4958666666666</v>
      </c>
      <c r="AD120" s="55">
        <f t="shared" si="42"/>
        <v>0</v>
      </c>
      <c r="AE120" s="55">
        <f t="shared" si="42"/>
        <v>2290.152258064516</v>
      </c>
      <c r="AF120" s="55">
        <f t="shared" si="42"/>
        <v>2895.30375</v>
      </c>
      <c r="AG120" s="56">
        <f t="shared" si="42"/>
        <v>0</v>
      </c>
    </row>
    <row r="121" spans="1:33" ht="12.75">
      <c r="A121" s="27" t="s">
        <v>169</v>
      </c>
      <c r="B121" s="57">
        <f>IF(B111=0,0,B116/B111)</f>
        <v>0</v>
      </c>
      <c r="C121" s="57">
        <f aca="true" t="shared" si="43" ref="C121:AG124">IF(C111=0,0,C116/C111)</f>
        <v>17.215655737704918</v>
      </c>
      <c r="D121" s="57">
        <f t="shared" si="43"/>
        <v>302.51080864691755</v>
      </c>
      <c r="E121" s="57">
        <f t="shared" si="43"/>
        <v>0</v>
      </c>
      <c r="F121" s="57">
        <f t="shared" si="43"/>
        <v>162.06204379562044</v>
      </c>
      <c r="G121" s="57">
        <f t="shared" si="43"/>
        <v>634.0810405202601</v>
      </c>
      <c r="H121" s="57">
        <f t="shared" si="43"/>
        <v>190.3194087403599</v>
      </c>
      <c r="I121" s="57">
        <f t="shared" si="43"/>
        <v>0</v>
      </c>
      <c r="J121" s="57">
        <f t="shared" si="43"/>
        <v>1127.4359968968192</v>
      </c>
      <c r="K121" s="57">
        <f t="shared" si="43"/>
        <v>1638.8235294117646</v>
      </c>
      <c r="L121" s="57">
        <f t="shared" si="43"/>
        <v>763.627229339362</v>
      </c>
      <c r="M121" s="57">
        <f t="shared" si="43"/>
        <v>483.25841414717627</v>
      </c>
      <c r="N121" s="57">
        <f t="shared" si="43"/>
        <v>180.01698754246885</v>
      </c>
      <c r="O121" s="57">
        <f t="shared" si="43"/>
        <v>623.5200091209668</v>
      </c>
      <c r="P121" s="57">
        <f t="shared" si="43"/>
        <v>23.53035844915874</v>
      </c>
      <c r="Q121" s="57">
        <f t="shared" si="43"/>
        <v>383.6363636363636</v>
      </c>
      <c r="R121" s="57">
        <f t="shared" si="43"/>
        <v>12.930859375</v>
      </c>
      <c r="S121" s="57">
        <f t="shared" si="43"/>
        <v>67.34991843393148</v>
      </c>
      <c r="T121" s="57">
        <f t="shared" si="43"/>
        <v>112.4</v>
      </c>
      <c r="U121" s="57">
        <f t="shared" si="43"/>
        <v>0</v>
      </c>
      <c r="V121" s="57">
        <f t="shared" si="43"/>
        <v>0.0873015873015873</v>
      </c>
      <c r="W121" s="57">
        <f t="shared" si="43"/>
        <v>0</v>
      </c>
      <c r="X121" s="57">
        <f t="shared" si="43"/>
        <v>0</v>
      </c>
      <c r="Y121" s="57">
        <f t="shared" si="43"/>
        <v>0.03235294117647059</v>
      </c>
      <c r="Z121" s="57">
        <f t="shared" si="43"/>
        <v>1165.5240579710146</v>
      </c>
      <c r="AA121" s="57">
        <f t="shared" si="43"/>
        <v>1210.3421811886901</v>
      </c>
      <c r="AB121" s="57">
        <f t="shared" si="43"/>
        <v>0</v>
      </c>
      <c r="AC121" s="57">
        <f t="shared" si="43"/>
        <v>261.47366666666665</v>
      </c>
      <c r="AD121" s="57">
        <f t="shared" si="43"/>
        <v>0</v>
      </c>
      <c r="AE121" s="57">
        <f t="shared" si="43"/>
        <v>518.4</v>
      </c>
      <c r="AF121" s="57">
        <f t="shared" si="43"/>
        <v>1599.65525</v>
      </c>
      <c r="AG121" s="58">
        <f t="shared" si="43"/>
        <v>0</v>
      </c>
    </row>
    <row r="122" spans="1:33" ht="12.75">
      <c r="A122" s="30" t="s">
        <v>170</v>
      </c>
      <c r="B122" s="59">
        <f>IF(B112=0,0,B117/B112)</f>
        <v>0</v>
      </c>
      <c r="C122" s="59">
        <f t="shared" si="43"/>
        <v>2848.6964285714284</v>
      </c>
      <c r="D122" s="59">
        <f t="shared" si="43"/>
        <v>287.63811048839074</v>
      </c>
      <c r="E122" s="59">
        <f t="shared" si="43"/>
        <v>0</v>
      </c>
      <c r="F122" s="59">
        <f t="shared" si="43"/>
        <v>743.9233576642335</v>
      </c>
      <c r="G122" s="59">
        <f t="shared" si="43"/>
        <v>0</v>
      </c>
      <c r="H122" s="59">
        <f t="shared" si="43"/>
        <v>835.1993464052288</v>
      </c>
      <c r="I122" s="59">
        <f t="shared" si="43"/>
        <v>0</v>
      </c>
      <c r="J122" s="59">
        <f t="shared" si="43"/>
        <v>1192.3195979899497</v>
      </c>
      <c r="K122" s="59">
        <f t="shared" si="43"/>
        <v>1020</v>
      </c>
      <c r="L122" s="59">
        <f t="shared" si="43"/>
        <v>865.9885006634232</v>
      </c>
      <c r="M122" s="59">
        <f t="shared" si="43"/>
        <v>783.6622932116372</v>
      </c>
      <c r="N122" s="59">
        <f t="shared" si="43"/>
        <v>1020.2400906002265</v>
      </c>
      <c r="O122" s="59">
        <f t="shared" si="43"/>
        <v>1510.56</v>
      </c>
      <c r="P122" s="59">
        <f t="shared" si="43"/>
        <v>2194.9224579370884</v>
      </c>
      <c r="Q122" s="59">
        <f t="shared" si="43"/>
        <v>1000</v>
      </c>
      <c r="R122" s="59">
        <f t="shared" si="43"/>
        <v>87.92987012987012</v>
      </c>
      <c r="S122" s="59">
        <f t="shared" si="43"/>
        <v>129.56973898858075</v>
      </c>
      <c r="T122" s="59">
        <f t="shared" si="43"/>
        <v>54.3</v>
      </c>
      <c r="U122" s="59">
        <f t="shared" si="43"/>
        <v>0</v>
      </c>
      <c r="V122" s="59">
        <f t="shared" si="43"/>
        <v>0.25866666666666666</v>
      </c>
      <c r="W122" s="59">
        <f t="shared" si="43"/>
        <v>0</v>
      </c>
      <c r="X122" s="59">
        <f t="shared" si="43"/>
        <v>0</v>
      </c>
      <c r="Y122" s="59">
        <f t="shared" si="43"/>
        <v>0.04588235294117647</v>
      </c>
      <c r="Z122" s="59">
        <f t="shared" si="43"/>
        <v>782.5153623188406</v>
      </c>
      <c r="AA122" s="59">
        <f t="shared" si="43"/>
        <v>1208.640144665461</v>
      </c>
      <c r="AB122" s="59">
        <f t="shared" si="43"/>
        <v>0</v>
      </c>
      <c r="AC122" s="59">
        <f t="shared" si="43"/>
        <v>1227.8947333333333</v>
      </c>
      <c r="AD122" s="59">
        <f t="shared" si="43"/>
        <v>0</v>
      </c>
      <c r="AE122" s="59">
        <f t="shared" si="43"/>
        <v>871.1587096774193</v>
      </c>
      <c r="AF122" s="59">
        <f t="shared" si="43"/>
        <v>206.50125</v>
      </c>
      <c r="AG122" s="60">
        <f t="shared" si="43"/>
        <v>0</v>
      </c>
    </row>
    <row r="123" spans="1:33" ht="25.5">
      <c r="A123" s="30" t="s">
        <v>171</v>
      </c>
      <c r="B123" s="59">
        <f>IF(B113=0,0,B118/B113)</f>
        <v>208.1372641509434</v>
      </c>
      <c r="C123" s="59">
        <f t="shared" si="43"/>
        <v>3.8176764869371875</v>
      </c>
      <c r="D123" s="59">
        <f t="shared" si="43"/>
        <v>463.45636509207367</v>
      </c>
      <c r="E123" s="59">
        <f t="shared" si="43"/>
        <v>0</v>
      </c>
      <c r="F123" s="59">
        <f t="shared" si="43"/>
        <v>207.9470802919708</v>
      </c>
      <c r="G123" s="59">
        <f t="shared" si="43"/>
        <v>424.31215607803904</v>
      </c>
      <c r="H123" s="59">
        <f t="shared" si="43"/>
        <v>0</v>
      </c>
      <c r="I123" s="59">
        <f t="shared" si="43"/>
        <v>0</v>
      </c>
      <c r="J123" s="59">
        <f t="shared" si="43"/>
        <v>531.3597989949749</v>
      </c>
      <c r="K123" s="59">
        <f t="shared" si="43"/>
        <v>282.3529411764706</v>
      </c>
      <c r="L123" s="59">
        <f t="shared" si="43"/>
        <v>574.5245466607696</v>
      </c>
      <c r="M123" s="59">
        <f t="shared" si="43"/>
        <v>417.9532230462065</v>
      </c>
      <c r="N123" s="59">
        <f t="shared" si="43"/>
        <v>423.12004530011325</v>
      </c>
      <c r="O123" s="59">
        <f t="shared" si="43"/>
        <v>407.34</v>
      </c>
      <c r="P123" s="59">
        <f t="shared" si="43"/>
        <v>761.6397800183319</v>
      </c>
      <c r="Q123" s="59">
        <f t="shared" si="43"/>
        <v>341.8181818181818</v>
      </c>
      <c r="R123" s="59">
        <f t="shared" si="43"/>
        <v>187.8909090909091</v>
      </c>
      <c r="S123" s="59">
        <f t="shared" si="43"/>
        <v>817.4714518760196</v>
      </c>
      <c r="T123" s="59">
        <f t="shared" si="43"/>
        <v>462.3893687707641</v>
      </c>
      <c r="U123" s="59">
        <f t="shared" si="43"/>
        <v>0</v>
      </c>
      <c r="V123" s="59">
        <f t="shared" si="43"/>
        <v>0.0992063492063492</v>
      </c>
      <c r="W123" s="59">
        <f t="shared" si="43"/>
        <v>58.22024074899688</v>
      </c>
      <c r="X123" s="59">
        <f t="shared" si="43"/>
        <v>0</v>
      </c>
      <c r="Y123" s="59">
        <f t="shared" si="43"/>
        <v>0.025294117647058825</v>
      </c>
      <c r="Z123" s="59">
        <f t="shared" si="43"/>
        <v>835.5982608695653</v>
      </c>
      <c r="AA123" s="59">
        <f t="shared" si="43"/>
        <v>474.03284902084647</v>
      </c>
      <c r="AB123" s="59">
        <f t="shared" si="43"/>
        <v>0</v>
      </c>
      <c r="AC123" s="59">
        <f t="shared" si="43"/>
        <v>821.0748666666667</v>
      </c>
      <c r="AD123" s="59">
        <f t="shared" si="43"/>
        <v>0</v>
      </c>
      <c r="AE123" s="59">
        <f t="shared" si="43"/>
        <v>166.19354838709677</v>
      </c>
      <c r="AF123" s="59">
        <f t="shared" si="43"/>
        <v>963.2675</v>
      </c>
      <c r="AG123" s="60">
        <f t="shared" si="43"/>
        <v>0</v>
      </c>
    </row>
    <row r="124" spans="1:33" ht="12.75">
      <c r="A124" s="30" t="s">
        <v>172</v>
      </c>
      <c r="B124" s="59">
        <f>IF(B114=0,0,B119/B114)</f>
        <v>0</v>
      </c>
      <c r="C124" s="59">
        <f t="shared" si="43"/>
        <v>0</v>
      </c>
      <c r="D124" s="59">
        <f t="shared" si="43"/>
        <v>1743.6068855084068</v>
      </c>
      <c r="E124" s="59">
        <f t="shared" si="43"/>
        <v>0</v>
      </c>
      <c r="F124" s="59">
        <f t="shared" si="43"/>
        <v>743.9233576642335</v>
      </c>
      <c r="G124" s="59">
        <f t="shared" si="43"/>
        <v>498.8154077038519</v>
      </c>
      <c r="H124" s="59">
        <f t="shared" si="43"/>
        <v>673.5597686375321</v>
      </c>
      <c r="I124" s="59">
        <f t="shared" si="43"/>
        <v>0</v>
      </c>
      <c r="J124" s="59">
        <f t="shared" si="43"/>
        <v>2143.284422110553</v>
      </c>
      <c r="K124" s="59">
        <f t="shared" si="43"/>
        <v>960</v>
      </c>
      <c r="L124" s="59">
        <f t="shared" si="43"/>
        <v>1138.9321901792673</v>
      </c>
      <c r="M124" s="59">
        <f t="shared" si="43"/>
        <v>790.9184255561894</v>
      </c>
      <c r="N124" s="59">
        <f t="shared" si="43"/>
        <v>734.7599093997735</v>
      </c>
      <c r="O124" s="59">
        <f t="shared" si="43"/>
        <v>941.88</v>
      </c>
      <c r="P124" s="59">
        <f t="shared" si="43"/>
        <v>1226.3167520117045</v>
      </c>
      <c r="Q124" s="59">
        <f t="shared" si="43"/>
        <v>290.90909090909093</v>
      </c>
      <c r="R124" s="59">
        <f t="shared" si="43"/>
        <v>58.45974025974026</v>
      </c>
      <c r="S124" s="59">
        <f t="shared" si="43"/>
        <v>57</v>
      </c>
      <c r="T124" s="59">
        <f t="shared" si="43"/>
        <v>64.86</v>
      </c>
      <c r="U124" s="59">
        <f t="shared" si="43"/>
        <v>0</v>
      </c>
      <c r="V124" s="59">
        <f t="shared" si="43"/>
        <v>0.1440677966101695</v>
      </c>
      <c r="W124" s="59">
        <f t="shared" si="43"/>
        <v>0</v>
      </c>
      <c r="X124" s="59">
        <f t="shared" si="43"/>
        <v>0</v>
      </c>
      <c r="Y124" s="59">
        <f t="shared" si="43"/>
        <v>0.06294117647058824</v>
      </c>
      <c r="Z124" s="59">
        <f t="shared" si="43"/>
        <v>0</v>
      </c>
      <c r="AA124" s="59">
        <f t="shared" si="43"/>
        <v>1031.5950809838032</v>
      </c>
      <c r="AB124" s="59">
        <f t="shared" si="43"/>
        <v>0</v>
      </c>
      <c r="AC124" s="59">
        <f t="shared" si="43"/>
        <v>881.0526</v>
      </c>
      <c r="AD124" s="59">
        <f t="shared" si="43"/>
        <v>0</v>
      </c>
      <c r="AE124" s="59">
        <f t="shared" si="43"/>
        <v>734.4</v>
      </c>
      <c r="AF124" s="59">
        <f t="shared" si="43"/>
        <v>125.87975</v>
      </c>
      <c r="AG124" s="60">
        <f t="shared" si="43"/>
        <v>0</v>
      </c>
    </row>
    <row r="125" spans="1:33" ht="25.5">
      <c r="A125" s="13" t="s">
        <v>175</v>
      </c>
      <c r="B125" s="61">
        <f>+B120*B111</f>
        <v>1765004</v>
      </c>
      <c r="C125" s="61">
        <f aca="true" t="shared" si="44" ref="C125:AG125">+C120*C111</f>
        <v>175053515.4085603</v>
      </c>
      <c r="D125" s="61">
        <f t="shared" si="44"/>
        <v>3493718.0000000005</v>
      </c>
      <c r="E125" s="61">
        <f t="shared" si="44"/>
        <v>0</v>
      </c>
      <c r="F125" s="61">
        <f t="shared" si="44"/>
        <v>2036209.9999999998</v>
      </c>
      <c r="G125" s="61">
        <f t="shared" si="44"/>
        <v>6225720</v>
      </c>
      <c r="H125" s="61">
        <f t="shared" si="44"/>
        <v>2643766.183006536</v>
      </c>
      <c r="I125" s="61">
        <f t="shared" si="44"/>
        <v>0</v>
      </c>
      <c r="J125" s="61">
        <f t="shared" si="44"/>
        <v>6437781.362814071</v>
      </c>
      <c r="K125" s="61">
        <f t="shared" si="44"/>
        <v>6632000.000000001</v>
      </c>
      <c r="L125" s="61">
        <f t="shared" si="44"/>
        <v>26617542.98100255</v>
      </c>
      <c r="M125" s="61">
        <f t="shared" si="44"/>
        <v>4340064</v>
      </c>
      <c r="N125" s="61">
        <f t="shared" si="44"/>
        <v>8328939.999999999</v>
      </c>
      <c r="O125" s="61">
        <f t="shared" si="44"/>
        <v>30552024.380000003</v>
      </c>
      <c r="P125" s="61">
        <f t="shared" si="44"/>
        <v>5750161.57928506</v>
      </c>
      <c r="Q125" s="61">
        <f t="shared" si="44"/>
        <v>2218000</v>
      </c>
      <c r="R125" s="61">
        <f t="shared" si="44"/>
        <v>888861.12987013</v>
      </c>
      <c r="S125" s="61">
        <f t="shared" si="44"/>
        <v>2627051</v>
      </c>
      <c r="T125" s="61">
        <f t="shared" si="44"/>
        <v>1734873.4219269105</v>
      </c>
      <c r="U125" s="61">
        <f t="shared" si="44"/>
        <v>0</v>
      </c>
      <c r="V125" s="61">
        <f t="shared" si="44"/>
        <v>296.9781694915254</v>
      </c>
      <c r="W125" s="61">
        <f t="shared" si="44"/>
        <v>248483.98751671868</v>
      </c>
      <c r="X125" s="61">
        <f t="shared" si="44"/>
        <v>0</v>
      </c>
      <c r="Y125" s="61">
        <f t="shared" si="44"/>
        <v>283.00000000000006</v>
      </c>
      <c r="Z125" s="61">
        <f t="shared" si="44"/>
        <v>9603550</v>
      </c>
      <c r="AA125" s="61">
        <f t="shared" si="44"/>
        <v>6801349.573403302</v>
      </c>
      <c r="AB125" s="61">
        <f t="shared" si="44"/>
        <v>0</v>
      </c>
      <c r="AC125" s="61">
        <f t="shared" si="44"/>
        <v>47872438</v>
      </c>
      <c r="AD125" s="61">
        <f t="shared" si="44"/>
        <v>0</v>
      </c>
      <c r="AE125" s="61">
        <f t="shared" si="44"/>
        <v>5324604</v>
      </c>
      <c r="AF125" s="61">
        <f t="shared" si="44"/>
        <v>11581215</v>
      </c>
      <c r="AG125" s="62">
        <f t="shared" si="44"/>
        <v>0</v>
      </c>
    </row>
    <row r="126" spans="1:33" ht="25.5">
      <c r="A126" s="16" t="s">
        <v>176</v>
      </c>
      <c r="B126" s="63">
        <v>0</v>
      </c>
      <c r="C126" s="63">
        <v>0</v>
      </c>
      <c r="D126" s="63">
        <v>3564104</v>
      </c>
      <c r="E126" s="63">
        <v>0</v>
      </c>
      <c r="F126" s="63">
        <v>2086210</v>
      </c>
      <c r="G126" s="63">
        <v>0</v>
      </c>
      <c r="H126" s="63">
        <v>0</v>
      </c>
      <c r="I126" s="63">
        <v>8225595</v>
      </c>
      <c r="J126" s="63">
        <v>5300895</v>
      </c>
      <c r="K126" s="63">
        <v>6632000</v>
      </c>
      <c r="L126" s="63">
        <v>16795000</v>
      </c>
      <c r="M126" s="63">
        <v>0</v>
      </c>
      <c r="N126" s="63">
        <v>0</v>
      </c>
      <c r="O126" s="63">
        <v>14906168</v>
      </c>
      <c r="P126" s="63">
        <v>8013298</v>
      </c>
      <c r="Q126" s="63">
        <v>2218000</v>
      </c>
      <c r="R126" s="63">
        <v>161801</v>
      </c>
      <c r="S126" s="63">
        <v>7608472</v>
      </c>
      <c r="T126" s="63">
        <v>5904346</v>
      </c>
      <c r="U126" s="63">
        <v>0</v>
      </c>
      <c r="V126" s="63">
        <v>1398271</v>
      </c>
      <c r="W126" s="63">
        <v>868511</v>
      </c>
      <c r="X126" s="63">
        <v>23203070</v>
      </c>
      <c r="Y126" s="63">
        <v>0</v>
      </c>
      <c r="Z126" s="63">
        <v>11579000</v>
      </c>
      <c r="AA126" s="63">
        <v>6572721</v>
      </c>
      <c r="AB126" s="63">
        <v>0</v>
      </c>
      <c r="AC126" s="63">
        <v>47872439</v>
      </c>
      <c r="AD126" s="63">
        <v>0</v>
      </c>
      <c r="AE126" s="63">
        <v>5324604</v>
      </c>
      <c r="AF126" s="63">
        <v>11581215</v>
      </c>
      <c r="AG126" s="64">
        <v>0</v>
      </c>
    </row>
    <row r="127" spans="1:33" ht="12.75">
      <c r="A127" s="27" t="s">
        <v>177</v>
      </c>
      <c r="B127" s="33">
        <v>80780000</v>
      </c>
      <c r="C127" s="33">
        <v>73591000</v>
      </c>
      <c r="D127" s="33">
        <v>21203000</v>
      </c>
      <c r="E127" s="33">
        <v>58112000</v>
      </c>
      <c r="F127" s="33">
        <v>12338000</v>
      </c>
      <c r="G127" s="33">
        <v>33821000</v>
      </c>
      <c r="H127" s="33">
        <v>13681000</v>
      </c>
      <c r="I127" s="33">
        <v>20312000</v>
      </c>
      <c r="J127" s="33">
        <v>13898000</v>
      </c>
      <c r="K127" s="33">
        <v>13134000</v>
      </c>
      <c r="L127" s="33">
        <v>33148000</v>
      </c>
      <c r="M127" s="33">
        <v>19400000</v>
      </c>
      <c r="N127" s="33">
        <v>30684000</v>
      </c>
      <c r="O127" s="33">
        <v>34820000</v>
      </c>
      <c r="P127" s="33">
        <v>13268000</v>
      </c>
      <c r="Q127" s="33">
        <v>15574000</v>
      </c>
      <c r="R127" s="33">
        <v>15650000</v>
      </c>
      <c r="S127" s="33">
        <v>21171000</v>
      </c>
      <c r="T127" s="33">
        <v>36842000</v>
      </c>
      <c r="U127" s="33">
        <v>29375000</v>
      </c>
      <c r="V127" s="33">
        <v>11016000</v>
      </c>
      <c r="W127" s="33">
        <v>48286000</v>
      </c>
      <c r="X127" s="33">
        <v>53914000</v>
      </c>
      <c r="Y127" s="33">
        <v>16899000</v>
      </c>
      <c r="Z127" s="33">
        <v>26145000</v>
      </c>
      <c r="AA127" s="33">
        <v>15302000</v>
      </c>
      <c r="AB127" s="33">
        <v>44983000</v>
      </c>
      <c r="AC127" s="33">
        <v>145905000</v>
      </c>
      <c r="AD127" s="33">
        <v>48022000</v>
      </c>
      <c r="AE127" s="33">
        <v>30294000</v>
      </c>
      <c r="AF127" s="33">
        <v>67054000</v>
      </c>
      <c r="AG127" s="34">
        <v>89990000</v>
      </c>
    </row>
    <row r="128" spans="1:33" ht="12.75">
      <c r="A128" s="65" t="s">
        <v>178</v>
      </c>
      <c r="B128" s="66" t="str">
        <f>IF(B11&gt;0,"Funded","Unfunded")</f>
        <v>Funded</v>
      </c>
      <c r="C128" s="66" t="str">
        <f aca="true" t="shared" si="45" ref="C128:AG128">IF(C11&gt;0,"Funded","Unfunded")</f>
        <v>Funded</v>
      </c>
      <c r="D128" s="66" t="str">
        <f t="shared" si="45"/>
        <v>Funded</v>
      </c>
      <c r="E128" s="66" t="str">
        <f t="shared" si="45"/>
        <v>Funded</v>
      </c>
      <c r="F128" s="66" t="str">
        <f t="shared" si="45"/>
        <v>Funded</v>
      </c>
      <c r="G128" s="66" t="str">
        <f t="shared" si="45"/>
        <v>Funded</v>
      </c>
      <c r="H128" s="66" t="str">
        <f t="shared" si="45"/>
        <v>Unfunded</v>
      </c>
      <c r="I128" s="66" t="str">
        <f t="shared" si="45"/>
        <v>Funded</v>
      </c>
      <c r="J128" s="66" t="str">
        <f t="shared" si="45"/>
        <v>Unfunded</v>
      </c>
      <c r="K128" s="66" t="str">
        <f t="shared" si="45"/>
        <v>Funded</v>
      </c>
      <c r="L128" s="66" t="str">
        <f t="shared" si="45"/>
        <v>Funded</v>
      </c>
      <c r="M128" s="66" t="str">
        <f t="shared" si="45"/>
        <v>Funded</v>
      </c>
      <c r="N128" s="66" t="str">
        <f t="shared" si="45"/>
        <v>Funded</v>
      </c>
      <c r="O128" s="66" t="str">
        <f t="shared" si="45"/>
        <v>Funded</v>
      </c>
      <c r="P128" s="66" t="str">
        <f t="shared" si="45"/>
        <v>Funded</v>
      </c>
      <c r="Q128" s="66" t="str">
        <f t="shared" si="45"/>
        <v>Funded</v>
      </c>
      <c r="R128" s="66" t="str">
        <f t="shared" si="45"/>
        <v>Unfunded</v>
      </c>
      <c r="S128" s="66" t="str">
        <f t="shared" si="45"/>
        <v>Funded</v>
      </c>
      <c r="T128" s="66" t="str">
        <f t="shared" si="45"/>
        <v>Unfunded</v>
      </c>
      <c r="U128" s="66" t="str">
        <f t="shared" si="45"/>
        <v>Funded</v>
      </c>
      <c r="V128" s="66" t="str">
        <f t="shared" si="45"/>
        <v>Unfunded</v>
      </c>
      <c r="W128" s="66" t="str">
        <f t="shared" si="45"/>
        <v>Funded</v>
      </c>
      <c r="X128" s="66" t="str">
        <f t="shared" si="45"/>
        <v>Unfunded</v>
      </c>
      <c r="Y128" s="66" t="str">
        <f t="shared" si="45"/>
        <v>Funded</v>
      </c>
      <c r="Z128" s="66" t="str">
        <f t="shared" si="45"/>
        <v>Unfunded</v>
      </c>
      <c r="AA128" s="66" t="str">
        <f t="shared" si="45"/>
        <v>Funded</v>
      </c>
      <c r="AB128" s="66" t="str">
        <f t="shared" si="45"/>
        <v>Funded</v>
      </c>
      <c r="AC128" s="66" t="str">
        <f t="shared" si="45"/>
        <v>Funded</v>
      </c>
      <c r="AD128" s="66" t="str">
        <f t="shared" si="45"/>
        <v>Unfunded</v>
      </c>
      <c r="AE128" s="66" t="str">
        <f t="shared" si="45"/>
        <v>Unfunded</v>
      </c>
      <c r="AF128" s="66" t="str">
        <f t="shared" si="45"/>
        <v>Funded</v>
      </c>
      <c r="AG128" s="67" t="str">
        <f t="shared" si="45"/>
        <v>Funded</v>
      </c>
    </row>
    <row r="129" spans="1:33" ht="12.75" hidden="1">
      <c r="A129" s="68" t="s">
        <v>179</v>
      </c>
      <c r="B129" s="35">
        <v>19971265</v>
      </c>
      <c r="C129" s="35">
        <v>119053797</v>
      </c>
      <c r="D129" s="35">
        <v>239392005</v>
      </c>
      <c r="E129" s="35">
        <v>5000004</v>
      </c>
      <c r="F129" s="35">
        <v>34216000</v>
      </c>
      <c r="G129" s="35">
        <v>155032992</v>
      </c>
      <c r="H129" s="35">
        <v>29137996</v>
      </c>
      <c r="I129" s="35">
        <v>37893709</v>
      </c>
      <c r="J129" s="35">
        <v>28043907</v>
      </c>
      <c r="K129" s="35">
        <v>20374043</v>
      </c>
      <c r="L129" s="35">
        <v>16313940</v>
      </c>
      <c r="M129" s="35">
        <v>46403326</v>
      </c>
      <c r="N129" s="35">
        <v>51913449</v>
      </c>
      <c r="O129" s="35">
        <v>125172000</v>
      </c>
      <c r="P129" s="35">
        <v>21759230</v>
      </c>
      <c r="Q129" s="35">
        <v>12528000</v>
      </c>
      <c r="R129" s="35">
        <v>19869804</v>
      </c>
      <c r="S129" s="35">
        <v>39329004</v>
      </c>
      <c r="T129" s="35">
        <v>83201976</v>
      </c>
      <c r="U129" s="35">
        <v>2407992</v>
      </c>
      <c r="V129" s="35">
        <v>2126904</v>
      </c>
      <c r="W129" s="35">
        <v>96047135</v>
      </c>
      <c r="X129" s="35">
        <v>389082876</v>
      </c>
      <c r="Y129" s="35">
        <v>4657000</v>
      </c>
      <c r="Z129" s="35">
        <v>72340000</v>
      </c>
      <c r="AA129" s="35">
        <v>35856000</v>
      </c>
      <c r="AB129" s="35">
        <v>9359880</v>
      </c>
      <c r="AC129" s="35">
        <v>1155536144</v>
      </c>
      <c r="AD129" s="35">
        <v>0</v>
      </c>
      <c r="AE129" s="35">
        <v>25943120</v>
      </c>
      <c r="AF129" s="35">
        <v>109550941</v>
      </c>
      <c r="AG129" s="35">
        <v>72000</v>
      </c>
    </row>
    <row r="130" spans="1:33" ht="12.75" hidden="1">
      <c r="A130" s="68" t="s">
        <v>180</v>
      </c>
      <c r="B130" s="35">
        <v>25692317</v>
      </c>
      <c r="C130" s="35">
        <v>113569422</v>
      </c>
      <c r="D130" s="35">
        <v>216308171</v>
      </c>
      <c r="E130" s="35">
        <v>0</v>
      </c>
      <c r="F130" s="35">
        <v>30204546</v>
      </c>
      <c r="G130" s="35">
        <v>156299384</v>
      </c>
      <c r="H130" s="35">
        <v>11654000</v>
      </c>
      <c r="I130" s="35">
        <v>40680133</v>
      </c>
      <c r="J130" s="35">
        <v>20610221</v>
      </c>
      <c r="K130" s="35">
        <v>17789230</v>
      </c>
      <c r="L130" s="35">
        <v>927375</v>
      </c>
      <c r="M130" s="35">
        <v>27837880</v>
      </c>
      <c r="N130" s="35">
        <v>47154753</v>
      </c>
      <c r="O130" s="35">
        <v>118776908</v>
      </c>
      <c r="P130" s="35">
        <v>22921326</v>
      </c>
      <c r="Q130" s="35">
        <v>13873800</v>
      </c>
      <c r="R130" s="35">
        <v>19415222</v>
      </c>
      <c r="S130" s="35">
        <v>40389000</v>
      </c>
      <c r="T130" s="35">
        <v>66535000</v>
      </c>
      <c r="U130" s="35">
        <v>158000</v>
      </c>
      <c r="V130" s="35">
        <v>5259521</v>
      </c>
      <c r="W130" s="35">
        <v>98328839</v>
      </c>
      <c r="X130" s="35">
        <v>379867197</v>
      </c>
      <c r="Y130" s="35">
        <v>8974000</v>
      </c>
      <c r="Z130" s="35">
        <v>71127000</v>
      </c>
      <c r="AA130" s="35">
        <v>39673000</v>
      </c>
      <c r="AB130" s="35">
        <v>50000</v>
      </c>
      <c r="AC130" s="35">
        <v>1262894819</v>
      </c>
      <c r="AD130" s="35">
        <v>44662000</v>
      </c>
      <c r="AE130" s="35">
        <v>34169949</v>
      </c>
      <c r="AF130" s="35">
        <v>105794183</v>
      </c>
      <c r="AG130" s="35">
        <v>961210</v>
      </c>
    </row>
    <row r="131" spans="1:33" ht="12.75" hidden="1">
      <c r="A131" s="68" t="s">
        <v>181</v>
      </c>
      <c r="B131" s="35">
        <v>920094</v>
      </c>
      <c r="C131" s="35">
        <v>55180543</v>
      </c>
      <c r="D131" s="35">
        <v>6328673</v>
      </c>
      <c r="E131" s="35">
        <v>11388000</v>
      </c>
      <c r="F131" s="35">
        <v>4011798</v>
      </c>
      <c r="G131" s="35">
        <v>17166737</v>
      </c>
      <c r="H131" s="35">
        <v>2608000</v>
      </c>
      <c r="I131" s="35">
        <v>2712315</v>
      </c>
      <c r="J131" s="35">
        <v>1746000</v>
      </c>
      <c r="K131" s="35">
        <v>2188800</v>
      </c>
      <c r="L131" s="35">
        <v>15386561</v>
      </c>
      <c r="M131" s="35">
        <v>22614208</v>
      </c>
      <c r="N131" s="35">
        <v>6086992</v>
      </c>
      <c r="O131" s="35">
        <v>26226781</v>
      </c>
      <c r="P131" s="35">
        <v>1239306</v>
      </c>
      <c r="Q131" s="35">
        <v>368000</v>
      </c>
      <c r="R131" s="35">
        <v>4932164</v>
      </c>
      <c r="S131" s="35">
        <v>2517000</v>
      </c>
      <c r="T131" s="35">
        <v>8984000</v>
      </c>
      <c r="U131" s="35">
        <v>3600000</v>
      </c>
      <c r="V131" s="35">
        <v>13429</v>
      </c>
      <c r="W131" s="35">
        <v>20005671</v>
      </c>
      <c r="X131" s="35">
        <v>12798012</v>
      </c>
      <c r="Y131" s="35">
        <v>1967000</v>
      </c>
      <c r="Z131" s="35">
        <v>9579000</v>
      </c>
      <c r="AA131" s="35">
        <v>8135000</v>
      </c>
      <c r="AB131" s="35">
        <v>9309880</v>
      </c>
      <c r="AC131" s="35">
        <v>74941118</v>
      </c>
      <c r="AD131" s="35">
        <v>11324000</v>
      </c>
      <c r="AE131" s="35">
        <v>7474355</v>
      </c>
      <c r="AF131" s="35">
        <v>12288083</v>
      </c>
      <c r="AG131" s="35">
        <v>24000</v>
      </c>
    </row>
    <row r="132" spans="1:33" ht="12.75" hidden="1">
      <c r="A132" s="68" t="s">
        <v>182</v>
      </c>
      <c r="B132" s="35">
        <v>30000</v>
      </c>
      <c r="C132" s="35">
        <v>33209782</v>
      </c>
      <c r="D132" s="35">
        <v>4949416</v>
      </c>
      <c r="E132" s="35">
        <v>36000000</v>
      </c>
      <c r="F132" s="35">
        <v>16403415</v>
      </c>
      <c r="G132" s="35">
        <v>20771572</v>
      </c>
      <c r="H132" s="35">
        <v>19150000</v>
      </c>
      <c r="I132" s="35">
        <v>-989772</v>
      </c>
      <c r="J132" s="35">
        <v>0</v>
      </c>
      <c r="K132" s="35">
        <v>15120884</v>
      </c>
      <c r="L132" s="35">
        <v>49974652</v>
      </c>
      <c r="M132" s="35">
        <v>11293876</v>
      </c>
      <c r="N132" s="35">
        <v>12000000</v>
      </c>
      <c r="O132" s="35">
        <v>12050091</v>
      </c>
      <c r="P132" s="35">
        <v>21089394</v>
      </c>
      <c r="Q132" s="35">
        <v>21718000</v>
      </c>
      <c r="R132" s="35">
        <v>3648689</v>
      </c>
      <c r="S132" s="35">
        <v>-23729000</v>
      </c>
      <c r="T132" s="35">
        <v>21509000</v>
      </c>
      <c r="U132" s="35">
        <v>11075818</v>
      </c>
      <c r="V132" s="35">
        <v>73000</v>
      </c>
      <c r="W132" s="35">
        <v>3699000</v>
      </c>
      <c r="X132" s="35">
        <v>11287031</v>
      </c>
      <c r="Y132" s="35">
        <v>2946000</v>
      </c>
      <c r="Z132" s="35">
        <v>-187111000</v>
      </c>
      <c r="AA132" s="35">
        <v>6694000</v>
      </c>
      <c r="AB132" s="35">
        <v>11956000</v>
      </c>
      <c r="AC132" s="35">
        <v>215553170</v>
      </c>
      <c r="AD132" s="35">
        <v>0</v>
      </c>
      <c r="AE132" s="35">
        <v>1245000</v>
      </c>
      <c r="AF132" s="35">
        <v>49238805</v>
      </c>
      <c r="AG132" s="35">
        <v>62959341</v>
      </c>
    </row>
    <row r="133" spans="1:33" ht="12.75" hidden="1">
      <c r="A133" s="68" t="s">
        <v>183</v>
      </c>
      <c r="B133" s="35">
        <v>7150000</v>
      </c>
      <c r="C133" s="35">
        <v>48865255</v>
      </c>
      <c r="D133" s="35">
        <v>13260192</v>
      </c>
      <c r="E133" s="35">
        <v>11860000</v>
      </c>
      <c r="F133" s="35">
        <v>5643767</v>
      </c>
      <c r="G133" s="35">
        <v>48191360</v>
      </c>
      <c r="H133" s="35">
        <v>33255000</v>
      </c>
      <c r="I133" s="35">
        <v>0</v>
      </c>
      <c r="J133" s="35">
        <v>12803006</v>
      </c>
      <c r="K133" s="35">
        <v>7521725</v>
      </c>
      <c r="L133" s="35">
        <v>4453317</v>
      </c>
      <c r="M133" s="35">
        <v>7389608</v>
      </c>
      <c r="N133" s="35">
        <v>0</v>
      </c>
      <c r="O133" s="35">
        <v>10666024</v>
      </c>
      <c r="P133" s="35">
        <v>3362434</v>
      </c>
      <c r="Q133" s="35">
        <v>18275000</v>
      </c>
      <c r="R133" s="35">
        <v>18798740</v>
      </c>
      <c r="S133" s="35">
        <v>21018000</v>
      </c>
      <c r="T133" s="35">
        <v>29486000</v>
      </c>
      <c r="U133" s="35">
        <v>0</v>
      </c>
      <c r="V133" s="35">
        <v>14324000</v>
      </c>
      <c r="W133" s="35">
        <v>0</v>
      </c>
      <c r="X133" s="35">
        <v>71292814</v>
      </c>
      <c r="Y133" s="35">
        <v>6723000</v>
      </c>
      <c r="Z133" s="35">
        <v>20830000</v>
      </c>
      <c r="AA133" s="35">
        <v>1000000</v>
      </c>
      <c r="AB133" s="35">
        <v>8663000</v>
      </c>
      <c r="AC133" s="35">
        <v>160493416</v>
      </c>
      <c r="AD133" s="35">
        <v>0</v>
      </c>
      <c r="AE133" s="35">
        <v>57500000</v>
      </c>
      <c r="AF133" s="35">
        <v>394150</v>
      </c>
      <c r="AG133" s="35">
        <v>3035000</v>
      </c>
    </row>
    <row r="134" spans="1:33" ht="12.75" hidden="1">
      <c r="A134" s="68" t="s">
        <v>184</v>
      </c>
      <c r="B134" s="35">
        <v>25456890</v>
      </c>
      <c r="C134" s="35">
        <v>60577885</v>
      </c>
      <c r="D134" s="35">
        <v>26349312</v>
      </c>
      <c r="E134" s="35">
        <v>0</v>
      </c>
      <c r="F134" s="35">
        <v>4124439</v>
      </c>
      <c r="G134" s="35">
        <v>29425207</v>
      </c>
      <c r="H134" s="35">
        <v>-7580000</v>
      </c>
      <c r="I134" s="35">
        <v>10867980</v>
      </c>
      <c r="J134" s="35">
        <v>4532673</v>
      </c>
      <c r="K134" s="35">
        <v>4232708</v>
      </c>
      <c r="L134" s="35">
        <v>0</v>
      </c>
      <c r="M134" s="35">
        <v>3381975</v>
      </c>
      <c r="N134" s="35">
        <v>24291406</v>
      </c>
      <c r="O134" s="35">
        <v>12037435</v>
      </c>
      <c r="P134" s="35">
        <v>6000117</v>
      </c>
      <c r="Q134" s="35">
        <v>4706000</v>
      </c>
      <c r="R134" s="35">
        <v>3362282</v>
      </c>
      <c r="S134" s="35">
        <v>47839000</v>
      </c>
      <c r="T134" s="35">
        <v>3001000</v>
      </c>
      <c r="U134" s="35">
        <v>0</v>
      </c>
      <c r="V134" s="35">
        <v>0</v>
      </c>
      <c r="W134" s="35">
        <v>95946000</v>
      </c>
      <c r="X134" s="35">
        <v>23027375</v>
      </c>
      <c r="Y134" s="35">
        <v>22434000</v>
      </c>
      <c r="Z134" s="35">
        <v>10479000</v>
      </c>
      <c r="AA134" s="35">
        <v>12572000</v>
      </c>
      <c r="AB134" s="35">
        <v>0</v>
      </c>
      <c r="AC134" s="35">
        <v>186275725</v>
      </c>
      <c r="AD134" s="35">
        <v>0</v>
      </c>
      <c r="AE134" s="35">
        <v>11572000</v>
      </c>
      <c r="AF134" s="35">
        <v>19079595</v>
      </c>
      <c r="AG134" s="35">
        <v>0</v>
      </c>
    </row>
    <row r="135" spans="1:33" ht="12.75" hidden="1">
      <c r="A135" s="68" t="s">
        <v>185</v>
      </c>
      <c r="B135" s="35">
        <v>65508</v>
      </c>
      <c r="C135" s="35">
        <v>11111690</v>
      </c>
      <c r="D135" s="35">
        <v>26110656</v>
      </c>
      <c r="E135" s="35">
        <v>1500000</v>
      </c>
      <c r="F135" s="35">
        <v>288669</v>
      </c>
      <c r="G135" s="35">
        <v>0</v>
      </c>
      <c r="H135" s="35">
        <v>0</v>
      </c>
      <c r="I135" s="35">
        <v>3911914</v>
      </c>
      <c r="J135" s="35">
        <v>0</v>
      </c>
      <c r="K135" s="35">
        <v>1500000</v>
      </c>
      <c r="L135" s="35">
        <v>1850000</v>
      </c>
      <c r="M135" s="35">
        <v>346429</v>
      </c>
      <c r="N135" s="35">
        <v>0</v>
      </c>
      <c r="O135" s="35">
        <v>8557920</v>
      </c>
      <c r="P135" s="35">
        <v>10634</v>
      </c>
      <c r="Q135" s="35">
        <v>0</v>
      </c>
      <c r="R135" s="35">
        <v>3125400</v>
      </c>
      <c r="S135" s="35">
        <v>14741000</v>
      </c>
      <c r="T135" s="35">
        <v>0</v>
      </c>
      <c r="U135" s="35">
        <v>2822682</v>
      </c>
      <c r="V135" s="35">
        <v>0</v>
      </c>
      <c r="W135" s="35">
        <v>0</v>
      </c>
      <c r="X135" s="35">
        <v>3715362</v>
      </c>
      <c r="Y135" s="35">
        <v>0</v>
      </c>
      <c r="Z135" s="35">
        <v>1090000</v>
      </c>
      <c r="AA135" s="35">
        <v>3799000</v>
      </c>
      <c r="AB135" s="35">
        <v>500000</v>
      </c>
      <c r="AC135" s="35">
        <v>157847727</v>
      </c>
      <c r="AD135" s="35">
        <v>0</v>
      </c>
      <c r="AE135" s="35">
        <v>0</v>
      </c>
      <c r="AF135" s="35">
        <v>0</v>
      </c>
      <c r="AG135" s="35">
        <v>1400000</v>
      </c>
    </row>
    <row r="136" spans="1:33" ht="12.75" hidden="1">
      <c r="A136" s="68" t="s">
        <v>186</v>
      </c>
      <c r="B136" s="35">
        <v>0</v>
      </c>
      <c r="C136" s="35">
        <v>465395</v>
      </c>
      <c r="D136" s="35">
        <v>0</v>
      </c>
      <c r="E136" s="35">
        <v>0</v>
      </c>
      <c r="F136" s="35">
        <v>224287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38919</v>
      </c>
      <c r="Q136" s="35">
        <v>0</v>
      </c>
      <c r="R136" s="35">
        <v>0</v>
      </c>
      <c r="S136" s="35">
        <v>66000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</row>
    <row r="137" spans="1:33" ht="12.75" hidden="1">
      <c r="A137" s="68" t="s">
        <v>187</v>
      </c>
      <c r="B137" s="35">
        <v>0</v>
      </c>
      <c r="C137" s="35">
        <v>0</v>
      </c>
      <c r="D137" s="35">
        <v>0</v>
      </c>
      <c r="E137" s="35">
        <v>9000000</v>
      </c>
      <c r="F137" s="35">
        <v>0</v>
      </c>
      <c r="G137" s="35">
        <v>-3000000</v>
      </c>
      <c r="H137" s="35">
        <v>0</v>
      </c>
      <c r="I137" s="35">
        <v>0</v>
      </c>
      <c r="J137" s="35">
        <v>3253075</v>
      </c>
      <c r="K137" s="35">
        <v>14078</v>
      </c>
      <c r="L137" s="35">
        <v>5876371</v>
      </c>
      <c r="M137" s="35">
        <v>0</v>
      </c>
      <c r="N137" s="35">
        <v>0</v>
      </c>
      <c r="O137" s="35">
        <v>5390440</v>
      </c>
      <c r="P137" s="35">
        <v>12982635</v>
      </c>
      <c r="Q137" s="35">
        <v>1769000</v>
      </c>
      <c r="R137" s="35">
        <v>31647939</v>
      </c>
      <c r="S137" s="35">
        <v>3419998</v>
      </c>
      <c r="T137" s="35">
        <v>0</v>
      </c>
      <c r="U137" s="35">
        <v>1082837</v>
      </c>
      <c r="V137" s="35">
        <v>6650003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1350000</v>
      </c>
      <c r="AC137" s="35">
        <v>30500000</v>
      </c>
      <c r="AD137" s="35">
        <v>0</v>
      </c>
      <c r="AE137" s="35">
        <v>0</v>
      </c>
      <c r="AF137" s="35">
        <v>0</v>
      </c>
      <c r="AG137" s="35">
        <v>23989581</v>
      </c>
    </row>
    <row r="138" spans="1:33" ht="25.5" hidden="1">
      <c r="A138" s="68" t="s">
        <v>188</v>
      </c>
      <c r="B138" s="35">
        <v>61163013</v>
      </c>
      <c r="C138" s="35">
        <v>147862131</v>
      </c>
      <c r="D138" s="35">
        <v>154501830</v>
      </c>
      <c r="E138" s="35">
        <v>60778650</v>
      </c>
      <c r="F138" s="35">
        <v>48061473</v>
      </c>
      <c r="G138" s="35">
        <v>154145765</v>
      </c>
      <c r="H138" s="35">
        <v>24070337</v>
      </c>
      <c r="I138" s="35">
        <v>45217851</v>
      </c>
      <c r="J138" s="35">
        <v>27974928</v>
      </c>
      <c r="K138" s="35">
        <v>23753710</v>
      </c>
      <c r="L138" s="35">
        <v>55829516</v>
      </c>
      <c r="M138" s="35">
        <v>60372948</v>
      </c>
      <c r="N138" s="35">
        <v>55186737</v>
      </c>
      <c r="O138" s="35">
        <v>128075182</v>
      </c>
      <c r="P138" s="35">
        <v>32290746</v>
      </c>
      <c r="Q138" s="35">
        <v>24833300</v>
      </c>
      <c r="R138" s="35">
        <v>30237423</v>
      </c>
      <c r="S138" s="35">
        <v>57001000</v>
      </c>
      <c r="T138" s="35">
        <v>88165000</v>
      </c>
      <c r="U138" s="35">
        <v>28513293</v>
      </c>
      <c r="V138" s="35">
        <v>10822146</v>
      </c>
      <c r="W138" s="35">
        <v>119972247</v>
      </c>
      <c r="X138" s="35">
        <v>392467444</v>
      </c>
      <c r="Y138" s="35">
        <v>18825969</v>
      </c>
      <c r="Z138" s="35">
        <v>86252001</v>
      </c>
      <c r="AA138" s="35">
        <v>40765000</v>
      </c>
      <c r="AB138" s="35">
        <v>40589756</v>
      </c>
      <c r="AC138" s="35">
        <v>978928812</v>
      </c>
      <c r="AD138" s="35">
        <v>73261000</v>
      </c>
      <c r="AE138" s="35">
        <v>58761618</v>
      </c>
      <c r="AF138" s="35">
        <v>116877712</v>
      </c>
      <c r="AG138" s="35">
        <v>98329650</v>
      </c>
    </row>
    <row r="139" spans="1:33" ht="12.75" hidden="1">
      <c r="A139" s="68" t="s">
        <v>189</v>
      </c>
      <c r="B139" s="35">
        <v>169890</v>
      </c>
      <c r="C139" s="35">
        <v>504840</v>
      </c>
      <c r="D139" s="35">
        <v>2236600</v>
      </c>
      <c r="E139" s="35">
        <v>0</v>
      </c>
      <c r="F139" s="35">
        <v>5837465</v>
      </c>
      <c r="G139" s="35">
        <v>2942491</v>
      </c>
      <c r="H139" s="35">
        <v>0</v>
      </c>
      <c r="I139" s="35">
        <v>3473825</v>
      </c>
      <c r="J139" s="35">
        <v>0</v>
      </c>
      <c r="K139" s="35">
        <v>1935610</v>
      </c>
      <c r="L139" s="35">
        <v>0</v>
      </c>
      <c r="M139" s="35">
        <v>3654884</v>
      </c>
      <c r="N139" s="35">
        <v>4392864</v>
      </c>
      <c r="O139" s="35">
        <v>8627155</v>
      </c>
      <c r="P139" s="35">
        <v>225000</v>
      </c>
      <c r="Q139" s="35">
        <v>1074000</v>
      </c>
      <c r="R139" s="35">
        <v>8300800</v>
      </c>
      <c r="S139" s="35">
        <v>3165000</v>
      </c>
      <c r="T139" s="35">
        <v>8000000</v>
      </c>
      <c r="U139" s="35">
        <v>1350000</v>
      </c>
      <c r="V139" s="35">
        <v>2568075</v>
      </c>
      <c r="W139" s="35">
        <v>5918930</v>
      </c>
      <c r="X139" s="35">
        <v>1000000</v>
      </c>
      <c r="Y139" s="35">
        <v>5340000</v>
      </c>
      <c r="Z139" s="35">
        <v>12056000</v>
      </c>
      <c r="AA139" s="35">
        <v>5800000</v>
      </c>
      <c r="AB139" s="35">
        <v>0</v>
      </c>
      <c r="AC139" s="35">
        <v>133000000</v>
      </c>
      <c r="AD139" s="35">
        <v>24511000</v>
      </c>
      <c r="AE139" s="35">
        <v>16684755</v>
      </c>
      <c r="AF139" s="35">
        <v>18048365</v>
      </c>
      <c r="AG139" s="35">
        <v>3000</v>
      </c>
    </row>
    <row r="140" spans="1:33" ht="12.75" hidden="1">
      <c r="A140" s="68" t="s">
        <v>190</v>
      </c>
      <c r="B140" s="35">
        <v>32750332</v>
      </c>
      <c r="C140" s="35">
        <v>84896605</v>
      </c>
      <c r="D140" s="35">
        <v>47816909</v>
      </c>
      <c r="E140" s="35">
        <v>17996001</v>
      </c>
      <c r="F140" s="35">
        <v>11076915</v>
      </c>
      <c r="G140" s="35">
        <v>43121024</v>
      </c>
      <c r="H140" s="35">
        <v>9410663</v>
      </c>
      <c r="I140" s="35">
        <v>19025209</v>
      </c>
      <c r="J140" s="35">
        <v>26537035</v>
      </c>
      <c r="K140" s="35">
        <v>22188130</v>
      </c>
      <c r="L140" s="35">
        <v>32182630</v>
      </c>
      <c r="M140" s="35">
        <v>19891806</v>
      </c>
      <c r="N140" s="35">
        <v>29530276</v>
      </c>
      <c r="O140" s="35">
        <v>40827519</v>
      </c>
      <c r="P140" s="35">
        <v>10524177</v>
      </c>
      <c r="Q140" s="35">
        <v>10187000</v>
      </c>
      <c r="R140" s="35">
        <v>14496675</v>
      </c>
      <c r="S140" s="35">
        <v>25553000</v>
      </c>
      <c r="T140" s="35">
        <v>23789000</v>
      </c>
      <c r="U140" s="35">
        <v>7859200</v>
      </c>
      <c r="V140" s="35">
        <v>6974729</v>
      </c>
      <c r="W140" s="35">
        <v>26064049</v>
      </c>
      <c r="X140" s="35">
        <v>82999019</v>
      </c>
      <c r="Y140" s="35">
        <v>11212500</v>
      </c>
      <c r="Z140" s="35">
        <v>41874000</v>
      </c>
      <c r="AA140" s="35">
        <v>14653000</v>
      </c>
      <c r="AB140" s="35">
        <v>13004367</v>
      </c>
      <c r="AC140" s="35">
        <v>334524583</v>
      </c>
      <c r="AD140" s="35">
        <v>9373000</v>
      </c>
      <c r="AE140" s="35">
        <v>18788517</v>
      </c>
      <c r="AF140" s="35">
        <v>45326106</v>
      </c>
      <c r="AG140" s="35">
        <v>17578140</v>
      </c>
    </row>
    <row r="141" spans="1:33" ht="12.75" hidden="1">
      <c r="A141" s="68" t="s">
        <v>191</v>
      </c>
      <c r="B141" s="35">
        <v>40</v>
      </c>
      <c r="C141" s="35">
        <v>40</v>
      </c>
      <c r="D141" s="35">
        <v>40</v>
      </c>
      <c r="E141" s="35">
        <v>40</v>
      </c>
      <c r="F141" s="35">
        <v>40</v>
      </c>
      <c r="G141" s="35">
        <v>40</v>
      </c>
      <c r="H141" s="35">
        <v>40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  <c r="N141" s="35">
        <v>40</v>
      </c>
      <c r="O141" s="35">
        <v>40</v>
      </c>
      <c r="P141" s="35">
        <v>100</v>
      </c>
      <c r="Q141" s="35">
        <v>40</v>
      </c>
      <c r="R141" s="35">
        <v>40</v>
      </c>
      <c r="S141" s="35">
        <v>40</v>
      </c>
      <c r="T141" s="35">
        <v>40</v>
      </c>
      <c r="U141" s="35">
        <v>40</v>
      </c>
      <c r="V141" s="35">
        <v>40</v>
      </c>
      <c r="W141" s="35">
        <v>40</v>
      </c>
      <c r="X141" s="35">
        <v>0</v>
      </c>
      <c r="Y141" s="35">
        <v>40</v>
      </c>
      <c r="Z141" s="35">
        <v>40</v>
      </c>
      <c r="AA141" s="35">
        <v>40</v>
      </c>
      <c r="AB141" s="35">
        <v>40</v>
      </c>
      <c r="AC141" s="35">
        <v>40</v>
      </c>
      <c r="AD141" s="35">
        <v>40</v>
      </c>
      <c r="AE141" s="35">
        <v>40</v>
      </c>
      <c r="AF141" s="35">
        <v>40</v>
      </c>
      <c r="AG141" s="35">
        <v>40</v>
      </c>
    </row>
    <row r="142" spans="1:33" ht="12.75" hidden="1">
      <c r="A142" s="68" t="s">
        <v>192</v>
      </c>
      <c r="B142" s="35">
        <v>102961855</v>
      </c>
      <c r="C142" s="35">
        <v>196186115</v>
      </c>
      <c r="D142" s="35">
        <v>235518355</v>
      </c>
      <c r="E142" s="35">
        <v>63797200</v>
      </c>
      <c r="F142" s="35">
        <v>48166849</v>
      </c>
      <c r="G142" s="35">
        <v>198184224</v>
      </c>
      <c r="H142" s="35">
        <v>34546230</v>
      </c>
      <c r="I142" s="35">
        <v>62422790</v>
      </c>
      <c r="J142" s="35">
        <v>46131361</v>
      </c>
      <c r="K142" s="35">
        <v>45496380</v>
      </c>
      <c r="L142" s="35">
        <v>74504496</v>
      </c>
      <c r="M142" s="35">
        <v>71196917</v>
      </c>
      <c r="N142" s="35">
        <v>79850926</v>
      </c>
      <c r="O142" s="35">
        <v>165657908</v>
      </c>
      <c r="P142" s="35">
        <v>39703084</v>
      </c>
      <c r="Q142" s="35">
        <v>32302000</v>
      </c>
      <c r="R142" s="35">
        <v>49709030</v>
      </c>
      <c r="S142" s="35">
        <v>69256099</v>
      </c>
      <c r="T142" s="35">
        <v>66105</v>
      </c>
      <c r="U142" s="35">
        <v>54634280</v>
      </c>
      <c r="V142" s="35">
        <v>20045599</v>
      </c>
      <c r="W142" s="35">
        <v>145337037</v>
      </c>
      <c r="X142" s="35">
        <v>420252568</v>
      </c>
      <c r="Y142" s="35">
        <v>32778549</v>
      </c>
      <c r="Z142" s="35">
        <v>105471000</v>
      </c>
      <c r="AA142" s="35">
        <v>55385873</v>
      </c>
      <c r="AB142" s="35">
        <v>69090954</v>
      </c>
      <c r="AC142" s="35">
        <v>1386703832</v>
      </c>
      <c r="AD142" s="35">
        <v>116640637</v>
      </c>
      <c r="AE142" s="35">
        <v>73774694</v>
      </c>
      <c r="AF142" s="35">
        <v>175520057</v>
      </c>
      <c r="AG142" s="35">
        <v>98055700</v>
      </c>
    </row>
    <row r="143" spans="1:33" ht="12.75" hidden="1">
      <c r="A143" s="68" t="s">
        <v>193</v>
      </c>
      <c r="B143" s="35">
        <v>11683886</v>
      </c>
      <c r="C143" s="35">
        <v>27017749</v>
      </c>
      <c r="D143" s="35">
        <v>21344000</v>
      </c>
      <c r="E143" s="35">
        <v>0</v>
      </c>
      <c r="F143" s="35">
        <v>8367577</v>
      </c>
      <c r="G143" s="35">
        <v>34052335</v>
      </c>
      <c r="H143" s="35">
        <v>2588000</v>
      </c>
      <c r="I143" s="35">
        <v>6185674</v>
      </c>
      <c r="J143" s="35">
        <v>5340301</v>
      </c>
      <c r="K143" s="35">
        <v>2995700</v>
      </c>
      <c r="L143" s="35">
        <v>0</v>
      </c>
      <c r="M143" s="35">
        <v>6457011</v>
      </c>
      <c r="N143" s="35">
        <v>4445640</v>
      </c>
      <c r="O143" s="35">
        <v>21373199</v>
      </c>
      <c r="P143" s="35">
        <v>5005060</v>
      </c>
      <c r="Q143" s="35">
        <v>4126000</v>
      </c>
      <c r="R143" s="35">
        <v>2776970</v>
      </c>
      <c r="S143" s="35">
        <v>8025000</v>
      </c>
      <c r="T143" s="35">
        <v>9326000</v>
      </c>
      <c r="U143" s="35">
        <v>0</v>
      </c>
      <c r="V143" s="35">
        <v>975038</v>
      </c>
      <c r="W143" s="35">
        <v>13687175</v>
      </c>
      <c r="X143" s="35">
        <v>61170021</v>
      </c>
      <c r="Y143" s="35">
        <v>1708000</v>
      </c>
      <c r="Z143" s="35">
        <v>14695000</v>
      </c>
      <c r="AA143" s="35">
        <v>8087000</v>
      </c>
      <c r="AB143" s="35">
        <v>0</v>
      </c>
      <c r="AC143" s="35">
        <v>367940837</v>
      </c>
      <c r="AD143" s="35">
        <v>4500000</v>
      </c>
      <c r="AE143" s="35">
        <v>4480185</v>
      </c>
      <c r="AF143" s="35">
        <v>12216054</v>
      </c>
      <c r="AG143" s="35">
        <v>0</v>
      </c>
    </row>
    <row r="144" spans="1:33" ht="12.75" hidden="1">
      <c r="A144" s="68" t="s">
        <v>194</v>
      </c>
      <c r="B144" s="35">
        <v>10410670</v>
      </c>
      <c r="C144" s="35">
        <v>18829230</v>
      </c>
      <c r="D144" s="35">
        <v>21000000</v>
      </c>
      <c r="E144" s="35">
        <v>0</v>
      </c>
      <c r="F144" s="35">
        <v>6474222</v>
      </c>
      <c r="G144" s="35">
        <v>29918781</v>
      </c>
      <c r="H144" s="35">
        <v>2898000</v>
      </c>
      <c r="I144" s="35">
        <v>4830392</v>
      </c>
      <c r="J144" s="35">
        <v>9409361</v>
      </c>
      <c r="K144" s="35">
        <v>2698160</v>
      </c>
      <c r="L144" s="35">
        <v>0</v>
      </c>
      <c r="M144" s="35">
        <v>6196106</v>
      </c>
      <c r="N144" s="35">
        <v>4151512</v>
      </c>
      <c r="O144" s="35">
        <v>18397091</v>
      </c>
      <c r="P144" s="35">
        <v>4526502</v>
      </c>
      <c r="Q144" s="35">
        <v>3892000</v>
      </c>
      <c r="R144" s="35">
        <v>2486621</v>
      </c>
      <c r="S144" s="35">
        <v>6000000</v>
      </c>
      <c r="T144" s="35">
        <v>7245</v>
      </c>
      <c r="U144" s="35">
        <v>0</v>
      </c>
      <c r="V144" s="35">
        <v>808566</v>
      </c>
      <c r="W144" s="35">
        <v>12097473</v>
      </c>
      <c r="X144" s="35">
        <v>48654004</v>
      </c>
      <c r="Y144" s="35">
        <v>1050205</v>
      </c>
      <c r="Z144" s="35">
        <v>11997000</v>
      </c>
      <c r="AA144" s="35">
        <v>5494376</v>
      </c>
      <c r="AB144" s="35">
        <v>0</v>
      </c>
      <c r="AC144" s="35">
        <v>331241000</v>
      </c>
      <c r="AD144" s="35">
        <v>7500000</v>
      </c>
      <c r="AE144" s="35">
        <v>4269402</v>
      </c>
      <c r="AF144" s="35">
        <v>10038400</v>
      </c>
      <c r="AG144" s="35">
        <v>0</v>
      </c>
    </row>
    <row r="145" spans="1:33" ht="12.75" hidden="1">
      <c r="A145" s="68" t="s">
        <v>195</v>
      </c>
      <c r="B145" s="35">
        <v>6750517</v>
      </c>
      <c r="C145" s="35">
        <v>48551420</v>
      </c>
      <c r="D145" s="35">
        <v>96395266</v>
      </c>
      <c r="E145" s="35">
        <v>0</v>
      </c>
      <c r="F145" s="35">
        <v>9053240</v>
      </c>
      <c r="G145" s="35">
        <v>75393496</v>
      </c>
      <c r="H145" s="35">
        <v>3077500</v>
      </c>
      <c r="I145" s="35">
        <v>19292030</v>
      </c>
      <c r="J145" s="35">
        <v>8945293</v>
      </c>
      <c r="K145" s="35">
        <v>6083920</v>
      </c>
      <c r="L145" s="35">
        <v>0</v>
      </c>
      <c r="M145" s="35">
        <v>10474731</v>
      </c>
      <c r="N145" s="35">
        <v>21060000</v>
      </c>
      <c r="O145" s="35">
        <v>52567400</v>
      </c>
      <c r="P145" s="35">
        <v>8094551</v>
      </c>
      <c r="Q145" s="35">
        <v>5536000</v>
      </c>
      <c r="R145" s="35">
        <v>9163443</v>
      </c>
      <c r="S145" s="35">
        <v>21951000</v>
      </c>
      <c r="T145" s="35">
        <v>32262000</v>
      </c>
      <c r="U145" s="35">
        <v>0</v>
      </c>
      <c r="V145" s="35">
        <v>0</v>
      </c>
      <c r="W145" s="35">
        <v>59293140</v>
      </c>
      <c r="X145" s="35">
        <v>213283000</v>
      </c>
      <c r="Y145" s="35">
        <v>0</v>
      </c>
      <c r="Z145" s="35">
        <v>32569000</v>
      </c>
      <c r="AA145" s="35">
        <v>16815000</v>
      </c>
      <c r="AB145" s="35">
        <v>0</v>
      </c>
      <c r="AC145" s="35">
        <v>570492019</v>
      </c>
      <c r="AD145" s="35">
        <v>20460000</v>
      </c>
      <c r="AE145" s="35">
        <v>14797032</v>
      </c>
      <c r="AF145" s="35">
        <v>60745158</v>
      </c>
      <c r="AG145" s="35">
        <v>0</v>
      </c>
    </row>
    <row r="146" spans="1:33" ht="12.75" hidden="1">
      <c r="A146" s="68" t="s">
        <v>196</v>
      </c>
      <c r="B146" s="35">
        <v>5900800</v>
      </c>
      <c r="C146" s="35">
        <v>43340792</v>
      </c>
      <c r="D146" s="35">
        <v>86067202</v>
      </c>
      <c r="E146" s="35">
        <v>0</v>
      </c>
      <c r="F146" s="35">
        <v>10270000</v>
      </c>
      <c r="G146" s="35">
        <v>51866895</v>
      </c>
      <c r="H146" s="35">
        <v>4898452</v>
      </c>
      <c r="I146" s="35">
        <v>17820686</v>
      </c>
      <c r="J146" s="35">
        <v>7208000</v>
      </c>
      <c r="K146" s="35">
        <v>4672260</v>
      </c>
      <c r="L146" s="35">
        <v>0</v>
      </c>
      <c r="M146" s="35">
        <v>10177803</v>
      </c>
      <c r="N146" s="35">
        <v>19865099</v>
      </c>
      <c r="O146" s="35">
        <v>43767449</v>
      </c>
      <c r="P146" s="35">
        <v>7240298</v>
      </c>
      <c r="Q146" s="35">
        <v>5854000</v>
      </c>
      <c r="R146" s="35">
        <v>8733841</v>
      </c>
      <c r="S146" s="35">
        <v>13157000</v>
      </c>
      <c r="T146" s="35">
        <v>0</v>
      </c>
      <c r="U146" s="35">
        <v>0</v>
      </c>
      <c r="V146" s="35">
        <v>0</v>
      </c>
      <c r="W146" s="35">
        <v>54832284</v>
      </c>
      <c r="X146" s="35">
        <v>194082174</v>
      </c>
      <c r="Y146" s="35">
        <v>0</v>
      </c>
      <c r="Z146" s="35">
        <v>26470000</v>
      </c>
      <c r="AA146" s="35">
        <v>14972674</v>
      </c>
      <c r="AB146" s="35">
        <v>0</v>
      </c>
      <c r="AC146" s="35">
        <v>521312599</v>
      </c>
      <c r="AD146" s="35">
        <v>25941499</v>
      </c>
      <c r="AE146" s="35">
        <v>14168180</v>
      </c>
      <c r="AF146" s="35">
        <v>52730428</v>
      </c>
      <c r="AG146" s="35">
        <v>0</v>
      </c>
    </row>
    <row r="147" spans="1:33" ht="12.75" hidden="1">
      <c r="A147" s="68" t="s">
        <v>197</v>
      </c>
      <c r="B147" s="35">
        <v>5783063</v>
      </c>
      <c r="C147" s="35">
        <v>18445687</v>
      </c>
      <c r="D147" s="35">
        <v>39138354</v>
      </c>
      <c r="E147" s="35">
        <v>0</v>
      </c>
      <c r="F147" s="35">
        <v>4414837</v>
      </c>
      <c r="G147" s="35">
        <v>29545508</v>
      </c>
      <c r="H147" s="35">
        <v>3298000</v>
      </c>
      <c r="I147" s="35">
        <v>6291752</v>
      </c>
      <c r="J147" s="35">
        <v>2565206</v>
      </c>
      <c r="K147" s="35">
        <v>6385930</v>
      </c>
      <c r="L147" s="35">
        <v>0</v>
      </c>
      <c r="M147" s="35">
        <v>4682840</v>
      </c>
      <c r="N147" s="35">
        <v>9180000</v>
      </c>
      <c r="O147" s="35">
        <v>23401188</v>
      </c>
      <c r="P147" s="35">
        <v>3788771</v>
      </c>
      <c r="Q147" s="35">
        <v>1804000</v>
      </c>
      <c r="R147" s="35">
        <v>3243887</v>
      </c>
      <c r="S147" s="35">
        <v>4691000</v>
      </c>
      <c r="T147" s="35">
        <v>12826000</v>
      </c>
      <c r="U147" s="35">
        <v>0</v>
      </c>
      <c r="V147" s="35">
        <v>1286362</v>
      </c>
      <c r="W147" s="35">
        <v>12489054</v>
      </c>
      <c r="X147" s="35">
        <v>47117584</v>
      </c>
      <c r="Y147" s="35">
        <v>3417000</v>
      </c>
      <c r="Z147" s="35">
        <v>13693000</v>
      </c>
      <c r="AA147" s="35">
        <v>6337000</v>
      </c>
      <c r="AB147" s="35">
        <v>0</v>
      </c>
      <c r="AC147" s="35">
        <v>203456763</v>
      </c>
      <c r="AD147" s="35">
        <v>11315000</v>
      </c>
      <c r="AE147" s="35">
        <v>6464766</v>
      </c>
      <c r="AF147" s="35">
        <v>16842786</v>
      </c>
      <c r="AG147" s="35">
        <v>0</v>
      </c>
    </row>
    <row r="148" spans="1:33" ht="12.75" hidden="1">
      <c r="A148" s="68" t="s">
        <v>198</v>
      </c>
      <c r="B148" s="35">
        <v>5133200</v>
      </c>
      <c r="C148" s="35">
        <v>16062790</v>
      </c>
      <c r="D148" s="35">
        <v>28585047</v>
      </c>
      <c r="E148" s="35">
        <v>0</v>
      </c>
      <c r="F148" s="35">
        <v>6549000</v>
      </c>
      <c r="G148" s="35">
        <v>21788549</v>
      </c>
      <c r="H148" s="35">
        <v>3541000</v>
      </c>
      <c r="I148" s="35">
        <v>5664404</v>
      </c>
      <c r="J148" s="35">
        <v>2321000</v>
      </c>
      <c r="K148" s="35">
        <v>5483050</v>
      </c>
      <c r="L148" s="35">
        <v>0</v>
      </c>
      <c r="M148" s="35">
        <v>3431423</v>
      </c>
      <c r="N148" s="35">
        <v>8103173</v>
      </c>
      <c r="O148" s="35">
        <v>16902240</v>
      </c>
      <c r="P148" s="35">
        <v>3554778</v>
      </c>
      <c r="Q148" s="35">
        <v>2283000</v>
      </c>
      <c r="R148" s="35">
        <v>3667662</v>
      </c>
      <c r="S148" s="35">
        <v>5291000</v>
      </c>
      <c r="T148" s="35">
        <v>0</v>
      </c>
      <c r="U148" s="35">
        <v>0</v>
      </c>
      <c r="V148" s="35">
        <v>1622044</v>
      </c>
      <c r="W148" s="35">
        <v>10184513</v>
      </c>
      <c r="X148" s="35">
        <v>43412473</v>
      </c>
      <c r="Y148" s="35">
        <v>3602946</v>
      </c>
      <c r="Z148" s="35">
        <v>7754000</v>
      </c>
      <c r="AA148" s="35">
        <v>5736067</v>
      </c>
      <c r="AB148" s="35">
        <v>0</v>
      </c>
      <c r="AC148" s="35">
        <v>176627879</v>
      </c>
      <c r="AD148" s="35">
        <v>14542000</v>
      </c>
      <c r="AE148" s="35">
        <v>4882324</v>
      </c>
      <c r="AF148" s="35">
        <v>19539033</v>
      </c>
      <c r="AG148" s="35">
        <v>0</v>
      </c>
    </row>
    <row r="149" spans="1:33" ht="12.75" hidden="1">
      <c r="A149" s="68" t="s">
        <v>199</v>
      </c>
      <c r="B149" s="35">
        <v>25626809</v>
      </c>
      <c r="C149" s="35">
        <v>110889011</v>
      </c>
      <c r="D149" s="35">
        <v>214134171</v>
      </c>
      <c r="E149" s="35">
        <v>0</v>
      </c>
      <c r="F149" s="35">
        <v>28477892</v>
      </c>
      <c r="G149" s="35">
        <v>156266425</v>
      </c>
      <c r="H149" s="35">
        <v>11584000</v>
      </c>
      <c r="I149" s="35">
        <v>39434133</v>
      </c>
      <c r="J149" s="35">
        <v>20610221</v>
      </c>
      <c r="K149" s="35">
        <v>17355830</v>
      </c>
      <c r="L149" s="35">
        <v>0</v>
      </c>
      <c r="M149" s="35">
        <v>27298783</v>
      </c>
      <c r="N149" s="35">
        <v>46847123</v>
      </c>
      <c r="O149" s="35">
        <v>118247641</v>
      </c>
      <c r="P149" s="35">
        <v>22510652</v>
      </c>
      <c r="Q149" s="35">
        <v>13472800</v>
      </c>
      <c r="R149" s="35">
        <v>19007307</v>
      </c>
      <c r="S149" s="35">
        <v>39508000</v>
      </c>
      <c r="T149" s="35">
        <v>65530000</v>
      </c>
      <c r="U149" s="35">
        <v>0</v>
      </c>
      <c r="V149" s="35">
        <v>4442948</v>
      </c>
      <c r="W149" s="35">
        <v>98064257</v>
      </c>
      <c r="X149" s="35">
        <v>372849076</v>
      </c>
      <c r="Y149" s="35">
        <v>8489000</v>
      </c>
      <c r="Z149" s="35">
        <v>70846000</v>
      </c>
      <c r="AA149" s="35">
        <v>39649000</v>
      </c>
      <c r="AB149" s="35">
        <v>0</v>
      </c>
      <c r="AC149" s="35">
        <v>1247174029</v>
      </c>
      <c r="AD149" s="35">
        <v>44462000</v>
      </c>
      <c r="AE149" s="35">
        <v>34124949</v>
      </c>
      <c r="AF149" s="35">
        <v>105475254</v>
      </c>
      <c r="AG149" s="35">
        <v>0</v>
      </c>
    </row>
    <row r="150" spans="1:33" ht="12.75" hidden="1">
      <c r="A150" s="68" t="s">
        <v>200</v>
      </c>
      <c r="B150" s="35">
        <v>22771333</v>
      </c>
      <c r="C150" s="35">
        <v>91705412</v>
      </c>
      <c r="D150" s="35">
        <v>155477404</v>
      </c>
      <c r="E150" s="35">
        <v>0</v>
      </c>
      <c r="F150" s="35">
        <v>28922299</v>
      </c>
      <c r="G150" s="35">
        <v>118797487</v>
      </c>
      <c r="H150" s="35">
        <v>14898741</v>
      </c>
      <c r="I150" s="35">
        <v>35144127</v>
      </c>
      <c r="J150" s="35">
        <v>23396361</v>
      </c>
      <c r="K150" s="35">
        <v>14167380</v>
      </c>
      <c r="L150" s="35">
        <v>0</v>
      </c>
      <c r="M150" s="35">
        <v>27590463</v>
      </c>
      <c r="N150" s="35">
        <v>42775286</v>
      </c>
      <c r="O150" s="35">
        <v>98379404</v>
      </c>
      <c r="P150" s="35">
        <v>20850104</v>
      </c>
      <c r="Q150" s="35">
        <v>14186000</v>
      </c>
      <c r="R150" s="35">
        <v>18270897</v>
      </c>
      <c r="S150" s="35">
        <v>28017000</v>
      </c>
      <c r="T150" s="35">
        <v>64852</v>
      </c>
      <c r="U150" s="35">
        <v>0</v>
      </c>
      <c r="V150" s="35">
        <v>5049507</v>
      </c>
      <c r="W150" s="35">
        <v>88177205</v>
      </c>
      <c r="X150" s="35">
        <v>333649716</v>
      </c>
      <c r="Y150" s="35">
        <v>8114307</v>
      </c>
      <c r="Z150" s="35">
        <v>53023000</v>
      </c>
      <c r="AA150" s="35">
        <v>33036212</v>
      </c>
      <c r="AB150" s="35">
        <v>0</v>
      </c>
      <c r="AC150" s="35">
        <v>1127544869</v>
      </c>
      <c r="AD150" s="35">
        <v>59768637</v>
      </c>
      <c r="AE150" s="35">
        <v>31085841</v>
      </c>
      <c r="AF150" s="35">
        <v>96626885</v>
      </c>
      <c r="AG150" s="35">
        <v>0</v>
      </c>
    </row>
    <row r="151" spans="1:33" ht="12.75" hidden="1">
      <c r="A151" s="68" t="s">
        <v>201</v>
      </c>
      <c r="B151" s="35">
        <v>94721175</v>
      </c>
      <c r="C151" s="35">
        <v>84471000</v>
      </c>
      <c r="D151" s="35">
        <v>33313967</v>
      </c>
      <c r="E151" s="35">
        <v>67214000</v>
      </c>
      <c r="F151" s="35">
        <v>14592461</v>
      </c>
      <c r="G151" s="35">
        <v>37350000</v>
      </c>
      <c r="H151" s="35">
        <v>17899000</v>
      </c>
      <c r="I151" s="35">
        <v>24412000</v>
      </c>
      <c r="J151" s="35">
        <v>17339000</v>
      </c>
      <c r="K151" s="35">
        <v>29501580</v>
      </c>
      <c r="L151" s="35">
        <v>60767667</v>
      </c>
      <c r="M151" s="35">
        <v>23785000</v>
      </c>
      <c r="N151" s="35">
        <v>35116500</v>
      </c>
      <c r="O151" s="35">
        <v>40495000</v>
      </c>
      <c r="P151" s="35">
        <v>17728000</v>
      </c>
      <c r="Q151" s="35">
        <v>19875000</v>
      </c>
      <c r="R151" s="35">
        <v>20381000</v>
      </c>
      <c r="S151" s="35">
        <v>25406000</v>
      </c>
      <c r="T151" s="35">
        <v>40276000</v>
      </c>
      <c r="U151" s="35">
        <v>34165000</v>
      </c>
      <c r="V151" s="35">
        <v>14952000</v>
      </c>
      <c r="W151" s="35">
        <v>53850500</v>
      </c>
      <c r="X151" s="35">
        <v>64764122</v>
      </c>
      <c r="Y151" s="35">
        <v>19771000</v>
      </c>
      <c r="Z151" s="35">
        <v>29685000</v>
      </c>
      <c r="AA151" s="35">
        <v>18842000</v>
      </c>
      <c r="AB151" s="35">
        <v>47723000</v>
      </c>
      <c r="AC151" s="35">
        <v>163882887</v>
      </c>
      <c r="AD151" s="35">
        <v>51395000</v>
      </c>
      <c r="AE151" s="35">
        <v>36815000</v>
      </c>
      <c r="AF151" s="35">
        <v>71781000</v>
      </c>
      <c r="AG151" s="35">
        <v>93815000</v>
      </c>
    </row>
    <row r="152" spans="1:33" ht="12.75" hidden="1">
      <c r="A152" s="68" t="s">
        <v>202</v>
      </c>
      <c r="B152" s="35">
        <v>78749480</v>
      </c>
      <c r="C152" s="35">
        <v>71587000</v>
      </c>
      <c r="D152" s="35">
        <v>29863000</v>
      </c>
      <c r="E152" s="35">
        <v>58815000</v>
      </c>
      <c r="F152" s="35">
        <v>13819000</v>
      </c>
      <c r="G152" s="35">
        <v>37621063</v>
      </c>
      <c r="H152" s="35">
        <v>16641490</v>
      </c>
      <c r="I152" s="35">
        <v>23692000</v>
      </c>
      <c r="J152" s="35">
        <v>16423000</v>
      </c>
      <c r="K152" s="35">
        <v>28984000</v>
      </c>
      <c r="L152" s="35">
        <v>53854216</v>
      </c>
      <c r="M152" s="35">
        <v>20785000</v>
      </c>
      <c r="N152" s="35">
        <v>33124000</v>
      </c>
      <c r="O152" s="35">
        <v>39306000</v>
      </c>
      <c r="P152" s="35">
        <v>15906000</v>
      </c>
      <c r="Q152" s="35">
        <v>17630000</v>
      </c>
      <c r="R152" s="35">
        <v>18416000</v>
      </c>
      <c r="S152" s="35">
        <v>24097000</v>
      </c>
      <c r="T152" s="35">
        <v>0</v>
      </c>
      <c r="U152" s="35">
        <v>30996666</v>
      </c>
      <c r="V152" s="35">
        <v>12532000</v>
      </c>
      <c r="W152" s="35">
        <v>47729000</v>
      </c>
      <c r="X152" s="35">
        <v>66550567</v>
      </c>
      <c r="Y152" s="35">
        <v>21799000</v>
      </c>
      <c r="Z152" s="35">
        <v>42493000</v>
      </c>
      <c r="AA152" s="35">
        <v>16161204</v>
      </c>
      <c r="AB152" s="35">
        <v>45664000</v>
      </c>
      <c r="AC152" s="35">
        <v>165146360</v>
      </c>
      <c r="AD152" s="35">
        <v>50802000</v>
      </c>
      <c r="AE152" s="35">
        <v>35112000</v>
      </c>
      <c r="AF152" s="35">
        <v>66931001</v>
      </c>
      <c r="AG152" s="35">
        <v>92592000</v>
      </c>
    </row>
    <row r="153" spans="1:33" ht="12.75" hidden="1">
      <c r="A153" s="68" t="s">
        <v>203</v>
      </c>
      <c r="B153" s="35">
        <v>60223824</v>
      </c>
      <c r="C153" s="35">
        <v>67124000</v>
      </c>
      <c r="D153" s="35">
        <v>74054200</v>
      </c>
      <c r="E153" s="35">
        <v>0</v>
      </c>
      <c r="F153" s="35">
        <v>18120304</v>
      </c>
      <c r="G153" s="35">
        <v>28274000</v>
      </c>
      <c r="H153" s="35">
        <v>12095000</v>
      </c>
      <c r="I153" s="35">
        <v>0</v>
      </c>
      <c r="J153" s="35">
        <v>0</v>
      </c>
      <c r="K153" s="35">
        <v>14463560</v>
      </c>
      <c r="L153" s="35">
        <v>645000</v>
      </c>
      <c r="M153" s="35">
        <v>14127000</v>
      </c>
      <c r="N153" s="35">
        <v>59150000</v>
      </c>
      <c r="O153" s="35">
        <v>36382000</v>
      </c>
      <c r="P153" s="35">
        <v>9089000</v>
      </c>
      <c r="Q153" s="35">
        <v>12509000</v>
      </c>
      <c r="R153" s="35">
        <v>31373900</v>
      </c>
      <c r="S153" s="35">
        <v>23035000</v>
      </c>
      <c r="T153" s="35">
        <v>25905000</v>
      </c>
      <c r="U153" s="35">
        <v>0</v>
      </c>
      <c r="V153" s="35">
        <v>13116000</v>
      </c>
      <c r="W153" s="35">
        <v>19951500</v>
      </c>
      <c r="X153" s="35">
        <v>37043590</v>
      </c>
      <c r="Y153" s="35">
        <v>14168000</v>
      </c>
      <c r="Z153" s="35">
        <v>14282000</v>
      </c>
      <c r="AA153" s="35">
        <v>0</v>
      </c>
      <c r="AB153" s="35">
        <v>8700000</v>
      </c>
      <c r="AC153" s="35">
        <v>95767113</v>
      </c>
      <c r="AD153" s="35">
        <v>0</v>
      </c>
      <c r="AE153" s="35">
        <v>20235000</v>
      </c>
      <c r="AF153" s="35">
        <v>45593500</v>
      </c>
      <c r="AG153" s="35">
        <v>0</v>
      </c>
    </row>
    <row r="154" spans="1:33" ht="12.75" hidden="1">
      <c r="A154" s="68" t="s">
        <v>204</v>
      </c>
      <c r="B154" s="35">
        <v>55476520</v>
      </c>
      <c r="C154" s="35">
        <v>55163000</v>
      </c>
      <c r="D154" s="35">
        <v>0</v>
      </c>
      <c r="E154" s="35">
        <v>3500</v>
      </c>
      <c r="F154" s="35">
        <v>0</v>
      </c>
      <c r="G154" s="35">
        <v>0</v>
      </c>
      <c r="H154" s="35">
        <v>14031000</v>
      </c>
      <c r="I154" s="35">
        <v>15828000</v>
      </c>
      <c r="J154" s="35">
        <v>15381000</v>
      </c>
      <c r="K154" s="35">
        <v>10093000</v>
      </c>
      <c r="L154" s="35">
        <v>536000</v>
      </c>
      <c r="M154" s="35">
        <v>11510000</v>
      </c>
      <c r="N154" s="35">
        <v>61857450</v>
      </c>
      <c r="O154" s="35">
        <v>16141000</v>
      </c>
      <c r="P154" s="35">
        <v>9574000</v>
      </c>
      <c r="Q154" s="35">
        <v>10911000</v>
      </c>
      <c r="R154" s="35">
        <v>39913911</v>
      </c>
      <c r="S154" s="35">
        <v>15799000</v>
      </c>
      <c r="T154" s="35">
        <v>37980</v>
      </c>
      <c r="U154" s="35">
        <v>0</v>
      </c>
      <c r="V154" s="35">
        <v>11494000</v>
      </c>
      <c r="W154" s="35">
        <v>0</v>
      </c>
      <c r="X154" s="35">
        <v>34559946</v>
      </c>
      <c r="Y154" s="35">
        <v>13870000</v>
      </c>
      <c r="Z154" s="35">
        <v>0</v>
      </c>
      <c r="AA154" s="35">
        <v>0</v>
      </c>
      <c r="AB154" s="35">
        <v>2600000</v>
      </c>
      <c r="AC154" s="35">
        <v>148109640</v>
      </c>
      <c r="AD154" s="35">
        <v>40259000</v>
      </c>
      <c r="AE154" s="35">
        <v>13099000</v>
      </c>
      <c r="AF154" s="35">
        <v>0</v>
      </c>
      <c r="AG154" s="35">
        <v>0</v>
      </c>
    </row>
    <row r="155" spans="1:33" ht="12.75" hidden="1">
      <c r="A155" s="68" t="s">
        <v>205</v>
      </c>
      <c r="B155" s="35">
        <v>88996306</v>
      </c>
      <c r="C155" s="35">
        <v>191519115</v>
      </c>
      <c r="D155" s="35">
        <v>190435355</v>
      </c>
      <c r="E155" s="35">
        <v>64965098</v>
      </c>
      <c r="F155" s="35">
        <v>68520247</v>
      </c>
      <c r="G155" s="35">
        <v>179347893</v>
      </c>
      <c r="H155" s="35">
        <v>34317597</v>
      </c>
      <c r="I155" s="35">
        <v>55140000</v>
      </c>
      <c r="J155" s="35">
        <v>61442000</v>
      </c>
      <c r="K155" s="35">
        <v>45744210</v>
      </c>
      <c r="L155" s="35">
        <v>83809329</v>
      </c>
      <c r="M155" s="35">
        <v>86297784</v>
      </c>
      <c r="N155" s="35">
        <v>79529656</v>
      </c>
      <c r="O155" s="35">
        <v>167579572</v>
      </c>
      <c r="P155" s="35">
        <v>41003084</v>
      </c>
      <c r="Q155" s="35">
        <v>49538136</v>
      </c>
      <c r="R155" s="35">
        <v>68565168</v>
      </c>
      <c r="S155" s="35">
        <v>83275810</v>
      </c>
      <c r="T155" s="35">
        <v>103369</v>
      </c>
      <c r="U155" s="35">
        <v>54204780</v>
      </c>
      <c r="V155" s="35">
        <v>20045599</v>
      </c>
      <c r="W155" s="35">
        <v>145952962</v>
      </c>
      <c r="X155" s="35">
        <v>418696821</v>
      </c>
      <c r="Y155" s="35">
        <v>31526481</v>
      </c>
      <c r="Z155" s="35">
        <v>161318000</v>
      </c>
      <c r="AA155" s="35">
        <v>55294801</v>
      </c>
      <c r="AB155" s="35">
        <v>57959543</v>
      </c>
      <c r="AC155" s="35">
        <v>1371847468</v>
      </c>
      <c r="AD155" s="35">
        <v>84725393</v>
      </c>
      <c r="AE155" s="35">
        <v>137917085</v>
      </c>
      <c r="AF155" s="35">
        <v>184787027</v>
      </c>
      <c r="AG155" s="35">
        <v>120074990</v>
      </c>
    </row>
    <row r="156" spans="1:33" ht="12.75" hidden="1">
      <c r="A156" s="68" t="s">
        <v>206</v>
      </c>
      <c r="B156" s="35">
        <v>35712782</v>
      </c>
      <c r="C156" s="35">
        <v>72168614</v>
      </c>
      <c r="D156" s="35">
        <v>67888519</v>
      </c>
      <c r="E156" s="35">
        <v>48973098</v>
      </c>
      <c r="F156" s="35">
        <v>17208115</v>
      </c>
      <c r="G156" s="35">
        <v>68788370</v>
      </c>
      <c r="H156" s="35">
        <v>15749000</v>
      </c>
      <c r="I156" s="35">
        <v>26413766</v>
      </c>
      <c r="J156" s="35">
        <v>22440845</v>
      </c>
      <c r="K156" s="35">
        <v>14907210</v>
      </c>
      <c r="L156" s="35">
        <v>32728368</v>
      </c>
      <c r="M156" s="35">
        <v>30796640</v>
      </c>
      <c r="N156" s="35">
        <v>34620071</v>
      </c>
      <c r="O156" s="35">
        <v>59617577</v>
      </c>
      <c r="P156" s="35">
        <v>13915173</v>
      </c>
      <c r="Q156" s="35">
        <v>15210300</v>
      </c>
      <c r="R156" s="35">
        <v>17327781</v>
      </c>
      <c r="S156" s="35">
        <v>33934000</v>
      </c>
      <c r="T156" s="35">
        <v>43049000</v>
      </c>
      <c r="U156" s="35">
        <v>23899160</v>
      </c>
      <c r="V156" s="35">
        <v>7520311</v>
      </c>
      <c r="W156" s="35">
        <v>53526795</v>
      </c>
      <c r="X156" s="35">
        <v>194753108</v>
      </c>
      <c r="Y156" s="35">
        <v>14072969</v>
      </c>
      <c r="Z156" s="35">
        <v>53018001</v>
      </c>
      <c r="AA156" s="35">
        <v>14178000</v>
      </c>
      <c r="AB156" s="35">
        <v>36954063</v>
      </c>
      <c r="AC156" s="35">
        <v>490534216</v>
      </c>
      <c r="AD156" s="35">
        <v>31791000</v>
      </c>
      <c r="AE156" s="35">
        <v>28743768</v>
      </c>
      <c r="AF156" s="35">
        <v>44375646</v>
      </c>
      <c r="AG156" s="35">
        <v>47498130</v>
      </c>
    </row>
    <row r="157" spans="1:33" ht="12.75" hidden="1">
      <c r="A157" s="68" t="s">
        <v>207</v>
      </c>
      <c r="B157" s="35">
        <v>27989256</v>
      </c>
      <c r="C157" s="35">
        <v>51231098</v>
      </c>
      <c r="D157" s="35">
        <v>63581956</v>
      </c>
      <c r="E157" s="35">
        <v>41246648</v>
      </c>
      <c r="F157" s="35">
        <v>16649183</v>
      </c>
      <c r="G157" s="35">
        <v>56939929</v>
      </c>
      <c r="H157" s="35">
        <v>14336343</v>
      </c>
      <c r="I157" s="35">
        <v>25835894</v>
      </c>
      <c r="J157" s="35">
        <v>18156000</v>
      </c>
      <c r="K157" s="35">
        <v>11550360</v>
      </c>
      <c r="L157" s="35">
        <v>31917614</v>
      </c>
      <c r="M157" s="35">
        <v>28605520</v>
      </c>
      <c r="N157" s="35">
        <v>30594965</v>
      </c>
      <c r="O157" s="35">
        <v>53434374</v>
      </c>
      <c r="P157" s="35">
        <v>11979972</v>
      </c>
      <c r="Q157" s="35">
        <v>13880500</v>
      </c>
      <c r="R157" s="35">
        <v>16025269</v>
      </c>
      <c r="S157" s="35">
        <v>30461000</v>
      </c>
      <c r="T157" s="35">
        <v>35058</v>
      </c>
      <c r="U157" s="35">
        <v>22768332</v>
      </c>
      <c r="V157" s="35">
        <v>7335548</v>
      </c>
      <c r="W157" s="35">
        <v>49193648</v>
      </c>
      <c r="X157" s="35">
        <v>170072914</v>
      </c>
      <c r="Y157" s="35">
        <v>11742255</v>
      </c>
      <c r="Z157" s="35">
        <v>45993000</v>
      </c>
      <c r="AA157" s="35">
        <v>10026000</v>
      </c>
      <c r="AB157" s="35">
        <v>33931201</v>
      </c>
      <c r="AC157" s="35">
        <v>441895901</v>
      </c>
      <c r="AD157" s="35">
        <v>32129388</v>
      </c>
      <c r="AE157" s="35">
        <v>27030798</v>
      </c>
      <c r="AF157" s="35">
        <v>58566656</v>
      </c>
      <c r="AG157" s="35">
        <v>42556450</v>
      </c>
    </row>
    <row r="158" spans="1:33" ht="12.75" hidden="1">
      <c r="A158" s="68" t="s">
        <v>208</v>
      </c>
      <c r="B158" s="35">
        <v>736018</v>
      </c>
      <c r="C158" s="35">
        <v>2110449</v>
      </c>
      <c r="D158" s="35">
        <v>5232445</v>
      </c>
      <c r="E158" s="35">
        <v>0</v>
      </c>
      <c r="F158" s="35">
        <v>100802</v>
      </c>
      <c r="G158" s="35">
        <v>2158212</v>
      </c>
      <c r="H158" s="35">
        <v>0</v>
      </c>
      <c r="I158" s="35">
        <v>946000</v>
      </c>
      <c r="J158" s="35">
        <v>0</v>
      </c>
      <c r="K158" s="35">
        <v>647580</v>
      </c>
      <c r="L158" s="35">
        <v>242260</v>
      </c>
      <c r="M158" s="35">
        <v>1462270</v>
      </c>
      <c r="N158" s="35">
        <v>826954</v>
      </c>
      <c r="O158" s="35">
        <v>1403000</v>
      </c>
      <c r="P158" s="35">
        <v>200000</v>
      </c>
      <c r="Q158" s="35">
        <v>393000</v>
      </c>
      <c r="R158" s="35">
        <v>426402</v>
      </c>
      <c r="S158" s="35">
        <v>758700</v>
      </c>
      <c r="T158" s="35">
        <v>1146150</v>
      </c>
      <c r="U158" s="35">
        <v>100000</v>
      </c>
      <c r="V158" s="35">
        <v>0</v>
      </c>
      <c r="W158" s="35">
        <v>3061038</v>
      </c>
      <c r="X158" s="35">
        <v>10958472</v>
      </c>
      <c r="Y158" s="35">
        <v>90600</v>
      </c>
      <c r="Z158" s="35">
        <v>3479362</v>
      </c>
      <c r="AA158" s="35">
        <v>809653</v>
      </c>
      <c r="AB158" s="35">
        <v>0</v>
      </c>
      <c r="AC158" s="35">
        <v>14453982</v>
      </c>
      <c r="AD158" s="35">
        <v>1185000</v>
      </c>
      <c r="AE158" s="35">
        <v>1358000</v>
      </c>
      <c r="AF158" s="35">
        <v>1073078</v>
      </c>
      <c r="AG158" s="35">
        <v>32000</v>
      </c>
    </row>
    <row r="159" spans="1:33" ht="12.75" hidden="1">
      <c r="A159" s="68" t="s">
        <v>209</v>
      </c>
      <c r="B159" s="35">
        <v>0</v>
      </c>
      <c r="C159" s="35">
        <v>58209428</v>
      </c>
      <c r="D159" s="35">
        <v>55425537</v>
      </c>
      <c r="E159" s="35">
        <v>0</v>
      </c>
      <c r="F159" s="35">
        <v>7972626</v>
      </c>
      <c r="G159" s="35">
        <v>50748391</v>
      </c>
      <c r="H159" s="35">
        <v>6030000</v>
      </c>
      <c r="I159" s="35">
        <v>15274810</v>
      </c>
      <c r="J159" s="35">
        <v>5534083</v>
      </c>
      <c r="K159" s="35">
        <v>4103770</v>
      </c>
      <c r="L159" s="35">
        <v>0</v>
      </c>
      <c r="M159" s="35">
        <v>9364045</v>
      </c>
      <c r="N159" s="35">
        <v>16416000</v>
      </c>
      <c r="O159" s="35">
        <v>43085500</v>
      </c>
      <c r="P159" s="35">
        <v>7906633</v>
      </c>
      <c r="Q159" s="35">
        <v>5618000</v>
      </c>
      <c r="R159" s="35">
        <v>9480485</v>
      </c>
      <c r="S159" s="35">
        <v>17601000</v>
      </c>
      <c r="T159" s="35">
        <v>0</v>
      </c>
      <c r="U159" s="35">
        <v>0</v>
      </c>
      <c r="V159" s="35">
        <v>0</v>
      </c>
      <c r="W159" s="35">
        <v>36106058</v>
      </c>
      <c r="X159" s="35">
        <v>129518396</v>
      </c>
      <c r="Y159" s="35">
        <v>0</v>
      </c>
      <c r="Z159" s="35">
        <v>18261000</v>
      </c>
      <c r="AA159" s="35">
        <v>13767000</v>
      </c>
      <c r="AB159" s="35">
        <v>0</v>
      </c>
      <c r="AC159" s="35">
        <v>341000000</v>
      </c>
      <c r="AD159" s="35">
        <v>26000000</v>
      </c>
      <c r="AE159" s="35">
        <v>12912736</v>
      </c>
      <c r="AF159" s="35">
        <v>40187331</v>
      </c>
      <c r="AG159" s="35">
        <v>0</v>
      </c>
    </row>
    <row r="160" spans="1:33" ht="12.75" hidden="1">
      <c r="A160" s="68" t="s">
        <v>210</v>
      </c>
      <c r="B160" s="35">
        <v>4567921</v>
      </c>
      <c r="C160" s="35">
        <v>49401335</v>
      </c>
      <c r="D160" s="35">
        <v>41319942</v>
      </c>
      <c r="E160" s="35">
        <v>0</v>
      </c>
      <c r="F160" s="35">
        <v>0</v>
      </c>
      <c r="G160" s="35">
        <v>46989253</v>
      </c>
      <c r="H160" s="35">
        <v>5583201</v>
      </c>
      <c r="I160" s="35">
        <v>12382606</v>
      </c>
      <c r="J160" s="35">
        <v>0</v>
      </c>
      <c r="K160" s="35">
        <v>3607400</v>
      </c>
      <c r="L160" s="35">
        <v>0</v>
      </c>
      <c r="M160" s="35">
        <v>0</v>
      </c>
      <c r="N160" s="35">
        <v>15215624</v>
      </c>
      <c r="O160" s="35">
        <v>37300000</v>
      </c>
      <c r="P160" s="35">
        <v>7000035</v>
      </c>
      <c r="Q160" s="35">
        <v>5950000</v>
      </c>
      <c r="R160" s="35">
        <v>8835494</v>
      </c>
      <c r="S160" s="35">
        <v>12267610</v>
      </c>
      <c r="T160" s="35">
        <v>0</v>
      </c>
      <c r="U160" s="35">
        <v>0</v>
      </c>
      <c r="V160" s="35">
        <v>0</v>
      </c>
      <c r="W160" s="35">
        <v>28407853</v>
      </c>
      <c r="X160" s="35">
        <v>114629860</v>
      </c>
      <c r="Y160" s="35">
        <v>0</v>
      </c>
      <c r="Z160" s="35">
        <v>15220000</v>
      </c>
      <c r="AA160" s="35">
        <v>11828000</v>
      </c>
      <c r="AB160" s="35">
        <v>0</v>
      </c>
      <c r="AC160" s="35">
        <v>316000000</v>
      </c>
      <c r="AD160" s="35">
        <v>19000800</v>
      </c>
      <c r="AE160" s="35">
        <v>12028741</v>
      </c>
      <c r="AF160" s="35">
        <v>36711246</v>
      </c>
      <c r="AG160" s="35">
        <v>0</v>
      </c>
    </row>
    <row r="161" spans="1:33" ht="12.75" hidden="1">
      <c r="A161" s="68" t="s">
        <v>211</v>
      </c>
      <c r="B161" s="35">
        <v>5001612</v>
      </c>
      <c r="C161" s="35">
        <v>0</v>
      </c>
      <c r="D161" s="35">
        <v>8664500</v>
      </c>
      <c r="E161" s="35">
        <v>0</v>
      </c>
      <c r="F161" s="35">
        <v>1173838</v>
      </c>
      <c r="G161" s="35">
        <v>21795576</v>
      </c>
      <c r="H161" s="35">
        <v>450000</v>
      </c>
      <c r="I161" s="35">
        <v>6000</v>
      </c>
      <c r="J161" s="35">
        <v>0</v>
      </c>
      <c r="K161" s="35">
        <v>1957360</v>
      </c>
      <c r="L161" s="35">
        <v>0</v>
      </c>
      <c r="M161" s="35">
        <v>483465</v>
      </c>
      <c r="N161" s="35">
        <v>310000</v>
      </c>
      <c r="O161" s="35">
        <v>1073500</v>
      </c>
      <c r="P161" s="35">
        <v>0</v>
      </c>
      <c r="Q161" s="35">
        <v>400000</v>
      </c>
      <c r="R161" s="35">
        <v>356236</v>
      </c>
      <c r="S161" s="35">
        <v>83000</v>
      </c>
      <c r="T161" s="35">
        <v>0</v>
      </c>
      <c r="U161" s="35">
        <v>0</v>
      </c>
      <c r="V161" s="35">
        <v>0</v>
      </c>
      <c r="W161" s="35">
        <v>1203750</v>
      </c>
      <c r="X161" s="35">
        <v>2396187</v>
      </c>
      <c r="Y161" s="35">
        <v>899000</v>
      </c>
      <c r="Z161" s="35">
        <v>11506000</v>
      </c>
      <c r="AA161" s="35">
        <v>0</v>
      </c>
      <c r="AB161" s="35">
        <v>0</v>
      </c>
      <c r="AC161" s="35">
        <v>38000000</v>
      </c>
      <c r="AD161" s="35">
        <v>7000000</v>
      </c>
      <c r="AE161" s="35">
        <v>3575000</v>
      </c>
      <c r="AF161" s="35">
        <v>14812813</v>
      </c>
      <c r="AG161" s="35">
        <v>0</v>
      </c>
    </row>
    <row r="162" spans="1:33" ht="12.75" hidden="1">
      <c r="A162" s="68" t="s">
        <v>212</v>
      </c>
      <c r="B162" s="35">
        <v>2726681</v>
      </c>
      <c r="C162" s="35">
        <v>0</v>
      </c>
      <c r="D162" s="35">
        <v>7560000</v>
      </c>
      <c r="E162" s="35">
        <v>0</v>
      </c>
      <c r="F162" s="35">
        <v>0</v>
      </c>
      <c r="G162" s="35">
        <v>19814160</v>
      </c>
      <c r="H162" s="35">
        <v>371137</v>
      </c>
      <c r="I162" s="35">
        <v>6360</v>
      </c>
      <c r="J162" s="35">
        <v>5182000</v>
      </c>
      <c r="K162" s="35">
        <v>1700000</v>
      </c>
      <c r="L162" s="35">
        <v>0</v>
      </c>
      <c r="M162" s="35">
        <v>0</v>
      </c>
      <c r="N162" s="35">
        <v>308500</v>
      </c>
      <c r="O162" s="35">
        <v>842000</v>
      </c>
      <c r="P162" s="35">
        <v>0</v>
      </c>
      <c r="Q162" s="35">
        <v>380000</v>
      </c>
      <c r="R162" s="35">
        <v>332310</v>
      </c>
      <c r="S162" s="35">
        <v>1050000</v>
      </c>
      <c r="T162" s="35">
        <v>0</v>
      </c>
      <c r="U162" s="35">
        <v>0</v>
      </c>
      <c r="V162" s="35">
        <v>0</v>
      </c>
      <c r="W162" s="35">
        <v>1120998</v>
      </c>
      <c r="X162" s="35">
        <v>2271267</v>
      </c>
      <c r="Y162" s="35">
        <v>660000</v>
      </c>
      <c r="Z162" s="35">
        <v>6960000</v>
      </c>
      <c r="AA162" s="35">
        <v>0</v>
      </c>
      <c r="AB162" s="35">
        <v>0</v>
      </c>
      <c r="AC162" s="35">
        <v>33000000</v>
      </c>
      <c r="AD162" s="35">
        <v>6000000</v>
      </c>
      <c r="AE162" s="35">
        <v>3250000</v>
      </c>
      <c r="AF162" s="35">
        <v>12395337</v>
      </c>
      <c r="AG162" s="35">
        <v>0</v>
      </c>
    </row>
    <row r="163" spans="1:33" ht="12.75" hidden="1">
      <c r="A163" s="68" t="s">
        <v>213</v>
      </c>
      <c r="B163" s="35">
        <v>7437824</v>
      </c>
      <c r="C163" s="35">
        <v>6719259</v>
      </c>
      <c r="D163" s="35">
        <v>2504553</v>
      </c>
      <c r="E163" s="35">
        <v>4562552</v>
      </c>
      <c r="F163" s="35">
        <v>2122559</v>
      </c>
      <c r="G163" s="35">
        <v>4443884</v>
      </c>
      <c r="H163" s="35">
        <v>1841337</v>
      </c>
      <c r="I163" s="35">
        <v>2361072</v>
      </c>
      <c r="J163" s="35">
        <v>0</v>
      </c>
      <c r="K163" s="35">
        <v>1991210</v>
      </c>
      <c r="L163" s="35">
        <v>2433578</v>
      </c>
      <c r="M163" s="35">
        <v>2586940</v>
      </c>
      <c r="N163" s="35">
        <v>2804304</v>
      </c>
      <c r="O163" s="35">
        <v>3917607</v>
      </c>
      <c r="P163" s="35">
        <v>1880786</v>
      </c>
      <c r="Q163" s="35">
        <v>3105000</v>
      </c>
      <c r="R163" s="35">
        <v>1902508</v>
      </c>
      <c r="S163" s="35">
        <v>2494000</v>
      </c>
      <c r="T163" s="35">
        <v>3187000</v>
      </c>
      <c r="U163" s="35">
        <v>3392280</v>
      </c>
      <c r="V163" s="35">
        <v>1645721</v>
      </c>
      <c r="W163" s="35">
        <v>4917321</v>
      </c>
      <c r="X163" s="35">
        <v>7279517</v>
      </c>
      <c r="Y163" s="35">
        <v>1760000</v>
      </c>
      <c r="Z163" s="35">
        <v>2603000</v>
      </c>
      <c r="AA163" s="35">
        <v>2142000</v>
      </c>
      <c r="AB163" s="35">
        <v>3635693</v>
      </c>
      <c r="AC163" s="35">
        <v>18606643</v>
      </c>
      <c r="AD163" s="35">
        <v>3800000</v>
      </c>
      <c r="AE163" s="35">
        <v>2936610</v>
      </c>
      <c r="AF163" s="35">
        <v>4302658</v>
      </c>
      <c r="AG163" s="35">
        <v>5678840</v>
      </c>
    </row>
    <row r="164" spans="1:33" ht="12.75" hidden="1">
      <c r="A164" s="68" t="s">
        <v>214</v>
      </c>
      <c r="B164" s="35">
        <v>5615344</v>
      </c>
      <c r="C164" s="35">
        <v>37783025</v>
      </c>
      <c r="D164" s="35">
        <v>10139553</v>
      </c>
      <c r="E164" s="35">
        <v>827000</v>
      </c>
      <c r="F164" s="35">
        <v>2476000</v>
      </c>
      <c r="G164" s="35">
        <v>5103265</v>
      </c>
      <c r="H164" s="35">
        <v>2709000</v>
      </c>
      <c r="I164" s="35">
        <v>4513435</v>
      </c>
      <c r="J164" s="35">
        <v>0</v>
      </c>
      <c r="K164" s="35">
        <v>2391740</v>
      </c>
      <c r="L164" s="35">
        <v>1951200</v>
      </c>
      <c r="M164" s="35">
        <v>6263072</v>
      </c>
      <c r="N164" s="35">
        <v>27587169</v>
      </c>
      <c r="O164" s="35">
        <v>8478744</v>
      </c>
      <c r="P164" s="35">
        <v>1943709</v>
      </c>
      <c r="Q164" s="35">
        <v>23930300</v>
      </c>
      <c r="R164" s="35">
        <v>3675903</v>
      </c>
      <c r="S164" s="35">
        <v>10588000</v>
      </c>
      <c r="T164" s="35">
        <v>9373000</v>
      </c>
      <c r="U164" s="35">
        <v>1561858</v>
      </c>
      <c r="V164" s="35">
        <v>0</v>
      </c>
      <c r="W164" s="35">
        <v>711452</v>
      </c>
      <c r="X164" s="35">
        <v>108541880</v>
      </c>
      <c r="Y164" s="35">
        <v>10191000</v>
      </c>
      <c r="Z164" s="35">
        <v>28075999</v>
      </c>
      <c r="AA164" s="35">
        <v>5458000</v>
      </c>
      <c r="AB164" s="35">
        <v>1153747</v>
      </c>
      <c r="AC164" s="35">
        <v>49150000</v>
      </c>
      <c r="AD164" s="35">
        <v>450000</v>
      </c>
      <c r="AE164" s="35">
        <v>11297098</v>
      </c>
      <c r="AF164" s="35">
        <v>7293103</v>
      </c>
      <c r="AG164" s="35">
        <v>5050000</v>
      </c>
    </row>
    <row r="165" spans="1:33" ht="12.75" hidden="1">
      <c r="A165" s="68" t="s">
        <v>215</v>
      </c>
      <c r="B165" s="35">
        <v>6105863</v>
      </c>
      <c r="C165" s="35">
        <v>3628000</v>
      </c>
      <c r="D165" s="35">
        <v>5531755</v>
      </c>
      <c r="E165" s="35">
        <v>4715000</v>
      </c>
      <c r="F165" s="35">
        <v>671219</v>
      </c>
      <c r="G165" s="35">
        <v>100000</v>
      </c>
      <c r="H165" s="35">
        <v>0</v>
      </c>
      <c r="I165" s="35">
        <v>321200</v>
      </c>
      <c r="J165" s="35">
        <v>0</v>
      </c>
      <c r="K165" s="35">
        <v>5000</v>
      </c>
      <c r="L165" s="35">
        <v>8520973</v>
      </c>
      <c r="M165" s="35">
        <v>12003000</v>
      </c>
      <c r="N165" s="35">
        <v>672040</v>
      </c>
      <c r="O165" s="35">
        <v>7026099</v>
      </c>
      <c r="P165" s="35">
        <v>521400</v>
      </c>
      <c r="Q165" s="35">
        <v>500000</v>
      </c>
      <c r="R165" s="35">
        <v>690000</v>
      </c>
      <c r="S165" s="35">
        <v>700000</v>
      </c>
      <c r="T165" s="35">
        <v>3457000</v>
      </c>
      <c r="U165" s="35">
        <v>950000</v>
      </c>
      <c r="V165" s="35">
        <v>227843</v>
      </c>
      <c r="W165" s="35">
        <v>8912166</v>
      </c>
      <c r="X165" s="35">
        <v>17167183</v>
      </c>
      <c r="Y165" s="35">
        <v>0</v>
      </c>
      <c r="Z165" s="35">
        <v>0</v>
      </c>
      <c r="AA165" s="35">
        <v>3481000</v>
      </c>
      <c r="AB165" s="35">
        <v>0</v>
      </c>
      <c r="AC165" s="35">
        <v>0</v>
      </c>
      <c r="AD165" s="35">
        <v>4670000</v>
      </c>
      <c r="AE165" s="35">
        <v>2264700</v>
      </c>
      <c r="AF165" s="35">
        <v>13199264</v>
      </c>
      <c r="AG165" s="35">
        <v>0</v>
      </c>
    </row>
    <row r="166" spans="1:33" ht="12.75" hidden="1">
      <c r="A166" s="68" t="s">
        <v>216</v>
      </c>
      <c r="B166" s="69">
        <v>0</v>
      </c>
      <c r="C166" s="69">
        <v>0</v>
      </c>
      <c r="D166" s="69">
        <v>0</v>
      </c>
      <c r="E166" s="69">
        <v>0</v>
      </c>
      <c r="F166" s="69">
        <v>1584132</v>
      </c>
      <c r="G166" s="69">
        <v>0</v>
      </c>
      <c r="H166" s="69">
        <v>0</v>
      </c>
      <c r="I166" s="69">
        <v>0</v>
      </c>
      <c r="J166" s="69">
        <v>0</v>
      </c>
      <c r="K166" s="69">
        <v>651700</v>
      </c>
      <c r="L166" s="69">
        <v>0</v>
      </c>
      <c r="M166" s="69">
        <v>0</v>
      </c>
      <c r="N166" s="69">
        <v>0</v>
      </c>
      <c r="O166" s="69">
        <v>0</v>
      </c>
      <c r="P166" s="69">
        <v>1023910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47658847</v>
      </c>
      <c r="AD166" s="69">
        <v>0</v>
      </c>
      <c r="AE166" s="69">
        <v>0</v>
      </c>
      <c r="AF166" s="69">
        <v>0</v>
      </c>
      <c r="AG166" s="69">
        <v>0</v>
      </c>
    </row>
    <row r="167" spans="1:33" ht="12.75" hidden="1">
      <c r="A167" s="68" t="s">
        <v>217</v>
      </c>
      <c r="B167" s="69">
        <v>0</v>
      </c>
      <c r="C167" s="69">
        <v>0</v>
      </c>
      <c r="D167" s="69">
        <v>0</v>
      </c>
      <c r="E167" s="69">
        <v>0</v>
      </c>
      <c r="F167" s="69">
        <v>13791</v>
      </c>
      <c r="G167" s="69">
        <v>0</v>
      </c>
      <c r="H167" s="69">
        <v>0</v>
      </c>
      <c r="I167" s="69">
        <v>0</v>
      </c>
      <c r="J167" s="69">
        <v>0</v>
      </c>
      <c r="K167" s="69">
        <v>1054000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7710686</v>
      </c>
      <c r="AD167" s="69">
        <v>0</v>
      </c>
      <c r="AE167" s="69">
        <v>0</v>
      </c>
      <c r="AF167" s="69">
        <v>0</v>
      </c>
      <c r="AG167" s="69">
        <v>0</v>
      </c>
    </row>
  </sheetData>
  <sheetProtection/>
  <mergeCells count="1">
    <mergeCell ref="A1:A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2013-10-10T14:27:57Z</dcterms:created>
  <dcterms:modified xsi:type="dcterms:W3CDTF">2013-10-10T14:28:19Z</dcterms:modified>
  <cp:category/>
  <cp:version/>
  <cp:contentType/>
  <cp:contentStatus/>
</cp:coreProperties>
</file>