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290" activeTab="0"/>
  </bookViews>
  <sheets>
    <sheet name="WC" sheetId="1" r:id="rId1"/>
  </sheets>
  <externalReferences>
    <externalReference r:id="rId4"/>
  </externalReferences>
  <definedNames>
    <definedName name="_xlnm.Print_Area" localSheetId="0">'WC'!$A$1:$R$40</definedName>
    <definedName name="_xlnm.Print_Titles" localSheetId="0">'WC'!$A:$B,'WC'!$1:$7</definedName>
  </definedNames>
  <calcPr fullCalcOnLoad="1"/>
</workbook>
</file>

<file path=xl/sharedStrings.xml><?xml version="1.0" encoding="utf-8"?>
<sst xmlns="http://schemas.openxmlformats.org/spreadsheetml/2006/main" count="400" uniqueCount="68">
  <si>
    <t>Tabling of Annual Budgets</t>
  </si>
  <si>
    <t>Yes</t>
  </si>
  <si>
    <t>No</t>
  </si>
  <si>
    <t>&gt;6</t>
  </si>
  <si>
    <t>Municipality</t>
  </si>
  <si>
    <t>Code</t>
  </si>
  <si>
    <t xml:space="preserve">Please provide the date the 2014/15 budget was tabled
</t>
  </si>
  <si>
    <t xml:space="preserve">If the 2014/15 budget was tabled late i.e. After 31 March 2014 , please provide reasons for the late tabling </t>
  </si>
  <si>
    <t>On what date was the 2014/15 budget approved?</t>
  </si>
  <si>
    <t>If the 2014/15 budget was approved late i.e. After 30 June 2014, please provide reasons for the late approval</t>
  </si>
  <si>
    <t>Was the 2014/15 budget prepared by municipal officials?</t>
  </si>
  <si>
    <t>If No, please provide the name of service provider that prepared the budget for the municipality</t>
  </si>
  <si>
    <t>Number of Adjustments to the Adopted Budget for 2013/14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</si>
  <si>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</si>
  <si>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</si>
  <si>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2013/14?
(Regulation 23(6) of MBRR)</t>
  </si>
  <si>
    <t>YYYY/MM/DD</t>
  </si>
  <si>
    <t>Yes/No</t>
  </si>
  <si>
    <t>1st
Adjustment</t>
  </si>
  <si>
    <t>3rd
Adjustment</t>
  </si>
  <si>
    <t>NT</t>
  </si>
  <si>
    <t>PT</t>
  </si>
  <si>
    <t>N/A</t>
  </si>
  <si>
    <t>Late Tabling</t>
  </si>
  <si>
    <t>Late Approval</t>
  </si>
  <si>
    <t>Western Cape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</si>
  <si>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</si>
  <si>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</si>
  <si>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</si>
  <si>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</si>
  <si>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</si>
  <si>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</si>
  <si>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</si>
  <si>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</si>
  <si>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</si>
  <si>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</si>
  <si>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</si>
  <si>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</si>
  <si>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</si>
  <si>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</si>
  <si>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</si>
  <si>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</si>
  <si>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Mubesco</t>
  </si>
  <si>
    <t>WC034</t>
  </si>
  <si>
    <t xml:space="preserve">Mubesco </t>
  </si>
  <si>
    <t>DC3</t>
  </si>
  <si>
    <t>WC041</t>
  </si>
  <si>
    <t>WC042</t>
  </si>
  <si>
    <t>WC043</t>
  </si>
  <si>
    <t>2013/0829</t>
  </si>
  <si>
    <t>WC044</t>
  </si>
  <si>
    <t>2014//02/26</t>
  </si>
  <si>
    <t>WC045</t>
  </si>
  <si>
    <t xml:space="preserve">political instability </t>
  </si>
  <si>
    <t>WC047</t>
  </si>
  <si>
    <t>WC048</t>
  </si>
  <si>
    <t>No majority vote due to the passing of a DA councillor.</t>
  </si>
  <si>
    <t>DC4</t>
  </si>
  <si>
    <t>WC051</t>
  </si>
  <si>
    <t>WC052</t>
  </si>
  <si>
    <t>WC053</t>
  </si>
  <si>
    <t>DC5</t>
  </si>
  <si>
    <t xml:space="preserve"> Mubesco </t>
  </si>
  <si>
    <r>
      <t>Instructions</t>
    </r>
    <r>
      <rPr>
        <b/>
        <i/>
        <sz val="9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</si>
  <si>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2nd 
Adjustment</t>
  </si>
  <si>
    <t>4th 
Adjustment</t>
  </si>
  <si>
    <t>5th
 Adjustment</t>
  </si>
  <si>
    <t>6th 
Adjustment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</si>
</sst>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 style="thin"/>
      <top>
        <color indexed="63"/>
      </top>
      <bottom style="thin"/>
    </border>
    <border>
      <left style="thin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55" applyFont="1" applyFill="1">
      <alignment/>
      <protection/>
    </xf>
    <xf numFmtId="0" fontId="43" fillId="33" borderId="10" xfId="55" applyFont="1" applyFill="1" applyBorder="1">
      <alignment/>
      <protection/>
    </xf>
    <xf numFmtId="0" fontId="43" fillId="33" borderId="11" xfId="55" applyFont="1" applyFill="1" applyBorder="1">
      <alignment/>
      <protection/>
    </xf>
    <xf numFmtId="0" fontId="43" fillId="33" borderId="12" xfId="55" applyFont="1" applyFill="1" applyBorder="1">
      <alignment/>
      <protection/>
    </xf>
    <xf numFmtId="0" fontId="3" fillId="0" borderId="0" xfId="55" applyFont="1" applyFill="1" applyAlignment="1">
      <alignment wrapText="1"/>
      <protection/>
    </xf>
    <xf numFmtId="164" fontId="3" fillId="0" borderId="13" xfId="55" applyNumberFormat="1" applyFont="1" applyFill="1" applyBorder="1" applyAlignment="1" applyProtection="1">
      <alignment horizontal="center" vertical="top" wrapText="1"/>
      <protection/>
    </xf>
    <xf numFmtId="49" fontId="3" fillId="33" borderId="14" xfId="55" applyNumberFormat="1" applyFont="1" applyFill="1" applyBorder="1" applyAlignment="1" applyProtection="1">
      <alignment horizontal="center" vertical="top" wrapText="1"/>
      <protection/>
    </xf>
    <xf numFmtId="49" fontId="3" fillId="0" borderId="15" xfId="55" applyNumberFormat="1" applyFont="1" applyFill="1" applyBorder="1" applyAlignment="1" applyProtection="1">
      <alignment horizontal="center" vertical="top" wrapText="1"/>
      <protection/>
    </xf>
    <xf numFmtId="0" fontId="3" fillId="0" borderId="16" xfId="55" applyFont="1" applyFill="1" applyBorder="1" applyAlignment="1" applyProtection="1">
      <alignment horizontal="center" vertical="top" wrapText="1"/>
      <protection/>
    </xf>
    <xf numFmtId="0" fontId="3" fillId="0" borderId="17" xfId="55" applyFont="1" applyFill="1" applyBorder="1" applyAlignment="1" applyProtection="1">
      <alignment horizontal="center" vertical="top" wrapText="1"/>
      <protection/>
    </xf>
    <xf numFmtId="0" fontId="4" fillId="0" borderId="0" xfId="55" applyFont="1" applyFill="1" applyBorder="1">
      <alignment/>
      <protection/>
    </xf>
    <xf numFmtId="164" fontId="4" fillId="34" borderId="18" xfId="55" applyNumberFormat="1" applyFont="1" applyFill="1" applyBorder="1" applyAlignment="1" applyProtection="1">
      <alignment horizontal="center" vertical="center"/>
      <protection locked="0"/>
    </xf>
    <xf numFmtId="164" fontId="4" fillId="34" borderId="19" xfId="55" applyNumberFormat="1" applyFont="1" applyFill="1" applyBorder="1" applyAlignment="1" applyProtection="1">
      <alignment horizontal="center" vertical="center"/>
      <protection locked="0"/>
    </xf>
    <xf numFmtId="164" fontId="4" fillId="34" borderId="20" xfId="55" applyNumberFormat="1" applyFont="1" applyFill="1" applyBorder="1" applyAlignment="1" applyProtection="1">
      <alignment horizontal="center" vertical="center"/>
      <protection locked="0"/>
    </xf>
    <xf numFmtId="0" fontId="4" fillId="33" borderId="0" xfId="55" applyFont="1" applyFill="1" applyBorder="1">
      <alignment/>
      <protection/>
    </xf>
    <xf numFmtId="164" fontId="4" fillId="33" borderId="21" xfId="55" applyNumberFormat="1" applyFont="1" applyFill="1" applyBorder="1" applyAlignment="1" applyProtection="1">
      <alignment horizontal="center" vertical="center"/>
      <protection locked="0"/>
    </xf>
    <xf numFmtId="0" fontId="4" fillId="33" borderId="22" xfId="55" applyNumberFormat="1" applyFont="1" applyFill="1" applyBorder="1" applyAlignment="1" applyProtection="1">
      <alignment horizontal="left" vertical="center"/>
      <protection locked="0"/>
    </xf>
    <xf numFmtId="49" fontId="4" fillId="33" borderId="21" xfId="55" applyNumberFormat="1" applyFont="1" applyFill="1" applyBorder="1" applyAlignment="1" applyProtection="1">
      <alignment vertical="center"/>
      <protection locked="0"/>
    </xf>
    <xf numFmtId="164" fontId="4" fillId="33" borderId="22" xfId="55" applyNumberFormat="1" applyFont="1" applyFill="1" applyBorder="1" applyAlignment="1" applyProtection="1">
      <alignment horizontal="center" vertical="center"/>
      <protection locked="0"/>
    </xf>
    <xf numFmtId="164" fontId="4" fillId="33" borderId="23" xfId="55" applyNumberFormat="1" applyFont="1" applyFill="1" applyBorder="1" applyAlignment="1" applyProtection="1">
      <alignment horizontal="center" vertical="center"/>
      <protection locked="0"/>
    </xf>
    <xf numFmtId="164" fontId="4" fillId="33" borderId="24" xfId="55" applyNumberFormat="1" applyFont="1" applyFill="1" applyBorder="1" applyAlignment="1" applyProtection="1">
      <alignment horizontal="center" vertical="center"/>
      <protection locked="0"/>
    </xf>
    <xf numFmtId="0" fontId="4" fillId="33" borderId="0" xfId="55" applyNumberFormat="1" applyFont="1" applyFill="1" applyBorder="1" applyAlignment="1" applyProtection="1">
      <alignment horizontal="left" vertical="center"/>
      <protection locked="0"/>
    </xf>
    <xf numFmtId="49" fontId="4" fillId="33" borderId="24" xfId="55" applyNumberFormat="1" applyFont="1" applyFill="1" applyBorder="1" applyAlignment="1" applyProtection="1">
      <alignment vertical="center"/>
      <protection locked="0"/>
    </xf>
    <xf numFmtId="164" fontId="4" fillId="33" borderId="0" xfId="55" applyNumberFormat="1" applyFont="1" applyFill="1" applyBorder="1" applyAlignment="1" applyProtection="1">
      <alignment horizontal="center" vertical="center"/>
      <protection locked="0"/>
    </xf>
    <xf numFmtId="164" fontId="4" fillId="33" borderId="25" xfId="55" applyNumberFormat="1" applyFont="1" applyFill="1" applyBorder="1" applyAlignment="1" applyProtection="1">
      <alignment horizontal="center" vertical="center"/>
      <protection locked="0"/>
    </xf>
    <xf numFmtId="49" fontId="4" fillId="33" borderId="19" xfId="55" applyNumberFormat="1" applyFont="1" applyFill="1" applyBorder="1" applyAlignment="1" applyProtection="1">
      <alignment vertical="center"/>
      <protection locked="0"/>
    </xf>
    <xf numFmtId="164" fontId="4" fillId="33" borderId="18" xfId="55" applyNumberFormat="1" applyFont="1" applyFill="1" applyBorder="1" applyAlignment="1" applyProtection="1">
      <alignment horizontal="center" vertical="center"/>
      <protection locked="0"/>
    </xf>
    <xf numFmtId="0" fontId="4" fillId="33" borderId="19" xfId="55" applyNumberFormat="1" applyFont="1" applyFill="1" applyBorder="1" applyAlignment="1" applyProtection="1">
      <alignment horizontal="left" vertical="center"/>
      <protection locked="0"/>
    </xf>
    <xf numFmtId="49" fontId="4" fillId="33" borderId="18" xfId="55" applyNumberFormat="1" applyFont="1" applyFill="1" applyBorder="1" applyAlignment="1" applyProtection="1">
      <alignment vertical="center"/>
      <protection locked="0"/>
    </xf>
    <xf numFmtId="164" fontId="4" fillId="33" borderId="19" xfId="55" applyNumberFormat="1" applyFont="1" applyFill="1" applyBorder="1" applyAlignment="1" applyProtection="1">
      <alignment horizontal="center" vertical="center"/>
      <protection locked="0"/>
    </xf>
    <xf numFmtId="164" fontId="4" fillId="33" borderId="20" xfId="55" applyNumberFormat="1" applyFont="1" applyFill="1" applyBorder="1" applyAlignment="1" applyProtection="1">
      <alignment horizontal="center" vertical="center"/>
      <protection locked="0"/>
    </xf>
    <xf numFmtId="49" fontId="4" fillId="33" borderId="26" xfId="55" applyNumberFormat="1" applyFont="1" applyFill="1" applyBorder="1" applyAlignment="1" applyProtection="1">
      <alignment vertical="center"/>
      <protection locked="0"/>
    </xf>
    <xf numFmtId="49" fontId="4" fillId="33" borderId="27" xfId="55" applyNumberFormat="1" applyFont="1" applyFill="1" applyBorder="1" applyAlignment="1" applyProtection="1">
      <alignment vertical="center"/>
      <protection locked="0"/>
    </xf>
    <xf numFmtId="1" fontId="3" fillId="33" borderId="0" xfId="55" applyNumberFormat="1" applyFont="1" applyFill="1" applyBorder="1" applyAlignment="1" applyProtection="1">
      <alignment horizontal="center" vertical="center" wrapText="1"/>
      <protection/>
    </xf>
    <xf numFmtId="1" fontId="3" fillId="35" borderId="28" xfId="55" applyNumberFormat="1" applyFont="1" applyFill="1" applyBorder="1" applyAlignment="1">
      <alignment horizontal="right" vertical="center" wrapText="1"/>
      <protection/>
    </xf>
    <xf numFmtId="1" fontId="3" fillId="34" borderId="0" xfId="55" applyNumberFormat="1" applyFont="1" applyFill="1" applyBorder="1" applyAlignment="1">
      <alignment vertical="center" wrapText="1"/>
      <protection/>
    </xf>
    <xf numFmtId="1" fontId="3" fillId="35" borderId="24" xfId="55" applyNumberFormat="1" applyFont="1" applyFill="1" applyBorder="1" applyAlignment="1">
      <alignment horizontal="right" vertical="center" wrapText="1"/>
      <protection/>
    </xf>
    <xf numFmtId="1" fontId="3" fillId="34" borderId="0" xfId="55" applyNumberFormat="1" applyFont="1" applyFill="1" applyBorder="1" applyAlignment="1" applyProtection="1">
      <alignment horizontal="left" vertical="center" wrapText="1"/>
      <protection/>
    </xf>
    <xf numFmtId="1" fontId="3" fillId="33" borderId="25" xfId="55" applyNumberFormat="1" applyFont="1" applyFill="1" applyBorder="1" applyAlignment="1" applyProtection="1">
      <alignment horizontal="right" vertical="center" wrapText="1"/>
      <protection/>
    </xf>
    <xf numFmtId="1" fontId="3" fillId="34" borderId="24" xfId="55" applyNumberFormat="1" applyFont="1" applyFill="1" applyBorder="1" applyAlignment="1" applyProtection="1">
      <alignment vertical="center" wrapText="1"/>
      <protection/>
    </xf>
    <xf numFmtId="1" fontId="3" fillId="34" borderId="29" xfId="55" applyNumberFormat="1" applyFont="1" applyFill="1" applyBorder="1" applyAlignment="1" applyProtection="1">
      <alignment vertical="center" wrapText="1"/>
      <protection/>
    </xf>
    <xf numFmtId="1" fontId="3" fillId="34" borderId="0" xfId="55" applyNumberFormat="1" applyFont="1" applyFill="1" applyBorder="1" applyAlignment="1" applyProtection="1">
      <alignment vertical="center" wrapText="1"/>
      <protection/>
    </xf>
    <xf numFmtId="1" fontId="3" fillId="34" borderId="25" xfId="55" applyNumberFormat="1" applyFont="1" applyFill="1" applyBorder="1" applyAlignment="1" applyProtection="1">
      <alignment vertical="center" wrapText="1"/>
      <protection/>
    </xf>
    <xf numFmtId="1" fontId="3" fillId="34" borderId="30" xfId="55" applyNumberFormat="1" applyFont="1" applyFill="1" applyBorder="1" applyAlignment="1" applyProtection="1">
      <alignment vertical="center" wrapText="1"/>
      <protection/>
    </xf>
    <xf numFmtId="49" fontId="4" fillId="33" borderId="31" xfId="55" applyNumberFormat="1" applyFont="1" applyFill="1" applyBorder="1" applyAlignment="1" applyProtection="1">
      <alignment vertical="center"/>
      <protection locked="0"/>
    </xf>
    <xf numFmtId="1" fontId="3" fillId="33" borderId="0" xfId="55" applyNumberFormat="1" applyFont="1" applyFill="1" applyBorder="1" applyAlignment="1" applyProtection="1">
      <alignment horizontal="right" vertical="center" wrapText="1"/>
      <protection/>
    </xf>
    <xf numFmtId="0" fontId="4" fillId="33" borderId="32" xfId="55" applyNumberFormat="1" applyFont="1" applyFill="1" applyBorder="1" applyAlignment="1" applyProtection="1">
      <alignment horizontal="left" vertical="center"/>
      <protection locked="0"/>
    </xf>
    <xf numFmtId="49" fontId="4" fillId="33" borderId="33" xfId="55" applyNumberFormat="1" applyFont="1" applyFill="1" applyBorder="1" applyAlignment="1" applyProtection="1">
      <alignment vertical="center"/>
      <protection locked="0"/>
    </xf>
    <xf numFmtId="164" fontId="4" fillId="33" borderId="34" xfId="55" applyNumberFormat="1" applyFont="1" applyFill="1" applyBorder="1" applyAlignment="1" applyProtection="1">
      <alignment horizontal="center" vertical="center"/>
      <protection locked="0"/>
    </xf>
    <xf numFmtId="164" fontId="4" fillId="33" borderId="33" xfId="55" applyNumberFormat="1" applyFont="1" applyFill="1" applyBorder="1" applyAlignment="1" applyProtection="1">
      <alignment horizontal="center" vertical="center"/>
      <protection locked="0"/>
    </xf>
    <xf numFmtId="164" fontId="4" fillId="33" borderId="32" xfId="55" applyNumberFormat="1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left"/>
      <protection/>
    </xf>
    <xf numFmtId="164" fontId="4" fillId="34" borderId="35" xfId="0" applyNumberFormat="1" applyFont="1" applyFill="1" applyBorder="1" applyAlignment="1" applyProtection="1">
      <alignment horizontal="center" vertical="center"/>
      <protection locked="0"/>
    </xf>
    <xf numFmtId="0" fontId="4" fillId="34" borderId="19" xfId="0" applyNumberFormat="1" applyFont="1" applyFill="1" applyBorder="1" applyAlignment="1" applyProtection="1">
      <alignment vertical="center"/>
      <protection locked="0"/>
    </xf>
    <xf numFmtId="164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19" xfId="0" applyNumberFormat="1" applyFont="1" applyFill="1" applyBorder="1" applyAlignment="1" applyProtection="1">
      <alignment horizontal="left" vertical="center"/>
      <protection locked="0"/>
    </xf>
    <xf numFmtId="164" fontId="4" fillId="34" borderId="20" xfId="0" applyNumberFormat="1" applyFont="1" applyFill="1" applyBorder="1" applyAlignment="1" applyProtection="1">
      <alignment horizontal="right" vertical="center"/>
      <protection locked="0"/>
    </xf>
    <xf numFmtId="165" fontId="4" fillId="34" borderId="18" xfId="0" applyNumberFormat="1" applyFont="1" applyFill="1" applyBorder="1" applyAlignment="1" applyProtection="1">
      <alignment vertical="center"/>
      <protection locked="0"/>
    </xf>
    <xf numFmtId="41" fontId="4" fillId="34" borderId="36" xfId="0" applyNumberFormat="1" applyFont="1" applyFill="1" applyBorder="1" applyAlignment="1" applyProtection="1">
      <alignment horizontal="center" vertical="center"/>
      <protection locked="0"/>
    </xf>
    <xf numFmtId="164" fontId="4" fillId="34" borderId="19" xfId="0" applyNumberFormat="1" applyFont="1" applyFill="1" applyBorder="1" applyAlignment="1" applyProtection="1">
      <alignment horizontal="center" vertical="center"/>
      <protection locked="0"/>
    </xf>
    <xf numFmtId="164" fontId="4" fillId="34" borderId="20" xfId="0" applyNumberFormat="1" applyFont="1" applyFill="1" applyBorder="1" applyAlignment="1" applyProtection="1">
      <alignment horizontal="center" vertical="center"/>
      <protection locked="0"/>
    </xf>
    <xf numFmtId="49" fontId="4" fillId="34" borderId="37" xfId="0" applyNumberFormat="1" applyFont="1" applyFill="1" applyBorder="1" applyAlignment="1" applyProtection="1">
      <alignment horizontal="right" vertical="center"/>
      <protection locked="0"/>
    </xf>
    <xf numFmtId="49" fontId="4" fillId="34" borderId="18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/>
    </xf>
    <xf numFmtId="0" fontId="6" fillId="0" borderId="26" xfId="0" applyFont="1" applyFill="1" applyBorder="1" applyAlignment="1" applyProtection="1">
      <alignment horizontal="left"/>
      <protection/>
    </xf>
    <xf numFmtId="164" fontId="4" fillId="33" borderId="38" xfId="0" applyNumberFormat="1" applyFont="1" applyFill="1" applyBorder="1" applyAlignment="1" applyProtection="1">
      <alignment horizontal="center" vertical="center"/>
      <protection locked="0"/>
    </xf>
    <xf numFmtId="164" fontId="4" fillId="33" borderId="39" xfId="0" applyNumberFormat="1" applyFont="1" applyFill="1" applyBorder="1" applyAlignment="1" applyProtection="1">
      <alignment horizontal="center" vertical="center"/>
      <protection locked="0"/>
    </xf>
    <xf numFmtId="164" fontId="4" fillId="33" borderId="40" xfId="0" applyNumberFormat="1" applyFont="1" applyFill="1" applyBorder="1" applyAlignment="1" applyProtection="1">
      <alignment horizontal="right" vertical="center"/>
      <protection locked="0"/>
    </xf>
    <xf numFmtId="41" fontId="4" fillId="33" borderId="41" xfId="0" applyNumberFormat="1" applyFont="1" applyFill="1" applyBorder="1" applyAlignment="1" applyProtection="1">
      <alignment horizontal="center" vertical="center"/>
      <protection locked="0"/>
    </xf>
    <xf numFmtId="164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42" xfId="0" applyNumberFormat="1" applyFont="1" applyFill="1" applyBorder="1" applyAlignment="1" applyProtection="1">
      <alignment horizontal="right" vertical="center"/>
      <protection locked="0"/>
    </xf>
    <xf numFmtId="49" fontId="4" fillId="33" borderId="39" xfId="0" applyNumberFormat="1" applyFont="1" applyFill="1" applyBorder="1" applyAlignment="1" applyProtection="1">
      <alignment horizontal="right" vertical="center"/>
      <protection locked="0"/>
    </xf>
    <xf numFmtId="0" fontId="6" fillId="33" borderId="22" xfId="0" applyFont="1" applyFill="1" applyBorder="1" applyAlignment="1" applyProtection="1">
      <alignment horizontal="left"/>
      <protection/>
    </xf>
    <xf numFmtId="164" fontId="4" fillId="33" borderId="40" xfId="0" applyNumberFormat="1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27" xfId="0" applyFont="1" applyFill="1" applyBorder="1" applyAlignment="1" applyProtection="1">
      <alignment horizontal="left"/>
      <protection/>
    </xf>
    <xf numFmtId="164" fontId="4" fillId="33" borderId="43" xfId="0" applyNumberFormat="1" applyFont="1" applyFill="1" applyBorder="1" applyAlignment="1" applyProtection="1">
      <alignment horizontal="center" vertical="center"/>
      <protection locked="0"/>
    </xf>
    <xf numFmtId="164" fontId="4" fillId="33" borderId="44" xfId="0" applyNumberFormat="1" applyFont="1" applyFill="1" applyBorder="1" applyAlignment="1" applyProtection="1">
      <alignment horizontal="center" vertical="center"/>
      <protection locked="0"/>
    </xf>
    <xf numFmtId="164" fontId="4" fillId="33" borderId="45" xfId="0" applyNumberFormat="1" applyFont="1" applyFill="1" applyBorder="1" applyAlignment="1" applyProtection="1">
      <alignment horizontal="right" vertical="center"/>
      <protection locked="0"/>
    </xf>
    <xf numFmtId="41" fontId="4" fillId="33" borderId="46" xfId="0" applyNumberFormat="1" applyFont="1" applyFill="1" applyBorder="1" applyAlignment="1" applyProtection="1">
      <alignment horizontal="center" vertical="center"/>
      <protection locked="0"/>
    </xf>
    <xf numFmtId="164" fontId="4" fillId="33" borderId="27" xfId="0" applyNumberFormat="1" applyFont="1" applyFill="1" applyBorder="1" applyAlignment="1" applyProtection="1">
      <alignment horizontal="center" vertical="center"/>
      <protection locked="0"/>
    </xf>
    <xf numFmtId="164" fontId="4" fillId="33" borderId="45" xfId="0" applyNumberFormat="1" applyFont="1" applyFill="1" applyBorder="1" applyAlignment="1" applyProtection="1">
      <alignment horizontal="center" vertical="center"/>
      <protection locked="0"/>
    </xf>
    <xf numFmtId="49" fontId="4" fillId="33" borderId="47" xfId="0" applyNumberFormat="1" applyFont="1" applyFill="1" applyBorder="1" applyAlignment="1" applyProtection="1">
      <alignment horizontal="right" vertical="center"/>
      <protection locked="0"/>
    </xf>
    <xf numFmtId="49" fontId="4" fillId="33" borderId="44" xfId="0" applyNumberFormat="1" applyFont="1" applyFill="1" applyBorder="1" applyAlignment="1" applyProtection="1">
      <alignment horizontal="right" vertical="center"/>
      <protection locked="0"/>
    </xf>
    <xf numFmtId="0" fontId="6" fillId="33" borderId="19" xfId="0" applyFont="1" applyFill="1" applyBorder="1" applyAlignment="1" applyProtection="1">
      <alignment horizontal="left"/>
      <protection/>
    </xf>
    <xf numFmtId="164" fontId="4" fillId="33" borderId="35" xfId="0" applyNumberFormat="1" applyFont="1" applyFill="1" applyBorder="1" applyAlignment="1" applyProtection="1">
      <alignment horizontal="center" vertical="center"/>
      <protection locked="0"/>
    </xf>
    <xf numFmtId="164" fontId="4" fillId="33" borderId="18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right" vertical="center"/>
      <protection locked="0"/>
    </xf>
    <xf numFmtId="41" fontId="4" fillId="33" borderId="36" xfId="0" applyNumberFormat="1" applyFont="1" applyFill="1" applyBorder="1" applyAlignment="1" applyProtection="1">
      <alignment horizontal="center" vertical="center"/>
      <protection locked="0"/>
    </xf>
    <xf numFmtId="164" fontId="4" fillId="33" borderId="19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37" xfId="0" applyNumberFormat="1" applyFont="1" applyFill="1" applyBorder="1" applyAlignment="1" applyProtection="1">
      <alignment horizontal="right" vertical="center"/>
      <protection locked="0"/>
    </xf>
    <xf numFmtId="49" fontId="4" fillId="33" borderId="18" xfId="0" applyNumberFormat="1" applyFont="1" applyFill="1" applyBorder="1" applyAlignment="1" applyProtection="1">
      <alignment horizontal="right" vertical="center"/>
      <protection locked="0"/>
    </xf>
    <xf numFmtId="0" fontId="4" fillId="33" borderId="48" xfId="0" applyFont="1" applyFill="1" applyBorder="1" applyAlignment="1">
      <alignment/>
    </xf>
    <xf numFmtId="0" fontId="6" fillId="33" borderId="31" xfId="0" applyFont="1" applyFill="1" applyBorder="1" applyAlignment="1" applyProtection="1">
      <alignment horizontal="left"/>
      <protection/>
    </xf>
    <xf numFmtId="164" fontId="4" fillId="33" borderId="49" xfId="0" applyNumberFormat="1" applyFont="1" applyFill="1" applyBorder="1" applyAlignment="1" applyProtection="1">
      <alignment horizontal="center" vertical="center"/>
      <protection locked="0"/>
    </xf>
    <xf numFmtId="164" fontId="4" fillId="33" borderId="50" xfId="0" applyNumberFormat="1" applyFont="1" applyFill="1" applyBorder="1" applyAlignment="1" applyProtection="1">
      <alignment horizontal="center" vertical="center"/>
      <protection locked="0"/>
    </xf>
    <xf numFmtId="164" fontId="4" fillId="33" borderId="51" xfId="0" applyNumberFormat="1" applyFont="1" applyFill="1" applyBorder="1" applyAlignment="1" applyProtection="1">
      <alignment horizontal="right" vertical="center"/>
      <protection locked="0"/>
    </xf>
    <xf numFmtId="41" fontId="4" fillId="33" borderId="52" xfId="0" applyNumberFormat="1" applyFont="1" applyFill="1" applyBorder="1" applyAlignment="1" applyProtection="1">
      <alignment horizontal="center" vertical="center"/>
      <protection locked="0"/>
    </xf>
    <xf numFmtId="164" fontId="4" fillId="33" borderId="31" xfId="0" applyNumberFormat="1" applyFont="1" applyFill="1" applyBorder="1" applyAlignment="1" applyProtection="1">
      <alignment horizontal="center" vertical="center"/>
      <protection locked="0"/>
    </xf>
    <xf numFmtId="164" fontId="4" fillId="33" borderId="51" xfId="0" applyNumberFormat="1" applyFont="1" applyFill="1" applyBorder="1" applyAlignment="1" applyProtection="1">
      <alignment horizontal="center" vertical="center"/>
      <protection locked="0"/>
    </xf>
    <xf numFmtId="49" fontId="4" fillId="33" borderId="53" xfId="0" applyNumberFormat="1" applyFont="1" applyFill="1" applyBorder="1" applyAlignment="1" applyProtection="1">
      <alignment horizontal="right" vertical="center"/>
      <protection locked="0"/>
    </xf>
    <xf numFmtId="49" fontId="4" fillId="33" borderId="50" xfId="0" applyNumberFormat="1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/>
    </xf>
    <xf numFmtId="165" fontId="4" fillId="33" borderId="39" xfId="0" applyNumberFormat="1" applyFont="1" applyFill="1" applyBorder="1" applyAlignment="1" applyProtection="1">
      <alignment vertical="center"/>
      <protection locked="0"/>
    </xf>
    <xf numFmtId="165" fontId="4" fillId="33" borderId="50" xfId="0" applyNumberFormat="1" applyFont="1" applyFill="1" applyBorder="1" applyAlignment="1" applyProtection="1">
      <alignment vertical="center"/>
      <protection locked="0"/>
    </xf>
    <xf numFmtId="0" fontId="6" fillId="34" borderId="22" xfId="0" applyFont="1" applyFill="1" applyBorder="1" applyAlignment="1" applyProtection="1">
      <alignment horizontal="left"/>
      <protection/>
    </xf>
    <xf numFmtId="164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vertical="center"/>
      <protection locked="0"/>
    </xf>
    <xf numFmtId="164" fontId="4" fillId="34" borderId="39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NumberFormat="1" applyFont="1" applyFill="1" applyBorder="1" applyAlignment="1" applyProtection="1">
      <alignment horizontal="left" vertical="center"/>
      <protection locked="0"/>
    </xf>
    <xf numFmtId="164" fontId="4" fillId="34" borderId="40" xfId="0" applyNumberFormat="1" applyFont="1" applyFill="1" applyBorder="1" applyAlignment="1" applyProtection="1">
      <alignment horizontal="right" vertical="center"/>
      <protection locked="0"/>
    </xf>
    <xf numFmtId="165" fontId="4" fillId="34" borderId="39" xfId="0" applyNumberFormat="1" applyFont="1" applyFill="1" applyBorder="1" applyAlignment="1" applyProtection="1">
      <alignment vertical="center"/>
      <protection locked="0"/>
    </xf>
    <xf numFmtId="41" fontId="4" fillId="34" borderId="41" xfId="0" applyNumberFormat="1" applyFont="1" applyFill="1" applyBorder="1" applyAlignment="1" applyProtection="1">
      <alignment horizontal="center" vertical="center"/>
      <protection locked="0"/>
    </xf>
    <xf numFmtId="164" fontId="4" fillId="34" borderId="26" xfId="0" applyNumberFormat="1" applyFont="1" applyFill="1" applyBorder="1" applyAlignment="1" applyProtection="1">
      <alignment horizontal="center" vertical="center"/>
      <protection locked="0"/>
    </xf>
    <xf numFmtId="164" fontId="4" fillId="34" borderId="40" xfId="0" applyNumberFormat="1" applyFont="1" applyFill="1" applyBorder="1" applyAlignment="1" applyProtection="1">
      <alignment horizontal="center" vertical="center"/>
      <protection locked="0"/>
    </xf>
    <xf numFmtId="49" fontId="4" fillId="34" borderId="42" xfId="0" applyNumberFormat="1" applyFont="1" applyFill="1" applyBorder="1" applyAlignment="1" applyProtection="1">
      <alignment horizontal="right" vertical="center"/>
      <protection locked="0"/>
    </xf>
    <xf numFmtId="49" fontId="4" fillId="34" borderId="39" xfId="0" applyNumberFormat="1" applyFont="1" applyFill="1" applyBorder="1" applyAlignment="1" applyProtection="1">
      <alignment horizontal="right" vertical="center"/>
      <protection locked="0"/>
    </xf>
    <xf numFmtId="0" fontId="4" fillId="33" borderId="26" xfId="0" applyNumberFormat="1" applyFont="1" applyFill="1" applyBorder="1" applyAlignment="1" applyProtection="1">
      <alignment vertical="center"/>
      <protection locked="0"/>
    </xf>
    <xf numFmtId="0" fontId="6" fillId="33" borderId="32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center"/>
      <protection/>
    </xf>
    <xf numFmtId="164" fontId="4" fillId="0" borderId="28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/>
      <protection/>
    </xf>
    <xf numFmtId="164" fontId="4" fillId="0" borderId="24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25" xfId="55" applyFont="1" applyBorder="1" applyAlignment="1">
      <alignment horizontal="center"/>
      <protection/>
    </xf>
    <xf numFmtId="49" fontId="4" fillId="0" borderId="24" xfId="55" applyNumberFormat="1" applyFont="1" applyBorder="1" applyAlignment="1">
      <alignment/>
      <protection/>
    </xf>
    <xf numFmtId="0" fontId="4" fillId="0" borderId="29" xfId="55" applyFont="1" applyBorder="1" applyAlignment="1">
      <alignment horizontal="center"/>
      <protection/>
    </xf>
    <xf numFmtId="0" fontId="4" fillId="0" borderId="24" xfId="55" applyFont="1" applyBorder="1" applyAlignment="1">
      <alignment horizontal="center"/>
      <protection/>
    </xf>
    <xf numFmtId="0" fontId="4" fillId="0" borderId="30" xfId="55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9" fontId="4" fillId="0" borderId="0" xfId="55" applyNumberFormat="1" applyFont="1" applyAlignment="1">
      <alignment/>
      <protection/>
    </xf>
    <xf numFmtId="0" fontId="4" fillId="0" borderId="0" xfId="55" applyFont="1" applyAlignment="1">
      <alignment horizontal="left"/>
      <protection/>
    </xf>
    <xf numFmtId="0" fontId="7" fillId="0" borderId="54" xfId="55" applyFont="1" applyBorder="1" applyProtection="1">
      <alignment/>
      <protection locked="0"/>
    </xf>
    <xf numFmtId="0" fontId="7" fillId="0" borderId="55" xfId="55" applyFont="1" applyBorder="1" applyAlignment="1" applyProtection="1">
      <alignment horizontal="center"/>
      <protection locked="0"/>
    </xf>
    <xf numFmtId="49" fontId="8" fillId="0" borderId="55" xfId="55" applyNumberFormat="1" applyFont="1" applyBorder="1" applyAlignment="1" applyProtection="1">
      <alignment/>
      <protection locked="0"/>
    </xf>
    <xf numFmtId="0" fontId="8" fillId="0" borderId="55" xfId="55" applyFont="1" applyBorder="1" applyAlignment="1" applyProtection="1">
      <alignment horizontal="left"/>
      <protection locked="0"/>
    </xf>
    <xf numFmtId="0" fontId="8" fillId="0" borderId="55" xfId="55" applyFont="1" applyBorder="1" applyAlignment="1" applyProtection="1">
      <alignment horizontal="center"/>
      <protection locked="0"/>
    </xf>
    <xf numFmtId="0" fontId="8" fillId="0" borderId="56" xfId="55" applyFont="1" applyBorder="1" applyAlignment="1" applyProtection="1">
      <alignment horizontal="center"/>
      <protection locked="0"/>
    </xf>
    <xf numFmtId="0" fontId="7" fillId="0" borderId="57" xfId="55" applyFont="1" applyFill="1" applyBorder="1" applyAlignment="1" applyProtection="1">
      <alignment horizontal="left"/>
      <protection locked="0"/>
    </xf>
    <xf numFmtId="0" fontId="7" fillId="0" borderId="0" xfId="55" applyFont="1" applyFill="1" applyBorder="1" applyAlignment="1" applyProtection="1">
      <alignment horizontal="center" wrapText="1"/>
      <protection locked="0"/>
    </xf>
    <xf numFmtId="49" fontId="7" fillId="0" borderId="0" xfId="55" applyNumberFormat="1" applyFont="1" applyFill="1" applyBorder="1" applyAlignment="1" applyProtection="1">
      <alignment wrapText="1"/>
      <protection locked="0"/>
    </xf>
    <xf numFmtId="0" fontId="7" fillId="0" borderId="0" xfId="55" applyFont="1" applyFill="1" applyBorder="1" applyAlignment="1" applyProtection="1">
      <alignment horizontal="left" wrapText="1"/>
      <protection locked="0"/>
    </xf>
    <xf numFmtId="0" fontId="7" fillId="0" borderId="58" xfId="55" applyFont="1" applyFill="1" applyBorder="1" applyAlignment="1" applyProtection="1">
      <alignment horizontal="center" wrapText="1"/>
      <protection locked="0"/>
    </xf>
    <xf numFmtId="0" fontId="4" fillId="0" borderId="57" xfId="55" applyFont="1" applyFill="1" applyBorder="1">
      <alignment/>
      <protection/>
    </xf>
    <xf numFmtId="49" fontId="3" fillId="0" borderId="59" xfId="55" applyNumberFormat="1" applyFont="1" applyFill="1" applyBorder="1" applyAlignment="1" applyProtection="1">
      <alignment horizontal="center" vertical="top" wrapText="1"/>
      <protection/>
    </xf>
    <xf numFmtId="1" fontId="3" fillId="33" borderId="57" xfId="55" applyNumberFormat="1" applyFont="1" applyFill="1" applyBorder="1" applyAlignment="1" applyProtection="1">
      <alignment horizontal="center" vertical="center" wrapText="1"/>
      <protection/>
    </xf>
    <xf numFmtId="1" fontId="3" fillId="33" borderId="58" xfId="55" applyNumberFormat="1" applyFont="1" applyFill="1" applyBorder="1" applyAlignment="1" applyProtection="1">
      <alignment horizontal="right" vertical="center" wrapText="1"/>
      <protection/>
    </xf>
    <xf numFmtId="0" fontId="6" fillId="34" borderId="60" xfId="0" applyFont="1" applyFill="1" applyBorder="1" applyAlignment="1" applyProtection="1">
      <alignment horizontal="left"/>
      <protection/>
    </xf>
    <xf numFmtId="49" fontId="4" fillId="34" borderId="61" xfId="0" applyNumberFormat="1" applyFont="1" applyFill="1" applyBorder="1" applyAlignment="1" applyProtection="1">
      <alignment horizontal="right" vertical="center"/>
      <protection locked="0"/>
    </xf>
    <xf numFmtId="0" fontId="6" fillId="0" borderId="62" xfId="0" applyFont="1" applyFill="1" applyBorder="1" applyAlignment="1" applyProtection="1">
      <alignment horizontal="left"/>
      <protection/>
    </xf>
    <xf numFmtId="49" fontId="4" fillId="33" borderId="63" xfId="0" applyNumberFormat="1" applyFont="1" applyFill="1" applyBorder="1" applyAlignment="1" applyProtection="1">
      <alignment horizontal="right" vertical="center"/>
      <protection locked="0"/>
    </xf>
    <xf numFmtId="0" fontId="6" fillId="33" borderId="64" xfId="0" applyFont="1" applyFill="1" applyBorder="1" applyAlignment="1" applyProtection="1">
      <alignment horizontal="left"/>
      <protection/>
    </xf>
    <xf numFmtId="0" fontId="6" fillId="33" borderId="62" xfId="0" applyFont="1" applyFill="1" applyBorder="1" applyAlignment="1" applyProtection="1">
      <alignment horizontal="left"/>
      <protection/>
    </xf>
    <xf numFmtId="0" fontId="6" fillId="33" borderId="65" xfId="0" applyFont="1" applyFill="1" applyBorder="1" applyAlignment="1" applyProtection="1">
      <alignment horizontal="left"/>
      <protection/>
    </xf>
    <xf numFmtId="49" fontId="4" fillId="33" borderId="66" xfId="0" applyNumberFormat="1" applyFont="1" applyFill="1" applyBorder="1" applyAlignment="1" applyProtection="1">
      <alignment horizontal="right" vertical="center"/>
      <protection locked="0"/>
    </xf>
    <xf numFmtId="0" fontId="6" fillId="33" borderId="60" xfId="0" applyFont="1" applyFill="1" applyBorder="1" applyAlignment="1" applyProtection="1">
      <alignment horizontal="left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 locked="0"/>
    </xf>
    <xf numFmtId="0" fontId="6" fillId="33" borderId="67" xfId="0" applyFont="1" applyFill="1" applyBorder="1" applyAlignment="1" applyProtection="1">
      <alignment horizontal="left"/>
      <protection/>
    </xf>
    <xf numFmtId="49" fontId="4" fillId="33" borderId="68" xfId="0" applyNumberFormat="1" applyFont="1" applyFill="1" applyBorder="1" applyAlignment="1" applyProtection="1">
      <alignment horizontal="right" vertical="center"/>
      <protection locked="0"/>
    </xf>
    <xf numFmtId="0" fontId="6" fillId="34" borderId="64" xfId="0" applyFont="1" applyFill="1" applyBorder="1" applyAlignment="1" applyProtection="1">
      <alignment horizontal="left"/>
      <protection/>
    </xf>
    <xf numFmtId="49" fontId="4" fillId="34" borderId="63" xfId="0" applyNumberFormat="1" applyFont="1" applyFill="1" applyBorder="1" applyAlignment="1" applyProtection="1">
      <alignment horizontal="right" vertical="center"/>
      <protection locked="0"/>
    </xf>
    <xf numFmtId="0" fontId="6" fillId="33" borderId="69" xfId="0" applyFont="1" applyFill="1" applyBorder="1" applyAlignment="1" applyProtection="1">
      <alignment horizontal="left"/>
      <protection/>
    </xf>
    <xf numFmtId="1" fontId="3" fillId="35" borderId="70" xfId="55" applyNumberFormat="1" applyFont="1" applyFill="1" applyBorder="1" applyAlignment="1">
      <alignment horizontal="right" vertical="center" wrapText="1"/>
      <protection/>
    </xf>
    <xf numFmtId="1" fontId="3" fillId="34" borderId="71" xfId="55" applyNumberFormat="1" applyFont="1" applyFill="1" applyBorder="1" applyAlignment="1">
      <alignment vertical="center" wrapText="1"/>
      <protection/>
    </xf>
    <xf numFmtId="0" fontId="4" fillId="33" borderId="72" xfId="0" applyFont="1" applyFill="1" applyBorder="1" applyAlignment="1">
      <alignment/>
    </xf>
    <xf numFmtId="1" fontId="3" fillId="34" borderId="71" xfId="55" applyNumberFormat="1" applyFont="1" applyFill="1" applyBorder="1" applyAlignment="1" applyProtection="1">
      <alignment horizontal="left" vertical="center" wrapText="1"/>
      <protection/>
    </xf>
    <xf numFmtId="1" fontId="3" fillId="33" borderId="73" xfId="55" applyNumberFormat="1" applyFont="1" applyFill="1" applyBorder="1" applyAlignment="1" applyProtection="1">
      <alignment horizontal="right" vertical="center" wrapText="1"/>
      <protection/>
    </xf>
    <xf numFmtId="1" fontId="3" fillId="34" borderId="72" xfId="55" applyNumberFormat="1" applyFont="1" applyFill="1" applyBorder="1" applyAlignment="1" applyProtection="1">
      <alignment vertical="center" wrapText="1"/>
      <protection/>
    </xf>
    <xf numFmtId="1" fontId="3" fillId="34" borderId="74" xfId="55" applyNumberFormat="1" applyFont="1" applyFill="1" applyBorder="1" applyAlignment="1" applyProtection="1">
      <alignment vertical="center" wrapText="1"/>
      <protection/>
    </xf>
    <xf numFmtId="1" fontId="3" fillId="34" borderId="71" xfId="55" applyNumberFormat="1" applyFont="1" applyFill="1" applyBorder="1" applyAlignment="1" applyProtection="1">
      <alignment vertical="center" wrapText="1"/>
      <protection/>
    </xf>
    <xf numFmtId="1" fontId="3" fillId="34" borderId="73" xfId="55" applyNumberFormat="1" applyFont="1" applyFill="1" applyBorder="1" applyAlignment="1" applyProtection="1">
      <alignment vertical="center" wrapText="1"/>
      <protection/>
    </xf>
    <xf numFmtId="1" fontId="3" fillId="34" borderId="75" xfId="55" applyNumberFormat="1" applyFont="1" applyFill="1" applyBorder="1" applyAlignment="1" applyProtection="1">
      <alignment vertical="center" wrapText="1"/>
      <protection/>
    </xf>
    <xf numFmtId="1" fontId="3" fillId="33" borderId="76" xfId="55" applyNumberFormat="1" applyFont="1" applyFill="1" applyBorder="1" applyAlignment="1" applyProtection="1">
      <alignment horizontal="right" vertical="center" wrapText="1"/>
      <protection/>
    </xf>
    <xf numFmtId="164" fontId="8" fillId="0" borderId="55" xfId="55" applyNumberFormat="1" applyFont="1" applyBorder="1" applyAlignment="1" applyProtection="1">
      <alignment horizontal="center"/>
      <protection locked="0"/>
    </xf>
    <xf numFmtId="164" fontId="7" fillId="0" borderId="0" xfId="55" applyNumberFormat="1" applyFont="1" applyFill="1" applyBorder="1" applyAlignment="1" applyProtection="1">
      <alignment horizontal="center" wrapText="1"/>
      <protection locked="0"/>
    </xf>
    <xf numFmtId="0" fontId="4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77" xfId="55" applyNumberFormat="1" applyFont="1" applyFill="1" applyBorder="1" applyAlignment="1" applyProtection="1">
      <alignment vertical="top" wrapText="1"/>
      <protection/>
    </xf>
    <xf numFmtId="49" fontId="3" fillId="0" borderId="24" xfId="55" applyNumberFormat="1" applyFont="1" applyFill="1" applyBorder="1" applyAlignment="1" applyProtection="1">
      <alignment vertical="top" wrapText="1"/>
      <protection/>
    </xf>
    <xf numFmtId="49" fontId="4" fillId="0" borderId="33" xfId="55" applyNumberFormat="1" applyFont="1" applyFill="1" applyBorder="1" applyAlignment="1" applyProtection="1">
      <alignment vertical="top" wrapText="1"/>
      <protection/>
    </xf>
    <xf numFmtId="49" fontId="3" fillId="0" borderId="78" xfId="55" applyNumberFormat="1" applyFont="1" applyFill="1" applyBorder="1" applyAlignment="1" applyProtection="1">
      <alignment horizontal="center" vertical="top" wrapText="1"/>
      <protection/>
    </xf>
    <xf numFmtId="49" fontId="3" fillId="0" borderId="29" xfId="55" applyNumberFormat="1" applyFont="1" applyFill="1" applyBorder="1" applyAlignment="1" applyProtection="1">
      <alignment horizontal="center" vertical="top" wrapText="1"/>
      <protection/>
    </xf>
    <xf numFmtId="0" fontId="4" fillId="0" borderId="79" xfId="55" applyFont="1" applyBorder="1" applyAlignment="1" applyProtection="1">
      <alignment horizontal="center" vertical="top" wrapText="1"/>
      <protection/>
    </xf>
    <xf numFmtId="1" fontId="3" fillId="33" borderId="80" xfId="0" applyNumberFormat="1" applyFont="1" applyFill="1" applyBorder="1" applyAlignment="1" applyProtection="1">
      <alignment horizontal="center" vertical="center" wrapText="1"/>
      <protection/>
    </xf>
    <xf numFmtId="1" fontId="3" fillId="33" borderId="74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55" applyFont="1" applyFill="1" applyBorder="1" applyAlignment="1" applyProtection="1">
      <alignment horizontal="center" vertical="top" wrapText="1"/>
      <protection/>
    </xf>
    <xf numFmtId="0" fontId="3" fillId="0" borderId="52" xfId="55" applyFont="1" applyFill="1" applyBorder="1" applyAlignment="1" applyProtection="1">
      <alignment horizontal="center" vertical="top" wrapText="1"/>
      <protection/>
    </xf>
    <xf numFmtId="49" fontId="3" fillId="0" borderId="81" xfId="55" applyNumberFormat="1" applyFont="1" applyFill="1" applyBorder="1" applyAlignment="1" applyProtection="1">
      <alignment horizontal="center" vertical="top" wrapText="1"/>
      <protection/>
    </xf>
    <xf numFmtId="49" fontId="3" fillId="0" borderId="82" xfId="55" applyNumberFormat="1" applyFont="1" applyFill="1" applyBorder="1" applyAlignment="1" applyProtection="1">
      <alignment horizontal="center" vertical="top" wrapText="1"/>
      <protection/>
    </xf>
    <xf numFmtId="49" fontId="3" fillId="0" borderId="83" xfId="55" applyNumberFormat="1" applyFont="1" applyFill="1" applyBorder="1" applyAlignment="1" applyProtection="1">
      <alignment horizontal="center" vertical="top" wrapText="1"/>
      <protection/>
    </xf>
    <xf numFmtId="0" fontId="4" fillId="0" borderId="78" xfId="55" applyFont="1" applyBorder="1" applyAlignment="1" applyProtection="1">
      <alignment horizontal="center" vertical="top" wrapText="1"/>
      <protection/>
    </xf>
    <xf numFmtId="49" fontId="3" fillId="0" borderId="84" xfId="55" applyNumberFormat="1" applyFont="1" applyFill="1" applyBorder="1" applyAlignment="1" applyProtection="1">
      <alignment horizontal="center" vertical="top" wrapText="1"/>
      <protection/>
    </xf>
    <xf numFmtId="49" fontId="3" fillId="0" borderId="34" xfId="55" applyNumberFormat="1" applyFont="1" applyFill="1" applyBorder="1" applyAlignment="1" applyProtection="1">
      <alignment horizontal="center" vertical="top" wrapText="1"/>
      <protection/>
    </xf>
    <xf numFmtId="164" fontId="3" fillId="0" borderId="28" xfId="55" applyNumberFormat="1" applyFont="1" applyBorder="1" applyAlignment="1" applyProtection="1">
      <alignment horizontal="center" vertical="top" wrapText="1"/>
      <protection/>
    </xf>
    <xf numFmtId="164" fontId="3" fillId="0" borderId="85" xfId="55" applyNumberFormat="1" applyFont="1" applyBorder="1" applyAlignment="1" applyProtection="1">
      <alignment horizontal="center" vertical="top" wrapText="1"/>
      <protection/>
    </xf>
    <xf numFmtId="164" fontId="3" fillId="0" borderId="24" xfId="55" applyNumberFormat="1" applyFont="1" applyBorder="1" applyAlignment="1" applyProtection="1">
      <alignment horizontal="center" vertical="top" wrapText="1"/>
      <protection/>
    </xf>
    <xf numFmtId="164" fontId="3" fillId="0" borderId="33" xfId="55" applyNumberFormat="1" applyFont="1" applyBorder="1" applyAlignment="1" applyProtection="1">
      <alignment horizontal="center" vertical="top" wrapText="1"/>
      <protection/>
    </xf>
    <xf numFmtId="164" fontId="3" fillId="0" borderId="84" xfId="55" applyNumberFormat="1" applyFont="1" applyFill="1" applyBorder="1" applyAlignment="1" applyProtection="1">
      <alignment horizontal="center" vertical="top" wrapText="1"/>
      <protection/>
    </xf>
    <xf numFmtId="164" fontId="3" fillId="0" borderId="34" xfId="55" applyNumberFormat="1" applyFont="1" applyFill="1" applyBorder="1" applyAlignment="1" applyProtection="1">
      <alignment horizontal="center" vertical="top" wrapText="1"/>
      <protection/>
    </xf>
    <xf numFmtId="49" fontId="3" fillId="0" borderId="48" xfId="55" applyNumberFormat="1" applyFont="1" applyFill="1" applyBorder="1" applyAlignment="1" applyProtection="1">
      <alignment horizontal="center" vertical="top" wrapText="1"/>
      <protection/>
    </xf>
    <xf numFmtId="49" fontId="3" fillId="0" borderId="32" xfId="55" applyNumberFormat="1" applyFont="1" applyFill="1" applyBorder="1" applyAlignment="1" applyProtection="1">
      <alignment horizontal="center" vertical="top" wrapText="1"/>
      <protection/>
    </xf>
    <xf numFmtId="0" fontId="9" fillId="0" borderId="57" xfId="55" applyFont="1" applyFill="1" applyBorder="1" applyAlignment="1" applyProtection="1">
      <alignment horizontal="left" vertical="top" wrapText="1"/>
      <protection/>
    </xf>
    <xf numFmtId="0" fontId="9" fillId="0" borderId="0" xfId="55" applyFont="1" applyFill="1" applyBorder="1" applyAlignment="1" applyProtection="1">
      <alignment horizontal="left" vertical="top" wrapText="1"/>
      <protection/>
    </xf>
    <xf numFmtId="0" fontId="9" fillId="0" borderId="58" xfId="55" applyFont="1" applyFill="1" applyBorder="1" applyAlignment="1" applyProtection="1">
      <alignment horizontal="left" vertical="top" wrapText="1"/>
      <protection/>
    </xf>
    <xf numFmtId="0" fontId="5" fillId="0" borderId="0" xfId="55" applyFont="1" applyFill="1" applyBorder="1" applyAlignment="1" applyProtection="1">
      <alignment horizontal="left" vertical="top" wrapText="1"/>
      <protection/>
    </xf>
    <xf numFmtId="0" fontId="5" fillId="0" borderId="58" xfId="55" applyFont="1" applyFill="1" applyBorder="1" applyAlignment="1" applyProtection="1">
      <alignment horizontal="left" vertical="top" wrapText="1"/>
      <protection/>
    </xf>
    <xf numFmtId="49" fontId="3" fillId="0" borderId="86" xfId="55" applyNumberFormat="1" applyFont="1" applyFill="1" applyBorder="1" applyAlignment="1" applyProtection="1">
      <alignment horizontal="center" vertical="top" wrapText="1"/>
      <protection/>
    </xf>
    <xf numFmtId="49" fontId="3" fillId="0" borderId="87" xfId="55" applyNumberFormat="1" applyFont="1" applyFill="1" applyBorder="1" applyAlignment="1" applyProtection="1">
      <alignment horizontal="center" vertical="top" wrapText="1"/>
      <protection/>
    </xf>
    <xf numFmtId="0" fontId="4" fillId="0" borderId="69" xfId="55" applyFont="1" applyBorder="1" applyAlignment="1" applyProtection="1">
      <alignment horizontal="center" vertical="top" wrapText="1"/>
      <protection/>
    </xf>
    <xf numFmtId="49" fontId="3" fillId="0" borderId="88" xfId="55" applyNumberFormat="1" applyFont="1" applyFill="1" applyBorder="1" applyAlignment="1" applyProtection="1">
      <alignment horizontal="center" vertical="top" wrapText="1"/>
      <protection/>
    </xf>
    <xf numFmtId="49" fontId="3" fillId="0" borderId="0" xfId="55" applyNumberFormat="1" applyFont="1" applyFill="1" applyBorder="1" applyAlignment="1" applyProtection="1">
      <alignment horizontal="center" vertical="top" wrapText="1"/>
      <protection/>
    </xf>
    <xf numFmtId="0" fontId="4" fillId="0" borderId="32" xfId="55" applyFont="1" applyBorder="1" applyAlignment="1" applyProtection="1">
      <alignment horizontal="center" vertical="top" wrapText="1"/>
      <protection/>
    </xf>
    <xf numFmtId="49" fontId="3" fillId="33" borderId="88" xfId="55" applyNumberFormat="1" applyFont="1" applyFill="1" applyBorder="1" applyAlignment="1" applyProtection="1">
      <alignment vertical="top" wrapText="1"/>
      <protection/>
    </xf>
    <xf numFmtId="49" fontId="3" fillId="33" borderId="0" xfId="55" applyNumberFormat="1" applyFont="1" applyFill="1" applyBorder="1" applyAlignment="1" applyProtection="1">
      <alignment vertical="top" wrapText="1"/>
      <protection/>
    </xf>
    <xf numFmtId="49" fontId="4" fillId="33" borderId="32" xfId="55" applyNumberFormat="1" applyFont="1" applyFill="1" applyBorder="1" applyAlignment="1" applyProtection="1">
      <alignment vertical="top" wrapText="1"/>
      <protection/>
    </xf>
    <xf numFmtId="49" fontId="3" fillId="33" borderId="88" xfId="55" applyNumberFormat="1" applyFont="1" applyFill="1" applyBorder="1" applyAlignment="1" applyProtection="1">
      <alignment horizontal="left" vertical="top" wrapText="1"/>
      <protection/>
    </xf>
    <xf numFmtId="49" fontId="3" fillId="33" borderId="0" xfId="55" applyNumberFormat="1" applyFont="1" applyFill="1" applyBorder="1" applyAlignment="1" applyProtection="1">
      <alignment horizontal="left" vertical="top" wrapText="1"/>
      <protection/>
    </xf>
    <xf numFmtId="0" fontId="4" fillId="33" borderId="32" xfId="55" applyFont="1" applyFill="1" applyBorder="1" applyAlignment="1" applyProtection="1">
      <alignment horizontal="left" vertical="top" wrapText="1"/>
      <protection/>
    </xf>
    <xf numFmtId="49" fontId="3" fillId="0" borderId="17" xfId="55" applyNumberFormat="1" applyFont="1" applyFill="1" applyBorder="1" applyAlignment="1" applyProtection="1">
      <alignment horizontal="center" vertical="top" wrapText="1"/>
      <protection/>
    </xf>
    <xf numFmtId="49" fontId="3" fillId="0" borderId="33" xfId="55" applyNumberFormat="1" applyFont="1" applyFill="1" applyBorder="1" applyAlignment="1" applyProtection="1">
      <alignment horizontal="center" vertical="top" wrapText="1"/>
      <protection/>
    </xf>
    <xf numFmtId="49" fontId="3" fillId="0" borderId="89" xfId="55" applyNumberFormat="1" applyFont="1" applyFill="1" applyBorder="1" applyAlignment="1" applyProtection="1">
      <alignment horizontal="center" vertical="top" wrapText="1"/>
      <protection/>
    </xf>
    <xf numFmtId="49" fontId="3" fillId="0" borderId="90" xfId="55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6"/>
  <sheetViews>
    <sheetView showGridLines="0" tabSelected="1" zoomScale="85" zoomScaleNormal="85" zoomScaleSheetLayoutView="96" workbookViewId="0" topLeftCell="A1">
      <selection activeCell="D170" sqref="D170"/>
    </sheetView>
  </sheetViews>
  <sheetFormatPr defaultColWidth="9.140625" defaultRowHeight="15"/>
  <cols>
    <col min="1" max="1" width="30.7109375" style="133" customWidth="1"/>
    <col min="2" max="2" width="10.7109375" style="134" customWidth="1"/>
    <col min="3" max="3" width="13.7109375" style="124" customWidth="1"/>
    <col min="4" max="4" width="19.8515625" style="135" customWidth="1"/>
    <col min="5" max="5" width="13.7109375" style="126" customWidth="1"/>
    <col min="6" max="6" width="19.8515625" style="136" customWidth="1"/>
    <col min="7" max="7" width="13.7109375" style="128" customWidth="1"/>
    <col min="8" max="8" width="18.140625" style="129" customWidth="1"/>
    <col min="9" max="9" width="13.7109375" style="130" customWidth="1"/>
    <col min="10" max="10" width="13.421875" style="134" bestFit="1" customWidth="1"/>
    <col min="11" max="13" width="11.28125" style="128" bestFit="1" customWidth="1"/>
    <col min="14" max="14" width="11.7109375" style="131" bestFit="1" customWidth="1"/>
    <col min="15" max="15" width="11.28125" style="134" bestFit="1" customWidth="1"/>
    <col min="16" max="16" width="10.421875" style="132" bestFit="1" customWidth="1"/>
    <col min="17" max="17" width="10.421875" style="131" bestFit="1" customWidth="1"/>
    <col min="18" max="18" width="19.8515625" style="134" customWidth="1"/>
    <col min="19" max="24" width="9.140625" style="11" customWidth="1"/>
    <col min="25" max="16384" width="9.140625" style="11" customWidth="1"/>
  </cols>
  <sheetData>
    <row r="1" spans="1:29" s="1" customFormat="1" ht="15" customHeight="1" thickTop="1">
      <c r="A1" s="137" t="s">
        <v>0</v>
      </c>
      <c r="B1" s="138"/>
      <c r="C1" s="178"/>
      <c r="D1" s="139"/>
      <c r="E1" s="178"/>
      <c r="F1" s="140"/>
      <c r="G1" s="141"/>
      <c r="H1" s="139"/>
      <c r="I1" s="141"/>
      <c r="J1" s="141"/>
      <c r="K1" s="141"/>
      <c r="L1" s="141"/>
      <c r="M1" s="141"/>
      <c r="N1" s="141"/>
      <c r="O1" s="141"/>
      <c r="P1" s="141"/>
      <c r="Q1" s="141"/>
      <c r="R1" s="142"/>
      <c r="T1" s="2" t="s">
        <v>1</v>
      </c>
      <c r="U1" s="3" t="s">
        <v>2</v>
      </c>
      <c r="V1" s="4">
        <v>0</v>
      </c>
      <c r="W1" s="4">
        <f aca="true" t="shared" si="0" ref="W1:AB1">V1+1</f>
        <v>1</v>
      </c>
      <c r="X1" s="4">
        <f t="shared" si="0"/>
        <v>2</v>
      </c>
      <c r="Y1" s="4">
        <f t="shared" si="0"/>
        <v>3</v>
      </c>
      <c r="Z1" s="4">
        <f t="shared" si="0"/>
        <v>4</v>
      </c>
      <c r="AA1" s="4">
        <f t="shared" si="0"/>
        <v>5</v>
      </c>
      <c r="AB1" s="4">
        <f t="shared" si="0"/>
        <v>6</v>
      </c>
      <c r="AC1" s="3" t="s">
        <v>3</v>
      </c>
    </row>
    <row r="2" spans="1:18" s="5" customFormat="1" ht="12">
      <c r="A2" s="143"/>
      <c r="B2" s="144"/>
      <c r="C2" s="179"/>
      <c r="D2" s="145"/>
      <c r="E2" s="179"/>
      <c r="F2" s="146"/>
      <c r="G2" s="144"/>
      <c r="H2" s="145"/>
      <c r="I2" s="144"/>
      <c r="J2" s="144"/>
      <c r="K2" s="144"/>
      <c r="L2" s="144"/>
      <c r="M2" s="144"/>
      <c r="N2" s="144"/>
      <c r="O2" s="144"/>
      <c r="P2" s="144"/>
      <c r="Q2" s="144"/>
      <c r="R2" s="147"/>
    </row>
    <row r="3" spans="1:18" s="5" customFormat="1" ht="54.75" customHeight="1">
      <c r="A3" s="205" t="s">
        <v>63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s="1" customFormat="1" ht="15" customHeight="1" thickBot="1">
      <c r="A4" s="14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</row>
    <row r="5" spans="1:18" s="1" customFormat="1" ht="72" customHeight="1">
      <c r="A5" s="210" t="s">
        <v>4</v>
      </c>
      <c r="B5" s="213" t="s">
        <v>5</v>
      </c>
      <c r="C5" s="6" t="s">
        <v>6</v>
      </c>
      <c r="D5" s="216" t="s">
        <v>7</v>
      </c>
      <c r="E5" s="7" t="s">
        <v>8</v>
      </c>
      <c r="F5" s="219" t="s">
        <v>9</v>
      </c>
      <c r="G5" s="8" t="s">
        <v>10</v>
      </c>
      <c r="H5" s="181" t="s">
        <v>11</v>
      </c>
      <c r="I5" s="184" t="s">
        <v>12</v>
      </c>
      <c r="J5" s="191" t="s">
        <v>13</v>
      </c>
      <c r="K5" s="191"/>
      <c r="L5" s="191"/>
      <c r="M5" s="191"/>
      <c r="N5" s="191"/>
      <c r="O5" s="192"/>
      <c r="P5" s="193" t="s">
        <v>14</v>
      </c>
      <c r="Q5" s="194"/>
      <c r="R5" s="149" t="s">
        <v>15</v>
      </c>
    </row>
    <row r="6" spans="1:18" s="1" customFormat="1" ht="15" customHeight="1">
      <c r="A6" s="211"/>
      <c r="B6" s="214"/>
      <c r="C6" s="197" t="s">
        <v>16</v>
      </c>
      <c r="D6" s="217"/>
      <c r="E6" s="199" t="s">
        <v>16</v>
      </c>
      <c r="F6" s="220"/>
      <c r="G6" s="201" t="s">
        <v>17</v>
      </c>
      <c r="H6" s="182"/>
      <c r="I6" s="185"/>
      <c r="J6" s="203" t="s">
        <v>18</v>
      </c>
      <c r="K6" s="195" t="s">
        <v>64</v>
      </c>
      <c r="L6" s="195" t="s">
        <v>19</v>
      </c>
      <c r="M6" s="195" t="s">
        <v>65</v>
      </c>
      <c r="N6" s="222" t="s">
        <v>66</v>
      </c>
      <c r="O6" s="203" t="s">
        <v>67</v>
      </c>
      <c r="P6" s="9" t="s">
        <v>20</v>
      </c>
      <c r="Q6" s="10" t="s">
        <v>21</v>
      </c>
      <c r="R6" s="224" t="s">
        <v>17</v>
      </c>
    </row>
    <row r="7" spans="1:18" ht="15" customHeight="1">
      <c r="A7" s="212"/>
      <c r="B7" s="215"/>
      <c r="C7" s="198"/>
      <c r="D7" s="218"/>
      <c r="E7" s="200"/>
      <c r="F7" s="221"/>
      <c r="G7" s="202"/>
      <c r="H7" s="183"/>
      <c r="I7" s="186"/>
      <c r="J7" s="204"/>
      <c r="K7" s="196"/>
      <c r="L7" s="196"/>
      <c r="M7" s="196"/>
      <c r="N7" s="223"/>
      <c r="O7" s="204"/>
      <c r="P7" s="189" t="s">
        <v>17</v>
      </c>
      <c r="Q7" s="190"/>
      <c r="R7" s="225"/>
    </row>
    <row r="8" spans="1:18" s="15" customFormat="1" ht="11.25">
      <c r="A8" s="150" t="s">
        <v>25</v>
      </c>
      <c r="B8" s="34"/>
      <c r="C8" s="35"/>
      <c r="D8" s="36"/>
      <c r="E8" s="37"/>
      <c r="F8" s="38"/>
      <c r="G8" s="39"/>
      <c r="H8" s="40"/>
      <c r="I8" s="41"/>
      <c r="J8" s="42"/>
      <c r="K8" s="43"/>
      <c r="L8" s="43"/>
      <c r="M8" s="43"/>
      <c r="N8" s="40"/>
      <c r="O8" s="42"/>
      <c r="P8" s="44"/>
      <c r="Q8" s="40"/>
      <c r="R8" s="151"/>
    </row>
    <row r="9" spans="1:18" s="64" customFormat="1" ht="11.25">
      <c r="A9" s="152" t="str">
        <f>VLOOKUP($B9,'[1]Sheet1'!$D$3:$F$287,3,FALSE)</f>
        <v>Cape Town</v>
      </c>
      <c r="B9" s="52" t="s">
        <v>26</v>
      </c>
      <c r="C9" s="53">
        <v>41696</v>
      </c>
      <c r="D9" s="54"/>
      <c r="E9" s="55">
        <v>41787</v>
      </c>
      <c r="F9" s="56" t="s">
        <v>22</v>
      </c>
      <c r="G9" s="57"/>
      <c r="H9" s="58"/>
      <c r="I9" s="59">
        <v>3</v>
      </c>
      <c r="J9" s="60">
        <v>41509</v>
      </c>
      <c r="K9" s="61">
        <v>41668</v>
      </c>
      <c r="L9" s="61">
        <v>41787</v>
      </c>
      <c r="M9" s="14" t="s">
        <v>22</v>
      </c>
      <c r="N9" s="12" t="s">
        <v>22</v>
      </c>
      <c r="O9" s="13" t="s">
        <v>22</v>
      </c>
      <c r="P9" s="62" t="s">
        <v>1</v>
      </c>
      <c r="Q9" s="63" t="s">
        <v>1</v>
      </c>
      <c r="R9" s="153" t="s">
        <v>2</v>
      </c>
    </row>
    <row r="10" spans="1:18" s="64" customFormat="1" ht="11.25">
      <c r="A10" s="154" t="str">
        <f>VLOOKUP($B10,'[1]Sheet1'!$D$3:$F$287,3,FALSE)</f>
        <v>Matzikama</v>
      </c>
      <c r="B10" s="65" t="s">
        <v>27</v>
      </c>
      <c r="C10" s="66">
        <v>41729</v>
      </c>
      <c r="D10" s="32" t="s">
        <v>22</v>
      </c>
      <c r="E10" s="67">
        <v>41788</v>
      </c>
      <c r="F10" s="17" t="s">
        <v>22</v>
      </c>
      <c r="G10" s="68" t="s">
        <v>1</v>
      </c>
      <c r="H10" s="18" t="s">
        <v>22</v>
      </c>
      <c r="I10" s="69">
        <v>1</v>
      </c>
      <c r="J10" s="70">
        <v>41695</v>
      </c>
      <c r="K10" s="20" t="s">
        <v>22</v>
      </c>
      <c r="L10" s="20" t="s">
        <v>22</v>
      </c>
      <c r="M10" s="20" t="s">
        <v>22</v>
      </c>
      <c r="N10" s="16" t="s">
        <v>22</v>
      </c>
      <c r="O10" s="19" t="s">
        <v>22</v>
      </c>
      <c r="P10" s="71" t="s">
        <v>1</v>
      </c>
      <c r="Q10" s="72" t="s">
        <v>1</v>
      </c>
      <c r="R10" s="155" t="s">
        <v>2</v>
      </c>
    </row>
    <row r="11" spans="1:18" s="64" customFormat="1" ht="11.25">
      <c r="A11" s="156" t="str">
        <f>VLOOKUP($B11,'[1]Sheet1'!$D$3:$F$287,3,FALSE)</f>
        <v>Cederberg</v>
      </c>
      <c r="B11" s="73" t="s">
        <v>28</v>
      </c>
      <c r="C11" s="66">
        <v>41729</v>
      </c>
      <c r="D11" s="32" t="s">
        <v>22</v>
      </c>
      <c r="E11" s="67">
        <v>41788</v>
      </c>
      <c r="F11" s="17" t="s">
        <v>22</v>
      </c>
      <c r="G11" s="68" t="s">
        <v>1</v>
      </c>
      <c r="H11" s="18" t="s">
        <v>22</v>
      </c>
      <c r="I11" s="69">
        <v>2</v>
      </c>
      <c r="J11" s="70">
        <v>41695</v>
      </c>
      <c r="K11" s="74">
        <v>41687</v>
      </c>
      <c r="L11" s="20" t="s">
        <v>22</v>
      </c>
      <c r="M11" s="20" t="s">
        <v>22</v>
      </c>
      <c r="N11" s="16" t="s">
        <v>22</v>
      </c>
      <c r="O11" s="19" t="s">
        <v>22</v>
      </c>
      <c r="P11" s="71" t="s">
        <v>1</v>
      </c>
      <c r="Q11" s="72" t="s">
        <v>1</v>
      </c>
      <c r="R11" s="155" t="s">
        <v>2</v>
      </c>
    </row>
    <row r="12" spans="1:18" s="64" customFormat="1" ht="11.25">
      <c r="A12" s="157" t="str">
        <f>VLOOKUP($B12,'[1]Sheet1'!$D$3:$F$287,3,FALSE)</f>
        <v>Bergrivier</v>
      </c>
      <c r="B12" s="75" t="s">
        <v>29</v>
      </c>
      <c r="C12" s="66">
        <v>41725</v>
      </c>
      <c r="D12" s="32" t="s">
        <v>22</v>
      </c>
      <c r="E12" s="67">
        <v>41786</v>
      </c>
      <c r="F12" s="17" t="s">
        <v>22</v>
      </c>
      <c r="G12" s="68" t="s">
        <v>1</v>
      </c>
      <c r="H12" s="18" t="s">
        <v>22</v>
      </c>
      <c r="I12" s="69">
        <v>2</v>
      </c>
      <c r="J12" s="70">
        <v>41669</v>
      </c>
      <c r="K12" s="74">
        <v>41687</v>
      </c>
      <c r="L12" s="20" t="s">
        <v>22</v>
      </c>
      <c r="M12" s="20" t="s">
        <v>22</v>
      </c>
      <c r="N12" s="16" t="s">
        <v>22</v>
      </c>
      <c r="O12" s="19" t="s">
        <v>22</v>
      </c>
      <c r="P12" s="71" t="s">
        <v>1</v>
      </c>
      <c r="Q12" s="72" t="s">
        <v>1</v>
      </c>
      <c r="R12" s="155" t="s">
        <v>2</v>
      </c>
    </row>
    <row r="13" spans="1:18" s="64" customFormat="1" ht="11.25">
      <c r="A13" s="157" t="str">
        <f>VLOOKUP($B13,'[1]Sheet1'!$D$3:$F$287,3,FALSE)</f>
        <v>Saldanha Bay</v>
      </c>
      <c r="B13" s="75" t="s">
        <v>30</v>
      </c>
      <c r="C13" s="66">
        <v>41725</v>
      </c>
      <c r="D13" s="32" t="s">
        <v>22</v>
      </c>
      <c r="E13" s="67">
        <v>41788</v>
      </c>
      <c r="F13" s="17" t="s">
        <v>22</v>
      </c>
      <c r="G13" s="68" t="s">
        <v>1</v>
      </c>
      <c r="H13" s="18" t="s">
        <v>22</v>
      </c>
      <c r="I13" s="69">
        <v>1</v>
      </c>
      <c r="J13" s="70">
        <v>41697</v>
      </c>
      <c r="K13" s="20" t="s">
        <v>22</v>
      </c>
      <c r="L13" s="20" t="s">
        <v>22</v>
      </c>
      <c r="M13" s="20" t="s">
        <v>22</v>
      </c>
      <c r="N13" s="16" t="s">
        <v>22</v>
      </c>
      <c r="O13" s="19" t="s">
        <v>22</v>
      </c>
      <c r="P13" s="71" t="s">
        <v>1</v>
      </c>
      <c r="Q13" s="72" t="s">
        <v>1</v>
      </c>
      <c r="R13" s="155" t="s">
        <v>1</v>
      </c>
    </row>
    <row r="14" spans="1:18" s="64" customFormat="1" ht="11.25">
      <c r="A14" s="157" t="str">
        <f>VLOOKUP($B14,'[1]Sheet1'!$D$3:$F$287,3,FALSE)</f>
        <v>Swartland</v>
      </c>
      <c r="B14" s="75" t="s">
        <v>31</v>
      </c>
      <c r="C14" s="66">
        <v>41725</v>
      </c>
      <c r="D14" s="32" t="s">
        <v>22</v>
      </c>
      <c r="E14" s="67">
        <v>41789</v>
      </c>
      <c r="F14" s="17" t="s">
        <v>22</v>
      </c>
      <c r="G14" s="68" t="s">
        <v>1</v>
      </c>
      <c r="H14" s="18" t="s">
        <v>22</v>
      </c>
      <c r="I14" s="69">
        <v>1</v>
      </c>
      <c r="J14" s="70">
        <v>41669</v>
      </c>
      <c r="K14" s="20" t="s">
        <v>22</v>
      </c>
      <c r="L14" s="20" t="s">
        <v>22</v>
      </c>
      <c r="M14" s="20" t="s">
        <v>22</v>
      </c>
      <c r="N14" s="16" t="s">
        <v>22</v>
      </c>
      <c r="O14" s="19" t="s">
        <v>22</v>
      </c>
      <c r="P14" s="71" t="s">
        <v>1</v>
      </c>
      <c r="Q14" s="72" t="s">
        <v>1</v>
      </c>
      <c r="R14" s="155" t="s">
        <v>1</v>
      </c>
    </row>
    <row r="15" spans="1:18" s="64" customFormat="1" ht="11.25">
      <c r="A15" s="158" t="str">
        <f>VLOOKUP($B15,'[1]Sheet1'!$D$3:$F$287,3,FALSE)</f>
        <v>West Coast</v>
      </c>
      <c r="B15" s="76" t="s">
        <v>32</v>
      </c>
      <c r="C15" s="77">
        <v>41696</v>
      </c>
      <c r="D15" s="33" t="s">
        <v>22</v>
      </c>
      <c r="E15" s="78">
        <v>41785</v>
      </c>
      <c r="F15" s="22" t="s">
        <v>22</v>
      </c>
      <c r="G15" s="79" t="s">
        <v>1</v>
      </c>
      <c r="H15" s="23" t="s">
        <v>22</v>
      </c>
      <c r="I15" s="80">
        <v>2</v>
      </c>
      <c r="J15" s="81">
        <v>41682</v>
      </c>
      <c r="K15" s="82">
        <v>41785</v>
      </c>
      <c r="L15" s="25" t="s">
        <v>22</v>
      </c>
      <c r="M15" s="25" t="s">
        <v>22</v>
      </c>
      <c r="N15" s="21" t="s">
        <v>22</v>
      </c>
      <c r="O15" s="24" t="s">
        <v>22</v>
      </c>
      <c r="P15" s="83" t="s">
        <v>1</v>
      </c>
      <c r="Q15" s="84" t="s">
        <v>1</v>
      </c>
      <c r="R15" s="159" t="s">
        <v>2</v>
      </c>
    </row>
    <row r="16" spans="1:18" s="94" customFormat="1" ht="11.25">
      <c r="A16" s="160" t="str">
        <f>VLOOKUP($B16,'[1]Sheet1'!$D$3:$F$287,3,FALSE)</f>
        <v>Witzenberg</v>
      </c>
      <c r="B16" s="85" t="s">
        <v>33</v>
      </c>
      <c r="C16" s="86">
        <v>41724</v>
      </c>
      <c r="D16" s="26" t="s">
        <v>22</v>
      </c>
      <c r="E16" s="87">
        <v>41787</v>
      </c>
      <c r="F16" s="28" t="s">
        <v>22</v>
      </c>
      <c r="G16" s="88" t="s">
        <v>1</v>
      </c>
      <c r="H16" s="29" t="s">
        <v>22</v>
      </c>
      <c r="I16" s="89">
        <v>2</v>
      </c>
      <c r="J16" s="90">
        <v>41682</v>
      </c>
      <c r="K16" s="91">
        <v>41787</v>
      </c>
      <c r="L16" s="31" t="s">
        <v>22</v>
      </c>
      <c r="M16" s="31" t="s">
        <v>22</v>
      </c>
      <c r="N16" s="27" t="s">
        <v>22</v>
      </c>
      <c r="O16" s="30" t="s">
        <v>22</v>
      </c>
      <c r="P16" s="92" t="s">
        <v>1</v>
      </c>
      <c r="Q16" s="93" t="s">
        <v>1</v>
      </c>
      <c r="R16" s="161" t="s">
        <v>2</v>
      </c>
    </row>
    <row r="17" spans="1:18" s="64" customFormat="1" ht="11.25">
      <c r="A17" s="157" t="str">
        <f>VLOOKUP($B17,'[1]Sheet1'!$D$3:$F$287,3,FALSE)</f>
        <v>Drakenstein</v>
      </c>
      <c r="B17" s="75" t="s">
        <v>34</v>
      </c>
      <c r="C17" s="66">
        <v>41729</v>
      </c>
      <c r="D17" s="32" t="s">
        <v>22</v>
      </c>
      <c r="E17" s="67">
        <v>41780</v>
      </c>
      <c r="F17" s="17" t="s">
        <v>22</v>
      </c>
      <c r="G17" s="68" t="s">
        <v>1</v>
      </c>
      <c r="H17" s="18" t="s">
        <v>22</v>
      </c>
      <c r="I17" s="69">
        <v>4</v>
      </c>
      <c r="J17" s="70">
        <v>41456</v>
      </c>
      <c r="K17" s="74">
        <v>41331</v>
      </c>
      <c r="L17" s="20">
        <v>41752</v>
      </c>
      <c r="M17" s="20">
        <v>41850</v>
      </c>
      <c r="N17" s="16" t="s">
        <v>22</v>
      </c>
      <c r="O17" s="19" t="s">
        <v>22</v>
      </c>
      <c r="P17" s="71" t="s">
        <v>1</v>
      </c>
      <c r="Q17" s="72" t="s">
        <v>1</v>
      </c>
      <c r="R17" s="155" t="s">
        <v>2</v>
      </c>
    </row>
    <row r="18" spans="1:18" s="64" customFormat="1" ht="11.25">
      <c r="A18" s="157" t="str">
        <f>VLOOKUP($B18,'[1]Sheet1'!$D$3:$F$287,3,FALSE)</f>
        <v>Stellenbosch</v>
      </c>
      <c r="B18" s="75" t="s">
        <v>35</v>
      </c>
      <c r="C18" s="66">
        <v>41724</v>
      </c>
      <c r="D18" s="32" t="s">
        <v>22</v>
      </c>
      <c r="E18" s="67">
        <v>41787</v>
      </c>
      <c r="F18" s="17" t="s">
        <v>22</v>
      </c>
      <c r="G18" s="68" t="s">
        <v>1</v>
      </c>
      <c r="H18" s="18" t="s">
        <v>22</v>
      </c>
      <c r="I18" s="69">
        <v>1</v>
      </c>
      <c r="J18" s="70">
        <v>41668</v>
      </c>
      <c r="K18" s="20" t="s">
        <v>22</v>
      </c>
      <c r="L18" s="20" t="s">
        <v>22</v>
      </c>
      <c r="M18" s="20" t="s">
        <v>22</v>
      </c>
      <c r="N18" s="16" t="s">
        <v>22</v>
      </c>
      <c r="O18" s="19" t="s">
        <v>22</v>
      </c>
      <c r="P18" s="71" t="s">
        <v>1</v>
      </c>
      <c r="Q18" s="72" t="s">
        <v>1</v>
      </c>
      <c r="R18" s="155" t="s">
        <v>2</v>
      </c>
    </row>
    <row r="19" spans="1:18" s="64" customFormat="1" ht="11.25">
      <c r="A19" s="157" t="str">
        <f>VLOOKUP($B19,'[1]Sheet1'!$D$3:$F$287,3,FALSE)</f>
        <v>Breede Valley</v>
      </c>
      <c r="B19" s="75" t="s">
        <v>36</v>
      </c>
      <c r="C19" s="66">
        <v>41723</v>
      </c>
      <c r="D19" s="32" t="s">
        <v>22</v>
      </c>
      <c r="E19" s="67">
        <v>41788</v>
      </c>
      <c r="F19" s="17" t="s">
        <v>22</v>
      </c>
      <c r="G19" s="68" t="s">
        <v>1</v>
      </c>
      <c r="H19" s="18" t="s">
        <v>22</v>
      </c>
      <c r="I19" s="69">
        <v>3</v>
      </c>
      <c r="J19" s="70">
        <v>41507</v>
      </c>
      <c r="K19" s="74">
        <v>41695</v>
      </c>
      <c r="L19" s="74">
        <v>41788</v>
      </c>
      <c r="M19" s="20" t="s">
        <v>22</v>
      </c>
      <c r="N19" s="16" t="s">
        <v>22</v>
      </c>
      <c r="O19" s="19" t="s">
        <v>22</v>
      </c>
      <c r="P19" s="71" t="s">
        <v>1</v>
      </c>
      <c r="Q19" s="72" t="s">
        <v>1</v>
      </c>
      <c r="R19" s="155" t="s">
        <v>2</v>
      </c>
    </row>
    <row r="20" spans="1:18" s="64" customFormat="1" ht="11.25">
      <c r="A20" s="157" t="str">
        <f>VLOOKUP($B20,'[1]Sheet1'!$D$3:$F$287,3,FALSE)</f>
        <v>Langeberg</v>
      </c>
      <c r="B20" s="75" t="s">
        <v>37</v>
      </c>
      <c r="C20" s="66">
        <v>41726</v>
      </c>
      <c r="D20" s="32" t="s">
        <v>22</v>
      </c>
      <c r="E20" s="67">
        <v>41786</v>
      </c>
      <c r="F20" s="17" t="s">
        <v>22</v>
      </c>
      <c r="G20" s="68" t="s">
        <v>1</v>
      </c>
      <c r="H20" s="18" t="s">
        <v>22</v>
      </c>
      <c r="I20" s="69">
        <v>3</v>
      </c>
      <c r="J20" s="70">
        <v>41508</v>
      </c>
      <c r="K20" s="74">
        <v>41578</v>
      </c>
      <c r="L20" s="74">
        <v>41695</v>
      </c>
      <c r="M20" s="20" t="s">
        <v>22</v>
      </c>
      <c r="N20" s="16" t="s">
        <v>22</v>
      </c>
      <c r="O20" s="19" t="s">
        <v>22</v>
      </c>
      <c r="P20" s="71" t="s">
        <v>1</v>
      </c>
      <c r="Q20" s="72" t="s">
        <v>1</v>
      </c>
      <c r="R20" s="155" t="s">
        <v>2</v>
      </c>
    </row>
    <row r="21" spans="1:18" s="104" customFormat="1" ht="11.25">
      <c r="A21" s="162" t="str">
        <f>VLOOKUP($B21,'[1]Sheet1'!$D$3:$F$287,3,FALSE)</f>
        <v>Cape Winelands DM</v>
      </c>
      <c r="B21" s="95" t="s">
        <v>38</v>
      </c>
      <c r="C21" s="96">
        <v>41725</v>
      </c>
      <c r="D21" s="45" t="s">
        <v>22</v>
      </c>
      <c r="E21" s="97">
        <v>41781</v>
      </c>
      <c r="F21" s="47" t="s">
        <v>22</v>
      </c>
      <c r="G21" s="98" t="s">
        <v>1</v>
      </c>
      <c r="H21" s="48" t="s">
        <v>22</v>
      </c>
      <c r="I21" s="99">
        <v>2</v>
      </c>
      <c r="J21" s="100">
        <v>41507</v>
      </c>
      <c r="K21" s="101">
        <v>41689</v>
      </c>
      <c r="L21" s="49" t="s">
        <v>22</v>
      </c>
      <c r="M21" s="49" t="s">
        <v>22</v>
      </c>
      <c r="N21" s="50" t="s">
        <v>22</v>
      </c>
      <c r="O21" s="51" t="s">
        <v>22</v>
      </c>
      <c r="P21" s="102" t="s">
        <v>1</v>
      </c>
      <c r="Q21" s="103" t="s">
        <v>1</v>
      </c>
      <c r="R21" s="163" t="s">
        <v>2</v>
      </c>
    </row>
    <row r="22" spans="1:18" s="94" customFormat="1" ht="11.25">
      <c r="A22" s="160" t="str">
        <f>VLOOKUP($B22,'[1]Sheet1'!$D$3:$F$287,3,FALSE)</f>
        <v>Theewaterskloof</v>
      </c>
      <c r="B22" s="85" t="s">
        <v>39</v>
      </c>
      <c r="C22" s="86">
        <v>41725</v>
      </c>
      <c r="D22" s="26" t="s">
        <v>22</v>
      </c>
      <c r="E22" s="87">
        <v>41786</v>
      </c>
      <c r="F22" s="28" t="s">
        <v>22</v>
      </c>
      <c r="G22" s="88" t="s">
        <v>1</v>
      </c>
      <c r="H22" s="29" t="s">
        <v>22</v>
      </c>
      <c r="I22" s="89">
        <v>2</v>
      </c>
      <c r="J22" s="90">
        <v>41507</v>
      </c>
      <c r="K22" s="91">
        <v>41689</v>
      </c>
      <c r="L22" s="31" t="s">
        <v>22</v>
      </c>
      <c r="M22" s="31" t="s">
        <v>22</v>
      </c>
      <c r="N22" s="27" t="s">
        <v>22</v>
      </c>
      <c r="O22" s="30" t="s">
        <v>22</v>
      </c>
      <c r="P22" s="92" t="s">
        <v>1</v>
      </c>
      <c r="Q22" s="93" t="s">
        <v>1</v>
      </c>
      <c r="R22" s="161" t="s">
        <v>2</v>
      </c>
    </row>
    <row r="23" spans="1:18" s="64" customFormat="1" ht="11.25">
      <c r="A23" s="157" t="str">
        <f>VLOOKUP($B23,'[1]Sheet1'!$D$3:$F$287,3,FALSE)</f>
        <v>Overstrand</v>
      </c>
      <c r="B23" s="75" t="s">
        <v>40</v>
      </c>
      <c r="C23" s="66">
        <v>41718</v>
      </c>
      <c r="D23" s="32" t="s">
        <v>22</v>
      </c>
      <c r="E23" s="67">
        <v>41787</v>
      </c>
      <c r="F23" s="17" t="s">
        <v>22</v>
      </c>
      <c r="G23" s="68" t="s">
        <v>1</v>
      </c>
      <c r="H23" s="18" t="s">
        <v>22</v>
      </c>
      <c r="I23" s="69">
        <v>3</v>
      </c>
      <c r="J23" s="70">
        <v>41478</v>
      </c>
      <c r="K23" s="74">
        <v>41695</v>
      </c>
      <c r="L23" s="74">
        <v>41815</v>
      </c>
      <c r="M23" s="20" t="s">
        <v>22</v>
      </c>
      <c r="N23" s="16" t="s">
        <v>22</v>
      </c>
      <c r="O23" s="19" t="s">
        <v>22</v>
      </c>
      <c r="P23" s="71" t="s">
        <v>1</v>
      </c>
      <c r="Q23" s="72" t="s">
        <v>1</v>
      </c>
      <c r="R23" s="155" t="s">
        <v>2</v>
      </c>
    </row>
    <row r="24" spans="1:18" s="64" customFormat="1" ht="11.25">
      <c r="A24" s="157" t="str">
        <f>VLOOKUP($B24,'[1]Sheet1'!$D$3:$F$287,3,FALSE)</f>
        <v>Cape Agulhas</v>
      </c>
      <c r="B24" s="75" t="s">
        <v>41</v>
      </c>
      <c r="C24" s="66">
        <v>41729</v>
      </c>
      <c r="D24" s="32" t="s">
        <v>22</v>
      </c>
      <c r="E24" s="67">
        <v>41787</v>
      </c>
      <c r="F24" s="17" t="s">
        <v>22</v>
      </c>
      <c r="G24" s="68" t="s">
        <v>2</v>
      </c>
      <c r="H24" s="105" t="s">
        <v>42</v>
      </c>
      <c r="I24" s="69">
        <v>1</v>
      </c>
      <c r="J24" s="70">
        <v>41668</v>
      </c>
      <c r="K24" s="20" t="s">
        <v>22</v>
      </c>
      <c r="L24" s="20" t="s">
        <v>22</v>
      </c>
      <c r="M24" s="20" t="s">
        <v>22</v>
      </c>
      <c r="N24" s="16" t="s">
        <v>22</v>
      </c>
      <c r="O24" s="19" t="s">
        <v>22</v>
      </c>
      <c r="P24" s="71" t="s">
        <v>1</v>
      </c>
      <c r="Q24" s="72" t="s">
        <v>1</v>
      </c>
      <c r="R24" s="155" t="s">
        <v>2</v>
      </c>
    </row>
    <row r="25" spans="1:18" s="64" customFormat="1" ht="11.25">
      <c r="A25" s="157" t="str">
        <f>VLOOKUP($B25,'[1]Sheet1'!$D$3:$F$287,3,FALSE)</f>
        <v>Swellendam</v>
      </c>
      <c r="B25" s="75" t="s">
        <v>43</v>
      </c>
      <c r="C25" s="66">
        <v>41729</v>
      </c>
      <c r="D25" s="32" t="s">
        <v>22</v>
      </c>
      <c r="E25" s="67">
        <v>41785</v>
      </c>
      <c r="F25" s="17" t="s">
        <v>22</v>
      </c>
      <c r="G25" s="68" t="s">
        <v>2</v>
      </c>
      <c r="H25" s="105" t="s">
        <v>44</v>
      </c>
      <c r="I25" s="69">
        <v>1</v>
      </c>
      <c r="J25" s="70">
        <v>41694</v>
      </c>
      <c r="K25" s="20" t="s">
        <v>22</v>
      </c>
      <c r="L25" s="20" t="s">
        <v>22</v>
      </c>
      <c r="M25" s="20" t="s">
        <v>22</v>
      </c>
      <c r="N25" s="16" t="s">
        <v>22</v>
      </c>
      <c r="O25" s="19" t="s">
        <v>22</v>
      </c>
      <c r="P25" s="71" t="s">
        <v>1</v>
      </c>
      <c r="Q25" s="72" t="s">
        <v>1</v>
      </c>
      <c r="R25" s="155" t="s">
        <v>2</v>
      </c>
    </row>
    <row r="26" spans="1:18" s="104" customFormat="1" ht="11.25">
      <c r="A26" s="162" t="str">
        <f>VLOOKUP($B26,'[1]Sheet1'!$D$3:$F$287,3,FALSE)</f>
        <v>Overberg</v>
      </c>
      <c r="B26" s="95" t="s">
        <v>45</v>
      </c>
      <c r="C26" s="96">
        <v>41729</v>
      </c>
      <c r="D26" s="45" t="s">
        <v>22</v>
      </c>
      <c r="E26" s="97">
        <v>41785</v>
      </c>
      <c r="F26" s="47" t="s">
        <v>22</v>
      </c>
      <c r="G26" s="98" t="s">
        <v>2</v>
      </c>
      <c r="H26" s="106" t="s">
        <v>42</v>
      </c>
      <c r="I26" s="99">
        <v>1</v>
      </c>
      <c r="J26" s="100">
        <v>41694</v>
      </c>
      <c r="K26" s="49" t="s">
        <v>22</v>
      </c>
      <c r="L26" s="49" t="s">
        <v>22</v>
      </c>
      <c r="M26" s="49" t="s">
        <v>22</v>
      </c>
      <c r="N26" s="50" t="s">
        <v>22</v>
      </c>
      <c r="O26" s="51" t="s">
        <v>22</v>
      </c>
      <c r="P26" s="102" t="s">
        <v>1</v>
      </c>
      <c r="Q26" s="103" t="s">
        <v>1</v>
      </c>
      <c r="R26" s="163" t="s">
        <v>2</v>
      </c>
    </row>
    <row r="27" spans="1:18" s="94" customFormat="1" ht="11.25">
      <c r="A27" s="160" t="str">
        <f>VLOOKUP($B27,'[1]Sheet1'!$D$3:$F$287,3,FALSE)</f>
        <v>Kannaland</v>
      </c>
      <c r="B27" s="85" t="s">
        <v>46</v>
      </c>
      <c r="C27" s="86">
        <v>41729</v>
      </c>
      <c r="D27" s="26" t="s">
        <v>22</v>
      </c>
      <c r="E27" s="87">
        <v>41800</v>
      </c>
      <c r="F27" s="28" t="s">
        <v>22</v>
      </c>
      <c r="G27" s="88" t="s">
        <v>1</v>
      </c>
      <c r="H27" s="29" t="s">
        <v>22</v>
      </c>
      <c r="I27" s="89">
        <v>1</v>
      </c>
      <c r="J27" s="90">
        <v>41697</v>
      </c>
      <c r="K27" s="31" t="s">
        <v>22</v>
      </c>
      <c r="L27" s="31" t="s">
        <v>22</v>
      </c>
      <c r="M27" s="31" t="s">
        <v>22</v>
      </c>
      <c r="N27" s="27" t="s">
        <v>22</v>
      </c>
      <c r="O27" s="30" t="s">
        <v>22</v>
      </c>
      <c r="P27" s="92" t="s">
        <v>1</v>
      </c>
      <c r="Q27" s="93" t="s">
        <v>1</v>
      </c>
      <c r="R27" s="161" t="s">
        <v>2</v>
      </c>
    </row>
    <row r="28" spans="1:18" s="64" customFormat="1" ht="11.25">
      <c r="A28" s="157" t="str">
        <f>VLOOKUP($B28,'[1]Sheet1'!$D$3:$F$287,3,FALSE)</f>
        <v>Hessequa</v>
      </c>
      <c r="B28" s="75" t="s">
        <v>47</v>
      </c>
      <c r="C28" s="66">
        <v>41729</v>
      </c>
      <c r="D28" s="32" t="s">
        <v>22</v>
      </c>
      <c r="E28" s="67">
        <v>41787</v>
      </c>
      <c r="F28" s="17" t="s">
        <v>22</v>
      </c>
      <c r="G28" s="68" t="s">
        <v>1</v>
      </c>
      <c r="H28" s="18" t="s">
        <v>22</v>
      </c>
      <c r="I28" s="69">
        <v>1</v>
      </c>
      <c r="J28" s="70">
        <v>41696</v>
      </c>
      <c r="K28" s="20" t="s">
        <v>22</v>
      </c>
      <c r="L28" s="20" t="s">
        <v>22</v>
      </c>
      <c r="M28" s="20" t="s">
        <v>22</v>
      </c>
      <c r="N28" s="16" t="s">
        <v>22</v>
      </c>
      <c r="O28" s="19" t="s">
        <v>22</v>
      </c>
      <c r="P28" s="71" t="s">
        <v>1</v>
      </c>
      <c r="Q28" s="72" t="s">
        <v>1</v>
      </c>
      <c r="R28" s="155" t="s">
        <v>1</v>
      </c>
    </row>
    <row r="29" spans="1:18" s="64" customFormat="1" ht="11.25">
      <c r="A29" s="157" t="str">
        <f>VLOOKUP($B29,'[1]Sheet1'!$D$3:$F$287,3,FALSE)</f>
        <v>Mossel Bay</v>
      </c>
      <c r="B29" s="75" t="s">
        <v>48</v>
      </c>
      <c r="C29" s="77">
        <v>41725</v>
      </c>
      <c r="D29" s="32" t="s">
        <v>22</v>
      </c>
      <c r="E29" s="78">
        <v>41788</v>
      </c>
      <c r="F29" s="17" t="s">
        <v>22</v>
      </c>
      <c r="G29" s="79" t="s">
        <v>1</v>
      </c>
      <c r="H29" s="18" t="s">
        <v>22</v>
      </c>
      <c r="I29" s="80">
        <v>3</v>
      </c>
      <c r="J29" s="81" t="s">
        <v>49</v>
      </c>
      <c r="K29" s="82">
        <v>41697</v>
      </c>
      <c r="L29" s="82">
        <v>41788</v>
      </c>
      <c r="M29" s="20" t="s">
        <v>22</v>
      </c>
      <c r="N29" s="16" t="s">
        <v>22</v>
      </c>
      <c r="O29" s="19" t="s">
        <v>22</v>
      </c>
      <c r="P29" s="71" t="s">
        <v>1</v>
      </c>
      <c r="Q29" s="72" t="s">
        <v>1</v>
      </c>
      <c r="R29" s="155" t="s">
        <v>2</v>
      </c>
    </row>
    <row r="30" spans="1:18" s="64" customFormat="1" ht="11.25">
      <c r="A30" s="164" t="str">
        <f>VLOOKUP($B30,'[1]Sheet1'!$D$3:$F$287,3,FALSE)</f>
        <v>George</v>
      </c>
      <c r="B30" s="107" t="s">
        <v>50</v>
      </c>
      <c r="C30" s="108">
        <v>41729</v>
      </c>
      <c r="D30" s="109" t="s">
        <v>22</v>
      </c>
      <c r="E30" s="110">
        <v>41817</v>
      </c>
      <c r="F30" s="111" t="s">
        <v>22</v>
      </c>
      <c r="G30" s="112" t="s">
        <v>1</v>
      </c>
      <c r="H30" s="113"/>
      <c r="I30" s="114">
        <v>2</v>
      </c>
      <c r="J30" s="115" t="s">
        <v>51</v>
      </c>
      <c r="K30" s="116">
        <v>41696</v>
      </c>
      <c r="L30" s="14" t="s">
        <v>22</v>
      </c>
      <c r="M30" s="14" t="s">
        <v>22</v>
      </c>
      <c r="N30" s="12" t="s">
        <v>22</v>
      </c>
      <c r="O30" s="13" t="s">
        <v>22</v>
      </c>
      <c r="P30" s="117" t="s">
        <v>1</v>
      </c>
      <c r="Q30" s="118" t="s">
        <v>1</v>
      </c>
      <c r="R30" s="165" t="s">
        <v>2</v>
      </c>
    </row>
    <row r="31" spans="1:18" s="64" customFormat="1" ht="11.25">
      <c r="A31" s="157" t="str">
        <f>VLOOKUP($B31,'[1]Sheet1'!$D$3:$F$287,3,FALSE)</f>
        <v>Oudtshoorn</v>
      </c>
      <c r="B31" s="75" t="s">
        <v>52</v>
      </c>
      <c r="C31" s="66">
        <v>41746</v>
      </c>
      <c r="D31" s="119" t="s">
        <v>53</v>
      </c>
      <c r="E31" s="67">
        <v>41787</v>
      </c>
      <c r="F31" s="17" t="s">
        <v>22</v>
      </c>
      <c r="G31" s="68" t="s">
        <v>1</v>
      </c>
      <c r="H31" s="18" t="s">
        <v>22</v>
      </c>
      <c r="I31" s="69" t="s">
        <v>2</v>
      </c>
      <c r="J31" s="30" t="s">
        <v>22</v>
      </c>
      <c r="K31" s="20" t="s">
        <v>22</v>
      </c>
      <c r="L31" s="20" t="s">
        <v>22</v>
      </c>
      <c r="M31" s="20" t="s">
        <v>22</v>
      </c>
      <c r="N31" s="16" t="s">
        <v>22</v>
      </c>
      <c r="O31" s="19" t="s">
        <v>22</v>
      </c>
      <c r="P31" s="71" t="s">
        <v>1</v>
      </c>
      <c r="Q31" s="72" t="s">
        <v>1</v>
      </c>
      <c r="R31" s="155" t="s">
        <v>2</v>
      </c>
    </row>
    <row r="32" spans="1:18" s="64" customFormat="1" ht="11.25">
      <c r="A32" s="157" t="str">
        <f>VLOOKUP($B32,'[1]Sheet1'!$D$3:$F$287,3,FALSE)</f>
        <v>Bitou</v>
      </c>
      <c r="B32" s="75" t="s">
        <v>54</v>
      </c>
      <c r="C32" s="66">
        <v>41729</v>
      </c>
      <c r="D32" s="32" t="s">
        <v>22</v>
      </c>
      <c r="E32" s="67">
        <v>41787</v>
      </c>
      <c r="F32" s="17" t="s">
        <v>22</v>
      </c>
      <c r="G32" s="68" t="s">
        <v>1</v>
      </c>
      <c r="H32" s="18" t="s">
        <v>22</v>
      </c>
      <c r="I32" s="69">
        <v>3</v>
      </c>
      <c r="J32" s="70">
        <v>41507</v>
      </c>
      <c r="K32" s="74">
        <v>41687</v>
      </c>
      <c r="L32" s="74">
        <v>41787</v>
      </c>
      <c r="M32" s="20" t="s">
        <v>22</v>
      </c>
      <c r="N32" s="16" t="s">
        <v>22</v>
      </c>
      <c r="O32" s="19" t="s">
        <v>22</v>
      </c>
      <c r="P32" s="71" t="s">
        <v>1</v>
      </c>
      <c r="Q32" s="72" t="s">
        <v>1</v>
      </c>
      <c r="R32" s="155" t="s">
        <v>2</v>
      </c>
    </row>
    <row r="33" spans="1:18" s="64" customFormat="1" ht="22.5">
      <c r="A33" s="157" t="str">
        <f>VLOOKUP($B33,'[1]Sheet1'!$D$3:$F$287,3,FALSE)</f>
        <v>Knysna</v>
      </c>
      <c r="B33" s="75" t="s">
        <v>55</v>
      </c>
      <c r="C33" s="66">
        <v>41725</v>
      </c>
      <c r="D33" s="32" t="s">
        <v>22</v>
      </c>
      <c r="E33" s="67">
        <v>41795</v>
      </c>
      <c r="F33" s="180" t="s">
        <v>56</v>
      </c>
      <c r="G33" s="68" t="s">
        <v>2</v>
      </c>
      <c r="H33" s="105" t="s">
        <v>42</v>
      </c>
      <c r="I33" s="69">
        <v>1</v>
      </c>
      <c r="J33" s="70">
        <v>41698</v>
      </c>
      <c r="K33" s="20" t="s">
        <v>22</v>
      </c>
      <c r="L33" s="20" t="s">
        <v>22</v>
      </c>
      <c r="M33" s="20" t="s">
        <v>22</v>
      </c>
      <c r="N33" s="16" t="s">
        <v>22</v>
      </c>
      <c r="O33" s="19" t="s">
        <v>22</v>
      </c>
      <c r="P33" s="71" t="s">
        <v>1</v>
      </c>
      <c r="Q33" s="72" t="s">
        <v>1</v>
      </c>
      <c r="R33" s="155" t="s">
        <v>2</v>
      </c>
    </row>
    <row r="34" spans="1:18" s="104" customFormat="1" ht="11.25">
      <c r="A34" s="162" t="str">
        <f>VLOOKUP($B34,'[1]Sheet1'!$D$3:$F$287,3,FALSE)</f>
        <v>Eden</v>
      </c>
      <c r="B34" s="95" t="s">
        <v>57</v>
      </c>
      <c r="C34" s="96">
        <v>41729</v>
      </c>
      <c r="D34" s="45" t="s">
        <v>22</v>
      </c>
      <c r="E34" s="97">
        <v>41789</v>
      </c>
      <c r="F34" s="47" t="s">
        <v>22</v>
      </c>
      <c r="G34" s="98" t="s">
        <v>2</v>
      </c>
      <c r="H34" s="106" t="s">
        <v>42</v>
      </c>
      <c r="I34" s="99">
        <v>3</v>
      </c>
      <c r="J34" s="100">
        <v>41690</v>
      </c>
      <c r="K34" s="101">
        <v>41785</v>
      </c>
      <c r="L34" s="101" t="s">
        <v>22</v>
      </c>
      <c r="M34" s="49" t="s">
        <v>22</v>
      </c>
      <c r="N34" s="50" t="s">
        <v>22</v>
      </c>
      <c r="O34" s="51" t="s">
        <v>22</v>
      </c>
      <c r="P34" s="102" t="s">
        <v>1</v>
      </c>
      <c r="Q34" s="103" t="s">
        <v>1</v>
      </c>
      <c r="R34" s="163" t="s">
        <v>2</v>
      </c>
    </row>
    <row r="35" spans="1:18" s="94" customFormat="1" ht="11.25">
      <c r="A35" s="160" t="str">
        <f>VLOOKUP($B35,'[1]Sheet1'!$D$3:$F$287,3,FALSE)</f>
        <v>Laingsburg</v>
      </c>
      <c r="B35" s="85" t="s">
        <v>58</v>
      </c>
      <c r="C35" s="86">
        <v>41725</v>
      </c>
      <c r="D35" s="26" t="s">
        <v>22</v>
      </c>
      <c r="E35" s="87">
        <v>41787</v>
      </c>
      <c r="F35" s="28" t="s">
        <v>22</v>
      </c>
      <c r="G35" s="88" t="s">
        <v>1</v>
      </c>
      <c r="H35" s="29" t="s">
        <v>22</v>
      </c>
      <c r="I35" s="89">
        <v>1</v>
      </c>
      <c r="J35" s="90">
        <v>41697</v>
      </c>
      <c r="K35" s="31" t="s">
        <v>22</v>
      </c>
      <c r="L35" s="31" t="s">
        <v>22</v>
      </c>
      <c r="M35" s="31" t="s">
        <v>22</v>
      </c>
      <c r="N35" s="27" t="s">
        <v>22</v>
      </c>
      <c r="O35" s="30" t="s">
        <v>22</v>
      </c>
      <c r="P35" s="92" t="s">
        <v>1</v>
      </c>
      <c r="Q35" s="93" t="s">
        <v>1</v>
      </c>
      <c r="R35" s="161" t="s">
        <v>2</v>
      </c>
    </row>
    <row r="36" spans="1:18" s="64" customFormat="1" ht="11.25">
      <c r="A36" s="157" t="str">
        <f>VLOOKUP($B36,'[1]Sheet1'!$D$3:$F$287,3,FALSE)</f>
        <v>Prince Albert</v>
      </c>
      <c r="B36" s="75" t="s">
        <v>59</v>
      </c>
      <c r="C36" s="66">
        <v>41729</v>
      </c>
      <c r="D36" s="32" t="s">
        <v>22</v>
      </c>
      <c r="E36" s="67">
        <v>41785</v>
      </c>
      <c r="F36" s="17" t="s">
        <v>22</v>
      </c>
      <c r="G36" s="68" t="s">
        <v>1</v>
      </c>
      <c r="H36" s="18" t="s">
        <v>22</v>
      </c>
      <c r="I36" s="69">
        <v>1</v>
      </c>
      <c r="J36" s="70">
        <v>41696</v>
      </c>
      <c r="K36" s="20" t="s">
        <v>22</v>
      </c>
      <c r="L36" s="20" t="s">
        <v>22</v>
      </c>
      <c r="M36" s="20" t="s">
        <v>22</v>
      </c>
      <c r="N36" s="16" t="s">
        <v>22</v>
      </c>
      <c r="O36" s="19" t="s">
        <v>22</v>
      </c>
      <c r="P36" s="71" t="s">
        <v>1</v>
      </c>
      <c r="Q36" s="72" t="s">
        <v>1</v>
      </c>
      <c r="R36" s="155" t="s">
        <v>2</v>
      </c>
    </row>
    <row r="37" spans="1:18" s="64" customFormat="1" ht="11.25">
      <c r="A37" s="157" t="str">
        <f>VLOOKUP($B37,'[1]Sheet1'!$D$3:$F$287,3,FALSE)</f>
        <v>Beaufort West</v>
      </c>
      <c r="B37" s="75" t="s">
        <v>60</v>
      </c>
      <c r="C37" s="66">
        <v>41729</v>
      </c>
      <c r="D37" s="32" t="s">
        <v>22</v>
      </c>
      <c r="E37" s="67">
        <v>41789</v>
      </c>
      <c r="F37" s="17" t="s">
        <v>22</v>
      </c>
      <c r="G37" s="68" t="s">
        <v>1</v>
      </c>
      <c r="H37" s="18" t="s">
        <v>22</v>
      </c>
      <c r="I37" s="69">
        <v>1</v>
      </c>
      <c r="J37" s="70">
        <v>41696</v>
      </c>
      <c r="K37" s="20" t="s">
        <v>22</v>
      </c>
      <c r="L37" s="20" t="s">
        <v>22</v>
      </c>
      <c r="M37" s="20" t="s">
        <v>22</v>
      </c>
      <c r="N37" s="16" t="s">
        <v>22</v>
      </c>
      <c r="O37" s="19" t="s">
        <v>22</v>
      </c>
      <c r="P37" s="71" t="s">
        <v>1</v>
      </c>
      <c r="Q37" s="72" t="s">
        <v>1</v>
      </c>
      <c r="R37" s="155" t="s">
        <v>2</v>
      </c>
    </row>
    <row r="38" spans="1:18" s="104" customFormat="1" ht="11.25">
      <c r="A38" s="166" t="str">
        <f>VLOOKUP($B38,'[1]Sheet1'!$D$3:$F$287,3,FALSE)</f>
        <v>Central Karoo</v>
      </c>
      <c r="B38" s="120" t="s">
        <v>61</v>
      </c>
      <c r="C38" s="96">
        <v>41696</v>
      </c>
      <c r="D38" s="45" t="s">
        <v>22</v>
      </c>
      <c r="E38" s="97">
        <v>41787</v>
      </c>
      <c r="F38" s="47" t="s">
        <v>22</v>
      </c>
      <c r="G38" s="98" t="s">
        <v>2</v>
      </c>
      <c r="H38" s="106" t="s">
        <v>62</v>
      </c>
      <c r="I38" s="99">
        <v>1</v>
      </c>
      <c r="J38" s="100">
        <v>41667</v>
      </c>
      <c r="K38" s="49" t="s">
        <v>22</v>
      </c>
      <c r="L38" s="49" t="s">
        <v>22</v>
      </c>
      <c r="M38" s="49" t="s">
        <v>22</v>
      </c>
      <c r="N38" s="50" t="s">
        <v>22</v>
      </c>
      <c r="O38" s="51" t="s">
        <v>22</v>
      </c>
      <c r="P38" s="102" t="s">
        <v>1</v>
      </c>
      <c r="Q38" s="103" t="s">
        <v>1</v>
      </c>
      <c r="R38" s="163" t="s">
        <v>2</v>
      </c>
    </row>
    <row r="39" spans="1:18" s="104" customFormat="1" ht="12" thickBot="1">
      <c r="A39" s="187" t="str">
        <f>COUNTA(#REF!)&amp;" Municipalities in total"</f>
        <v>1 Municipalities in total</v>
      </c>
      <c r="B39" s="188"/>
      <c r="C39" s="167">
        <f>COUNTA(A9:A38)</f>
        <v>30</v>
      </c>
      <c r="D39" s="168"/>
      <c r="E39" s="169"/>
      <c r="F39" s="170"/>
      <c r="G39" s="171">
        <f>COUNTIF($G$9:$G$38,"Yes")</f>
        <v>23</v>
      </c>
      <c r="H39" s="172"/>
      <c r="I39" s="173"/>
      <c r="J39" s="174"/>
      <c r="K39" s="175"/>
      <c r="L39" s="175"/>
      <c r="M39" s="175"/>
      <c r="N39" s="172"/>
      <c r="O39" s="174"/>
      <c r="P39" s="176">
        <f>COUNTIF(P8:P38,"yes")</f>
        <v>30</v>
      </c>
      <c r="Q39" s="172">
        <f>COUNTIF(Q8:Q38,"yes")</f>
        <v>30</v>
      </c>
      <c r="R39" s="177">
        <f>COUNTIF($R$9:$R$38,"Yes")</f>
        <v>3</v>
      </c>
    </row>
    <row r="40" spans="1:18" s="64" customFormat="1" ht="22.5" customHeight="1" hidden="1">
      <c r="A40" s="121"/>
      <c r="B40" s="121"/>
      <c r="C40" s="35" t="s">
        <v>23</v>
      </c>
      <c r="D40" s="36">
        <v>1</v>
      </c>
      <c r="E40" s="37" t="s">
        <v>24</v>
      </c>
      <c r="F40" s="38">
        <v>1</v>
      </c>
      <c r="G40" s="39"/>
      <c r="H40" s="40"/>
      <c r="I40" s="41"/>
      <c r="J40" s="42"/>
      <c r="K40" s="43"/>
      <c r="L40" s="43"/>
      <c r="M40" s="43"/>
      <c r="N40" s="40"/>
      <c r="O40" s="42"/>
      <c r="P40" s="44"/>
      <c r="Q40" s="40"/>
      <c r="R40" s="46"/>
    </row>
    <row r="41" spans="1:18" ht="11.25" hidden="1">
      <c r="A41" s="122"/>
      <c r="B41" s="123"/>
      <c r="D41" s="125"/>
      <c r="F41" s="127"/>
      <c r="J41" s="123"/>
      <c r="O41" s="123"/>
      <c r="Q41" s="131">
        <v>9</v>
      </c>
      <c r="R41" s="123">
        <f>COUNTIF(R8:R38,"yes")</f>
        <v>3</v>
      </c>
    </row>
    <row r="42" spans="1:18" ht="11.25" hidden="1">
      <c r="A42" s="122"/>
      <c r="B42" s="123"/>
      <c r="D42" s="125"/>
      <c r="F42" s="127"/>
      <c r="J42" s="123"/>
      <c r="O42" s="123"/>
      <c r="R42" s="123">
        <f>R41/278*100</f>
        <v>1.079136690647482</v>
      </c>
    </row>
    <row r="43" spans="1:18" ht="11.25" hidden="1">
      <c r="A43" s="122"/>
      <c r="B43" s="123"/>
      <c r="D43" s="125"/>
      <c r="F43" s="127"/>
      <c r="J43" s="123"/>
      <c r="M43" s="128">
        <f>9/13</f>
        <v>0.6923076923076923</v>
      </c>
      <c r="O43" s="123"/>
      <c r="P43" s="132">
        <f>(254/278)*100</f>
        <v>91.36690647482014</v>
      </c>
      <c r="Q43" s="131">
        <f>(Q39/278)*100</f>
        <v>10.79136690647482</v>
      </c>
      <c r="R43" s="123">
        <f>(R41-Q41)*Q41</f>
        <v>-54</v>
      </c>
    </row>
    <row r="44" spans="1:18" ht="11.25" hidden="1">
      <c r="A44" s="122"/>
      <c r="B44" s="123"/>
      <c r="D44" s="125"/>
      <c r="F44" s="127">
        <v>18</v>
      </c>
      <c r="G44" s="128">
        <f>F45-F44</f>
        <v>260</v>
      </c>
      <c r="J44" s="123"/>
      <c r="O44" s="123"/>
      <c r="R44" s="123"/>
    </row>
    <row r="45" spans="1:18" ht="11.25" hidden="1">
      <c r="A45" s="122"/>
      <c r="B45" s="123"/>
      <c r="D45" s="125"/>
      <c r="F45" s="127">
        <v>278</v>
      </c>
      <c r="G45" s="128">
        <f>G44/F45</f>
        <v>0.935251798561151</v>
      </c>
      <c r="J45" s="123"/>
      <c r="O45" s="123"/>
      <c r="P45" s="132">
        <f>(265/278)*100</f>
        <v>95.32374100719424</v>
      </c>
      <c r="R45" s="123"/>
    </row>
    <row r="46" spans="1:18" ht="11.25" hidden="1">
      <c r="A46" s="122"/>
      <c r="B46" s="123"/>
      <c r="D46" s="125"/>
      <c r="F46" s="127"/>
      <c r="J46" s="123"/>
      <c r="O46" s="123"/>
      <c r="P46" s="132">
        <f>P45-P43</f>
        <v>3.9568345323741028</v>
      </c>
      <c r="R46" s="123"/>
    </row>
    <row r="47" spans="1:18" ht="11.25" hidden="1">
      <c r="A47" s="122"/>
      <c r="B47" s="123"/>
      <c r="D47" s="125"/>
      <c r="F47" s="127">
        <v>275</v>
      </c>
      <c r="G47" s="128">
        <f>F47/F48</f>
        <v>0.9892086330935251</v>
      </c>
      <c r="J47" s="123"/>
      <c r="O47" s="123"/>
      <c r="P47" s="132">
        <f>95.3-91.4</f>
        <v>3.8999999999999915</v>
      </c>
      <c r="R47" s="123"/>
    </row>
    <row r="48" spans="1:18" ht="11.25" hidden="1">
      <c r="A48" s="122"/>
      <c r="B48" s="123"/>
      <c r="D48" s="125"/>
      <c r="F48" s="127">
        <v>278</v>
      </c>
      <c r="G48" s="128">
        <f>(5/45)*100</f>
        <v>11.11111111111111</v>
      </c>
      <c r="J48" s="123"/>
      <c r="O48" s="123"/>
      <c r="R48" s="123"/>
    </row>
    <row r="49" spans="1:18" ht="11.25" hidden="1">
      <c r="A49" s="122"/>
      <c r="B49" s="123"/>
      <c r="D49" s="125"/>
      <c r="F49" s="127"/>
      <c r="G49" s="128">
        <f>(40/45)*100</f>
        <v>88.88888888888889</v>
      </c>
      <c r="J49" s="123"/>
      <c r="O49" s="123"/>
      <c r="R49" s="123"/>
    </row>
    <row r="50" spans="1:18" ht="11.25" hidden="1">
      <c r="A50" s="122"/>
      <c r="B50" s="123"/>
      <c r="D50" s="125"/>
      <c r="F50" s="127"/>
      <c r="G50" s="128">
        <f>100-13</f>
        <v>87</v>
      </c>
      <c r="J50" s="123"/>
      <c r="O50" s="123"/>
      <c r="R50" s="123"/>
    </row>
    <row r="51" spans="1:18" ht="11.25" hidden="1">
      <c r="A51" s="122"/>
      <c r="B51" s="123"/>
      <c r="D51" s="125"/>
      <c r="F51" s="127"/>
      <c r="G51" s="128">
        <f>6/45</f>
        <v>0.13333333333333333</v>
      </c>
      <c r="J51" s="123"/>
      <c r="O51" s="123"/>
      <c r="R51" s="123"/>
    </row>
    <row r="52" spans="1:18" ht="11.25" hidden="1">
      <c r="A52" s="122"/>
      <c r="B52" s="123"/>
      <c r="D52" s="125"/>
      <c r="F52" s="127"/>
      <c r="G52" s="128">
        <f>(39/45)*100</f>
        <v>86.66666666666667</v>
      </c>
      <c r="J52" s="123"/>
      <c r="O52" s="123"/>
      <c r="R52" s="123"/>
    </row>
    <row r="53" spans="1:18" ht="11.25" hidden="1">
      <c r="A53" s="122"/>
      <c r="B53" s="123"/>
      <c r="D53" s="125"/>
      <c r="F53" s="127"/>
      <c r="J53" s="123"/>
      <c r="O53" s="123"/>
      <c r="R53" s="123"/>
    </row>
    <row r="54" spans="1:18" ht="11.25" hidden="1">
      <c r="A54" s="122"/>
      <c r="B54" s="123"/>
      <c r="D54" s="125"/>
      <c r="F54" s="127"/>
      <c r="J54" s="123"/>
      <c r="O54" s="123"/>
      <c r="R54" s="123"/>
    </row>
    <row r="55" spans="1:18" ht="11.25" hidden="1">
      <c r="A55" s="122"/>
      <c r="B55" s="123"/>
      <c r="D55" s="125"/>
      <c r="F55" s="127"/>
      <c r="J55" s="123"/>
      <c r="O55" s="123"/>
      <c r="R55" s="123"/>
    </row>
    <row r="56" spans="1:18" ht="11.25" hidden="1">
      <c r="A56" s="122"/>
      <c r="B56" s="123"/>
      <c r="D56" s="125"/>
      <c r="F56" s="127"/>
      <c r="J56" s="123"/>
      <c r="O56" s="123"/>
      <c r="R56" s="123"/>
    </row>
    <row r="57" spans="1:18" ht="11.25" hidden="1">
      <c r="A57" s="122"/>
      <c r="B57" s="123"/>
      <c r="D57" s="125"/>
      <c r="F57" s="127"/>
      <c r="J57" s="123"/>
      <c r="O57" s="123"/>
      <c r="R57" s="123"/>
    </row>
    <row r="58" spans="1:18" ht="11.25" hidden="1">
      <c r="A58" s="122"/>
      <c r="B58" s="123"/>
      <c r="D58" s="125"/>
      <c r="F58" s="127"/>
      <c r="J58" s="123"/>
      <c r="O58" s="123"/>
      <c r="R58" s="123"/>
    </row>
    <row r="59" spans="1:18" ht="11.25" hidden="1">
      <c r="A59" s="122"/>
      <c r="B59" s="123"/>
      <c r="D59" s="125"/>
      <c r="F59" s="127"/>
      <c r="J59" s="123"/>
      <c r="O59" s="123"/>
      <c r="R59" s="123"/>
    </row>
    <row r="60" spans="1:18" ht="11.25" hidden="1">
      <c r="A60" s="122"/>
      <c r="B60" s="123"/>
      <c r="D60" s="125"/>
      <c r="F60" s="127"/>
      <c r="J60" s="123"/>
      <c r="O60" s="123"/>
      <c r="R60" s="123"/>
    </row>
    <row r="61" spans="1:18" ht="11.25" hidden="1">
      <c r="A61" s="122"/>
      <c r="B61" s="123"/>
      <c r="D61" s="125"/>
      <c r="F61" s="127"/>
      <c r="J61" s="123"/>
      <c r="O61" s="123"/>
      <c r="R61" s="123"/>
    </row>
    <row r="62" spans="1:18" ht="11.25" hidden="1">
      <c r="A62" s="122"/>
      <c r="B62" s="123"/>
      <c r="D62" s="125"/>
      <c r="F62" s="127"/>
      <c r="J62" s="123"/>
      <c r="O62" s="123"/>
      <c r="R62" s="123"/>
    </row>
    <row r="63" spans="1:18" ht="11.25" hidden="1">
      <c r="A63" s="122"/>
      <c r="B63" s="123"/>
      <c r="D63" s="125"/>
      <c r="F63" s="127"/>
      <c r="J63" s="123"/>
      <c r="O63" s="123"/>
      <c r="R63" s="123"/>
    </row>
    <row r="64" spans="1:18" ht="11.25" hidden="1">
      <c r="A64" s="122"/>
      <c r="B64" s="123"/>
      <c r="D64" s="125"/>
      <c r="F64" s="127"/>
      <c r="J64" s="123"/>
      <c r="O64" s="123"/>
      <c r="R64" s="123"/>
    </row>
    <row r="65" spans="1:18" ht="11.25" hidden="1">
      <c r="A65" s="122"/>
      <c r="B65" s="123"/>
      <c r="D65" s="125"/>
      <c r="F65" s="127"/>
      <c r="J65" s="123"/>
      <c r="O65" s="123"/>
      <c r="R65" s="123"/>
    </row>
    <row r="66" spans="1:18" ht="11.25" hidden="1">
      <c r="A66" s="122"/>
      <c r="B66" s="123"/>
      <c r="D66" s="125"/>
      <c r="F66" s="127"/>
      <c r="J66" s="123"/>
      <c r="O66" s="123"/>
      <c r="R66" s="123"/>
    </row>
    <row r="67" spans="1:18" ht="11.25" hidden="1">
      <c r="A67" s="122"/>
      <c r="B67" s="123"/>
      <c r="D67" s="125"/>
      <c r="F67" s="127"/>
      <c r="J67" s="123"/>
      <c r="O67" s="123"/>
      <c r="R67" s="123"/>
    </row>
    <row r="68" spans="1:18" ht="11.25" hidden="1">
      <c r="A68" s="122"/>
      <c r="B68" s="123"/>
      <c r="D68" s="125"/>
      <c r="F68" s="127"/>
      <c r="J68" s="123"/>
      <c r="O68" s="123"/>
      <c r="R68" s="123"/>
    </row>
    <row r="69" spans="1:18" ht="11.25" hidden="1">
      <c r="A69" s="122"/>
      <c r="B69" s="123"/>
      <c r="D69" s="125"/>
      <c r="F69" s="127"/>
      <c r="J69" s="123"/>
      <c r="O69" s="123"/>
      <c r="R69" s="123"/>
    </row>
    <row r="70" spans="1:18" ht="11.25" hidden="1">
      <c r="A70" s="122"/>
      <c r="B70" s="123"/>
      <c r="D70" s="125"/>
      <c r="F70" s="127"/>
      <c r="J70" s="123"/>
      <c r="O70" s="123"/>
      <c r="R70" s="123"/>
    </row>
    <row r="71" spans="1:18" ht="11.25" hidden="1">
      <c r="A71" s="122"/>
      <c r="B71" s="123"/>
      <c r="D71" s="125"/>
      <c r="F71" s="127"/>
      <c r="J71" s="123"/>
      <c r="O71" s="123"/>
      <c r="R71" s="123"/>
    </row>
    <row r="72" spans="1:18" ht="11.25" hidden="1">
      <c r="A72" s="122"/>
      <c r="B72" s="123"/>
      <c r="D72" s="125"/>
      <c r="F72" s="127"/>
      <c r="J72" s="123"/>
      <c r="O72" s="123"/>
      <c r="R72" s="123"/>
    </row>
    <row r="73" spans="1:18" ht="11.25" hidden="1">
      <c r="A73" s="122"/>
      <c r="B73" s="123"/>
      <c r="D73" s="125"/>
      <c r="F73" s="127"/>
      <c r="J73" s="123"/>
      <c r="O73" s="123"/>
      <c r="R73" s="123"/>
    </row>
    <row r="74" spans="1:18" ht="11.25" hidden="1">
      <c r="A74" s="122"/>
      <c r="B74" s="123"/>
      <c r="D74" s="125"/>
      <c r="F74" s="127"/>
      <c r="J74" s="123"/>
      <c r="O74" s="123"/>
      <c r="R74" s="123"/>
    </row>
    <row r="75" spans="1:18" ht="11.25" hidden="1">
      <c r="A75" s="122"/>
      <c r="B75" s="123"/>
      <c r="D75" s="125"/>
      <c r="F75" s="127"/>
      <c r="J75" s="123"/>
      <c r="O75" s="123"/>
      <c r="R75" s="123"/>
    </row>
    <row r="76" spans="1:18" ht="11.25" hidden="1">
      <c r="A76" s="122"/>
      <c r="B76" s="123"/>
      <c r="D76" s="125"/>
      <c r="F76" s="127"/>
      <c r="J76" s="123"/>
      <c r="O76" s="123"/>
      <c r="R76" s="123"/>
    </row>
    <row r="77" spans="1:18" ht="11.25" hidden="1">
      <c r="A77" s="122"/>
      <c r="B77" s="123"/>
      <c r="D77" s="125"/>
      <c r="F77" s="127"/>
      <c r="J77" s="123"/>
      <c r="O77" s="123"/>
      <c r="R77" s="123"/>
    </row>
    <row r="78" spans="1:18" ht="11.25" hidden="1">
      <c r="A78" s="122"/>
      <c r="B78" s="123"/>
      <c r="D78" s="125"/>
      <c r="F78" s="127"/>
      <c r="J78" s="123"/>
      <c r="O78" s="123"/>
      <c r="R78" s="123"/>
    </row>
    <row r="79" spans="1:18" ht="11.25" hidden="1">
      <c r="A79" s="122"/>
      <c r="B79" s="123"/>
      <c r="D79" s="125"/>
      <c r="F79" s="127"/>
      <c r="J79" s="123"/>
      <c r="O79" s="123"/>
      <c r="R79" s="123"/>
    </row>
    <row r="80" spans="1:18" ht="11.25" hidden="1">
      <c r="A80" s="122"/>
      <c r="B80" s="123"/>
      <c r="D80" s="125"/>
      <c r="F80" s="127"/>
      <c r="J80" s="123"/>
      <c r="O80" s="123"/>
      <c r="R80" s="123"/>
    </row>
    <row r="81" spans="1:18" ht="11.25" hidden="1">
      <c r="A81" s="122"/>
      <c r="B81" s="123"/>
      <c r="D81" s="125"/>
      <c r="F81" s="127"/>
      <c r="J81" s="123"/>
      <c r="O81" s="123"/>
      <c r="R81" s="123"/>
    </row>
    <row r="82" spans="1:18" ht="11.25" hidden="1">
      <c r="A82" s="122"/>
      <c r="B82" s="123"/>
      <c r="D82" s="125"/>
      <c r="F82" s="127"/>
      <c r="J82" s="123"/>
      <c r="O82" s="123"/>
      <c r="R82" s="123"/>
    </row>
    <row r="83" spans="1:18" ht="11.25" hidden="1">
      <c r="A83" s="122"/>
      <c r="B83" s="123"/>
      <c r="D83" s="125"/>
      <c r="F83" s="127"/>
      <c r="J83" s="123"/>
      <c r="O83" s="123"/>
      <c r="R83" s="123"/>
    </row>
    <row r="84" spans="1:18" ht="11.25" hidden="1">
      <c r="A84" s="122"/>
      <c r="B84" s="123"/>
      <c r="D84" s="125"/>
      <c r="F84" s="127"/>
      <c r="J84" s="123"/>
      <c r="O84" s="123"/>
      <c r="R84" s="123"/>
    </row>
    <row r="85" spans="1:18" ht="11.25" hidden="1">
      <c r="A85" s="122"/>
      <c r="B85" s="123"/>
      <c r="D85" s="125"/>
      <c r="F85" s="127"/>
      <c r="J85" s="123"/>
      <c r="O85" s="123"/>
      <c r="R85" s="123"/>
    </row>
    <row r="86" spans="1:18" ht="11.25" hidden="1">
      <c r="A86" s="122"/>
      <c r="B86" s="123"/>
      <c r="D86" s="125"/>
      <c r="F86" s="127"/>
      <c r="J86" s="123"/>
      <c r="O86" s="123"/>
      <c r="R86" s="123"/>
    </row>
    <row r="87" spans="1:18" ht="11.25" hidden="1">
      <c r="A87" s="122"/>
      <c r="B87" s="123"/>
      <c r="D87" s="125"/>
      <c r="F87" s="127"/>
      <c r="J87" s="123"/>
      <c r="O87" s="123"/>
      <c r="R87" s="123"/>
    </row>
    <row r="88" spans="1:18" ht="11.25" hidden="1">
      <c r="A88" s="122"/>
      <c r="B88" s="123"/>
      <c r="D88" s="125"/>
      <c r="F88" s="127"/>
      <c r="J88" s="123"/>
      <c r="O88" s="123"/>
      <c r="R88" s="123"/>
    </row>
    <row r="89" spans="1:18" ht="11.25" hidden="1">
      <c r="A89" s="122"/>
      <c r="B89" s="123"/>
      <c r="D89" s="125"/>
      <c r="F89" s="127"/>
      <c r="J89" s="123"/>
      <c r="O89" s="123"/>
      <c r="R89" s="123"/>
    </row>
    <row r="90" spans="1:18" ht="11.25" hidden="1">
      <c r="A90" s="122"/>
      <c r="B90" s="123"/>
      <c r="D90" s="125"/>
      <c r="F90" s="127"/>
      <c r="J90" s="123"/>
      <c r="O90" s="123"/>
      <c r="R90" s="123"/>
    </row>
    <row r="91" spans="1:18" ht="11.25" hidden="1">
      <c r="A91" s="122"/>
      <c r="B91" s="123"/>
      <c r="D91" s="125"/>
      <c r="F91" s="127"/>
      <c r="J91" s="123"/>
      <c r="O91" s="123"/>
      <c r="R91" s="123"/>
    </row>
    <row r="92" spans="1:18" ht="11.25" hidden="1">
      <c r="A92" s="122"/>
      <c r="B92" s="123"/>
      <c r="D92" s="125"/>
      <c r="F92" s="127"/>
      <c r="J92" s="123"/>
      <c r="O92" s="123"/>
      <c r="R92" s="123"/>
    </row>
    <row r="93" spans="1:18" ht="11.25" hidden="1">
      <c r="A93" s="122"/>
      <c r="B93" s="123"/>
      <c r="D93" s="125"/>
      <c r="F93" s="127"/>
      <c r="J93" s="123"/>
      <c r="O93" s="123"/>
      <c r="R93" s="123"/>
    </row>
    <row r="94" spans="1:18" ht="11.25" hidden="1">
      <c r="A94" s="122"/>
      <c r="B94" s="123"/>
      <c r="D94" s="125"/>
      <c r="F94" s="127"/>
      <c r="J94" s="123"/>
      <c r="O94" s="123"/>
      <c r="R94" s="123"/>
    </row>
    <row r="95" spans="1:18" ht="11.25" hidden="1">
      <c r="A95" s="122"/>
      <c r="B95" s="123"/>
      <c r="D95" s="125"/>
      <c r="F95" s="127"/>
      <c r="J95" s="123"/>
      <c r="O95" s="123"/>
      <c r="R95" s="123"/>
    </row>
    <row r="96" spans="1:18" ht="11.25" hidden="1">
      <c r="A96" s="122"/>
      <c r="B96" s="123"/>
      <c r="D96" s="125"/>
      <c r="F96" s="127"/>
      <c r="J96" s="123"/>
      <c r="O96" s="123"/>
      <c r="R96" s="123"/>
    </row>
    <row r="97" spans="1:18" ht="11.25" hidden="1">
      <c r="A97" s="122"/>
      <c r="B97" s="123"/>
      <c r="D97" s="125"/>
      <c r="F97" s="127"/>
      <c r="J97" s="123"/>
      <c r="O97" s="123"/>
      <c r="R97" s="123"/>
    </row>
    <row r="98" spans="1:18" ht="11.25" hidden="1">
      <c r="A98" s="122"/>
      <c r="B98" s="123"/>
      <c r="D98" s="125"/>
      <c r="F98" s="127"/>
      <c r="J98" s="123"/>
      <c r="O98" s="123"/>
      <c r="R98" s="123"/>
    </row>
    <row r="99" spans="1:18" ht="11.25" hidden="1">
      <c r="A99" s="122"/>
      <c r="B99" s="123"/>
      <c r="D99" s="125"/>
      <c r="F99" s="127"/>
      <c r="J99" s="123"/>
      <c r="O99" s="123"/>
      <c r="R99" s="123"/>
    </row>
    <row r="100" spans="1:18" ht="11.25" hidden="1">
      <c r="A100" s="122"/>
      <c r="B100" s="123"/>
      <c r="D100" s="125"/>
      <c r="F100" s="127"/>
      <c r="J100" s="123"/>
      <c r="O100" s="123"/>
      <c r="R100" s="123"/>
    </row>
    <row r="101" spans="1:18" ht="11.25" hidden="1">
      <c r="A101" s="122"/>
      <c r="B101" s="123"/>
      <c r="D101" s="125"/>
      <c r="F101" s="127"/>
      <c r="J101" s="123"/>
      <c r="O101" s="123"/>
      <c r="R101" s="123"/>
    </row>
    <row r="102" spans="1:18" ht="11.25" hidden="1">
      <c r="A102" s="122"/>
      <c r="B102" s="123"/>
      <c r="D102" s="125"/>
      <c r="F102" s="127"/>
      <c r="J102" s="123"/>
      <c r="O102" s="123"/>
      <c r="R102" s="123"/>
    </row>
    <row r="103" spans="1:18" ht="11.25" hidden="1">
      <c r="A103" s="122"/>
      <c r="B103" s="123"/>
      <c r="D103" s="125"/>
      <c r="F103" s="127"/>
      <c r="J103" s="123"/>
      <c r="O103" s="123"/>
      <c r="R103" s="123"/>
    </row>
    <row r="104" spans="1:18" ht="11.25" hidden="1">
      <c r="A104" s="122"/>
      <c r="B104" s="123"/>
      <c r="D104" s="125"/>
      <c r="F104" s="127"/>
      <c r="J104" s="123"/>
      <c r="O104" s="123"/>
      <c r="R104" s="123"/>
    </row>
    <row r="105" spans="1:18" ht="11.25" hidden="1">
      <c r="A105" s="122"/>
      <c r="B105" s="123"/>
      <c r="D105" s="125"/>
      <c r="F105" s="127"/>
      <c r="J105" s="123"/>
      <c r="O105" s="123"/>
      <c r="R105" s="123"/>
    </row>
    <row r="106" spans="1:18" ht="11.25" hidden="1">
      <c r="A106" s="122"/>
      <c r="B106" s="123"/>
      <c r="D106" s="125"/>
      <c r="F106" s="127"/>
      <c r="J106" s="123"/>
      <c r="O106" s="123"/>
      <c r="R106" s="123"/>
    </row>
    <row r="107" spans="1:18" ht="11.25" hidden="1">
      <c r="A107" s="122"/>
      <c r="B107" s="123"/>
      <c r="D107" s="125"/>
      <c r="F107" s="127"/>
      <c r="J107" s="123"/>
      <c r="O107" s="123"/>
      <c r="R107" s="123"/>
    </row>
    <row r="108" spans="1:18" ht="11.25" hidden="1">
      <c r="A108" s="122"/>
      <c r="B108" s="123"/>
      <c r="D108" s="125"/>
      <c r="F108" s="127"/>
      <c r="J108" s="123"/>
      <c r="O108" s="123"/>
      <c r="R108" s="123"/>
    </row>
    <row r="109" spans="1:18" ht="11.25" hidden="1">
      <c r="A109" s="122"/>
      <c r="B109" s="123"/>
      <c r="D109" s="125"/>
      <c r="F109" s="127"/>
      <c r="J109" s="123"/>
      <c r="O109" s="123"/>
      <c r="R109" s="123"/>
    </row>
    <row r="110" spans="1:18" ht="11.25" hidden="1">
      <c r="A110" s="122"/>
      <c r="B110" s="123"/>
      <c r="D110" s="125"/>
      <c r="F110" s="127"/>
      <c r="J110" s="123"/>
      <c r="O110" s="123"/>
      <c r="R110" s="123"/>
    </row>
    <row r="111" spans="1:18" ht="11.25" hidden="1">
      <c r="A111" s="122"/>
      <c r="B111" s="123"/>
      <c r="D111" s="125"/>
      <c r="F111" s="127"/>
      <c r="J111" s="123"/>
      <c r="O111" s="123"/>
      <c r="R111" s="123"/>
    </row>
    <row r="112" spans="1:18" ht="11.25" hidden="1">
      <c r="A112" s="122"/>
      <c r="B112" s="123"/>
      <c r="D112" s="125"/>
      <c r="F112" s="127"/>
      <c r="J112" s="123"/>
      <c r="O112" s="123"/>
      <c r="R112" s="123"/>
    </row>
    <row r="113" spans="1:18" ht="11.25" hidden="1">
      <c r="A113" s="122"/>
      <c r="B113" s="123"/>
      <c r="D113" s="125"/>
      <c r="F113" s="127"/>
      <c r="J113" s="123"/>
      <c r="O113" s="123"/>
      <c r="R113" s="123"/>
    </row>
    <row r="114" spans="1:18" ht="11.25" hidden="1">
      <c r="A114" s="122"/>
      <c r="B114" s="123"/>
      <c r="D114" s="125"/>
      <c r="F114" s="127"/>
      <c r="J114" s="123"/>
      <c r="O114" s="123"/>
      <c r="R114" s="123"/>
    </row>
    <row r="115" spans="1:18" ht="11.25" hidden="1">
      <c r="A115" s="122"/>
      <c r="B115" s="123"/>
      <c r="D115" s="125"/>
      <c r="F115" s="127"/>
      <c r="J115" s="123"/>
      <c r="O115" s="123"/>
      <c r="R115" s="123"/>
    </row>
    <row r="116" spans="1:18" ht="11.25" hidden="1">
      <c r="A116" s="122"/>
      <c r="B116" s="123"/>
      <c r="D116" s="125"/>
      <c r="F116" s="127"/>
      <c r="J116" s="123"/>
      <c r="O116" s="123"/>
      <c r="R116" s="123"/>
    </row>
    <row r="117" spans="1:18" ht="11.25" hidden="1">
      <c r="A117" s="122"/>
      <c r="B117" s="123"/>
      <c r="D117" s="125"/>
      <c r="F117" s="127"/>
      <c r="J117" s="123"/>
      <c r="O117" s="123"/>
      <c r="R117" s="123"/>
    </row>
    <row r="118" spans="1:18" ht="11.25" hidden="1">
      <c r="A118" s="122"/>
      <c r="B118" s="123"/>
      <c r="D118" s="125"/>
      <c r="F118" s="127"/>
      <c r="J118" s="123"/>
      <c r="O118" s="123"/>
      <c r="R118" s="123"/>
    </row>
    <row r="119" spans="1:18" ht="11.25" hidden="1">
      <c r="A119" s="122"/>
      <c r="B119" s="123"/>
      <c r="D119" s="125"/>
      <c r="F119" s="127"/>
      <c r="J119" s="123"/>
      <c r="O119" s="123"/>
      <c r="R119" s="123"/>
    </row>
    <row r="120" spans="1:18" ht="11.25" hidden="1">
      <c r="A120" s="122"/>
      <c r="B120" s="123"/>
      <c r="D120" s="125"/>
      <c r="F120" s="127"/>
      <c r="J120" s="123"/>
      <c r="O120" s="123"/>
      <c r="R120" s="123"/>
    </row>
    <row r="121" spans="1:18" ht="11.25" hidden="1">
      <c r="A121" s="122"/>
      <c r="B121" s="123"/>
      <c r="D121" s="125"/>
      <c r="F121" s="127"/>
      <c r="J121" s="123"/>
      <c r="O121" s="123"/>
      <c r="R121" s="123"/>
    </row>
    <row r="122" spans="1:18" ht="11.25" hidden="1">
      <c r="A122" s="122"/>
      <c r="B122" s="123"/>
      <c r="D122" s="125"/>
      <c r="F122" s="127"/>
      <c r="J122" s="123"/>
      <c r="O122" s="123"/>
      <c r="R122" s="123"/>
    </row>
    <row r="123" spans="1:18" ht="11.25" hidden="1">
      <c r="A123" s="122"/>
      <c r="B123" s="123"/>
      <c r="D123" s="125"/>
      <c r="F123" s="127"/>
      <c r="J123" s="123"/>
      <c r="O123" s="123"/>
      <c r="R123" s="123"/>
    </row>
    <row r="124" spans="1:18" ht="11.25" hidden="1">
      <c r="A124" s="122"/>
      <c r="B124" s="123"/>
      <c r="D124" s="125"/>
      <c r="F124" s="127"/>
      <c r="J124" s="123"/>
      <c r="O124" s="123"/>
      <c r="R124" s="123"/>
    </row>
    <row r="125" spans="1:18" ht="11.25" hidden="1">
      <c r="A125" s="122"/>
      <c r="B125" s="123"/>
      <c r="D125" s="125"/>
      <c r="F125" s="127"/>
      <c r="J125" s="123"/>
      <c r="O125" s="123"/>
      <c r="R125" s="123"/>
    </row>
    <row r="126" spans="1:18" ht="11.25" hidden="1">
      <c r="A126" s="122"/>
      <c r="B126" s="123"/>
      <c r="D126" s="125"/>
      <c r="F126" s="127"/>
      <c r="J126" s="123"/>
      <c r="O126" s="123"/>
      <c r="R126" s="123"/>
    </row>
    <row r="127" spans="1:18" ht="11.25" hidden="1">
      <c r="A127" s="122"/>
      <c r="B127" s="123"/>
      <c r="D127" s="125"/>
      <c r="F127" s="127"/>
      <c r="J127" s="123"/>
      <c r="O127" s="123"/>
      <c r="R127" s="123"/>
    </row>
    <row r="128" spans="1:18" ht="11.25" hidden="1">
      <c r="A128" s="122"/>
      <c r="B128" s="123"/>
      <c r="D128" s="125"/>
      <c r="F128" s="127"/>
      <c r="J128" s="123"/>
      <c r="O128" s="123"/>
      <c r="R128" s="123"/>
    </row>
    <row r="129" spans="1:18" ht="11.25" hidden="1">
      <c r="A129" s="122"/>
      <c r="B129" s="123"/>
      <c r="D129" s="125"/>
      <c r="F129" s="127"/>
      <c r="J129" s="123"/>
      <c r="O129" s="123"/>
      <c r="R129" s="123"/>
    </row>
    <row r="130" spans="1:18" ht="11.25" hidden="1">
      <c r="A130" s="122"/>
      <c r="B130" s="123"/>
      <c r="D130" s="125"/>
      <c r="F130" s="127"/>
      <c r="J130" s="123"/>
      <c r="O130" s="123"/>
      <c r="R130" s="123"/>
    </row>
    <row r="131" spans="1:18" ht="11.25" hidden="1">
      <c r="A131" s="122"/>
      <c r="B131" s="123"/>
      <c r="D131" s="125"/>
      <c r="F131" s="127"/>
      <c r="J131" s="123"/>
      <c r="O131" s="123"/>
      <c r="R131" s="123"/>
    </row>
    <row r="132" spans="1:18" ht="11.25" hidden="1">
      <c r="A132" s="122"/>
      <c r="B132" s="123"/>
      <c r="D132" s="125"/>
      <c r="F132" s="127"/>
      <c r="J132" s="123"/>
      <c r="O132" s="123"/>
      <c r="R132" s="123"/>
    </row>
    <row r="133" spans="1:18" ht="11.25" hidden="1">
      <c r="A133" s="122"/>
      <c r="B133" s="123"/>
      <c r="D133" s="125"/>
      <c r="F133" s="127"/>
      <c r="J133" s="123"/>
      <c r="O133" s="123"/>
      <c r="R133" s="123"/>
    </row>
    <row r="134" spans="1:18" ht="11.25" hidden="1">
      <c r="A134" s="122"/>
      <c r="B134" s="123"/>
      <c r="D134" s="125"/>
      <c r="F134" s="127"/>
      <c r="J134" s="123"/>
      <c r="O134" s="123"/>
      <c r="R134" s="123"/>
    </row>
    <row r="135" spans="1:18" ht="11.25" hidden="1">
      <c r="A135" s="122"/>
      <c r="B135" s="123"/>
      <c r="D135" s="125"/>
      <c r="F135" s="127"/>
      <c r="J135" s="123"/>
      <c r="O135" s="123"/>
      <c r="R135" s="123"/>
    </row>
    <row r="136" spans="1:18" ht="11.25" hidden="1">
      <c r="A136" s="122"/>
      <c r="B136" s="123"/>
      <c r="D136" s="125"/>
      <c r="F136" s="127"/>
      <c r="J136" s="123"/>
      <c r="O136" s="123"/>
      <c r="R136" s="123"/>
    </row>
    <row r="137" spans="1:18" ht="11.25" hidden="1">
      <c r="A137" s="122"/>
      <c r="B137" s="123"/>
      <c r="D137" s="125"/>
      <c r="F137" s="127"/>
      <c r="J137" s="123"/>
      <c r="O137" s="123"/>
      <c r="R137" s="123"/>
    </row>
    <row r="138" spans="1:18" ht="11.25" hidden="1">
      <c r="A138" s="122"/>
      <c r="B138" s="123"/>
      <c r="D138" s="125"/>
      <c r="F138" s="127"/>
      <c r="J138" s="123"/>
      <c r="O138" s="123"/>
      <c r="R138" s="123"/>
    </row>
    <row r="139" spans="1:18" ht="11.25" hidden="1">
      <c r="A139" s="122"/>
      <c r="B139" s="123"/>
      <c r="D139" s="125"/>
      <c r="F139" s="127"/>
      <c r="J139" s="123"/>
      <c r="O139" s="123"/>
      <c r="R139" s="123"/>
    </row>
    <row r="140" spans="1:18" ht="11.25" hidden="1">
      <c r="A140" s="122"/>
      <c r="B140" s="123"/>
      <c r="D140" s="125"/>
      <c r="F140" s="127"/>
      <c r="J140" s="123"/>
      <c r="O140" s="123"/>
      <c r="R140" s="123"/>
    </row>
    <row r="141" spans="1:18" ht="11.25" hidden="1">
      <c r="A141" s="122"/>
      <c r="B141" s="123"/>
      <c r="D141" s="125"/>
      <c r="F141" s="127"/>
      <c r="J141" s="123"/>
      <c r="O141" s="123"/>
      <c r="R141" s="123"/>
    </row>
    <row r="142" spans="1:18" ht="11.25" hidden="1">
      <c r="A142" s="122"/>
      <c r="B142" s="123"/>
      <c r="D142" s="125"/>
      <c r="F142" s="127"/>
      <c r="J142" s="123"/>
      <c r="O142" s="123"/>
      <c r="R142" s="123"/>
    </row>
    <row r="143" spans="1:18" ht="11.25" hidden="1">
      <c r="A143" s="122"/>
      <c r="B143" s="123"/>
      <c r="D143" s="125"/>
      <c r="F143" s="127"/>
      <c r="J143" s="123"/>
      <c r="O143" s="123"/>
      <c r="R143" s="123"/>
    </row>
    <row r="144" spans="1:18" ht="11.25" hidden="1">
      <c r="A144" s="122"/>
      <c r="B144" s="123"/>
      <c r="D144" s="125"/>
      <c r="F144" s="127"/>
      <c r="J144" s="123"/>
      <c r="O144" s="123"/>
      <c r="R144" s="123"/>
    </row>
    <row r="145" spans="1:18" ht="11.25" hidden="1">
      <c r="A145" s="122"/>
      <c r="B145" s="123"/>
      <c r="D145" s="125"/>
      <c r="F145" s="127"/>
      <c r="J145" s="123"/>
      <c r="O145" s="123"/>
      <c r="R145" s="123"/>
    </row>
    <row r="146" spans="1:18" ht="11.25" hidden="1">
      <c r="A146" s="122"/>
      <c r="B146" s="123"/>
      <c r="D146" s="125"/>
      <c r="F146" s="127"/>
      <c r="J146" s="123"/>
      <c r="O146" s="123"/>
      <c r="R146" s="123"/>
    </row>
    <row r="147" spans="1:18" ht="11.25" hidden="1">
      <c r="A147" s="122"/>
      <c r="B147" s="123"/>
      <c r="D147" s="125"/>
      <c r="F147" s="127"/>
      <c r="J147" s="123"/>
      <c r="O147" s="123"/>
      <c r="R147" s="123"/>
    </row>
    <row r="148" spans="1:18" ht="11.25" hidden="1">
      <c r="A148" s="122"/>
      <c r="B148" s="123"/>
      <c r="D148" s="125"/>
      <c r="F148" s="127"/>
      <c r="J148" s="123"/>
      <c r="O148" s="123"/>
      <c r="R148" s="123"/>
    </row>
    <row r="149" spans="1:18" ht="11.25" hidden="1">
      <c r="A149" s="122"/>
      <c r="B149" s="123"/>
      <c r="D149" s="125"/>
      <c r="F149" s="127"/>
      <c r="J149" s="123"/>
      <c r="O149" s="123"/>
      <c r="R149" s="123"/>
    </row>
    <row r="150" spans="1:18" ht="11.25" hidden="1">
      <c r="A150" s="122"/>
      <c r="B150" s="123"/>
      <c r="D150" s="125"/>
      <c r="F150" s="127"/>
      <c r="J150" s="123"/>
      <c r="O150" s="123"/>
      <c r="R150" s="123"/>
    </row>
    <row r="151" spans="1:18" ht="11.25" hidden="1">
      <c r="A151" s="122"/>
      <c r="B151" s="123"/>
      <c r="D151" s="125"/>
      <c r="F151" s="127"/>
      <c r="J151" s="123"/>
      <c r="O151" s="123"/>
      <c r="R151" s="123"/>
    </row>
    <row r="152" spans="1:18" ht="11.25" hidden="1">
      <c r="A152" s="122"/>
      <c r="B152" s="123"/>
      <c r="D152" s="125"/>
      <c r="F152" s="127"/>
      <c r="J152" s="123"/>
      <c r="O152" s="123"/>
      <c r="R152" s="123"/>
    </row>
    <row r="153" spans="1:18" ht="11.25" hidden="1">
      <c r="A153" s="122"/>
      <c r="B153" s="123"/>
      <c r="D153" s="125"/>
      <c r="F153" s="127"/>
      <c r="J153" s="123"/>
      <c r="O153" s="123"/>
      <c r="R153" s="123"/>
    </row>
    <row r="154" spans="1:18" ht="11.25" hidden="1">
      <c r="A154" s="122"/>
      <c r="B154" s="123"/>
      <c r="D154" s="125"/>
      <c r="F154" s="127"/>
      <c r="J154" s="123"/>
      <c r="O154" s="123"/>
      <c r="R154" s="123"/>
    </row>
    <row r="155" spans="1:18" ht="11.25" hidden="1">
      <c r="A155" s="122"/>
      <c r="B155" s="123"/>
      <c r="D155" s="125"/>
      <c r="F155" s="127"/>
      <c r="J155" s="123"/>
      <c r="O155" s="123"/>
      <c r="R155" s="123"/>
    </row>
    <row r="156" spans="1:18" ht="11.25" hidden="1">
      <c r="A156" s="122"/>
      <c r="B156" s="123"/>
      <c r="D156" s="125"/>
      <c r="F156" s="127"/>
      <c r="J156" s="123"/>
      <c r="O156" s="123"/>
      <c r="R156" s="123"/>
    </row>
    <row r="157" spans="1:18" ht="11.25" hidden="1">
      <c r="A157" s="122"/>
      <c r="B157" s="123"/>
      <c r="D157" s="125"/>
      <c r="F157" s="127"/>
      <c r="J157" s="123"/>
      <c r="O157" s="123"/>
      <c r="R157" s="123"/>
    </row>
    <row r="158" spans="1:18" ht="11.25" hidden="1">
      <c r="A158" s="122"/>
      <c r="B158" s="123"/>
      <c r="D158" s="125"/>
      <c r="F158" s="127"/>
      <c r="J158" s="123"/>
      <c r="O158" s="123"/>
      <c r="R158" s="123"/>
    </row>
    <row r="159" spans="1:18" ht="11.25" hidden="1">
      <c r="A159" s="122"/>
      <c r="B159" s="123"/>
      <c r="D159" s="125"/>
      <c r="F159" s="127"/>
      <c r="J159" s="123"/>
      <c r="O159" s="123"/>
      <c r="R159" s="123"/>
    </row>
    <row r="160" spans="1:18" ht="11.25" hidden="1">
      <c r="A160" s="122"/>
      <c r="B160" s="123"/>
      <c r="D160" s="125"/>
      <c r="F160" s="127"/>
      <c r="J160" s="123"/>
      <c r="O160" s="123"/>
      <c r="R160" s="123"/>
    </row>
    <row r="161" spans="1:18" ht="11.25" hidden="1">
      <c r="A161" s="122"/>
      <c r="B161" s="123"/>
      <c r="D161" s="125"/>
      <c r="F161" s="127"/>
      <c r="J161" s="123"/>
      <c r="O161" s="123"/>
      <c r="R161" s="123"/>
    </row>
    <row r="162" spans="1:18" ht="11.25" hidden="1">
      <c r="A162" s="122"/>
      <c r="B162" s="123"/>
      <c r="D162" s="125"/>
      <c r="F162" s="127"/>
      <c r="J162" s="123"/>
      <c r="O162" s="123"/>
      <c r="R162" s="123"/>
    </row>
    <row r="163" spans="1:18" ht="11.25" hidden="1">
      <c r="A163" s="122"/>
      <c r="B163" s="123"/>
      <c r="D163" s="125"/>
      <c r="F163" s="127"/>
      <c r="J163" s="123"/>
      <c r="O163" s="123"/>
      <c r="R163" s="123"/>
    </row>
    <row r="164" spans="1:18" ht="12" thickTop="1">
      <c r="A164" s="122"/>
      <c r="B164" s="123"/>
      <c r="D164" s="125"/>
      <c r="F164" s="127"/>
      <c r="J164" s="123"/>
      <c r="O164" s="123"/>
      <c r="R164" s="123"/>
    </row>
    <row r="165" spans="1:18" ht="11.25">
      <c r="A165" s="122"/>
      <c r="B165" s="123"/>
      <c r="D165" s="125"/>
      <c r="F165" s="127"/>
      <c r="J165" s="123"/>
      <c r="O165" s="123"/>
      <c r="R165" s="123"/>
    </row>
    <row r="166" spans="1:18" ht="11.25">
      <c r="A166" s="122"/>
      <c r="B166" s="123"/>
      <c r="D166" s="125"/>
      <c r="F166" s="127"/>
      <c r="J166" s="123"/>
      <c r="O166" s="123"/>
      <c r="R166" s="123"/>
    </row>
    <row r="167" spans="1:18" ht="11.25">
      <c r="A167" s="122"/>
      <c r="B167" s="123"/>
      <c r="D167" s="125"/>
      <c r="F167" s="127"/>
      <c r="J167" s="123"/>
      <c r="O167" s="123"/>
      <c r="R167" s="123"/>
    </row>
    <row r="168" spans="1:18" ht="11.25">
      <c r="A168" s="122"/>
      <c r="B168" s="123"/>
      <c r="D168" s="125"/>
      <c r="F168" s="127"/>
      <c r="J168" s="123"/>
      <c r="O168" s="123"/>
      <c r="R168" s="123"/>
    </row>
    <row r="169" spans="1:18" ht="11.25">
      <c r="A169" s="122"/>
      <c r="B169" s="123"/>
      <c r="D169" s="125"/>
      <c r="F169" s="127"/>
      <c r="J169" s="123"/>
      <c r="O169" s="123"/>
      <c r="R169" s="123"/>
    </row>
    <row r="170" spans="1:18" ht="11.25">
      <c r="A170" s="122"/>
      <c r="B170" s="123"/>
      <c r="D170" s="125"/>
      <c r="F170" s="127"/>
      <c r="J170" s="123"/>
      <c r="O170" s="123"/>
      <c r="R170" s="123"/>
    </row>
    <row r="171" spans="1:18" ht="11.25">
      <c r="A171" s="122"/>
      <c r="B171" s="123"/>
      <c r="D171" s="125"/>
      <c r="F171" s="127"/>
      <c r="J171" s="123"/>
      <c r="O171" s="123"/>
      <c r="R171" s="123"/>
    </row>
    <row r="172" spans="1:18" ht="11.25">
      <c r="A172" s="122"/>
      <c r="B172" s="123"/>
      <c r="D172" s="125"/>
      <c r="F172" s="127"/>
      <c r="J172" s="123"/>
      <c r="O172" s="123"/>
      <c r="R172" s="123"/>
    </row>
    <row r="173" spans="1:18" ht="11.25">
      <c r="A173" s="122"/>
      <c r="B173" s="123"/>
      <c r="D173" s="125"/>
      <c r="F173" s="127"/>
      <c r="J173" s="123"/>
      <c r="O173" s="123"/>
      <c r="R173" s="123"/>
    </row>
    <row r="174" spans="1:18" ht="11.25">
      <c r="A174" s="122"/>
      <c r="B174" s="123"/>
      <c r="D174" s="125"/>
      <c r="F174" s="127"/>
      <c r="J174" s="123"/>
      <c r="O174" s="123"/>
      <c r="R174" s="123"/>
    </row>
    <row r="175" spans="1:18" ht="11.25">
      <c r="A175" s="122"/>
      <c r="B175" s="123"/>
      <c r="D175" s="125"/>
      <c r="F175" s="127"/>
      <c r="J175" s="123"/>
      <c r="O175" s="123"/>
      <c r="R175" s="123"/>
    </row>
    <row r="176" spans="1:18" ht="11.25">
      <c r="A176" s="122"/>
      <c r="B176" s="123"/>
      <c r="D176" s="125"/>
      <c r="F176" s="127"/>
      <c r="J176" s="123"/>
      <c r="O176" s="123"/>
      <c r="R176" s="123"/>
    </row>
    <row r="177" spans="1:18" ht="11.25">
      <c r="A177" s="122"/>
      <c r="B177" s="123"/>
      <c r="D177" s="125"/>
      <c r="F177" s="127"/>
      <c r="J177" s="123"/>
      <c r="O177" s="123"/>
      <c r="R177" s="123"/>
    </row>
    <row r="178" spans="1:18" ht="11.25">
      <c r="A178" s="122"/>
      <c r="B178" s="123"/>
      <c r="D178" s="125"/>
      <c r="F178" s="127"/>
      <c r="J178" s="123"/>
      <c r="O178" s="123"/>
      <c r="R178" s="123"/>
    </row>
    <row r="179" spans="1:18" ht="11.25">
      <c r="A179" s="122"/>
      <c r="B179" s="123"/>
      <c r="D179" s="125"/>
      <c r="F179" s="127"/>
      <c r="J179" s="123"/>
      <c r="O179" s="123"/>
      <c r="R179" s="123"/>
    </row>
    <row r="180" spans="1:18" ht="11.25">
      <c r="A180" s="122"/>
      <c r="B180" s="123"/>
      <c r="D180" s="125"/>
      <c r="F180" s="127"/>
      <c r="J180" s="123"/>
      <c r="O180" s="123"/>
      <c r="R180" s="123"/>
    </row>
    <row r="181" spans="1:18" ht="11.25">
      <c r="A181" s="122"/>
      <c r="B181" s="123"/>
      <c r="D181" s="125"/>
      <c r="F181" s="127"/>
      <c r="J181" s="123"/>
      <c r="O181" s="123"/>
      <c r="R181" s="123"/>
    </row>
    <row r="182" spans="1:18" ht="11.25">
      <c r="A182" s="122"/>
      <c r="B182" s="123"/>
      <c r="D182" s="125"/>
      <c r="F182" s="127"/>
      <c r="J182" s="123"/>
      <c r="O182" s="123"/>
      <c r="R182" s="123"/>
    </row>
    <row r="183" spans="1:18" ht="11.25">
      <c r="A183" s="122"/>
      <c r="B183" s="123"/>
      <c r="D183" s="125"/>
      <c r="F183" s="127"/>
      <c r="J183" s="123"/>
      <c r="O183" s="123"/>
      <c r="R183" s="123"/>
    </row>
    <row r="184" spans="1:18" ht="11.25">
      <c r="A184" s="122"/>
      <c r="B184" s="123"/>
      <c r="D184" s="125"/>
      <c r="F184" s="127"/>
      <c r="J184" s="123"/>
      <c r="O184" s="123"/>
      <c r="R184" s="123"/>
    </row>
    <row r="185" spans="1:18" ht="11.25">
      <c r="A185" s="122"/>
      <c r="B185" s="123"/>
      <c r="D185" s="125"/>
      <c r="F185" s="127"/>
      <c r="J185" s="123"/>
      <c r="O185" s="123"/>
      <c r="R185" s="123"/>
    </row>
    <row r="186" spans="1:18" ht="11.25">
      <c r="A186" s="122"/>
      <c r="B186" s="123"/>
      <c r="D186" s="125"/>
      <c r="F186" s="127"/>
      <c r="J186" s="123"/>
      <c r="O186" s="123"/>
      <c r="R186" s="123"/>
    </row>
    <row r="187" spans="1:18" ht="11.25">
      <c r="A187" s="122"/>
      <c r="B187" s="123"/>
      <c r="D187" s="125"/>
      <c r="F187" s="127"/>
      <c r="J187" s="123"/>
      <c r="O187" s="123"/>
      <c r="R187" s="123"/>
    </row>
    <row r="188" spans="1:18" ht="11.25">
      <c r="A188" s="122"/>
      <c r="B188" s="123"/>
      <c r="D188" s="125"/>
      <c r="F188" s="127"/>
      <c r="J188" s="123"/>
      <c r="O188" s="123"/>
      <c r="R188" s="123"/>
    </row>
    <row r="189" spans="1:18" ht="11.25">
      <c r="A189" s="122"/>
      <c r="B189" s="123"/>
      <c r="D189" s="125"/>
      <c r="F189" s="127"/>
      <c r="J189" s="123"/>
      <c r="O189" s="123"/>
      <c r="R189" s="123"/>
    </row>
    <row r="190" spans="1:18" ht="11.25">
      <c r="A190" s="122"/>
      <c r="B190" s="123"/>
      <c r="D190" s="125"/>
      <c r="F190" s="127"/>
      <c r="J190" s="123"/>
      <c r="O190" s="123"/>
      <c r="R190" s="123"/>
    </row>
    <row r="191" spans="1:18" ht="11.25">
      <c r="A191" s="122"/>
      <c r="B191" s="123"/>
      <c r="D191" s="125"/>
      <c r="F191" s="127"/>
      <c r="J191" s="123"/>
      <c r="O191" s="123"/>
      <c r="R191" s="123"/>
    </row>
    <row r="192" spans="1:18" ht="11.25">
      <c r="A192" s="122"/>
      <c r="B192" s="123"/>
      <c r="D192" s="125"/>
      <c r="F192" s="127"/>
      <c r="J192" s="123"/>
      <c r="O192" s="123"/>
      <c r="R192" s="123"/>
    </row>
    <row r="193" spans="1:18" ht="11.25">
      <c r="A193" s="122"/>
      <c r="B193" s="123"/>
      <c r="D193" s="125"/>
      <c r="F193" s="127"/>
      <c r="J193" s="123"/>
      <c r="O193" s="123"/>
      <c r="R193" s="123"/>
    </row>
    <row r="194" spans="1:18" ht="11.25">
      <c r="A194" s="122"/>
      <c r="B194" s="123"/>
      <c r="D194" s="125"/>
      <c r="F194" s="127"/>
      <c r="J194" s="123"/>
      <c r="O194" s="123"/>
      <c r="R194" s="123"/>
    </row>
    <row r="195" spans="1:18" ht="11.25">
      <c r="A195" s="122"/>
      <c r="B195" s="123"/>
      <c r="D195" s="125"/>
      <c r="F195" s="127"/>
      <c r="J195" s="123"/>
      <c r="O195" s="123"/>
      <c r="R195" s="123"/>
    </row>
    <row r="196" spans="1:18" ht="11.25">
      <c r="A196" s="122"/>
      <c r="B196" s="123"/>
      <c r="D196" s="125"/>
      <c r="F196" s="127"/>
      <c r="J196" s="123"/>
      <c r="O196" s="123"/>
      <c r="R196" s="123"/>
    </row>
    <row r="197" spans="1:18" ht="11.25">
      <c r="A197" s="122"/>
      <c r="B197" s="123"/>
      <c r="D197" s="125"/>
      <c r="F197" s="127"/>
      <c r="J197" s="123"/>
      <c r="O197" s="123"/>
      <c r="R197" s="123"/>
    </row>
    <row r="198" spans="1:18" ht="11.25">
      <c r="A198" s="122"/>
      <c r="B198" s="123"/>
      <c r="D198" s="125"/>
      <c r="F198" s="127"/>
      <c r="J198" s="123"/>
      <c r="O198" s="123"/>
      <c r="R198" s="123"/>
    </row>
    <row r="199" spans="1:18" ht="11.25">
      <c r="A199" s="122"/>
      <c r="B199" s="123"/>
      <c r="D199" s="125"/>
      <c r="F199" s="127"/>
      <c r="J199" s="123"/>
      <c r="O199" s="123"/>
      <c r="R199" s="123"/>
    </row>
    <row r="200" spans="1:18" ht="11.25">
      <c r="A200" s="122"/>
      <c r="B200" s="123"/>
      <c r="D200" s="125"/>
      <c r="F200" s="127"/>
      <c r="J200" s="123"/>
      <c r="O200" s="123"/>
      <c r="R200" s="123"/>
    </row>
    <row r="201" spans="1:18" ht="11.25">
      <c r="A201" s="122"/>
      <c r="B201" s="123"/>
      <c r="D201" s="125"/>
      <c r="F201" s="127"/>
      <c r="J201" s="123"/>
      <c r="O201" s="123"/>
      <c r="R201" s="123"/>
    </row>
    <row r="202" spans="1:18" ht="11.25">
      <c r="A202" s="122"/>
      <c r="B202" s="123"/>
      <c r="D202" s="125"/>
      <c r="F202" s="127"/>
      <c r="J202" s="123"/>
      <c r="O202" s="123"/>
      <c r="R202" s="123"/>
    </row>
    <row r="203" spans="1:18" ht="11.25">
      <c r="A203" s="122"/>
      <c r="B203" s="123"/>
      <c r="D203" s="125"/>
      <c r="F203" s="127"/>
      <c r="J203" s="123"/>
      <c r="O203" s="123"/>
      <c r="R203" s="123"/>
    </row>
    <row r="204" spans="1:18" ht="11.25">
      <c r="A204" s="122"/>
      <c r="B204" s="123"/>
      <c r="D204" s="125"/>
      <c r="F204" s="127"/>
      <c r="J204" s="123"/>
      <c r="O204" s="123"/>
      <c r="R204" s="123"/>
    </row>
    <row r="205" spans="1:18" ht="11.25">
      <c r="A205" s="122"/>
      <c r="B205" s="123"/>
      <c r="D205" s="125"/>
      <c r="F205" s="127"/>
      <c r="J205" s="123"/>
      <c r="O205" s="123"/>
      <c r="R205" s="123"/>
    </row>
    <row r="206" spans="1:18" ht="11.25">
      <c r="A206" s="122"/>
      <c r="B206" s="123"/>
      <c r="D206" s="125"/>
      <c r="F206" s="127"/>
      <c r="J206" s="123"/>
      <c r="O206" s="123"/>
      <c r="R206" s="123"/>
    </row>
    <row r="207" spans="1:18" ht="11.25">
      <c r="A207" s="122"/>
      <c r="B207" s="123"/>
      <c r="D207" s="125"/>
      <c r="F207" s="127"/>
      <c r="J207" s="123"/>
      <c r="O207" s="123"/>
      <c r="R207" s="123"/>
    </row>
    <row r="208" spans="1:18" ht="11.25">
      <c r="A208" s="122"/>
      <c r="B208" s="123"/>
      <c r="D208" s="125"/>
      <c r="F208" s="127"/>
      <c r="J208" s="123"/>
      <c r="O208" s="123"/>
      <c r="R208" s="123"/>
    </row>
    <row r="209" spans="1:18" ht="11.25">
      <c r="A209" s="122"/>
      <c r="B209" s="123"/>
      <c r="D209" s="125"/>
      <c r="F209" s="127"/>
      <c r="J209" s="123"/>
      <c r="O209" s="123"/>
      <c r="R209" s="123"/>
    </row>
    <row r="210" spans="1:18" ht="11.25">
      <c r="A210" s="122"/>
      <c r="B210" s="123"/>
      <c r="D210" s="125"/>
      <c r="F210" s="127"/>
      <c r="J210" s="123"/>
      <c r="O210" s="123"/>
      <c r="R210" s="123"/>
    </row>
    <row r="211" spans="1:18" ht="11.25">
      <c r="A211" s="122"/>
      <c r="B211" s="123"/>
      <c r="D211" s="125"/>
      <c r="F211" s="127"/>
      <c r="J211" s="123"/>
      <c r="O211" s="123"/>
      <c r="R211" s="123"/>
    </row>
    <row r="212" spans="1:18" ht="11.25">
      <c r="A212" s="122"/>
      <c r="B212" s="123"/>
      <c r="D212" s="125"/>
      <c r="F212" s="127"/>
      <c r="J212" s="123"/>
      <c r="O212" s="123"/>
      <c r="R212" s="123"/>
    </row>
    <row r="213" spans="1:18" ht="11.25">
      <c r="A213" s="122"/>
      <c r="B213" s="123"/>
      <c r="D213" s="125"/>
      <c r="F213" s="127"/>
      <c r="J213" s="123"/>
      <c r="O213" s="123"/>
      <c r="R213" s="123"/>
    </row>
    <row r="214" spans="1:18" ht="11.25">
      <c r="A214" s="122"/>
      <c r="B214" s="123"/>
      <c r="D214" s="125"/>
      <c r="F214" s="127"/>
      <c r="J214" s="123"/>
      <c r="O214" s="123"/>
      <c r="R214" s="123"/>
    </row>
    <row r="215" spans="1:18" ht="11.25">
      <c r="A215" s="122"/>
      <c r="B215" s="123"/>
      <c r="D215" s="125"/>
      <c r="F215" s="127"/>
      <c r="J215" s="123"/>
      <c r="O215" s="123"/>
      <c r="R215" s="123"/>
    </row>
    <row r="216" spans="1:18" ht="11.25">
      <c r="A216" s="122"/>
      <c r="B216" s="123"/>
      <c r="D216" s="125"/>
      <c r="F216" s="127"/>
      <c r="J216" s="123"/>
      <c r="O216" s="123"/>
      <c r="R216" s="123"/>
    </row>
    <row r="217" spans="1:18" ht="11.25">
      <c r="A217" s="122"/>
      <c r="B217" s="123"/>
      <c r="D217" s="125"/>
      <c r="F217" s="127"/>
      <c r="J217" s="123"/>
      <c r="O217" s="123"/>
      <c r="R217" s="123"/>
    </row>
    <row r="218" spans="1:18" ht="11.25">
      <c r="A218" s="122"/>
      <c r="B218" s="123"/>
      <c r="D218" s="125"/>
      <c r="F218" s="127"/>
      <c r="J218" s="123"/>
      <c r="O218" s="123"/>
      <c r="R218" s="123"/>
    </row>
    <row r="219" spans="1:18" ht="11.25">
      <c r="A219" s="122"/>
      <c r="B219" s="123"/>
      <c r="D219" s="125"/>
      <c r="F219" s="127"/>
      <c r="J219" s="123"/>
      <c r="O219" s="123"/>
      <c r="R219" s="123"/>
    </row>
    <row r="220" spans="1:18" ht="11.25">
      <c r="A220" s="122"/>
      <c r="B220" s="123"/>
      <c r="D220" s="125"/>
      <c r="F220" s="127"/>
      <c r="J220" s="123"/>
      <c r="O220" s="123"/>
      <c r="R220" s="123"/>
    </row>
    <row r="221" spans="1:18" ht="11.25">
      <c r="A221" s="122"/>
      <c r="B221" s="123"/>
      <c r="D221" s="125"/>
      <c r="F221" s="127"/>
      <c r="J221" s="123"/>
      <c r="O221" s="123"/>
      <c r="R221" s="123"/>
    </row>
    <row r="222" spans="1:18" ht="11.25">
      <c r="A222" s="122"/>
      <c r="B222" s="123"/>
      <c r="D222" s="125"/>
      <c r="F222" s="127"/>
      <c r="J222" s="123"/>
      <c r="O222" s="123"/>
      <c r="R222" s="123"/>
    </row>
    <row r="223" spans="1:18" ht="11.25">
      <c r="A223" s="122"/>
      <c r="B223" s="123"/>
      <c r="D223" s="125"/>
      <c r="F223" s="127"/>
      <c r="J223" s="123"/>
      <c r="O223" s="123"/>
      <c r="R223" s="123"/>
    </row>
    <row r="224" spans="1:18" ht="11.25">
      <c r="A224" s="122"/>
      <c r="B224" s="123"/>
      <c r="D224" s="125"/>
      <c r="F224" s="127"/>
      <c r="J224" s="123"/>
      <c r="O224" s="123"/>
      <c r="R224" s="123"/>
    </row>
    <row r="225" spans="1:18" ht="11.25">
      <c r="A225" s="122"/>
      <c r="B225" s="123"/>
      <c r="D225" s="125"/>
      <c r="F225" s="127"/>
      <c r="J225" s="123"/>
      <c r="O225" s="123"/>
      <c r="R225" s="123"/>
    </row>
    <row r="226" spans="1:18" ht="11.25">
      <c r="A226" s="122"/>
      <c r="B226" s="123"/>
      <c r="D226" s="125"/>
      <c r="F226" s="127"/>
      <c r="J226" s="123"/>
      <c r="O226" s="123"/>
      <c r="R226" s="123"/>
    </row>
    <row r="227" spans="1:18" ht="11.25">
      <c r="A227" s="122"/>
      <c r="B227" s="123"/>
      <c r="D227" s="125"/>
      <c r="F227" s="127"/>
      <c r="J227" s="123"/>
      <c r="O227" s="123"/>
      <c r="R227" s="123"/>
    </row>
    <row r="228" spans="1:18" ht="11.25">
      <c r="A228" s="122"/>
      <c r="B228" s="123"/>
      <c r="D228" s="125"/>
      <c r="F228" s="127"/>
      <c r="J228" s="123"/>
      <c r="O228" s="123"/>
      <c r="R228" s="123"/>
    </row>
    <row r="229" spans="1:18" ht="11.25">
      <c r="A229" s="122"/>
      <c r="B229" s="123"/>
      <c r="D229" s="125"/>
      <c r="F229" s="127"/>
      <c r="J229" s="123"/>
      <c r="O229" s="123"/>
      <c r="R229" s="123"/>
    </row>
    <row r="230" spans="1:18" ht="11.25">
      <c r="A230" s="122"/>
      <c r="B230" s="123"/>
      <c r="D230" s="125"/>
      <c r="F230" s="127"/>
      <c r="J230" s="123"/>
      <c r="O230" s="123"/>
      <c r="R230" s="123"/>
    </row>
    <row r="231" spans="1:18" ht="11.25">
      <c r="A231" s="122"/>
      <c r="B231" s="123"/>
      <c r="D231" s="125"/>
      <c r="F231" s="127"/>
      <c r="J231" s="123"/>
      <c r="O231" s="123"/>
      <c r="R231" s="123"/>
    </row>
    <row r="232" spans="1:18" ht="11.25">
      <c r="A232" s="122"/>
      <c r="B232" s="123"/>
      <c r="D232" s="125"/>
      <c r="F232" s="127"/>
      <c r="J232" s="123"/>
      <c r="O232" s="123"/>
      <c r="R232" s="123"/>
    </row>
    <row r="233" spans="1:18" ht="11.25">
      <c r="A233" s="122"/>
      <c r="B233" s="123"/>
      <c r="D233" s="125"/>
      <c r="F233" s="127"/>
      <c r="J233" s="123"/>
      <c r="O233" s="123"/>
      <c r="R233" s="123"/>
    </row>
    <row r="234" spans="1:18" ht="11.25">
      <c r="A234" s="122"/>
      <c r="B234" s="123"/>
      <c r="D234" s="125"/>
      <c r="F234" s="127"/>
      <c r="J234" s="123"/>
      <c r="O234" s="123"/>
      <c r="R234" s="123"/>
    </row>
    <row r="235" spans="1:18" ht="11.25">
      <c r="A235" s="122"/>
      <c r="B235" s="123"/>
      <c r="D235" s="125"/>
      <c r="F235" s="127"/>
      <c r="J235" s="123"/>
      <c r="O235" s="123"/>
      <c r="R235" s="123"/>
    </row>
    <row r="236" spans="1:18" ht="11.25">
      <c r="A236" s="122"/>
      <c r="B236" s="123"/>
      <c r="D236" s="125"/>
      <c r="F236" s="127"/>
      <c r="J236" s="123"/>
      <c r="O236" s="123"/>
      <c r="R236" s="123"/>
    </row>
    <row r="237" spans="1:18" ht="11.25">
      <c r="A237" s="122"/>
      <c r="B237" s="123"/>
      <c r="D237" s="125"/>
      <c r="F237" s="127"/>
      <c r="J237" s="123"/>
      <c r="O237" s="123"/>
      <c r="R237" s="123"/>
    </row>
    <row r="238" spans="1:18" ht="11.25">
      <c r="A238" s="122"/>
      <c r="B238" s="123"/>
      <c r="D238" s="125"/>
      <c r="F238" s="127"/>
      <c r="J238" s="123"/>
      <c r="O238" s="123"/>
      <c r="R238" s="123"/>
    </row>
    <row r="239" spans="1:18" ht="11.25">
      <c r="A239" s="122"/>
      <c r="B239" s="123"/>
      <c r="D239" s="125"/>
      <c r="F239" s="127"/>
      <c r="J239" s="123"/>
      <c r="O239" s="123"/>
      <c r="R239" s="123"/>
    </row>
    <row r="240" spans="1:18" ht="11.25">
      <c r="A240" s="122"/>
      <c r="B240" s="123"/>
      <c r="D240" s="125"/>
      <c r="F240" s="127"/>
      <c r="J240" s="123"/>
      <c r="O240" s="123"/>
      <c r="R240" s="123"/>
    </row>
    <row r="241" spans="1:18" ht="11.25">
      <c r="A241" s="122"/>
      <c r="B241" s="123"/>
      <c r="D241" s="125"/>
      <c r="F241" s="127"/>
      <c r="J241" s="123"/>
      <c r="O241" s="123"/>
      <c r="R241" s="123"/>
    </row>
    <row r="242" spans="1:18" ht="11.25">
      <c r="A242" s="122"/>
      <c r="B242" s="123"/>
      <c r="D242" s="125"/>
      <c r="F242" s="127"/>
      <c r="J242" s="123"/>
      <c r="O242" s="123"/>
      <c r="R242" s="123"/>
    </row>
    <row r="243" spans="1:18" ht="11.25">
      <c r="A243" s="122"/>
      <c r="B243" s="123"/>
      <c r="D243" s="125"/>
      <c r="F243" s="127"/>
      <c r="J243" s="123"/>
      <c r="O243" s="123"/>
      <c r="R243" s="123"/>
    </row>
    <row r="244" spans="1:18" ht="11.25">
      <c r="A244" s="122"/>
      <c r="B244" s="123"/>
      <c r="D244" s="125"/>
      <c r="F244" s="127"/>
      <c r="J244" s="123"/>
      <c r="O244" s="123"/>
      <c r="R244" s="123"/>
    </row>
    <row r="245" spans="1:18" ht="11.25">
      <c r="A245" s="122"/>
      <c r="B245" s="123"/>
      <c r="D245" s="125"/>
      <c r="F245" s="127"/>
      <c r="J245" s="123"/>
      <c r="O245" s="123"/>
      <c r="R245" s="123"/>
    </row>
    <row r="246" spans="1:18" ht="11.25">
      <c r="A246" s="122"/>
      <c r="B246" s="123"/>
      <c r="D246" s="125"/>
      <c r="F246" s="127"/>
      <c r="J246" s="123"/>
      <c r="O246" s="123"/>
      <c r="R246" s="123"/>
    </row>
    <row r="247" spans="1:18" ht="11.25">
      <c r="A247" s="122"/>
      <c r="B247" s="123"/>
      <c r="D247" s="125"/>
      <c r="F247" s="127"/>
      <c r="J247" s="123"/>
      <c r="O247" s="123"/>
      <c r="R247" s="123"/>
    </row>
    <row r="248" spans="1:18" ht="11.25">
      <c r="A248" s="122"/>
      <c r="B248" s="123"/>
      <c r="D248" s="125"/>
      <c r="F248" s="127"/>
      <c r="J248" s="123"/>
      <c r="O248" s="123"/>
      <c r="R248" s="123"/>
    </row>
    <row r="249" spans="1:18" ht="11.25">
      <c r="A249" s="122"/>
      <c r="B249" s="123"/>
      <c r="D249" s="125"/>
      <c r="F249" s="127"/>
      <c r="J249" s="123"/>
      <c r="O249" s="123"/>
      <c r="R249" s="123"/>
    </row>
    <row r="250" spans="1:18" ht="11.25">
      <c r="A250" s="122"/>
      <c r="B250" s="123"/>
      <c r="D250" s="125"/>
      <c r="F250" s="127"/>
      <c r="J250" s="123"/>
      <c r="O250" s="123"/>
      <c r="R250" s="123"/>
    </row>
    <row r="251" spans="1:18" ht="11.25">
      <c r="A251" s="122"/>
      <c r="B251" s="123"/>
      <c r="D251" s="125"/>
      <c r="F251" s="127"/>
      <c r="J251" s="123"/>
      <c r="O251" s="123"/>
      <c r="R251" s="123"/>
    </row>
    <row r="252" spans="1:18" ht="11.25">
      <c r="A252" s="122"/>
      <c r="B252" s="123"/>
      <c r="D252" s="125"/>
      <c r="F252" s="127"/>
      <c r="J252" s="123"/>
      <c r="O252" s="123"/>
      <c r="R252" s="123"/>
    </row>
    <row r="253" spans="1:18" ht="11.25">
      <c r="A253" s="122"/>
      <c r="B253" s="123"/>
      <c r="D253" s="125"/>
      <c r="F253" s="127"/>
      <c r="J253" s="123"/>
      <c r="O253" s="123"/>
      <c r="R253" s="123"/>
    </row>
    <row r="254" spans="1:18" ht="11.25">
      <c r="A254" s="122"/>
      <c r="B254" s="123"/>
      <c r="D254" s="125"/>
      <c r="F254" s="127"/>
      <c r="J254" s="123"/>
      <c r="O254" s="123"/>
      <c r="R254" s="123"/>
    </row>
    <row r="255" spans="1:18" ht="11.25">
      <c r="A255" s="122"/>
      <c r="B255" s="123"/>
      <c r="D255" s="125"/>
      <c r="F255" s="127"/>
      <c r="J255" s="123"/>
      <c r="O255" s="123"/>
      <c r="R255" s="123"/>
    </row>
    <row r="256" spans="1:18" ht="11.25">
      <c r="A256" s="122"/>
      <c r="B256" s="123"/>
      <c r="D256" s="125"/>
      <c r="F256" s="127"/>
      <c r="J256" s="123"/>
      <c r="O256" s="123"/>
      <c r="R256" s="123"/>
    </row>
    <row r="257" spans="1:18" ht="11.25">
      <c r="A257" s="122"/>
      <c r="B257" s="123"/>
      <c r="D257" s="125"/>
      <c r="F257" s="127"/>
      <c r="J257" s="123"/>
      <c r="O257" s="123"/>
      <c r="R257" s="123"/>
    </row>
    <row r="258" spans="1:18" ht="11.25">
      <c r="A258" s="122"/>
      <c r="B258" s="123"/>
      <c r="D258" s="125"/>
      <c r="F258" s="127"/>
      <c r="J258" s="123"/>
      <c r="O258" s="123"/>
      <c r="R258" s="123"/>
    </row>
    <row r="259" spans="1:18" ht="11.25">
      <c r="A259" s="122"/>
      <c r="B259" s="123"/>
      <c r="D259" s="125"/>
      <c r="F259" s="127"/>
      <c r="J259" s="123"/>
      <c r="O259" s="123"/>
      <c r="R259" s="123"/>
    </row>
    <row r="260" spans="1:18" ht="11.25">
      <c r="A260" s="122"/>
      <c r="B260" s="123"/>
      <c r="D260" s="125"/>
      <c r="F260" s="127"/>
      <c r="J260" s="123"/>
      <c r="O260" s="123"/>
      <c r="R260" s="123"/>
    </row>
    <row r="261" spans="1:18" ht="11.25">
      <c r="A261" s="122"/>
      <c r="B261" s="123"/>
      <c r="D261" s="125"/>
      <c r="F261" s="127"/>
      <c r="J261" s="123"/>
      <c r="O261" s="123"/>
      <c r="R261" s="123"/>
    </row>
    <row r="262" spans="1:18" ht="11.25">
      <c r="A262" s="122"/>
      <c r="B262" s="123"/>
      <c r="D262" s="125"/>
      <c r="F262" s="127"/>
      <c r="J262" s="123"/>
      <c r="O262" s="123"/>
      <c r="R262" s="123"/>
    </row>
    <row r="263" spans="1:18" ht="11.25">
      <c r="A263" s="122"/>
      <c r="B263" s="123"/>
      <c r="D263" s="125"/>
      <c r="F263" s="127"/>
      <c r="J263" s="123"/>
      <c r="O263" s="123"/>
      <c r="R263" s="123"/>
    </row>
    <row r="264" spans="1:18" ht="11.25">
      <c r="A264" s="122"/>
      <c r="B264" s="123"/>
      <c r="D264" s="125"/>
      <c r="F264" s="127"/>
      <c r="J264" s="123"/>
      <c r="O264" s="123"/>
      <c r="R264" s="123"/>
    </row>
    <row r="265" spans="1:18" ht="11.25">
      <c r="A265" s="122"/>
      <c r="B265" s="123"/>
      <c r="D265" s="125"/>
      <c r="F265" s="127"/>
      <c r="J265" s="123"/>
      <c r="O265" s="123"/>
      <c r="R265" s="123"/>
    </row>
    <row r="266" spans="1:18" ht="11.25">
      <c r="A266" s="122"/>
      <c r="B266" s="123"/>
      <c r="D266" s="125"/>
      <c r="F266" s="127"/>
      <c r="J266" s="123"/>
      <c r="O266" s="123"/>
      <c r="R266" s="123"/>
    </row>
    <row r="267" spans="1:18" ht="11.25">
      <c r="A267" s="122"/>
      <c r="B267" s="123"/>
      <c r="D267" s="125"/>
      <c r="F267" s="127"/>
      <c r="J267" s="123"/>
      <c r="O267" s="123"/>
      <c r="R267" s="123"/>
    </row>
    <row r="268" spans="1:18" ht="11.25">
      <c r="A268" s="122"/>
      <c r="B268" s="123"/>
      <c r="D268" s="125"/>
      <c r="F268" s="127"/>
      <c r="J268" s="123"/>
      <c r="O268" s="123"/>
      <c r="R268" s="123"/>
    </row>
    <row r="269" spans="1:18" ht="11.25">
      <c r="A269" s="122"/>
      <c r="B269" s="123"/>
      <c r="D269" s="125"/>
      <c r="F269" s="127"/>
      <c r="J269" s="123"/>
      <c r="O269" s="123"/>
      <c r="R269" s="123"/>
    </row>
    <row r="270" spans="1:18" ht="11.25">
      <c r="A270" s="122"/>
      <c r="B270" s="123"/>
      <c r="D270" s="125"/>
      <c r="F270" s="127"/>
      <c r="J270" s="123"/>
      <c r="O270" s="123"/>
      <c r="R270" s="123"/>
    </row>
    <row r="271" spans="1:18" ht="11.25">
      <c r="A271" s="122"/>
      <c r="B271" s="123"/>
      <c r="D271" s="125"/>
      <c r="F271" s="127"/>
      <c r="J271" s="123"/>
      <c r="O271" s="123"/>
      <c r="R271" s="123"/>
    </row>
    <row r="272" spans="1:18" ht="11.25">
      <c r="A272" s="122"/>
      <c r="B272" s="123"/>
      <c r="D272" s="125"/>
      <c r="F272" s="127"/>
      <c r="J272" s="123"/>
      <c r="O272" s="123"/>
      <c r="R272" s="123"/>
    </row>
    <row r="273" spans="1:18" ht="11.25">
      <c r="A273" s="122"/>
      <c r="B273" s="123"/>
      <c r="D273" s="125"/>
      <c r="F273" s="127"/>
      <c r="J273" s="123"/>
      <c r="O273" s="123"/>
      <c r="R273" s="123"/>
    </row>
    <row r="274" spans="1:18" ht="11.25">
      <c r="A274" s="122"/>
      <c r="B274" s="123"/>
      <c r="D274" s="125"/>
      <c r="F274" s="127"/>
      <c r="J274" s="123"/>
      <c r="O274" s="123"/>
      <c r="R274" s="123"/>
    </row>
    <row r="275" spans="1:18" ht="11.25">
      <c r="A275" s="122"/>
      <c r="B275" s="123"/>
      <c r="D275" s="125"/>
      <c r="F275" s="127"/>
      <c r="J275" s="123"/>
      <c r="O275" s="123"/>
      <c r="R275" s="123"/>
    </row>
    <row r="276" spans="1:18" ht="11.25">
      <c r="A276" s="122"/>
      <c r="B276" s="123"/>
      <c r="D276" s="125"/>
      <c r="F276" s="127"/>
      <c r="J276" s="123"/>
      <c r="O276" s="123"/>
      <c r="R276" s="123"/>
    </row>
    <row r="277" spans="1:18" ht="11.25">
      <c r="A277" s="122"/>
      <c r="B277" s="123"/>
      <c r="D277" s="125"/>
      <c r="F277" s="127"/>
      <c r="J277" s="123"/>
      <c r="O277" s="123"/>
      <c r="R277" s="123"/>
    </row>
    <row r="278" spans="1:18" ht="11.25">
      <c r="A278" s="122"/>
      <c r="B278" s="123"/>
      <c r="D278" s="125"/>
      <c r="F278" s="127"/>
      <c r="J278" s="123"/>
      <c r="O278" s="123"/>
      <c r="R278" s="123"/>
    </row>
    <row r="279" spans="1:18" ht="11.25">
      <c r="A279" s="122"/>
      <c r="B279" s="123"/>
      <c r="D279" s="125"/>
      <c r="F279" s="127"/>
      <c r="J279" s="123"/>
      <c r="O279" s="123"/>
      <c r="R279" s="123"/>
    </row>
    <row r="280" spans="1:18" ht="11.25">
      <c r="A280" s="122"/>
      <c r="B280" s="123"/>
      <c r="D280" s="125"/>
      <c r="F280" s="127"/>
      <c r="J280" s="123"/>
      <c r="O280" s="123"/>
      <c r="R280" s="123"/>
    </row>
    <row r="281" spans="1:18" ht="11.25">
      <c r="A281" s="122"/>
      <c r="B281" s="123"/>
      <c r="D281" s="125"/>
      <c r="F281" s="127"/>
      <c r="J281" s="123"/>
      <c r="O281" s="123"/>
      <c r="R281" s="123"/>
    </row>
    <row r="282" spans="1:18" ht="11.25">
      <c r="A282" s="122"/>
      <c r="B282" s="123"/>
      <c r="D282" s="125"/>
      <c r="F282" s="127"/>
      <c r="J282" s="123"/>
      <c r="O282" s="123"/>
      <c r="R282" s="123"/>
    </row>
    <row r="283" spans="1:18" ht="11.25">
      <c r="A283" s="122"/>
      <c r="B283" s="123"/>
      <c r="D283" s="125"/>
      <c r="F283" s="127"/>
      <c r="J283" s="123"/>
      <c r="O283" s="123"/>
      <c r="R283" s="123"/>
    </row>
    <row r="284" spans="1:18" ht="11.25">
      <c r="A284" s="122"/>
      <c r="B284" s="123"/>
      <c r="D284" s="125"/>
      <c r="F284" s="127"/>
      <c r="J284" s="123"/>
      <c r="O284" s="123"/>
      <c r="R284" s="123"/>
    </row>
    <row r="285" spans="1:18" ht="11.25">
      <c r="A285" s="122"/>
      <c r="B285" s="123"/>
      <c r="D285" s="125"/>
      <c r="F285" s="127"/>
      <c r="J285" s="123"/>
      <c r="O285" s="123"/>
      <c r="R285" s="123"/>
    </row>
    <row r="286" spans="1:18" ht="11.25">
      <c r="A286" s="122"/>
      <c r="B286" s="123"/>
      <c r="D286" s="125"/>
      <c r="F286" s="127"/>
      <c r="J286" s="123"/>
      <c r="O286" s="123"/>
      <c r="R286" s="123"/>
    </row>
    <row r="287" spans="1:18" ht="11.25">
      <c r="A287" s="122"/>
      <c r="B287" s="123"/>
      <c r="D287" s="125"/>
      <c r="F287" s="127"/>
      <c r="J287" s="123"/>
      <c r="O287" s="123"/>
      <c r="R287" s="123"/>
    </row>
    <row r="288" spans="1:18" ht="11.25">
      <c r="A288" s="122"/>
      <c r="B288" s="123"/>
      <c r="D288" s="125"/>
      <c r="F288" s="127"/>
      <c r="J288" s="123"/>
      <c r="O288" s="123"/>
      <c r="R288" s="123"/>
    </row>
    <row r="289" spans="1:18" ht="11.25">
      <c r="A289" s="122"/>
      <c r="B289" s="123"/>
      <c r="D289" s="125"/>
      <c r="F289" s="127"/>
      <c r="J289" s="123"/>
      <c r="O289" s="123"/>
      <c r="R289" s="123"/>
    </row>
    <row r="290" spans="1:18" ht="11.25">
      <c r="A290" s="122"/>
      <c r="B290" s="123"/>
      <c r="D290" s="125"/>
      <c r="F290" s="127"/>
      <c r="J290" s="123"/>
      <c r="O290" s="123"/>
      <c r="R290" s="123"/>
    </row>
    <row r="291" spans="1:18" ht="11.25">
      <c r="A291" s="122"/>
      <c r="B291" s="123"/>
      <c r="D291" s="125"/>
      <c r="F291" s="127"/>
      <c r="J291" s="123"/>
      <c r="O291" s="123"/>
      <c r="R291" s="123"/>
    </row>
    <row r="292" spans="1:18" ht="11.25">
      <c r="A292" s="122"/>
      <c r="B292" s="123"/>
      <c r="D292" s="125"/>
      <c r="F292" s="127"/>
      <c r="J292" s="123"/>
      <c r="O292" s="123"/>
      <c r="R292" s="123"/>
    </row>
    <row r="293" spans="1:18" ht="11.25">
      <c r="A293" s="122"/>
      <c r="B293" s="123"/>
      <c r="D293" s="125"/>
      <c r="F293" s="127"/>
      <c r="J293" s="123"/>
      <c r="O293" s="123"/>
      <c r="R293" s="123"/>
    </row>
    <row r="294" spans="1:18" ht="11.25">
      <c r="A294" s="122"/>
      <c r="B294" s="123"/>
      <c r="D294" s="125"/>
      <c r="F294" s="127"/>
      <c r="J294" s="123"/>
      <c r="O294" s="123"/>
      <c r="R294" s="123"/>
    </row>
    <row r="295" spans="1:18" ht="11.25">
      <c r="A295" s="122"/>
      <c r="B295" s="123"/>
      <c r="D295" s="125"/>
      <c r="F295" s="127"/>
      <c r="J295" s="123"/>
      <c r="O295" s="123"/>
      <c r="R295" s="123"/>
    </row>
    <row r="296" spans="1:18" ht="11.25">
      <c r="A296" s="122"/>
      <c r="B296" s="123"/>
      <c r="D296" s="125"/>
      <c r="F296" s="127"/>
      <c r="J296" s="123"/>
      <c r="O296" s="123"/>
      <c r="R296" s="123"/>
    </row>
    <row r="297" spans="1:18" ht="11.25">
      <c r="A297" s="122"/>
      <c r="B297" s="123"/>
      <c r="D297" s="125"/>
      <c r="F297" s="127"/>
      <c r="J297" s="123"/>
      <c r="O297" s="123"/>
      <c r="R297" s="123"/>
    </row>
    <row r="298" spans="1:18" ht="11.25">
      <c r="A298" s="122"/>
      <c r="B298" s="123"/>
      <c r="D298" s="125"/>
      <c r="F298" s="127"/>
      <c r="J298" s="123"/>
      <c r="O298" s="123"/>
      <c r="R298" s="123"/>
    </row>
    <row r="299" spans="1:18" ht="11.25">
      <c r="A299" s="122"/>
      <c r="B299" s="123"/>
      <c r="D299" s="125"/>
      <c r="F299" s="127"/>
      <c r="J299" s="123"/>
      <c r="O299" s="123"/>
      <c r="R299" s="123"/>
    </row>
    <row r="300" spans="1:18" ht="11.25">
      <c r="A300" s="122"/>
      <c r="B300" s="123"/>
      <c r="D300" s="125"/>
      <c r="F300" s="127"/>
      <c r="J300" s="123"/>
      <c r="O300" s="123"/>
      <c r="R300" s="123"/>
    </row>
    <row r="301" spans="1:18" ht="11.25">
      <c r="A301" s="122"/>
      <c r="B301" s="123"/>
      <c r="D301" s="125"/>
      <c r="F301" s="127"/>
      <c r="J301" s="123"/>
      <c r="O301" s="123"/>
      <c r="R301" s="123"/>
    </row>
    <row r="302" spans="1:18" ht="11.25">
      <c r="A302" s="122"/>
      <c r="B302" s="123"/>
      <c r="D302" s="125"/>
      <c r="F302" s="127"/>
      <c r="J302" s="123"/>
      <c r="O302" s="123"/>
      <c r="R302" s="123"/>
    </row>
    <row r="303" spans="1:18" ht="11.25">
      <c r="A303" s="122"/>
      <c r="B303" s="123"/>
      <c r="D303" s="125"/>
      <c r="F303" s="127"/>
      <c r="J303" s="123"/>
      <c r="O303" s="123"/>
      <c r="R303" s="123"/>
    </row>
    <row r="304" spans="1:18" ht="11.25">
      <c r="A304" s="122"/>
      <c r="B304" s="123"/>
      <c r="D304" s="125"/>
      <c r="F304" s="127"/>
      <c r="J304" s="123"/>
      <c r="O304" s="123"/>
      <c r="R304" s="123"/>
    </row>
    <row r="305" spans="1:18" ht="11.25">
      <c r="A305" s="122"/>
      <c r="B305" s="123"/>
      <c r="D305" s="125"/>
      <c r="F305" s="127"/>
      <c r="J305" s="123"/>
      <c r="O305" s="123"/>
      <c r="R305" s="123"/>
    </row>
    <row r="306" spans="1:18" ht="11.25">
      <c r="A306" s="122"/>
      <c r="B306" s="123"/>
      <c r="D306" s="125"/>
      <c r="F306" s="127"/>
      <c r="J306" s="123"/>
      <c r="O306" s="123"/>
      <c r="R306" s="123"/>
    </row>
    <row r="307" spans="1:18" ht="11.25">
      <c r="A307" s="122"/>
      <c r="B307" s="123"/>
      <c r="D307" s="125"/>
      <c r="F307" s="127"/>
      <c r="J307" s="123"/>
      <c r="O307" s="123"/>
      <c r="R307" s="123"/>
    </row>
    <row r="308" spans="1:18" ht="11.25">
      <c r="A308" s="122"/>
      <c r="B308" s="123"/>
      <c r="D308" s="125"/>
      <c r="F308" s="127"/>
      <c r="J308" s="123"/>
      <c r="O308" s="123"/>
      <c r="R308" s="123"/>
    </row>
    <row r="309" spans="1:18" ht="11.25">
      <c r="A309" s="122"/>
      <c r="B309" s="123"/>
      <c r="D309" s="125"/>
      <c r="F309" s="127"/>
      <c r="J309" s="123"/>
      <c r="O309" s="123"/>
      <c r="R309" s="123"/>
    </row>
    <row r="310" spans="1:18" ht="11.25">
      <c r="A310" s="122"/>
      <c r="B310" s="123"/>
      <c r="D310" s="125"/>
      <c r="F310" s="127"/>
      <c r="J310" s="123"/>
      <c r="O310" s="123"/>
      <c r="R310" s="123"/>
    </row>
    <row r="311" spans="1:18" ht="11.25">
      <c r="A311" s="122"/>
      <c r="B311" s="123"/>
      <c r="D311" s="125"/>
      <c r="F311" s="127"/>
      <c r="J311" s="123"/>
      <c r="O311" s="123"/>
      <c r="R311" s="123"/>
    </row>
    <row r="312" spans="1:18" ht="11.25">
      <c r="A312" s="122"/>
      <c r="B312" s="123"/>
      <c r="D312" s="125"/>
      <c r="F312" s="127"/>
      <c r="J312" s="123"/>
      <c r="O312" s="123"/>
      <c r="R312" s="123"/>
    </row>
    <row r="313" spans="1:18" ht="11.25">
      <c r="A313" s="122"/>
      <c r="B313" s="123"/>
      <c r="D313" s="125"/>
      <c r="F313" s="127"/>
      <c r="J313" s="123"/>
      <c r="O313" s="123"/>
      <c r="R313" s="123"/>
    </row>
    <row r="314" spans="1:18" ht="11.25">
      <c r="A314" s="122"/>
      <c r="B314" s="123"/>
      <c r="D314" s="125"/>
      <c r="F314" s="127"/>
      <c r="J314" s="123"/>
      <c r="O314" s="123"/>
      <c r="R314" s="123"/>
    </row>
    <row r="315" spans="1:18" ht="11.25">
      <c r="A315" s="122"/>
      <c r="B315" s="123"/>
      <c r="D315" s="125"/>
      <c r="F315" s="127"/>
      <c r="J315" s="123"/>
      <c r="O315" s="123"/>
      <c r="R315" s="123"/>
    </row>
    <row r="316" spans="1:18" ht="11.25">
      <c r="A316" s="122"/>
      <c r="B316" s="123"/>
      <c r="D316" s="125"/>
      <c r="F316" s="127"/>
      <c r="J316" s="123"/>
      <c r="O316" s="123"/>
      <c r="R316" s="123"/>
    </row>
    <row r="317" spans="1:18" ht="11.25">
      <c r="A317" s="122"/>
      <c r="B317" s="123"/>
      <c r="D317" s="125"/>
      <c r="F317" s="127"/>
      <c r="J317" s="123"/>
      <c r="O317" s="123"/>
      <c r="R317" s="123"/>
    </row>
    <row r="318" spans="1:18" ht="11.25">
      <c r="A318" s="122"/>
      <c r="B318" s="123"/>
      <c r="D318" s="125"/>
      <c r="F318" s="127"/>
      <c r="J318" s="123"/>
      <c r="O318" s="123"/>
      <c r="R318" s="123"/>
    </row>
    <row r="319" spans="1:18" ht="11.25">
      <c r="A319" s="122"/>
      <c r="B319" s="123"/>
      <c r="D319" s="125"/>
      <c r="F319" s="127"/>
      <c r="J319" s="123"/>
      <c r="O319" s="123"/>
      <c r="R319" s="123"/>
    </row>
    <row r="320" spans="1:18" ht="11.25">
      <c r="A320" s="122"/>
      <c r="B320" s="123"/>
      <c r="D320" s="125"/>
      <c r="F320" s="127"/>
      <c r="J320" s="123"/>
      <c r="O320" s="123"/>
      <c r="R320" s="123"/>
    </row>
    <row r="321" spans="1:18" ht="11.25">
      <c r="A321" s="122"/>
      <c r="B321" s="123"/>
      <c r="D321" s="125"/>
      <c r="F321" s="127"/>
      <c r="J321" s="123"/>
      <c r="O321" s="123"/>
      <c r="R321" s="123"/>
    </row>
    <row r="322" spans="1:18" ht="11.25">
      <c r="A322" s="122"/>
      <c r="B322" s="123"/>
      <c r="D322" s="125"/>
      <c r="F322" s="127"/>
      <c r="J322" s="123"/>
      <c r="O322" s="123"/>
      <c r="R322" s="123"/>
    </row>
    <row r="323" spans="1:18" ht="11.25">
      <c r="A323" s="122"/>
      <c r="B323" s="123"/>
      <c r="D323" s="125"/>
      <c r="F323" s="127"/>
      <c r="J323" s="123"/>
      <c r="O323" s="123"/>
      <c r="R323" s="123"/>
    </row>
    <row r="324" spans="1:18" ht="11.25">
      <c r="A324" s="122"/>
      <c r="B324" s="123"/>
      <c r="D324" s="125"/>
      <c r="F324" s="127"/>
      <c r="J324" s="123"/>
      <c r="O324" s="123"/>
      <c r="R324" s="123"/>
    </row>
    <row r="325" spans="1:18" ht="11.25">
      <c r="A325" s="122"/>
      <c r="B325" s="123"/>
      <c r="D325" s="125"/>
      <c r="F325" s="127"/>
      <c r="J325" s="123"/>
      <c r="O325" s="123"/>
      <c r="R325" s="123"/>
    </row>
    <row r="326" spans="1:18" ht="11.25">
      <c r="A326" s="122"/>
      <c r="B326" s="123"/>
      <c r="D326" s="125"/>
      <c r="F326" s="127"/>
      <c r="J326" s="123"/>
      <c r="O326" s="123"/>
      <c r="R326" s="123"/>
    </row>
    <row r="327" spans="1:18" ht="11.25">
      <c r="A327" s="122"/>
      <c r="B327" s="123"/>
      <c r="D327" s="125"/>
      <c r="F327" s="127"/>
      <c r="J327" s="123"/>
      <c r="O327" s="123"/>
      <c r="R327" s="123"/>
    </row>
    <row r="328" spans="1:18" ht="11.25">
      <c r="A328" s="122"/>
      <c r="B328" s="123"/>
      <c r="D328" s="125"/>
      <c r="F328" s="127"/>
      <c r="J328" s="123"/>
      <c r="O328" s="123"/>
      <c r="R328" s="123"/>
    </row>
    <row r="329" spans="1:18" ht="11.25">
      <c r="A329" s="122"/>
      <c r="B329" s="123"/>
      <c r="D329" s="125"/>
      <c r="F329" s="127"/>
      <c r="J329" s="123"/>
      <c r="O329" s="123"/>
      <c r="R329" s="123"/>
    </row>
    <row r="330" spans="1:18" ht="11.25">
      <c r="A330" s="122"/>
      <c r="B330" s="123"/>
      <c r="D330" s="125"/>
      <c r="F330" s="127"/>
      <c r="J330" s="123"/>
      <c r="O330" s="123"/>
      <c r="R330" s="123"/>
    </row>
    <row r="331" spans="1:18" ht="11.25">
      <c r="A331" s="122"/>
      <c r="B331" s="123"/>
      <c r="D331" s="125"/>
      <c r="F331" s="127"/>
      <c r="J331" s="123"/>
      <c r="O331" s="123"/>
      <c r="R331" s="123"/>
    </row>
    <row r="332" spans="1:18" ht="11.25">
      <c r="A332" s="122"/>
      <c r="B332" s="123"/>
      <c r="D332" s="125"/>
      <c r="F332" s="127"/>
      <c r="J332" s="123"/>
      <c r="O332" s="123"/>
      <c r="R332" s="123"/>
    </row>
    <row r="333" spans="1:18" ht="11.25">
      <c r="A333" s="122"/>
      <c r="B333" s="123"/>
      <c r="D333" s="125"/>
      <c r="F333" s="127"/>
      <c r="J333" s="123"/>
      <c r="O333" s="123"/>
      <c r="R333" s="123"/>
    </row>
    <row r="334" spans="1:18" ht="11.25">
      <c r="A334" s="122"/>
      <c r="B334" s="123"/>
      <c r="D334" s="125"/>
      <c r="F334" s="127"/>
      <c r="J334" s="123"/>
      <c r="O334" s="123"/>
      <c r="R334" s="123"/>
    </row>
    <row r="335" spans="1:18" ht="11.25">
      <c r="A335" s="122"/>
      <c r="B335" s="123"/>
      <c r="D335" s="125"/>
      <c r="F335" s="127"/>
      <c r="J335" s="123"/>
      <c r="O335" s="123"/>
      <c r="R335" s="123"/>
    </row>
    <row r="336" spans="1:18" ht="11.25">
      <c r="A336" s="122"/>
      <c r="B336" s="123"/>
      <c r="D336" s="125"/>
      <c r="F336" s="127"/>
      <c r="J336" s="123"/>
      <c r="O336" s="123"/>
      <c r="R336" s="123"/>
    </row>
    <row r="337" spans="1:18" ht="11.25">
      <c r="A337" s="122"/>
      <c r="B337" s="123"/>
      <c r="D337" s="125"/>
      <c r="F337" s="127"/>
      <c r="J337" s="123"/>
      <c r="O337" s="123"/>
      <c r="R337" s="123"/>
    </row>
    <row r="338" spans="1:18" ht="11.25">
      <c r="A338" s="122"/>
      <c r="B338" s="123"/>
      <c r="D338" s="125"/>
      <c r="F338" s="127"/>
      <c r="J338" s="123"/>
      <c r="O338" s="123"/>
      <c r="R338" s="123"/>
    </row>
    <row r="339" spans="1:18" ht="11.25">
      <c r="A339" s="122"/>
      <c r="B339" s="123"/>
      <c r="D339" s="125"/>
      <c r="F339" s="127"/>
      <c r="J339" s="123"/>
      <c r="O339" s="123"/>
      <c r="R339" s="123"/>
    </row>
    <row r="340" spans="1:18" ht="11.25">
      <c r="A340" s="122"/>
      <c r="B340" s="123"/>
      <c r="D340" s="125"/>
      <c r="F340" s="127"/>
      <c r="J340" s="123"/>
      <c r="O340" s="123"/>
      <c r="R340" s="123"/>
    </row>
    <row r="341" spans="1:18" ht="11.25">
      <c r="A341" s="122"/>
      <c r="B341" s="123"/>
      <c r="D341" s="125"/>
      <c r="F341" s="127"/>
      <c r="J341" s="123"/>
      <c r="O341" s="123"/>
      <c r="R341" s="123"/>
    </row>
    <row r="342" spans="1:18" ht="11.25">
      <c r="A342" s="122"/>
      <c r="B342" s="123"/>
      <c r="D342" s="125"/>
      <c r="F342" s="127"/>
      <c r="J342" s="123"/>
      <c r="O342" s="123"/>
      <c r="R342" s="123"/>
    </row>
    <row r="343" spans="1:18" ht="11.25">
      <c r="A343" s="122"/>
      <c r="B343" s="123"/>
      <c r="D343" s="125"/>
      <c r="F343" s="127"/>
      <c r="J343" s="123"/>
      <c r="O343" s="123"/>
      <c r="R343" s="123"/>
    </row>
    <row r="344" spans="1:18" ht="11.25">
      <c r="A344" s="122"/>
      <c r="B344" s="123"/>
      <c r="D344" s="125"/>
      <c r="F344" s="127"/>
      <c r="J344" s="123"/>
      <c r="O344" s="123"/>
      <c r="R344" s="123"/>
    </row>
    <row r="345" spans="1:18" ht="11.25">
      <c r="A345" s="122"/>
      <c r="B345" s="123"/>
      <c r="D345" s="125"/>
      <c r="F345" s="127"/>
      <c r="J345" s="123"/>
      <c r="O345" s="123"/>
      <c r="R345" s="123"/>
    </row>
    <row r="346" spans="1:18" ht="11.25">
      <c r="A346" s="122"/>
      <c r="B346" s="123"/>
      <c r="D346" s="125"/>
      <c r="F346" s="127"/>
      <c r="J346" s="123"/>
      <c r="O346" s="123"/>
      <c r="R346" s="123"/>
    </row>
  </sheetData>
  <sheetProtection/>
  <mergeCells count="22">
    <mergeCell ref="A3:R3"/>
    <mergeCell ref="B4:R4"/>
    <mergeCell ref="A5:A7"/>
    <mergeCell ref="B5:B7"/>
    <mergeCell ref="D5:D7"/>
    <mergeCell ref="F5:F7"/>
    <mergeCell ref="M6:M7"/>
    <mergeCell ref="N6:N7"/>
    <mergeCell ref="O6:O7"/>
    <mergeCell ref="R6:R7"/>
    <mergeCell ref="P7:Q7"/>
    <mergeCell ref="J5:O5"/>
    <mergeCell ref="P5:Q5"/>
    <mergeCell ref="K6:K7"/>
    <mergeCell ref="L6:L7"/>
    <mergeCell ref="C6:C7"/>
    <mergeCell ref="E6:E7"/>
    <mergeCell ref="G6:G7"/>
    <mergeCell ref="J6:J7"/>
    <mergeCell ref="H5:H7"/>
    <mergeCell ref="I5:I7"/>
    <mergeCell ref="A39:B39"/>
  </mergeCells>
  <dataValidations count="2">
    <dataValidation type="list" allowBlank="1" showInputMessage="1" showErrorMessage="1" sqref="P9:R38 G9:G38">
      <formula1>$T$1:$U$1</formula1>
    </dataValidation>
    <dataValidation type="list" allowBlank="1" showInputMessage="1" showErrorMessage="1" sqref="I9:I38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7" r:id="rId1"/>
  <headerFooter alignWithMargins="0">
    <oddHeader>&amp;R&amp;"Arial,Bold"&amp;12Annexure A - &amp;A</oddHeader>
  </headerFooter>
  <colBreaks count="2" manualBreakCount="2">
    <brk id="5" max="312" man="1"/>
    <brk id="9" max="3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2015-03-10T06:51:58Z</dcterms:created>
  <dcterms:modified xsi:type="dcterms:W3CDTF">2015-06-04T10:23:31Z</dcterms:modified>
  <cp:category/>
  <cp:version/>
  <cp:contentType/>
  <cp:contentStatus/>
</cp:coreProperties>
</file>